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vedral\Desktop\"/>
    </mc:Choice>
  </mc:AlternateContent>
  <bookViews>
    <workbookView xWindow="-120" yWindow="-120" windowWidth="29040" windowHeight="15840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...'!$C$151:$K$522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...'!$C$139:$J$522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5" l="1"/>
  <c r="J39" i="15"/>
  <c r="J38" i="15"/>
  <c r="AY108" i="1"/>
  <c r="J37" i="15"/>
  <c r="AX108" i="1"/>
  <c r="J100" i="15"/>
  <c r="BI149" i="15"/>
  <c r="BH149" i="15"/>
  <c r="BG149" i="15"/>
  <c r="BE149" i="15"/>
  <c r="T149" i="15"/>
  <c r="T148" i="15" s="1"/>
  <c r="R149" i="15"/>
  <c r="R148" i="15" s="1"/>
  <c r="P149" i="15"/>
  <c r="P148" i="15" s="1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127" i="15" s="1"/>
  <c r="J23" i="15"/>
  <c r="J21" i="15"/>
  <c r="E21" i="15"/>
  <c r="J126" i="15"/>
  <c r="J20" i="15"/>
  <c r="J18" i="15"/>
  <c r="E18" i="15"/>
  <c r="F127" i="15" s="1"/>
  <c r="J17" i="15"/>
  <c r="J12" i="15"/>
  <c r="J124" i="15"/>
  <c r="E7" i="15"/>
  <c r="E120" i="15" s="1"/>
  <c r="J169" i="14"/>
  <c r="J101" i="14" s="1"/>
  <c r="J39" i="14"/>
  <c r="J38" i="14"/>
  <c r="AY107" i="1" s="1"/>
  <c r="J37" i="14"/>
  <c r="AX107" i="1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92" i="14" s="1"/>
  <c r="J23" i="14"/>
  <c r="J21" i="14"/>
  <c r="E21" i="14"/>
  <c r="J127" i="14" s="1"/>
  <c r="J20" i="14"/>
  <c r="J18" i="14"/>
  <c r="E18" i="14"/>
  <c r="F128" i="14" s="1"/>
  <c r="J17" i="14"/>
  <c r="J12" i="14"/>
  <c r="J125" i="14" s="1"/>
  <c r="E7" i="14"/>
  <c r="E121" i="14"/>
  <c r="J148" i="13"/>
  <c r="J101" i="13" s="1"/>
  <c r="J39" i="13"/>
  <c r="J38" i="13"/>
  <c r="AY106" i="1"/>
  <c r="J37" i="13"/>
  <c r="AX106" i="1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128" i="13" s="1"/>
  <c r="J23" i="13"/>
  <c r="J21" i="13"/>
  <c r="E21" i="13"/>
  <c r="J127" i="13"/>
  <c r="J20" i="13"/>
  <c r="J18" i="13"/>
  <c r="E18" i="13"/>
  <c r="F128" i="13" s="1"/>
  <c r="J17" i="13"/>
  <c r="J12" i="13"/>
  <c r="J125" i="13"/>
  <c r="E7" i="13"/>
  <c r="E121" i="13"/>
  <c r="J174" i="12"/>
  <c r="J39" i="12"/>
  <c r="J38" i="12"/>
  <c r="AY105" i="1" s="1"/>
  <c r="J37" i="12"/>
  <c r="AX105" i="1"/>
  <c r="J103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 s="1"/>
  <c r="P170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130" i="12"/>
  <c r="J23" i="12"/>
  <c r="J21" i="12"/>
  <c r="E21" i="12"/>
  <c r="J129" i="12"/>
  <c r="J20" i="12"/>
  <c r="J18" i="12"/>
  <c r="E18" i="12"/>
  <c r="F130" i="12"/>
  <c r="J17" i="12"/>
  <c r="J12" i="12"/>
  <c r="J89" i="12" s="1"/>
  <c r="E7" i="12"/>
  <c r="E123" i="12" s="1"/>
  <c r="J180" i="11"/>
  <c r="J39" i="11"/>
  <c r="J38" i="11"/>
  <c r="AY104" i="1"/>
  <c r="J37" i="11"/>
  <c r="AX104" i="1" s="1"/>
  <c r="J99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5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126" i="11"/>
  <c r="J23" i="11"/>
  <c r="J21" i="11"/>
  <c r="E21" i="11"/>
  <c r="J125" i="11"/>
  <c r="J20" i="11"/>
  <c r="J18" i="11"/>
  <c r="E18" i="11"/>
  <c r="F126" i="11"/>
  <c r="J17" i="11"/>
  <c r="J12" i="11"/>
  <c r="J89" i="11" s="1"/>
  <c r="E7" i="11"/>
  <c r="E119" i="11" s="1"/>
  <c r="J135" i="10"/>
  <c r="J39" i="10"/>
  <c r="J38" i="10"/>
  <c r="AY103" i="1" s="1"/>
  <c r="J37" i="10"/>
  <c r="AX103" i="1" s="1"/>
  <c r="J98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 s="1"/>
  <c r="J23" i="10"/>
  <c r="J21" i="10"/>
  <c r="E21" i="10"/>
  <c r="J124" i="10" s="1"/>
  <c r="J20" i="10"/>
  <c r="J18" i="10"/>
  <c r="E18" i="10"/>
  <c r="F125" i="10" s="1"/>
  <c r="J17" i="10"/>
  <c r="J12" i="10"/>
  <c r="J89" i="10" s="1"/>
  <c r="E7" i="10"/>
  <c r="E118" i="10"/>
  <c r="J213" i="9"/>
  <c r="J137" i="9"/>
  <c r="J39" i="9"/>
  <c r="J38" i="9"/>
  <c r="AY102" i="1"/>
  <c r="J37" i="9"/>
  <c r="AX102" i="1" s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/>
  <c r="R209" i="9"/>
  <c r="R208" i="9"/>
  <c r="P209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8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132" i="9" s="1"/>
  <c r="J23" i="9"/>
  <c r="J21" i="9"/>
  <c r="E21" i="9"/>
  <c r="J131" i="9" s="1"/>
  <c r="J20" i="9"/>
  <c r="J18" i="9"/>
  <c r="E18" i="9"/>
  <c r="F132" i="9" s="1"/>
  <c r="J17" i="9"/>
  <c r="J12" i="9"/>
  <c r="J129" i="9" s="1"/>
  <c r="E7" i="9"/>
  <c r="E125" i="9"/>
  <c r="J475" i="8"/>
  <c r="J146" i="8"/>
  <c r="J39" i="8"/>
  <c r="J38" i="8"/>
  <c r="AY101" i="1" s="1"/>
  <c r="J37" i="8"/>
  <c r="AX101" i="1" s="1"/>
  <c r="J114" i="8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J9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/>
  <c r="J23" i="8"/>
  <c r="J21" i="8"/>
  <c r="E21" i="8"/>
  <c r="J140" i="8"/>
  <c r="J20" i="8"/>
  <c r="J18" i="8"/>
  <c r="E18" i="8"/>
  <c r="F141" i="8"/>
  <c r="J17" i="8"/>
  <c r="J12" i="8"/>
  <c r="J138" i="8" s="1"/>
  <c r="E7" i="8"/>
  <c r="E134" i="8" s="1"/>
  <c r="J39" i="7"/>
  <c r="J38" i="7"/>
  <c r="AY100" i="1"/>
  <c r="J37" i="7"/>
  <c r="AX100" i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92" i="7"/>
  <c r="J23" i="7"/>
  <c r="J21" i="7"/>
  <c r="E21" i="7"/>
  <c r="J91" i="7"/>
  <c r="J20" i="7"/>
  <c r="J18" i="7"/>
  <c r="E18" i="7"/>
  <c r="F129" i="7"/>
  <c r="J17" i="7"/>
  <c r="J12" i="7"/>
  <c r="J89" i="7" s="1"/>
  <c r="E7" i="7"/>
  <c r="E122" i="7" s="1"/>
  <c r="J222" i="6"/>
  <c r="J105" i="6" s="1"/>
  <c r="J39" i="6"/>
  <c r="J38" i="6"/>
  <c r="AY99" i="1" s="1"/>
  <c r="J37" i="6"/>
  <c r="AX99" i="1" s="1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132" i="6"/>
  <c r="J23" i="6"/>
  <c r="J21" i="6"/>
  <c r="E21" i="6"/>
  <c r="J91" i="6"/>
  <c r="J20" i="6"/>
  <c r="J18" i="6"/>
  <c r="E18" i="6"/>
  <c r="F132" i="6"/>
  <c r="J17" i="6"/>
  <c r="J12" i="6"/>
  <c r="J129" i="6" s="1"/>
  <c r="E7" i="6"/>
  <c r="E125" i="6" s="1"/>
  <c r="J39" i="5"/>
  <c r="J38" i="5"/>
  <c r="AY98" i="1"/>
  <c r="J37" i="5"/>
  <c r="AX98" i="1"/>
  <c r="BI198" i="5"/>
  <c r="BH198" i="5"/>
  <c r="BG198" i="5"/>
  <c r="BE198" i="5"/>
  <c r="T198" i="5"/>
  <c r="T197" i="5"/>
  <c r="R198" i="5"/>
  <c r="R197" i="5"/>
  <c r="P198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 s="1"/>
  <c r="R171" i="5"/>
  <c r="R170" i="5" s="1"/>
  <c r="P171" i="5"/>
  <c r="P170" i="5" s="1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/>
  <c r="R154" i="5"/>
  <c r="R153" i="5"/>
  <c r="P154" i="5"/>
  <c r="P153" i="5"/>
  <c r="BI152" i="5"/>
  <c r="BH152" i="5"/>
  <c r="BG152" i="5"/>
  <c r="BE152" i="5"/>
  <c r="T152" i="5"/>
  <c r="T151" i="5"/>
  <c r="R152" i="5"/>
  <c r="R151" i="5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92" i="5"/>
  <c r="J23" i="5"/>
  <c r="J21" i="5"/>
  <c r="E21" i="5"/>
  <c r="J132" i="5"/>
  <c r="J20" i="5"/>
  <c r="J18" i="5"/>
  <c r="E18" i="5"/>
  <c r="F133" i="5"/>
  <c r="J17" i="5"/>
  <c r="J12" i="5"/>
  <c r="J130" i="5" s="1"/>
  <c r="E7" i="5"/>
  <c r="E126" i="5" s="1"/>
  <c r="J39" i="4"/>
  <c r="J38" i="4"/>
  <c r="AY97" i="1"/>
  <c r="J37" i="4"/>
  <c r="AX97" i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92" i="4"/>
  <c r="J23" i="4"/>
  <c r="J21" i="4"/>
  <c r="E21" i="4"/>
  <c r="J134" i="4"/>
  <c r="J20" i="4"/>
  <c r="J18" i="4"/>
  <c r="E18" i="4"/>
  <c r="F135" i="4"/>
  <c r="J17" i="4"/>
  <c r="J12" i="4"/>
  <c r="J132" i="4" s="1"/>
  <c r="E7" i="4"/>
  <c r="E128" i="4" s="1"/>
  <c r="J522" i="3"/>
  <c r="J122" i="3" s="1"/>
  <c r="J39" i="3"/>
  <c r="J38" i="3"/>
  <c r="AY96" i="1" s="1"/>
  <c r="J37" i="3"/>
  <c r="AX96" i="1" s="1"/>
  <c r="BI521" i="3"/>
  <c r="BH521" i="3"/>
  <c r="BG521" i="3"/>
  <c r="BE521" i="3"/>
  <c r="T521" i="3"/>
  <c r="R521" i="3"/>
  <c r="P521" i="3"/>
  <c r="BI520" i="3"/>
  <c r="BH520" i="3"/>
  <c r="BG520" i="3"/>
  <c r="BE520" i="3"/>
  <c r="T520" i="3"/>
  <c r="R520" i="3"/>
  <c r="P520" i="3"/>
  <c r="BI519" i="3"/>
  <c r="BH519" i="3"/>
  <c r="BG519" i="3"/>
  <c r="BE519" i="3"/>
  <c r="T519" i="3"/>
  <c r="R519" i="3"/>
  <c r="P519" i="3"/>
  <c r="BI518" i="3"/>
  <c r="BH518" i="3"/>
  <c r="BG518" i="3"/>
  <c r="BE518" i="3"/>
  <c r="T518" i="3"/>
  <c r="R518" i="3"/>
  <c r="P518" i="3"/>
  <c r="BI517" i="3"/>
  <c r="BH517" i="3"/>
  <c r="BG517" i="3"/>
  <c r="BE517" i="3"/>
  <c r="T517" i="3"/>
  <c r="R517" i="3"/>
  <c r="P517" i="3"/>
  <c r="BI516" i="3"/>
  <c r="BH516" i="3"/>
  <c r="BG516" i="3"/>
  <c r="BE516" i="3"/>
  <c r="T516" i="3"/>
  <c r="R516" i="3"/>
  <c r="P516" i="3"/>
  <c r="BI514" i="3"/>
  <c r="BH514" i="3"/>
  <c r="BG514" i="3"/>
  <c r="BE514" i="3"/>
  <c r="T514" i="3"/>
  <c r="R514" i="3"/>
  <c r="P514" i="3"/>
  <c r="BI512" i="3"/>
  <c r="BH512" i="3"/>
  <c r="BG512" i="3"/>
  <c r="BE512" i="3"/>
  <c r="T512" i="3"/>
  <c r="R512" i="3"/>
  <c r="P512" i="3"/>
  <c r="BI510" i="3"/>
  <c r="BH510" i="3"/>
  <c r="BG510" i="3"/>
  <c r="BE510" i="3"/>
  <c r="T510" i="3"/>
  <c r="R510" i="3"/>
  <c r="P510" i="3"/>
  <c r="BI508" i="3"/>
  <c r="BH508" i="3"/>
  <c r="BG508" i="3"/>
  <c r="BE508" i="3"/>
  <c r="T508" i="3"/>
  <c r="R508" i="3"/>
  <c r="P508" i="3"/>
  <c r="BI507" i="3"/>
  <c r="BH507" i="3"/>
  <c r="BG507" i="3"/>
  <c r="BE507" i="3"/>
  <c r="T507" i="3"/>
  <c r="R507" i="3"/>
  <c r="P507" i="3"/>
  <c r="BI506" i="3"/>
  <c r="BH506" i="3"/>
  <c r="BG506" i="3"/>
  <c r="BE506" i="3"/>
  <c r="T506" i="3"/>
  <c r="R506" i="3"/>
  <c r="P506" i="3"/>
  <c r="BI504" i="3"/>
  <c r="BH504" i="3"/>
  <c r="BG504" i="3"/>
  <c r="BE504" i="3"/>
  <c r="T504" i="3"/>
  <c r="R504" i="3"/>
  <c r="P504" i="3"/>
  <c r="BI503" i="3"/>
  <c r="BH503" i="3"/>
  <c r="BG503" i="3"/>
  <c r="BE503" i="3"/>
  <c r="T503" i="3"/>
  <c r="R503" i="3"/>
  <c r="P503" i="3"/>
  <c r="BI502" i="3"/>
  <c r="BH502" i="3"/>
  <c r="BG502" i="3"/>
  <c r="BE502" i="3"/>
  <c r="T502" i="3"/>
  <c r="R502" i="3"/>
  <c r="P502" i="3"/>
  <c r="BI500" i="3"/>
  <c r="BH500" i="3"/>
  <c r="BG500" i="3"/>
  <c r="BE500" i="3"/>
  <c r="T500" i="3"/>
  <c r="R500" i="3"/>
  <c r="P500" i="3"/>
  <c r="BI498" i="3"/>
  <c r="BH498" i="3"/>
  <c r="BG498" i="3"/>
  <c r="BE498" i="3"/>
  <c r="T498" i="3"/>
  <c r="R498" i="3"/>
  <c r="P498" i="3"/>
  <c r="BI497" i="3"/>
  <c r="BH497" i="3"/>
  <c r="BG497" i="3"/>
  <c r="BE497" i="3"/>
  <c r="T497" i="3"/>
  <c r="R497" i="3"/>
  <c r="P497" i="3"/>
  <c r="BI494" i="3"/>
  <c r="BH494" i="3"/>
  <c r="BG494" i="3"/>
  <c r="BE494" i="3"/>
  <c r="T494" i="3"/>
  <c r="R494" i="3"/>
  <c r="P494" i="3"/>
  <c r="BI491" i="3"/>
  <c r="BH491" i="3"/>
  <c r="BG491" i="3"/>
  <c r="BE491" i="3"/>
  <c r="T491" i="3"/>
  <c r="R491" i="3"/>
  <c r="P491" i="3"/>
  <c r="BI490" i="3"/>
  <c r="BH490" i="3"/>
  <c r="BG490" i="3"/>
  <c r="BE490" i="3"/>
  <c r="T490" i="3"/>
  <c r="R490" i="3"/>
  <c r="P490" i="3"/>
  <c r="BI488" i="3"/>
  <c r="BH488" i="3"/>
  <c r="BG488" i="3"/>
  <c r="BE488" i="3"/>
  <c r="T488" i="3"/>
  <c r="R488" i="3"/>
  <c r="P488" i="3"/>
  <c r="BI486" i="3"/>
  <c r="BH486" i="3"/>
  <c r="BG486" i="3"/>
  <c r="BE486" i="3"/>
  <c r="T486" i="3"/>
  <c r="R486" i="3"/>
  <c r="P486" i="3"/>
  <c r="BI485" i="3"/>
  <c r="BH485" i="3"/>
  <c r="BG485" i="3"/>
  <c r="BE485" i="3"/>
  <c r="T485" i="3"/>
  <c r="R485" i="3"/>
  <c r="P485" i="3"/>
  <c r="BI484" i="3"/>
  <c r="BH484" i="3"/>
  <c r="BG484" i="3"/>
  <c r="BE484" i="3"/>
  <c r="T484" i="3"/>
  <c r="R484" i="3"/>
  <c r="P484" i="3"/>
  <c r="BI481" i="3"/>
  <c r="BH481" i="3"/>
  <c r="BG481" i="3"/>
  <c r="BE481" i="3"/>
  <c r="T481" i="3"/>
  <c r="R481" i="3"/>
  <c r="P481" i="3"/>
  <c r="BI480" i="3"/>
  <c r="BH480" i="3"/>
  <c r="BG480" i="3"/>
  <c r="BE480" i="3"/>
  <c r="T480" i="3"/>
  <c r="R480" i="3"/>
  <c r="P480" i="3"/>
  <c r="BI479" i="3"/>
  <c r="BH479" i="3"/>
  <c r="BG479" i="3"/>
  <c r="BE479" i="3"/>
  <c r="T479" i="3"/>
  <c r="R479" i="3"/>
  <c r="P479" i="3"/>
  <c r="BI477" i="3"/>
  <c r="BH477" i="3"/>
  <c r="BG477" i="3"/>
  <c r="BE477" i="3"/>
  <c r="T477" i="3"/>
  <c r="R477" i="3"/>
  <c r="P477" i="3"/>
  <c r="BI474" i="3"/>
  <c r="BH474" i="3"/>
  <c r="BG474" i="3"/>
  <c r="BE474" i="3"/>
  <c r="T474" i="3"/>
  <c r="R474" i="3"/>
  <c r="P474" i="3"/>
  <c r="BI472" i="3"/>
  <c r="BH472" i="3"/>
  <c r="BG472" i="3"/>
  <c r="BE472" i="3"/>
  <c r="T472" i="3"/>
  <c r="R472" i="3"/>
  <c r="P472" i="3"/>
  <c r="BI470" i="3"/>
  <c r="BH470" i="3"/>
  <c r="BG470" i="3"/>
  <c r="BE470" i="3"/>
  <c r="T470" i="3"/>
  <c r="R470" i="3"/>
  <c r="P470" i="3"/>
  <c r="BI468" i="3"/>
  <c r="BH468" i="3"/>
  <c r="BG468" i="3"/>
  <c r="BE468" i="3"/>
  <c r="T468" i="3"/>
  <c r="R468" i="3"/>
  <c r="P468" i="3"/>
  <c r="BI467" i="3"/>
  <c r="BH467" i="3"/>
  <c r="BG467" i="3"/>
  <c r="BE467" i="3"/>
  <c r="T467" i="3"/>
  <c r="R467" i="3"/>
  <c r="P467" i="3"/>
  <c r="BI466" i="3"/>
  <c r="BH466" i="3"/>
  <c r="BG466" i="3"/>
  <c r="BE466" i="3"/>
  <c r="T466" i="3"/>
  <c r="R466" i="3"/>
  <c r="P466" i="3"/>
  <c r="BI465" i="3"/>
  <c r="BH465" i="3"/>
  <c r="BG465" i="3"/>
  <c r="BE465" i="3"/>
  <c r="T465" i="3"/>
  <c r="R465" i="3"/>
  <c r="P465" i="3"/>
  <c r="BI464" i="3"/>
  <c r="BH464" i="3"/>
  <c r="BG464" i="3"/>
  <c r="BE464" i="3"/>
  <c r="T464" i="3"/>
  <c r="R464" i="3"/>
  <c r="P464" i="3"/>
  <c r="BI463" i="3"/>
  <c r="BH463" i="3"/>
  <c r="BG463" i="3"/>
  <c r="BE463" i="3"/>
  <c r="T463" i="3"/>
  <c r="R463" i="3"/>
  <c r="P463" i="3"/>
  <c r="BI462" i="3"/>
  <c r="BH462" i="3"/>
  <c r="BG462" i="3"/>
  <c r="BE462" i="3"/>
  <c r="T462" i="3"/>
  <c r="R462" i="3"/>
  <c r="P462" i="3"/>
  <c r="BI461" i="3"/>
  <c r="BH461" i="3"/>
  <c r="BG461" i="3"/>
  <c r="BE461" i="3"/>
  <c r="T461" i="3"/>
  <c r="R461" i="3"/>
  <c r="P461" i="3"/>
  <c r="BI460" i="3"/>
  <c r="BH460" i="3"/>
  <c r="BG460" i="3"/>
  <c r="BE460" i="3"/>
  <c r="T460" i="3"/>
  <c r="R460" i="3"/>
  <c r="P460" i="3"/>
  <c r="BI459" i="3"/>
  <c r="BH459" i="3"/>
  <c r="BG459" i="3"/>
  <c r="BE459" i="3"/>
  <c r="T459" i="3"/>
  <c r="R459" i="3"/>
  <c r="P459" i="3"/>
  <c r="BI458" i="3"/>
  <c r="BH458" i="3"/>
  <c r="BG458" i="3"/>
  <c r="BE458" i="3"/>
  <c r="T458" i="3"/>
  <c r="R458" i="3"/>
  <c r="P458" i="3"/>
  <c r="BI457" i="3"/>
  <c r="BH457" i="3"/>
  <c r="BG457" i="3"/>
  <c r="BE457" i="3"/>
  <c r="T457" i="3"/>
  <c r="R457" i="3"/>
  <c r="P457" i="3"/>
  <c r="BI456" i="3"/>
  <c r="BH456" i="3"/>
  <c r="BG456" i="3"/>
  <c r="BE456" i="3"/>
  <c r="T456" i="3"/>
  <c r="R456" i="3"/>
  <c r="P456" i="3"/>
  <c r="BI455" i="3"/>
  <c r="BH455" i="3"/>
  <c r="BG455" i="3"/>
  <c r="BE455" i="3"/>
  <c r="T455" i="3"/>
  <c r="R455" i="3"/>
  <c r="P455" i="3"/>
  <c r="BI454" i="3"/>
  <c r="BH454" i="3"/>
  <c r="BG454" i="3"/>
  <c r="BE454" i="3"/>
  <c r="T454" i="3"/>
  <c r="R454" i="3"/>
  <c r="P454" i="3"/>
  <c r="BI452" i="3"/>
  <c r="BH452" i="3"/>
  <c r="BG452" i="3"/>
  <c r="BE452" i="3"/>
  <c r="T452" i="3"/>
  <c r="R452" i="3"/>
  <c r="P452" i="3"/>
  <c r="BI450" i="3"/>
  <c r="BH450" i="3"/>
  <c r="BG450" i="3"/>
  <c r="BE450" i="3"/>
  <c r="T450" i="3"/>
  <c r="R450" i="3"/>
  <c r="P450" i="3"/>
  <c r="BI449" i="3"/>
  <c r="BH449" i="3"/>
  <c r="BG449" i="3"/>
  <c r="BE449" i="3"/>
  <c r="T449" i="3"/>
  <c r="R449" i="3"/>
  <c r="P449" i="3"/>
  <c r="BI446" i="3"/>
  <c r="BH446" i="3"/>
  <c r="BG446" i="3"/>
  <c r="BE446" i="3"/>
  <c r="T446" i="3"/>
  <c r="R446" i="3"/>
  <c r="P446" i="3"/>
  <c r="BI445" i="3"/>
  <c r="BH445" i="3"/>
  <c r="BG445" i="3"/>
  <c r="BE445" i="3"/>
  <c r="T445" i="3"/>
  <c r="R445" i="3"/>
  <c r="P445" i="3"/>
  <c r="BI443" i="3"/>
  <c r="BH443" i="3"/>
  <c r="BG443" i="3"/>
  <c r="BE443" i="3"/>
  <c r="T443" i="3"/>
  <c r="R443" i="3"/>
  <c r="P443" i="3"/>
  <c r="BI441" i="3"/>
  <c r="BH441" i="3"/>
  <c r="BG441" i="3"/>
  <c r="BE441" i="3"/>
  <c r="T441" i="3"/>
  <c r="R441" i="3"/>
  <c r="P441" i="3"/>
  <c r="BI440" i="3"/>
  <c r="BH440" i="3"/>
  <c r="BG440" i="3"/>
  <c r="BE440" i="3"/>
  <c r="T440" i="3"/>
  <c r="R440" i="3"/>
  <c r="P440" i="3"/>
  <c r="BI439" i="3"/>
  <c r="BH439" i="3"/>
  <c r="BG439" i="3"/>
  <c r="BE439" i="3"/>
  <c r="T439" i="3"/>
  <c r="R439" i="3"/>
  <c r="P439" i="3"/>
  <c r="BI438" i="3"/>
  <c r="BH438" i="3"/>
  <c r="BG438" i="3"/>
  <c r="BE438" i="3"/>
  <c r="T438" i="3"/>
  <c r="R438" i="3"/>
  <c r="P438" i="3"/>
  <c r="BI437" i="3"/>
  <c r="BH437" i="3"/>
  <c r="BG437" i="3"/>
  <c r="BE437" i="3"/>
  <c r="T437" i="3"/>
  <c r="R437" i="3"/>
  <c r="P437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30" i="3"/>
  <c r="BH430" i="3"/>
  <c r="BG430" i="3"/>
  <c r="BE430" i="3"/>
  <c r="T430" i="3"/>
  <c r="R430" i="3"/>
  <c r="P430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7" i="3"/>
  <c r="BH427" i="3"/>
  <c r="BG427" i="3"/>
  <c r="BE427" i="3"/>
  <c r="T427" i="3"/>
  <c r="R427" i="3"/>
  <c r="P427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8" i="3"/>
  <c r="BH418" i="3"/>
  <c r="BG418" i="3"/>
  <c r="BE418" i="3"/>
  <c r="T418" i="3"/>
  <c r="R418" i="3"/>
  <c r="P418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2" i="3"/>
  <c r="BH342" i="3"/>
  <c r="BG342" i="3"/>
  <c r="BE342" i="3"/>
  <c r="T342" i="3"/>
  <c r="R342" i="3"/>
  <c r="P342" i="3"/>
  <c r="BI337" i="3"/>
  <c r="BH337" i="3"/>
  <c r="BG337" i="3"/>
  <c r="BE337" i="3"/>
  <c r="T337" i="3"/>
  <c r="R337" i="3"/>
  <c r="P337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0" i="3"/>
  <c r="BH330" i="3"/>
  <c r="BG330" i="3"/>
  <c r="BE330" i="3"/>
  <c r="T330" i="3"/>
  <c r="R330" i="3"/>
  <c r="P330" i="3"/>
  <c r="BI323" i="3"/>
  <c r="BH323" i="3"/>
  <c r="BG323" i="3"/>
  <c r="BE323" i="3"/>
  <c r="T323" i="3"/>
  <c r="R323" i="3"/>
  <c r="P323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2" i="3"/>
  <c r="BH312" i="3"/>
  <c r="BG312" i="3"/>
  <c r="BE312" i="3"/>
  <c r="T312" i="3"/>
  <c r="R312" i="3"/>
  <c r="P312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7" i="3"/>
  <c r="BH297" i="3"/>
  <c r="BG297" i="3"/>
  <c r="BE297" i="3"/>
  <c r="T297" i="3"/>
  <c r="T296" i="3" s="1"/>
  <c r="R297" i="3"/>
  <c r="R296" i="3" s="1"/>
  <c r="P297" i="3"/>
  <c r="P296" i="3" s="1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6" i="3"/>
  <c r="BH276" i="3"/>
  <c r="BG276" i="3"/>
  <c r="BE276" i="3"/>
  <c r="T276" i="3"/>
  <c r="R276" i="3"/>
  <c r="P276" i="3"/>
  <c r="BI272" i="3"/>
  <c r="BH272" i="3"/>
  <c r="BG272" i="3"/>
  <c r="BE272" i="3"/>
  <c r="T272" i="3"/>
  <c r="R272" i="3"/>
  <c r="P272" i="3"/>
  <c r="BI266" i="3"/>
  <c r="BH266" i="3"/>
  <c r="BG266" i="3"/>
  <c r="BE266" i="3"/>
  <c r="T266" i="3"/>
  <c r="R266" i="3"/>
  <c r="P266" i="3"/>
  <c r="BI263" i="3"/>
  <c r="BH263" i="3"/>
  <c r="BG263" i="3"/>
  <c r="BE263" i="3"/>
  <c r="T263" i="3"/>
  <c r="R263" i="3"/>
  <c r="P263" i="3"/>
  <c r="BI261" i="3"/>
  <c r="BH261" i="3"/>
  <c r="BG261" i="3"/>
  <c r="BE261" i="3"/>
  <c r="T261" i="3"/>
  <c r="R261" i="3"/>
  <c r="P261" i="3"/>
  <c r="BI259" i="3"/>
  <c r="BH259" i="3"/>
  <c r="BG259" i="3"/>
  <c r="BE259" i="3"/>
  <c r="T259" i="3"/>
  <c r="R259" i="3"/>
  <c r="P259" i="3"/>
  <c r="BI254" i="3"/>
  <c r="BH254" i="3"/>
  <c r="BG254" i="3"/>
  <c r="BE254" i="3"/>
  <c r="T254" i="3"/>
  <c r="R254" i="3"/>
  <c r="P254" i="3"/>
  <c r="BI249" i="3"/>
  <c r="BH249" i="3"/>
  <c r="BG249" i="3"/>
  <c r="BE249" i="3"/>
  <c r="T249" i="3"/>
  <c r="R249" i="3"/>
  <c r="P249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3" i="3"/>
  <c r="BH173" i="3"/>
  <c r="BG173" i="3"/>
  <c r="BE173" i="3"/>
  <c r="T173" i="3"/>
  <c r="R173" i="3"/>
  <c r="P173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149" i="3"/>
  <c r="J23" i="3"/>
  <c r="J21" i="3"/>
  <c r="E21" i="3"/>
  <c r="J148" i="3"/>
  <c r="J20" i="3"/>
  <c r="J18" i="3"/>
  <c r="E18" i="3"/>
  <c r="F149" i="3"/>
  <c r="J17" i="3"/>
  <c r="J12" i="3"/>
  <c r="J146" i="3" s="1"/>
  <c r="E7" i="3"/>
  <c r="E142" i="3" s="1"/>
  <c r="J39" i="2"/>
  <c r="J38" i="2"/>
  <c r="AY95" i="1"/>
  <c r="J37" i="2"/>
  <c r="AX95" i="1"/>
  <c r="BI218" i="2"/>
  <c r="BH218" i="2"/>
  <c r="BG218" i="2"/>
  <c r="BE218" i="2"/>
  <c r="T218" i="2"/>
  <c r="T217" i="2"/>
  <c r="T216" i="2" s="1"/>
  <c r="R218" i="2"/>
  <c r="R217" i="2" s="1"/>
  <c r="R216" i="2" s="1"/>
  <c r="P218" i="2"/>
  <c r="P217" i="2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 s="1"/>
  <c r="R209" i="2"/>
  <c r="R208" i="2" s="1"/>
  <c r="P209" i="2"/>
  <c r="P208" i="2" s="1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/>
  <c r="R192" i="2"/>
  <c r="R191" i="2"/>
  <c r="P192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 s="1"/>
  <c r="R186" i="2"/>
  <c r="R185" i="2" s="1"/>
  <c r="P186" i="2"/>
  <c r="P185" i="2" s="1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 s="1"/>
  <c r="J17" i="2"/>
  <c r="J12" i="2"/>
  <c r="J89" i="2"/>
  <c r="E7" i="2"/>
  <c r="E132" i="2"/>
  <c r="L90" i="1"/>
  <c r="AM90" i="1"/>
  <c r="AM89" i="1"/>
  <c r="L89" i="1"/>
  <c r="AM87" i="1"/>
  <c r="L87" i="1"/>
  <c r="L85" i="1"/>
  <c r="L84" i="1"/>
  <c r="BK212" i="2"/>
  <c r="J211" i="2"/>
  <c r="BK205" i="2"/>
  <c r="BK200" i="2"/>
  <c r="J192" i="2"/>
  <c r="J186" i="2"/>
  <c r="BK181" i="2"/>
  <c r="J176" i="2"/>
  <c r="BK173" i="2"/>
  <c r="J169" i="2"/>
  <c r="J165" i="2"/>
  <c r="J161" i="2"/>
  <c r="BK157" i="2"/>
  <c r="J153" i="2"/>
  <c r="BK149" i="2"/>
  <c r="BK145" i="2"/>
  <c r="J214" i="2"/>
  <c r="BK209" i="2"/>
  <c r="J205" i="2"/>
  <c r="BK202" i="2"/>
  <c r="BK198" i="2"/>
  <c r="J194" i="2"/>
  <c r="J189" i="2"/>
  <c r="BK183" i="2"/>
  <c r="J179" i="2"/>
  <c r="J173" i="2"/>
  <c r="BK170" i="2"/>
  <c r="J166" i="2"/>
  <c r="BK161" i="2"/>
  <c r="J157" i="2"/>
  <c r="BK154" i="2"/>
  <c r="J152" i="2"/>
  <c r="BK148" i="2"/>
  <c r="BK521" i="3"/>
  <c r="BK517" i="3"/>
  <c r="J510" i="3"/>
  <c r="J504" i="3"/>
  <c r="BK500" i="3"/>
  <c r="BK490" i="3"/>
  <c r="J485" i="3"/>
  <c r="J479" i="3"/>
  <c r="J470" i="3"/>
  <c r="J465" i="3"/>
  <c r="BK461" i="3"/>
  <c r="BK456" i="3"/>
  <c r="BK450" i="3"/>
  <c r="J443" i="3"/>
  <c r="BK437" i="3"/>
  <c r="BK434" i="3"/>
  <c r="BK430" i="3"/>
  <c r="BK425" i="3"/>
  <c r="BK421" i="3"/>
  <c r="J416" i="3"/>
  <c r="J521" i="3"/>
  <c r="J519" i="3"/>
  <c r="J517" i="3"/>
  <c r="BK514" i="3"/>
  <c r="BK510" i="3"/>
  <c r="J507" i="3"/>
  <c r="BK504" i="3"/>
  <c r="BK502" i="3"/>
  <c r="BK498" i="3"/>
  <c r="BK494" i="3"/>
  <c r="J490" i="3"/>
  <c r="BK486" i="3"/>
  <c r="BK484" i="3"/>
  <c r="J480" i="3"/>
  <c r="BK477" i="3"/>
  <c r="BK472" i="3"/>
  <c r="J468" i="3"/>
  <c r="J466" i="3"/>
  <c r="J464" i="3"/>
  <c r="BK462" i="3"/>
  <c r="BK460" i="3"/>
  <c r="J458" i="3"/>
  <c r="J456" i="3"/>
  <c r="BK454" i="3"/>
  <c r="J450" i="3"/>
  <c r="J446" i="3"/>
  <c r="BK443" i="3"/>
  <c r="BK440" i="3"/>
  <c r="J439" i="3"/>
  <c r="J437" i="3"/>
  <c r="J435" i="3"/>
  <c r="J433" i="3"/>
  <c r="BK431" i="3"/>
  <c r="J429" i="3"/>
  <c r="J427" i="3"/>
  <c r="J425" i="3"/>
  <c r="BK423" i="3"/>
  <c r="J421" i="3"/>
  <c r="J419" i="3"/>
  <c r="BK417" i="3"/>
  <c r="BK415" i="3"/>
  <c r="BK413" i="3"/>
  <c r="BK412" i="3"/>
  <c r="J410" i="3"/>
  <c r="BK409" i="3"/>
  <c r="BK408" i="3"/>
  <c r="BK407" i="3"/>
  <c r="J406" i="3"/>
  <c r="BK404" i="3"/>
  <c r="BK402" i="3"/>
  <c r="J400" i="3"/>
  <c r="J398" i="3"/>
  <c r="BK396" i="3"/>
  <c r="BK394" i="3"/>
  <c r="J391" i="3"/>
  <c r="BK389" i="3"/>
  <c r="BK387" i="3"/>
  <c r="J385" i="3"/>
  <c r="BK383" i="3"/>
  <c r="BK380" i="3"/>
  <c r="BK378" i="3"/>
  <c r="J375" i="3"/>
  <c r="BK373" i="3"/>
  <c r="BK371" i="3"/>
  <c r="J368" i="3"/>
  <c r="J364" i="3"/>
  <c r="J362" i="3"/>
  <c r="J360" i="3"/>
  <c r="J359" i="3"/>
  <c r="J357" i="3"/>
  <c r="BK353" i="3"/>
  <c r="BK351" i="3"/>
  <c r="J348" i="3"/>
  <c r="BK345" i="3"/>
  <c r="BK337" i="3"/>
  <c r="J333" i="3"/>
  <c r="J316" i="3"/>
  <c r="J312" i="3"/>
  <c r="BK309" i="3"/>
  <c r="J307" i="3"/>
  <c r="J305" i="3"/>
  <c r="BK303" i="3"/>
  <c r="BK301" i="3"/>
  <c r="BK295" i="3"/>
  <c r="J293" i="3"/>
  <c r="J291" i="3"/>
  <c r="BK289" i="3"/>
  <c r="BK287" i="3"/>
  <c r="BK284" i="3"/>
  <c r="BK281" i="3"/>
  <c r="BK272" i="3"/>
  <c r="J263" i="3"/>
  <c r="J259" i="3"/>
  <c r="BK249" i="3"/>
  <c r="J245" i="3"/>
  <c r="J242" i="3"/>
  <c r="J240" i="3"/>
  <c r="J238" i="3"/>
  <c r="J235" i="3"/>
  <c r="BK233" i="3"/>
  <c r="BK231" i="3"/>
  <c r="BK230" i="3"/>
  <c r="J227" i="3"/>
  <c r="BK225" i="3"/>
  <c r="J223" i="3"/>
  <c r="BK221" i="3"/>
  <c r="BK220" i="3"/>
  <c r="BK217" i="3"/>
  <c r="J216" i="3"/>
  <c r="J214" i="3"/>
  <c r="BK210" i="3"/>
  <c r="J208" i="3"/>
  <c r="BK206" i="3"/>
  <c r="J203" i="3"/>
  <c r="J201" i="3"/>
  <c r="J199" i="3"/>
  <c r="BK192" i="3"/>
  <c r="J190" i="3"/>
  <c r="BK188" i="3"/>
  <c r="J185" i="3"/>
  <c r="J182" i="3"/>
  <c r="J180" i="3"/>
  <c r="BK173" i="3"/>
  <c r="BK155" i="3"/>
  <c r="BK406" i="3"/>
  <c r="J404" i="3"/>
  <c r="BK400" i="3"/>
  <c r="BK398" i="3"/>
  <c r="BK397" i="3"/>
  <c r="BK395" i="3"/>
  <c r="BK393" i="3"/>
  <c r="BK390" i="3"/>
  <c r="BK388" i="3"/>
  <c r="J386" i="3"/>
  <c r="J383" i="3"/>
  <c r="BK379" i="3"/>
  <c r="J377" i="3"/>
  <c r="J376" i="3"/>
  <c r="J374" i="3"/>
  <c r="J373" i="3"/>
  <c r="J371" i="3"/>
  <c r="J366" i="3"/>
  <c r="BK364" i="3"/>
  <c r="BK362" i="3"/>
  <c r="J358" i="3"/>
  <c r="J354" i="3"/>
  <c r="BK352" i="3"/>
  <c r="BK350" i="3"/>
  <c r="J347" i="3"/>
  <c r="BK344" i="3"/>
  <c r="J337" i="3"/>
  <c r="BK333" i="3"/>
  <c r="BK323" i="3"/>
  <c r="J315" i="3"/>
  <c r="J310" i="3"/>
  <c r="J308" i="3"/>
  <c r="J306" i="3"/>
  <c r="J304" i="3"/>
  <c r="BK302" i="3"/>
  <c r="BK300" i="3"/>
  <c r="J295" i="3"/>
  <c r="BK293" i="3"/>
  <c r="BK291" i="3"/>
  <c r="J289" i="3"/>
  <c r="J287" i="3"/>
  <c r="J284" i="3"/>
  <c r="J281" i="3"/>
  <c r="J272" i="3"/>
  <c r="BK263" i="3"/>
  <c r="BK259" i="3"/>
  <c r="J249" i="3"/>
  <c r="BK245" i="3"/>
  <c r="BK243" i="3"/>
  <c r="BK241" i="3"/>
  <c r="BK239" i="3"/>
  <c r="BK237" i="3"/>
  <c r="J234" i="3"/>
  <c r="J230" i="3"/>
  <c r="BK227" i="3"/>
  <c r="J225" i="3"/>
  <c r="BK223" i="3"/>
  <c r="J220" i="3"/>
  <c r="J218" i="3"/>
  <c r="BK216" i="3"/>
  <c r="BK214" i="3"/>
  <c r="J210" i="3"/>
  <c r="BK208" i="3"/>
  <c r="J206" i="3"/>
  <c r="BK204" i="3"/>
  <c r="BK202" i="3"/>
  <c r="BK200" i="3"/>
  <c r="J198" i="3"/>
  <c r="J197" i="3"/>
  <c r="J196" i="3"/>
  <c r="J194" i="3"/>
  <c r="BK191" i="3"/>
  <c r="J188" i="3"/>
  <c r="BK185" i="3"/>
  <c r="BK182" i="3"/>
  <c r="J179" i="3"/>
  <c r="BK167" i="3"/>
  <c r="BK164" i="3"/>
  <c r="BK162" i="3"/>
  <c r="BK160" i="3"/>
  <c r="J158" i="3"/>
  <c r="J346" i="4"/>
  <c r="BK344" i="4"/>
  <c r="BK341" i="4"/>
  <c r="J338" i="4"/>
  <c r="J336" i="4"/>
  <c r="J334" i="4"/>
  <c r="J332" i="4"/>
  <c r="J330" i="4"/>
  <c r="BK327" i="4"/>
  <c r="BK325" i="4"/>
  <c r="J323" i="4"/>
  <c r="BK321" i="4"/>
  <c r="J319" i="4"/>
  <c r="J317" i="4"/>
  <c r="BK314" i="4"/>
  <c r="J312" i="4"/>
  <c r="J310" i="4"/>
  <c r="J309" i="4"/>
  <c r="J307" i="4"/>
  <c r="J305" i="4"/>
  <c r="BK346" i="4"/>
  <c r="J344" i="4"/>
  <c r="BK343" i="4"/>
  <c r="BK338" i="4"/>
  <c r="BK336" i="4"/>
  <c r="BK334" i="4"/>
  <c r="BK332" i="4"/>
  <c r="BK330" i="4"/>
  <c r="J327" i="4"/>
  <c r="J325" i="4"/>
  <c r="BK323" i="4"/>
  <c r="J321" i="4"/>
  <c r="BK319" i="4"/>
  <c r="BK318" i="4"/>
  <c r="BK317" i="4"/>
  <c r="BK316" i="4"/>
  <c r="J315" i="4"/>
  <c r="J314" i="4"/>
  <c r="J313" i="4"/>
  <c r="BK312" i="4"/>
  <c r="J287" i="4"/>
  <c r="BK284" i="4"/>
  <c r="BK282" i="4"/>
  <c r="BK280" i="4"/>
  <c r="J278" i="4"/>
  <c r="J276" i="4"/>
  <c r="BK273" i="4"/>
  <c r="BK271" i="4"/>
  <c r="BK269" i="4"/>
  <c r="BK266" i="4"/>
  <c r="J264" i="4"/>
  <c r="BK262" i="4"/>
  <c r="BK260" i="4"/>
  <c r="BK257" i="4"/>
  <c r="BK256" i="4"/>
  <c r="J255" i="4"/>
  <c r="J253" i="4"/>
  <c r="BK250" i="4"/>
  <c r="BK247" i="4"/>
  <c r="J245" i="4"/>
  <c r="BK243" i="4"/>
  <c r="J240" i="4"/>
  <c r="BK238" i="4"/>
  <c r="J236" i="4"/>
  <c r="J234" i="4"/>
  <c r="BK232" i="4"/>
  <c r="J230" i="4"/>
  <c r="J227" i="4"/>
  <c r="BK225" i="4"/>
  <c r="BK222" i="4"/>
  <c r="J220" i="4"/>
  <c r="J218" i="4"/>
  <c r="BK216" i="4"/>
  <c r="BK215" i="4"/>
  <c r="J211" i="4"/>
  <c r="J209" i="4"/>
  <c r="J207" i="4"/>
  <c r="BK205" i="4"/>
  <c r="BK203" i="4"/>
  <c r="J202" i="4"/>
  <c r="J200" i="4"/>
  <c r="J198" i="4"/>
  <c r="J196" i="4"/>
  <c r="J194" i="4"/>
  <c r="J192" i="4"/>
  <c r="BK190" i="4"/>
  <c r="J189" i="4"/>
  <c r="J185" i="4"/>
  <c r="J183" i="4"/>
  <c r="J181" i="4"/>
  <c r="BK179" i="4"/>
  <c r="BK178" i="4"/>
  <c r="J175" i="4"/>
  <c r="J173" i="4"/>
  <c r="J171" i="4"/>
  <c r="J169" i="4"/>
  <c r="BK167" i="4"/>
  <c r="BK165" i="4"/>
  <c r="J163" i="4"/>
  <c r="BK160" i="4"/>
  <c r="BK157" i="4"/>
  <c r="J155" i="4"/>
  <c r="J153" i="4"/>
  <c r="BK151" i="4"/>
  <c r="J149" i="4"/>
  <c r="BK147" i="4"/>
  <c r="J146" i="4"/>
  <c r="J144" i="4"/>
  <c r="BK142" i="4"/>
  <c r="J302" i="4"/>
  <c r="J300" i="4"/>
  <c r="J298" i="4"/>
  <c r="BK294" i="4"/>
  <c r="J292" i="4"/>
  <c r="J290" i="4"/>
  <c r="BK287" i="4"/>
  <c r="BK285" i="4"/>
  <c r="J283" i="4"/>
  <c r="J281" i="4"/>
  <c r="J279" i="4"/>
  <c r="J277" i="4"/>
  <c r="BK275" i="4"/>
  <c r="J273" i="4"/>
  <c r="J271" i="4"/>
  <c r="J269" i="4"/>
  <c r="BK267" i="4"/>
  <c r="BK265" i="4"/>
  <c r="BK264" i="4"/>
  <c r="J262" i="4"/>
  <c r="J260" i="4"/>
  <c r="J258" i="4"/>
  <c r="J254" i="4"/>
  <c r="BK252" i="4"/>
  <c r="BK249" i="4"/>
  <c r="BK246" i="4"/>
  <c r="J244" i="4"/>
  <c r="BK242" i="4"/>
  <c r="BK240" i="4"/>
  <c r="J238" i="4"/>
  <c r="BK236" i="4"/>
  <c r="BK234" i="4"/>
  <c r="J232" i="4"/>
  <c r="BK230" i="4"/>
  <c r="BK228" i="4"/>
  <c r="J226" i="4"/>
  <c r="BK224" i="4"/>
  <c r="J223" i="4"/>
  <c r="BK221" i="4"/>
  <c r="BK218" i="4"/>
  <c r="J216" i="4"/>
  <c r="BK214" i="4"/>
  <c r="BK211" i="4"/>
  <c r="BK209" i="4"/>
  <c r="BK207" i="4"/>
  <c r="J205" i="4"/>
  <c r="J203" i="4"/>
  <c r="BK201" i="4"/>
  <c r="BK199" i="4"/>
  <c r="BK197" i="4"/>
  <c r="J195" i="4"/>
  <c r="BK193" i="4"/>
  <c r="J191" i="4"/>
  <c r="BK189" i="4"/>
  <c r="BK185" i="4"/>
  <c r="J182" i="4"/>
  <c r="BK181" i="4"/>
  <c r="J176" i="4"/>
  <c r="BK174" i="4"/>
  <c r="BK172" i="4"/>
  <c r="BK169" i="4"/>
  <c r="J167" i="4"/>
  <c r="J165" i="4"/>
  <c r="BK163" i="4"/>
  <c r="J160" i="4"/>
  <c r="BK155" i="4"/>
  <c r="BK153" i="4"/>
  <c r="J151" i="4"/>
  <c r="BK148" i="4"/>
  <c r="BK146" i="4"/>
  <c r="BK144" i="4"/>
  <c r="J142" i="4"/>
  <c r="BK198" i="5"/>
  <c r="J195" i="5"/>
  <c r="J193" i="5"/>
  <c r="J190" i="5"/>
  <c r="J187" i="5"/>
  <c r="BK185" i="5"/>
  <c r="J169" i="5"/>
  <c r="BK167" i="5"/>
  <c r="BK164" i="5"/>
  <c r="J161" i="5"/>
  <c r="BK159" i="5"/>
  <c r="BK157" i="5"/>
  <c r="BK154" i="5"/>
  <c r="BK150" i="5"/>
  <c r="J148" i="5"/>
  <c r="J146" i="5"/>
  <c r="BK144" i="5"/>
  <c r="J143" i="5"/>
  <c r="BK141" i="5"/>
  <c r="BK139" i="5"/>
  <c r="BK196" i="5"/>
  <c r="BK194" i="5"/>
  <c r="BK192" i="5"/>
  <c r="BK190" i="5"/>
  <c r="BK188" i="5"/>
  <c r="BK187" i="5"/>
  <c r="J185" i="5"/>
  <c r="J184" i="5"/>
  <c r="J183" i="5"/>
  <c r="J182" i="5"/>
  <c r="J181" i="5"/>
  <c r="J180" i="5"/>
  <c r="J179" i="5"/>
  <c r="J178" i="5"/>
  <c r="J177" i="5"/>
  <c r="J176" i="5"/>
  <c r="J175" i="5"/>
  <c r="BK174" i="5"/>
  <c r="J171" i="5"/>
  <c r="J168" i="5"/>
  <c r="J165" i="5"/>
  <c r="BK163" i="5"/>
  <c r="BK161" i="5"/>
  <c r="J159" i="5"/>
  <c r="J157" i="5"/>
  <c r="J156" i="5"/>
  <c r="J152" i="5"/>
  <c r="J149" i="5"/>
  <c r="BK146" i="5"/>
  <c r="J142" i="5"/>
  <c r="J139" i="5"/>
  <c r="BK218" i="6"/>
  <c r="J216" i="6"/>
  <c r="BK212" i="6"/>
  <c r="BK208" i="6"/>
  <c r="J205" i="6"/>
  <c r="J202" i="6"/>
  <c r="BK199" i="6"/>
  <c r="J196" i="6"/>
  <c r="J193" i="6"/>
  <c r="BK190" i="6"/>
  <c r="BK186" i="6"/>
  <c r="BK183" i="6"/>
  <c r="J178" i="6"/>
  <c r="J177" i="6"/>
  <c r="J176" i="6"/>
  <c r="J173" i="6"/>
  <c r="BK170" i="6"/>
  <c r="J167" i="6"/>
  <c r="BK163" i="6"/>
  <c r="BK160" i="6"/>
  <c r="J157" i="6"/>
  <c r="J153" i="6"/>
  <c r="J150" i="6"/>
  <c r="BK147" i="6"/>
  <c r="BK144" i="6"/>
  <c r="BK140" i="6"/>
  <c r="J221" i="6"/>
  <c r="BK216" i="6"/>
  <c r="J213" i="6"/>
  <c r="J208" i="6"/>
  <c r="BK205" i="6"/>
  <c r="BK202" i="6"/>
  <c r="J199" i="6"/>
  <c r="BK196" i="6"/>
  <c r="J194" i="6"/>
  <c r="J192" i="6"/>
  <c r="J189" i="6"/>
  <c r="J185" i="6"/>
  <c r="BK182" i="6"/>
  <c r="BK180" i="6"/>
  <c r="BK177" i="6"/>
  <c r="BK174" i="6"/>
  <c r="BK171" i="6"/>
  <c r="J168" i="6"/>
  <c r="BK165" i="6"/>
  <c r="J162" i="6"/>
  <c r="J158" i="6"/>
  <c r="BK154" i="6"/>
  <c r="J152" i="6"/>
  <c r="J149" i="6"/>
  <c r="BK146" i="6"/>
  <c r="J141" i="6"/>
  <c r="BK138" i="6"/>
  <c r="J266" i="7"/>
  <c r="J262" i="7"/>
  <c r="BK260" i="7"/>
  <c r="BK256" i="7"/>
  <c r="J251" i="7"/>
  <c r="J248" i="7"/>
  <c r="J244" i="7"/>
  <c r="BK241" i="7"/>
  <c r="BK238" i="7"/>
  <c r="BK235" i="7"/>
  <c r="BK230" i="7"/>
  <c r="BK228" i="7"/>
  <c r="J225" i="7"/>
  <c r="BK222" i="7"/>
  <c r="BK219" i="7"/>
  <c r="J216" i="7"/>
  <c r="J212" i="7"/>
  <c r="J209" i="7"/>
  <c r="BK206" i="7"/>
  <c r="J203" i="7"/>
  <c r="BK200" i="7"/>
  <c r="J196" i="7"/>
  <c r="BK193" i="7"/>
  <c r="BK189" i="7"/>
  <c r="BK186" i="7"/>
  <c r="BK183" i="7"/>
  <c r="J179" i="7"/>
  <c r="BK176" i="7"/>
  <c r="BK173" i="7"/>
  <c r="J170" i="7"/>
  <c r="J167" i="7"/>
  <c r="J164" i="7"/>
  <c r="BK161" i="7"/>
  <c r="J157" i="7"/>
  <c r="BK154" i="7"/>
  <c r="J151" i="7"/>
  <c r="J148" i="7"/>
  <c r="BK145" i="7"/>
  <c r="BK142" i="7"/>
  <c r="BK139" i="7"/>
  <c r="J136" i="7"/>
  <c r="J268" i="7"/>
  <c r="J265" i="7"/>
  <c r="BK262" i="7"/>
  <c r="J260" i="7"/>
  <c r="BK257" i="7"/>
  <c r="J256" i="7"/>
  <c r="J255" i="7"/>
  <c r="BK254" i="7"/>
  <c r="J253" i="7"/>
  <c r="J252" i="7"/>
  <c r="BK251" i="7"/>
  <c r="J250" i="7"/>
  <c r="BK249" i="7"/>
  <c r="BK248" i="7"/>
  <c r="BK243" i="7"/>
  <c r="J240" i="7"/>
  <c r="J238" i="7"/>
  <c r="BK236" i="7"/>
  <c r="BK234" i="7"/>
  <c r="J232" i="7"/>
  <c r="J230" i="7"/>
  <c r="J228" i="7"/>
  <c r="BK226" i="7"/>
  <c r="BK223" i="7"/>
  <c r="J221" i="7"/>
  <c r="J219" i="7"/>
  <c r="J217" i="7"/>
  <c r="BK215" i="7"/>
  <c r="BK212" i="7"/>
  <c r="J210" i="7"/>
  <c r="BK207" i="7"/>
  <c r="J204" i="7"/>
  <c r="J201" i="7"/>
  <c r="J198" i="7"/>
  <c r="BK195" i="7"/>
  <c r="BK191" i="7"/>
  <c r="J188" i="7"/>
  <c r="J186" i="7"/>
  <c r="J183" i="7"/>
  <c r="J180" i="7"/>
  <c r="J177" i="7"/>
  <c r="BK174" i="7"/>
  <c r="J171" i="7"/>
  <c r="BK168" i="7"/>
  <c r="BK165" i="7"/>
  <c r="BK162" i="7"/>
  <c r="BK158" i="7"/>
  <c r="J155" i="7"/>
  <c r="J152" i="7"/>
  <c r="J149" i="7"/>
  <c r="J146" i="7"/>
  <c r="BK143" i="7"/>
  <c r="J140" i="7"/>
  <c r="J137" i="7"/>
  <c r="J474" i="8"/>
  <c r="BK469" i="8"/>
  <c r="J466" i="8"/>
  <c r="BK462" i="8"/>
  <c r="BK459" i="8"/>
  <c r="BK457" i="8"/>
  <c r="J454" i="8"/>
  <c r="J451" i="8"/>
  <c r="BK448" i="8"/>
  <c r="J445" i="8"/>
  <c r="BK440" i="8"/>
  <c r="J438" i="8"/>
  <c r="J435" i="8"/>
  <c r="J430" i="8"/>
  <c r="J427" i="8"/>
  <c r="J424" i="8"/>
  <c r="J421" i="8"/>
  <c r="BK418" i="8"/>
  <c r="BK415" i="8"/>
  <c r="BK412" i="8"/>
  <c r="J407" i="8"/>
  <c r="BK404" i="8"/>
  <c r="BK400" i="8"/>
  <c r="J397" i="8"/>
  <c r="J394" i="8"/>
  <c r="BK391" i="8"/>
  <c r="BK387" i="8"/>
  <c r="J383" i="8"/>
  <c r="J380" i="8"/>
  <c r="J377" i="8"/>
  <c r="BK472" i="8"/>
  <c r="J468" i="8"/>
  <c r="J464" i="8"/>
  <c r="BK460" i="8"/>
  <c r="BK456" i="8"/>
  <c r="BK453" i="8"/>
  <c r="BK450" i="8"/>
  <c r="J447" i="8"/>
  <c r="BK214" i="2"/>
  <c r="J206" i="2"/>
  <c r="J201" i="2"/>
  <c r="BK195" i="2"/>
  <c r="BK188" i="2"/>
  <c r="J183" i="2"/>
  <c r="BK179" i="2"/>
  <c r="BK172" i="2"/>
  <c r="BK167" i="2"/>
  <c r="BK163" i="2"/>
  <c r="BK160" i="2"/>
  <c r="J155" i="2"/>
  <c r="J150" i="2"/>
  <c r="J146" i="2"/>
  <c r="J218" i="2"/>
  <c r="J212" i="2"/>
  <c r="BK207" i="2"/>
  <c r="BK203" i="2"/>
  <c r="J200" i="2"/>
  <c r="J195" i="2"/>
  <c r="BK186" i="2"/>
  <c r="J182" i="2"/>
  <c r="BK176" i="2"/>
  <c r="J172" i="2"/>
  <c r="BK169" i="2"/>
  <c r="J164" i="2"/>
  <c r="BK158" i="2"/>
  <c r="BK153" i="2"/>
  <c r="J151" i="2"/>
  <c r="BK147" i="2"/>
  <c r="BK520" i="3"/>
  <c r="J516" i="3"/>
  <c r="J508" i="3"/>
  <c r="J502" i="3"/>
  <c r="J497" i="3"/>
  <c r="J486" i="3"/>
  <c r="BK480" i="3"/>
  <c r="J472" i="3"/>
  <c r="BK466" i="3"/>
  <c r="J462" i="3"/>
  <c r="BK458" i="3"/>
  <c r="BK455" i="3"/>
  <c r="J449" i="3"/>
  <c r="J441" i="3"/>
  <c r="BK435" i="3"/>
  <c r="J432" i="3"/>
  <c r="J428" i="3"/>
  <c r="J423" i="3"/>
  <c r="BK419" i="3"/>
  <c r="J417" i="3"/>
  <c r="J413" i="3"/>
  <c r="J520" i="3"/>
  <c r="BK518" i="3"/>
  <c r="BK516" i="3"/>
  <c r="BK512" i="3"/>
  <c r="BK508" i="3"/>
  <c r="J506" i="3"/>
  <c r="BK503" i="3"/>
  <c r="J500" i="3"/>
  <c r="BK497" i="3"/>
  <c r="J491" i="3"/>
  <c r="BK488" i="3"/>
  <c r="BK485" i="3"/>
  <c r="J481" i="3"/>
  <c r="BK479" i="3"/>
  <c r="BK474" i="3"/>
  <c r="BK470" i="3"/>
  <c r="BK467" i="3"/>
  <c r="BK465" i="3"/>
  <c r="J463" i="3"/>
  <c r="J461" i="3"/>
  <c r="BK459" i="3"/>
  <c r="BK457" i="3"/>
  <c r="J455" i="3"/>
  <c r="J452" i="3"/>
  <c r="BK449" i="3"/>
  <c r="BK445" i="3"/>
  <c r="BK441" i="3"/>
  <c r="BK439" i="3"/>
  <c r="BK438" i="3"/>
  <c r="BK436" i="3"/>
  <c r="J434" i="3"/>
  <c r="BK432" i="3"/>
  <c r="J430" i="3"/>
  <c r="BK429" i="3"/>
  <c r="BK428" i="3"/>
  <c r="J426" i="3"/>
  <c r="BK424" i="3"/>
  <c r="BK422" i="3"/>
  <c r="J420" i="3"/>
  <c r="J418" i="3"/>
  <c r="BK416" i="3"/>
  <c r="BK414" i="3"/>
  <c r="J411" i="3"/>
  <c r="BK410" i="3"/>
  <c r="J409" i="3"/>
  <c r="J408" i="3"/>
  <c r="J407" i="3"/>
  <c r="BK405" i="3"/>
  <c r="J403" i="3"/>
  <c r="J402" i="3"/>
  <c r="J401" i="3"/>
  <c r="J399" i="3"/>
  <c r="J397" i="3"/>
  <c r="J395" i="3"/>
  <c r="J393" i="3"/>
  <c r="J390" i="3"/>
  <c r="J388" i="3"/>
  <c r="BK386" i="3"/>
  <c r="BK384" i="3"/>
  <c r="BK381" i="3"/>
  <c r="J379" i="3"/>
  <c r="BK377" i="3"/>
  <c r="BK374" i="3"/>
  <c r="J372" i="3"/>
  <c r="J369" i="3"/>
  <c r="BK366" i="3"/>
  <c r="BK365" i="3"/>
  <c r="J363" i="3"/>
  <c r="BK360" i="3"/>
  <c r="BK358" i="3"/>
  <c r="J355" i="3"/>
  <c r="BK354" i="3"/>
  <c r="J352" i="3"/>
  <c r="J350" i="3"/>
  <c r="BK347" i="3"/>
  <c r="J344" i="3"/>
  <c r="J342" i="3"/>
  <c r="BK334" i="3"/>
  <c r="J330" i="3"/>
  <c r="J323" i="3"/>
  <c r="BK315" i="3"/>
  <c r="BK310" i="3"/>
  <c r="BK308" i="3"/>
  <c r="BK306" i="3"/>
  <c r="BK304" i="3"/>
  <c r="J302" i="3"/>
  <c r="J300" i="3"/>
  <c r="BK297" i="3"/>
  <c r="J294" i="3"/>
  <c r="J292" i="3"/>
  <c r="J290" i="3"/>
  <c r="BK288" i="3"/>
  <c r="BK285" i="3"/>
  <c r="BK283" i="3"/>
  <c r="BK282" i="3"/>
  <c r="J276" i="3"/>
  <c r="BK266" i="3"/>
  <c r="BK261" i="3"/>
  <c r="BK254" i="3"/>
  <c r="BK246" i="3"/>
  <c r="BK244" i="3"/>
  <c r="J243" i="3"/>
  <c r="J241" i="3"/>
  <c r="J239" i="3"/>
  <c r="J237" i="3"/>
  <c r="BK234" i="3"/>
  <c r="BK232" i="3"/>
  <c r="J231" i="3"/>
  <c r="BK229" i="3"/>
  <c r="J226" i="3"/>
  <c r="BK224" i="3"/>
  <c r="J222" i="3"/>
  <c r="J221" i="3"/>
  <c r="BK219" i="3"/>
  <c r="BK218" i="3"/>
  <c r="BK215" i="3"/>
  <c r="J213" i="3"/>
  <c r="BK209" i="3"/>
  <c r="J207" i="3"/>
  <c r="BK205" i="3"/>
  <c r="J204" i="3"/>
  <c r="J202" i="3"/>
  <c r="J200" i="3"/>
  <c r="BK198" i="3"/>
  <c r="J191" i="3"/>
  <c r="BK189" i="3"/>
  <c r="J186" i="3"/>
  <c r="J183" i="3"/>
  <c r="J181" i="3"/>
  <c r="BK179" i="3"/>
  <c r="J167" i="3"/>
  <c r="J165" i="3"/>
  <c r="J164" i="3"/>
  <c r="J163" i="3"/>
  <c r="J162" i="3"/>
  <c r="J161" i="3"/>
  <c r="J160" i="3"/>
  <c r="J159" i="3"/>
  <c r="BK158" i="3"/>
  <c r="BK157" i="3"/>
  <c r="BK156" i="3"/>
  <c r="J155" i="3"/>
  <c r="J405" i="3"/>
  <c r="BK403" i="3"/>
  <c r="BK401" i="3"/>
  <c r="BK399" i="3"/>
  <c r="J396" i="3"/>
  <c r="J394" i="3"/>
  <c r="BK391" i="3"/>
  <c r="J389" i="3"/>
  <c r="J387" i="3"/>
  <c r="BK385" i="3"/>
  <c r="J384" i="3"/>
  <c r="J381" i="3"/>
  <c r="J380" i="3"/>
  <c r="J378" i="3"/>
  <c r="BK376" i="3"/>
  <c r="BK375" i="3"/>
  <c r="BK372" i="3"/>
  <c r="BK369" i="3"/>
  <c r="BK368" i="3"/>
  <c r="J365" i="3"/>
  <c r="BK363" i="3"/>
  <c r="BK359" i="3"/>
  <c r="BK357" i="3"/>
  <c r="BK355" i="3"/>
  <c r="J353" i="3"/>
  <c r="J351" i="3"/>
  <c r="BK348" i="3"/>
  <c r="J345" i="3"/>
  <c r="BK342" i="3"/>
  <c r="J334" i="3"/>
  <c r="BK330" i="3"/>
  <c r="BK316" i="3"/>
  <c r="BK312" i="3"/>
  <c r="J309" i="3"/>
  <c r="BK307" i="3"/>
  <c r="BK305" i="3"/>
  <c r="J303" i="3"/>
  <c r="J301" i="3"/>
  <c r="J297" i="3"/>
  <c r="BK294" i="3"/>
  <c r="BK292" i="3"/>
  <c r="BK290" i="3"/>
  <c r="J288" i="3"/>
  <c r="J285" i="3"/>
  <c r="J283" i="3"/>
  <c r="J282" i="3"/>
  <c r="BK276" i="3"/>
  <c r="J266" i="3"/>
  <c r="J261" i="3"/>
  <c r="J254" i="3"/>
  <c r="J246" i="3"/>
  <c r="J244" i="3"/>
  <c r="BK242" i="3"/>
  <c r="BK240" i="3"/>
  <c r="BK238" i="3"/>
  <c r="BK235" i="3"/>
  <c r="J233" i="3"/>
  <c r="J232" i="3"/>
  <c r="J229" i="3"/>
  <c r="BK226" i="3"/>
  <c r="J224" i="3"/>
  <c r="BK222" i="3"/>
  <c r="J219" i="3"/>
  <c r="J217" i="3"/>
  <c r="J215" i="3"/>
  <c r="BK213" i="3"/>
  <c r="J209" i="3"/>
  <c r="BK207" i="3"/>
  <c r="J205" i="3"/>
  <c r="BK203" i="3"/>
  <c r="BK201" i="3"/>
  <c r="BK199" i="3"/>
  <c r="BK197" i="3"/>
  <c r="BK196" i="3"/>
  <c r="BK194" i="3"/>
  <c r="J192" i="3"/>
  <c r="BK190" i="3"/>
  <c r="J189" i="3"/>
  <c r="BK186" i="3"/>
  <c r="BK183" i="3"/>
  <c r="BK181" i="3"/>
  <c r="BK180" i="3"/>
  <c r="J173" i="3"/>
  <c r="BK165" i="3"/>
  <c r="BK163" i="3"/>
  <c r="BK161" i="3"/>
  <c r="BK159" i="3"/>
  <c r="J157" i="3"/>
  <c r="J156" i="3"/>
  <c r="J345" i="4"/>
  <c r="J343" i="4"/>
  <c r="J342" i="4"/>
  <c r="BK337" i="4"/>
  <c r="BK335" i="4"/>
  <c r="J333" i="4"/>
  <c r="BK331" i="4"/>
  <c r="BK329" i="4"/>
  <c r="J328" i="4"/>
  <c r="J326" i="4"/>
  <c r="BK324" i="4"/>
  <c r="J322" i="4"/>
  <c r="BK320" i="4"/>
  <c r="J318" i="4"/>
  <c r="J316" i="4"/>
  <c r="BK315" i="4"/>
  <c r="BK313" i="4"/>
  <c r="J311" i="4"/>
  <c r="BK309" i="4"/>
  <c r="J308" i="4"/>
  <c r="BK306" i="4"/>
  <c r="BK304" i="4"/>
  <c r="BK345" i="4"/>
  <c r="BK342" i="4"/>
  <c r="J341" i="4"/>
  <c r="J337" i="4"/>
  <c r="J335" i="4"/>
  <c r="BK333" i="4"/>
  <c r="J331" i="4"/>
  <c r="J329" i="4"/>
  <c r="BK328" i="4"/>
  <c r="BK326" i="4"/>
  <c r="J324" i="4"/>
  <c r="BK322" i="4"/>
  <c r="J320" i="4"/>
  <c r="BK311" i="4"/>
  <c r="BK310" i="4"/>
  <c r="BK308" i="4"/>
  <c r="BK307" i="4"/>
  <c r="J306" i="4"/>
  <c r="BK305" i="4"/>
  <c r="J304" i="4"/>
  <c r="BK303" i="4"/>
  <c r="J303" i="4"/>
  <c r="BK302" i="4"/>
  <c r="J301" i="4"/>
  <c r="BK300" i="4"/>
  <c r="J299" i="4"/>
  <c r="BK298" i="4"/>
  <c r="BK297" i="4"/>
  <c r="BK295" i="4"/>
  <c r="J294" i="4"/>
  <c r="BK293" i="4"/>
  <c r="BK292" i="4"/>
  <c r="BK291" i="4"/>
  <c r="BK290" i="4"/>
  <c r="BK289" i="4"/>
  <c r="J288" i="4"/>
  <c r="J286" i="4"/>
  <c r="J285" i="4"/>
  <c r="BK283" i="4"/>
  <c r="BK281" i="4"/>
  <c r="BK279" i="4"/>
  <c r="BK277" i="4"/>
  <c r="J275" i="4"/>
  <c r="J274" i="4"/>
  <c r="J272" i="4"/>
  <c r="J270" i="4"/>
  <c r="J268" i="4"/>
  <c r="J267" i="4"/>
  <c r="J265" i="4"/>
  <c r="J263" i="4"/>
  <c r="BK261" i="4"/>
  <c r="J259" i="4"/>
  <c r="BK258" i="4"/>
  <c r="J257" i="4"/>
  <c r="J256" i="4"/>
  <c r="BK254" i="4"/>
  <c r="J252" i="4"/>
  <c r="BK251" i="4"/>
  <c r="J249" i="4"/>
  <c r="J246" i="4"/>
  <c r="BK244" i="4"/>
  <c r="J242" i="4"/>
  <c r="BK241" i="4"/>
  <c r="J239" i="4"/>
  <c r="BK237" i="4"/>
  <c r="J235" i="4"/>
  <c r="J233" i="4"/>
  <c r="J231" i="4"/>
  <c r="J229" i="4"/>
  <c r="J228" i="4"/>
  <c r="BK226" i="4"/>
  <c r="J224" i="4"/>
  <c r="J221" i="4"/>
  <c r="J219" i="4"/>
  <c r="BK217" i="4"/>
  <c r="J214" i="4"/>
  <c r="J212" i="4"/>
  <c r="J210" i="4"/>
  <c r="J208" i="4"/>
  <c r="BK206" i="4"/>
  <c r="BK204" i="4"/>
  <c r="J201" i="4"/>
  <c r="J199" i="4"/>
  <c r="J197" i="4"/>
  <c r="BK195" i="4"/>
  <c r="J193" i="4"/>
  <c r="BK191" i="4"/>
  <c r="J186" i="4"/>
  <c r="BK184" i="4"/>
  <c r="BK182" i="4"/>
  <c r="J180" i="4"/>
  <c r="J179" i="4"/>
  <c r="BK176" i="4"/>
  <c r="J174" i="4"/>
  <c r="J172" i="4"/>
  <c r="J170" i="4"/>
  <c r="J168" i="4"/>
  <c r="BK166" i="4"/>
  <c r="J164" i="4"/>
  <c r="BK162" i="4"/>
  <c r="BK159" i="4"/>
  <c r="BK156" i="4"/>
  <c r="J154" i="4"/>
  <c r="J152" i="4"/>
  <c r="BK150" i="4"/>
  <c r="J148" i="4"/>
  <c r="J145" i="4"/>
  <c r="BK143" i="4"/>
  <c r="BK141" i="4"/>
  <c r="BK301" i="4"/>
  <c r="BK299" i="4"/>
  <c r="J297" i="4"/>
  <c r="J295" i="4"/>
  <c r="J293" i="4"/>
  <c r="J291" i="4"/>
  <c r="J289" i="4"/>
  <c r="BK288" i="4"/>
  <c r="BK286" i="4"/>
  <c r="J284" i="4"/>
  <c r="J282" i="4"/>
  <c r="J280" i="4"/>
  <c r="BK278" i="4"/>
  <c r="BK276" i="4"/>
  <c r="BK274" i="4"/>
  <c r="BK272" i="4"/>
  <c r="BK270" i="4"/>
  <c r="BK268" i="4"/>
  <c r="J266" i="4"/>
  <c r="BK263" i="4"/>
  <c r="J261" i="4"/>
  <c r="BK259" i="4"/>
  <c r="BK255" i="4"/>
  <c r="BK253" i="4"/>
  <c r="J251" i="4"/>
  <c r="J250" i="4"/>
  <c r="J247" i="4"/>
  <c r="BK245" i="4"/>
  <c r="J243" i="4"/>
  <c r="J241" i="4"/>
  <c r="BK239" i="4"/>
  <c r="J237" i="4"/>
  <c r="BK235" i="4"/>
  <c r="BK233" i="4"/>
  <c r="BK231" i="4"/>
  <c r="BK229" i="4"/>
  <c r="BK227" i="4"/>
  <c r="J225" i="4"/>
  <c r="BK223" i="4"/>
  <c r="J222" i="4"/>
  <c r="BK220" i="4"/>
  <c r="BK219" i="4"/>
  <c r="J217" i="4"/>
  <c r="J215" i="4"/>
  <c r="BK212" i="4"/>
  <c r="BK210" i="4"/>
  <c r="BK208" i="4"/>
  <c r="J206" i="4"/>
  <c r="J204" i="4"/>
  <c r="BK202" i="4"/>
  <c r="BK200" i="4"/>
  <c r="BK198" i="4"/>
  <c r="BK196" i="4"/>
  <c r="BK194" i="4"/>
  <c r="BK192" i="4"/>
  <c r="J190" i="4"/>
  <c r="BK186" i="4"/>
  <c r="J184" i="4"/>
  <c r="BK183" i="4"/>
  <c r="BK180" i="4"/>
  <c r="J178" i="4"/>
  <c r="BK175" i="4"/>
  <c r="BK173" i="4"/>
  <c r="BK171" i="4"/>
  <c r="BK170" i="4"/>
  <c r="BK168" i="4"/>
  <c r="J166" i="4"/>
  <c r="BK164" i="4"/>
  <c r="J162" i="4"/>
  <c r="J159" i="4"/>
  <c r="J157" i="4"/>
  <c r="J156" i="4"/>
  <c r="BK154" i="4"/>
  <c r="BK152" i="4"/>
  <c r="J150" i="4"/>
  <c r="BK149" i="4"/>
  <c r="J147" i="4"/>
  <c r="BK145" i="4"/>
  <c r="J143" i="4"/>
  <c r="J141" i="4"/>
  <c r="J196" i="5"/>
  <c r="J194" i="5"/>
  <c r="J192" i="5"/>
  <c r="J191" i="5"/>
  <c r="J189" i="5"/>
  <c r="J186" i="5"/>
  <c r="BK171" i="5"/>
  <c r="BK168" i="5"/>
  <c r="BK165" i="5"/>
  <c r="J163" i="5"/>
  <c r="J162" i="5"/>
  <c r="BK160" i="5"/>
  <c r="BK158" i="5"/>
  <c r="BK156" i="5"/>
  <c r="BK152" i="5"/>
  <c r="BK149" i="5"/>
  <c r="J147" i="5"/>
  <c r="J145" i="5"/>
  <c r="BK143" i="5"/>
  <c r="BK142" i="5"/>
  <c r="BK140" i="5"/>
  <c r="J198" i="5"/>
  <c r="BK195" i="5"/>
  <c r="BK193" i="5"/>
  <c r="BK191" i="5"/>
  <c r="BK189" i="5"/>
  <c r="J188" i="5"/>
  <c r="BK186" i="5"/>
  <c r="BK184" i="5"/>
  <c r="BK183" i="5"/>
  <c r="BK182" i="5"/>
  <c r="BK181" i="5"/>
  <c r="BK180" i="5"/>
  <c r="BK179" i="5"/>
  <c r="BK178" i="5"/>
  <c r="BK177" i="5"/>
  <c r="BK176" i="5"/>
  <c r="BK175" i="5"/>
  <c r="J174" i="5"/>
  <c r="BK169" i="5"/>
  <c r="J167" i="5"/>
  <c r="J164" i="5"/>
  <c r="BK162" i="5"/>
  <c r="J160" i="5"/>
  <c r="J158" i="5"/>
  <c r="J154" i="5"/>
  <c r="J150" i="5"/>
  <c r="BK147" i="5"/>
  <c r="BK145" i="5"/>
  <c r="J141" i="5"/>
  <c r="BK221" i="6"/>
  <c r="J215" i="6"/>
  <c r="BK211" i="6"/>
  <c r="BK207" i="6"/>
  <c r="BK203" i="6"/>
  <c r="J201" i="6"/>
  <c r="BK197" i="6"/>
  <c r="BK194" i="6"/>
  <c r="BK191" i="6"/>
  <c r="J188" i="6"/>
  <c r="J184" i="6"/>
  <c r="J181" i="6"/>
  <c r="J179" i="6"/>
  <c r="J175" i="6"/>
  <c r="J172" i="6"/>
  <c r="BK168" i="6"/>
  <c r="J165" i="6"/>
  <c r="J161" i="6"/>
  <c r="BK158" i="6"/>
  <c r="J155" i="6"/>
  <c r="BK152" i="6"/>
  <c r="BK149" i="6"/>
  <c r="J146" i="6"/>
  <c r="BK142" i="6"/>
  <c r="J138" i="6"/>
  <c r="J218" i="6"/>
  <c r="J217" i="6"/>
  <c r="J212" i="6"/>
  <c r="BK210" i="6"/>
  <c r="BK206" i="6"/>
  <c r="J203" i="6"/>
  <c r="BK200" i="6"/>
  <c r="J197" i="6"/>
  <c r="BK193" i="6"/>
  <c r="J190" i="6"/>
  <c r="BK188" i="6"/>
  <c r="BK184" i="6"/>
  <c r="BK181" i="6"/>
  <c r="BK178" i="6"/>
  <c r="BK175" i="6"/>
  <c r="BK173" i="6"/>
  <c r="J170" i="6"/>
  <c r="BK164" i="6"/>
  <c r="BK161" i="6"/>
  <c r="BK159" i="6"/>
  <c r="BK156" i="6"/>
  <c r="J154" i="6"/>
  <c r="BK151" i="6"/>
  <c r="J148" i="6"/>
  <c r="J145" i="6"/>
  <c r="J142" i="6"/>
  <c r="J139" i="6"/>
  <c r="J267" i="7"/>
  <c r="J263" i="7"/>
  <c r="BK259" i="7"/>
  <c r="BK255" i="7"/>
  <c r="BK253" i="7"/>
  <c r="J249" i="7"/>
  <c r="J245" i="7"/>
  <c r="BK242" i="7"/>
  <c r="J239" i="7"/>
  <c r="J236" i="7"/>
  <c r="J233" i="7"/>
  <c r="J231" i="7"/>
  <c r="J226" i="7"/>
  <c r="J223" i="7"/>
  <c r="BK220" i="7"/>
  <c r="BK217" i="7"/>
  <c r="J215" i="7"/>
  <c r="J213" i="7"/>
  <c r="BK210" i="7"/>
  <c r="J207" i="7"/>
  <c r="BK204" i="7"/>
  <c r="BK201" i="7"/>
  <c r="BK198" i="7"/>
  <c r="J194" i="7"/>
  <c r="J192" i="7"/>
  <c r="BK188" i="7"/>
  <c r="J185" i="7"/>
  <c r="BK182" i="7"/>
  <c r="BK180" i="7"/>
  <c r="BK177" i="7"/>
  <c r="J174" i="7"/>
  <c r="BK171" i="7"/>
  <c r="J168" i="7"/>
  <c r="J165" i="7"/>
  <c r="J162" i="7"/>
  <c r="J158" i="7"/>
  <c r="BK155" i="7"/>
  <c r="BK152" i="7"/>
  <c r="BK149" i="7"/>
  <c r="BK146" i="7"/>
  <c r="J144" i="7"/>
  <c r="BK141" i="7"/>
  <c r="J138" i="7"/>
  <c r="J135" i="7"/>
  <c r="BK267" i="7"/>
  <c r="BK266" i="7"/>
  <c r="BK263" i="7"/>
  <c r="J261" i="7"/>
  <c r="J259" i="7"/>
  <c r="BK209" i="7"/>
  <c r="J206" i="7"/>
  <c r="BK203" i="7"/>
  <c r="J200" i="7"/>
  <c r="BK196" i="7"/>
  <c r="J193" i="7"/>
  <c r="BK190" i="7"/>
  <c r="BK187" i="7"/>
  <c r="BK185" i="7"/>
  <c r="J181" i="7"/>
  <c r="BK178" i="7"/>
  <c r="BK175" i="7"/>
  <c r="J172" i="7"/>
  <c r="BK169" i="7"/>
  <c r="BK167" i="7"/>
  <c r="BK164" i="7"/>
  <c r="J161" i="7"/>
  <c r="BK157" i="7"/>
  <c r="J154" i="7"/>
  <c r="J150" i="7"/>
  <c r="BK148" i="7"/>
  <c r="J145" i="7"/>
  <c r="J142" i="7"/>
  <c r="J139" i="7"/>
  <c r="BK136" i="7"/>
  <c r="J134" i="7"/>
  <c r="J472" i="8"/>
  <c r="BK468" i="8"/>
  <c r="BK464" i="8"/>
  <c r="J461" i="8"/>
  <c r="J458" i="8"/>
  <c r="J455" i="8"/>
  <c r="J453" i="8"/>
  <c r="J450" i="8"/>
  <c r="BK447" i="8"/>
  <c r="J443" i="8"/>
  <c r="BK441" i="8"/>
  <c r="BK437" i="8"/>
  <c r="J433" i="8"/>
  <c r="J431" i="8"/>
  <c r="BK428" i="8"/>
  <c r="J426" i="8"/>
  <c r="J420" i="8"/>
  <c r="BK417" i="8"/>
  <c r="J414" i="8"/>
  <c r="BK410" i="8"/>
  <c r="J408" i="8"/>
  <c r="J405" i="8"/>
  <c r="BK402" i="8"/>
  <c r="J399" i="8"/>
  <c r="BK396" i="8"/>
  <c r="J393" i="8"/>
  <c r="J390" i="8"/>
  <c r="J385" i="8"/>
  <c r="J382" i="8"/>
  <c r="BK379" i="8"/>
  <c r="BK474" i="8"/>
  <c r="BK471" i="8"/>
  <c r="BK466" i="8"/>
  <c r="BK463" i="8"/>
  <c r="BK461" i="8"/>
  <c r="BK458" i="8"/>
  <c r="BK455" i="8"/>
  <c r="J452" i="8"/>
  <c r="J448" i="8"/>
  <c r="BK218" i="2"/>
  <c r="J209" i="2"/>
  <c r="J203" i="2"/>
  <c r="J198" i="2"/>
  <c r="BK194" i="2"/>
  <c r="BK189" i="2"/>
  <c r="J184" i="2"/>
  <c r="BK180" i="2"/>
  <c r="J174" i="2"/>
  <c r="J170" i="2"/>
  <c r="BK166" i="2"/>
  <c r="BK162" i="2"/>
  <c r="J158" i="2"/>
  <c r="J154" i="2"/>
  <c r="J148" i="2"/>
  <c r="AS94" i="1"/>
  <c r="BK190" i="2"/>
  <c r="BK184" i="2"/>
  <c r="J180" i="2"/>
  <c r="BK174" i="2"/>
  <c r="BK168" i="2"/>
  <c r="BK165" i="2"/>
  <c r="J162" i="2"/>
  <c r="J159" i="2"/>
  <c r="BK155" i="2"/>
  <c r="BK151" i="2"/>
  <c r="BK146" i="2"/>
  <c r="BK519" i="3"/>
  <c r="J514" i="3"/>
  <c r="BK507" i="3"/>
  <c r="J503" i="3"/>
  <c r="J494" i="3"/>
  <c r="J488" i="3"/>
  <c r="BK481" i="3"/>
  <c r="J474" i="3"/>
  <c r="J467" i="3"/>
  <c r="BK463" i="3"/>
  <c r="J459" i="3"/>
  <c r="J454" i="3"/>
  <c r="BK446" i="3"/>
  <c r="J440" i="3"/>
  <c r="J436" i="3"/>
  <c r="BK433" i="3"/>
  <c r="BK426" i="3"/>
  <c r="J422" i="3"/>
  <c r="BK418" i="3"/>
  <c r="J414" i="3"/>
  <c r="BK411" i="3"/>
  <c r="BK148" i="5"/>
  <c r="J144" i="5"/>
  <c r="J140" i="5"/>
  <c r="BK220" i="6"/>
  <c r="BK217" i="6"/>
  <c r="BK213" i="6"/>
  <c r="J210" i="6"/>
  <c r="J206" i="6"/>
  <c r="J204" i="6"/>
  <c r="J200" i="6"/>
  <c r="BK198" i="6"/>
  <c r="BK195" i="6"/>
  <c r="BK192" i="6"/>
  <c r="BK189" i="6"/>
  <c r="BK185" i="6"/>
  <c r="J182" i="6"/>
  <c r="J180" i="6"/>
  <c r="J174" i="6"/>
  <c r="J171" i="6"/>
  <c r="BK169" i="6"/>
  <c r="J164" i="6"/>
  <c r="BK162" i="6"/>
  <c r="J159" i="6"/>
  <c r="J156" i="6"/>
  <c r="J151" i="6"/>
  <c r="BK148" i="6"/>
  <c r="BK145" i="6"/>
  <c r="BK141" i="6"/>
  <c r="BK139" i="6"/>
  <c r="J220" i="6"/>
  <c r="BK215" i="6"/>
  <c r="J211" i="6"/>
  <c r="J207" i="6"/>
  <c r="BK204" i="6"/>
  <c r="BK201" i="6"/>
  <c r="J198" i="6"/>
  <c r="J195" i="6"/>
  <c r="J191" i="6"/>
  <c r="J186" i="6"/>
  <c r="J183" i="6"/>
  <c r="BK179" i="6"/>
  <c r="BK176" i="6"/>
  <c r="BK172" i="6"/>
  <c r="J169" i="6"/>
  <c r="BK167" i="6"/>
  <c r="J163" i="6"/>
  <c r="J160" i="6"/>
  <c r="BK157" i="6"/>
  <c r="BK155" i="6"/>
  <c r="BK153" i="6"/>
  <c r="BK150" i="6"/>
  <c r="J147" i="6"/>
  <c r="J144" i="6"/>
  <c r="J140" i="6"/>
  <c r="BK268" i="7"/>
  <c r="BK265" i="7"/>
  <c r="BK261" i="7"/>
  <c r="J257" i="7"/>
  <c r="J254" i="7"/>
  <c r="BK252" i="7"/>
  <c r="BK250" i="7"/>
  <c r="J246" i="7"/>
  <c r="J243" i="7"/>
  <c r="BK240" i="7"/>
  <c r="J237" i="7"/>
  <c r="J234" i="7"/>
  <c r="BK232" i="7"/>
  <c r="BK229" i="7"/>
  <c r="BK227" i="7"/>
  <c r="BK224" i="7"/>
  <c r="BK221" i="7"/>
  <c r="BK218" i="7"/>
  <c r="J214" i="7"/>
  <c r="J211" i="7"/>
  <c r="J208" i="7"/>
  <c r="BK205" i="7"/>
  <c r="BK202" i="7"/>
  <c r="BK199" i="7"/>
  <c r="J195" i="7"/>
  <c r="J191" i="7"/>
  <c r="J190" i="7"/>
  <c r="J187" i="7"/>
  <c r="BK184" i="7"/>
  <c r="BK181" i="7"/>
  <c r="J178" i="7"/>
  <c r="J175" i="7"/>
  <c r="BK172" i="7"/>
  <c r="J169" i="7"/>
  <c r="BK166" i="7"/>
  <c r="J163" i="7"/>
  <c r="J160" i="7"/>
  <c r="BK156" i="7"/>
  <c r="BK153" i="7"/>
  <c r="BK150" i="7"/>
  <c r="BK147" i="7"/>
  <c r="J143" i="7"/>
  <c r="BK140" i="7"/>
  <c r="BK137" i="7"/>
  <c r="BK134" i="7"/>
  <c r="BK246" i="7"/>
  <c r="BK245" i="7"/>
  <c r="BK244" i="7"/>
  <c r="J242" i="7"/>
  <c r="J241" i="7"/>
  <c r="BK239" i="7"/>
  <c r="BK237" i="7"/>
  <c r="J235" i="7"/>
  <c r="BK233" i="7"/>
  <c r="BK231" i="7"/>
  <c r="J229" i="7"/>
  <c r="J227" i="7"/>
  <c r="BK225" i="7"/>
  <c r="J224" i="7"/>
  <c r="J222" i="7"/>
  <c r="J220" i="7"/>
  <c r="J218" i="7"/>
  <c r="BK216" i="7"/>
  <c r="BK214" i="7"/>
  <c r="BK213" i="7"/>
  <c r="BK211" i="7"/>
  <c r="BK208" i="7"/>
  <c r="J205" i="7"/>
  <c r="J202" i="7"/>
  <c r="J199" i="7"/>
  <c r="BK194" i="7"/>
  <c r="BK192" i="7"/>
  <c r="J189" i="7"/>
  <c r="J184" i="7"/>
  <c r="J182" i="7"/>
  <c r="BK179" i="7"/>
  <c r="J176" i="7"/>
  <c r="J173" i="7"/>
  <c r="BK170" i="7"/>
  <c r="J166" i="7"/>
  <c r="BK163" i="7"/>
  <c r="BK160" i="7"/>
  <c r="J156" i="7"/>
  <c r="J153" i="7"/>
  <c r="BK151" i="7"/>
  <c r="J147" i="7"/>
  <c r="BK144" i="7"/>
  <c r="J141" i="7"/>
  <c r="BK138" i="7"/>
  <c r="BK135" i="7"/>
  <c r="J473" i="8"/>
  <c r="J471" i="8"/>
  <c r="J465" i="8"/>
  <c r="J463" i="8"/>
  <c r="J460" i="8"/>
  <c r="J456" i="8"/>
  <c r="BK452" i="8"/>
  <c r="J449" i="8"/>
  <c r="BK446" i="8"/>
  <c r="J442" i="8"/>
  <c r="J439" i="8"/>
  <c r="J436" i="8"/>
  <c r="BK434" i="8"/>
  <c r="J432" i="8"/>
  <c r="J429" i="8"/>
  <c r="J425" i="8"/>
  <c r="BK422" i="8"/>
  <c r="J419" i="8"/>
  <c r="BK416" i="8"/>
  <c r="J413" i="8"/>
  <c r="J409" i="8"/>
  <c r="J406" i="8"/>
  <c r="J403" i="8"/>
  <c r="BK401" i="8"/>
  <c r="BK398" i="8"/>
  <c r="BK395" i="8"/>
  <c r="BK392" i="8"/>
  <c r="J388" i="8"/>
  <c r="J386" i="8"/>
  <c r="J384" i="8"/>
  <c r="BK381" i="8"/>
  <c r="BK378" i="8"/>
  <c r="BK473" i="8"/>
  <c r="J469" i="8"/>
  <c r="BK465" i="8"/>
  <c r="J462" i="8"/>
  <c r="J459" i="8"/>
  <c r="J457" i="8"/>
  <c r="BK454" i="8"/>
  <c r="BK451" i="8"/>
  <c r="BK449" i="8"/>
  <c r="J446" i="8"/>
  <c r="BK445" i="8"/>
  <c r="BK443" i="8"/>
  <c r="BK442" i="8"/>
  <c r="J441" i="8"/>
  <c r="J440" i="8"/>
  <c r="BK439" i="8"/>
  <c r="BK438" i="8"/>
  <c r="J437" i="8"/>
  <c r="BK436" i="8"/>
  <c r="BK435" i="8"/>
  <c r="J434" i="8"/>
  <c r="BK433" i="8"/>
  <c r="BK432" i="8"/>
  <c r="BK431" i="8"/>
  <c r="BK430" i="8"/>
  <c r="BK429" i="8"/>
  <c r="J428" i="8"/>
  <c r="BK427" i="8"/>
  <c r="BK426" i="8"/>
  <c r="BK425" i="8"/>
  <c r="BK424" i="8"/>
  <c r="J422" i="8"/>
  <c r="BK421" i="8"/>
  <c r="BK420" i="8"/>
  <c r="BK419" i="8"/>
  <c r="J418" i="8"/>
  <c r="J417" i="8"/>
  <c r="J416" i="8"/>
  <c r="J415" i="8"/>
  <c r="BK414" i="8"/>
  <c r="BK413" i="8"/>
  <c r="J412" i="8"/>
  <c r="J410" i="8"/>
  <c r="BK409" i="8"/>
  <c r="BK408" i="8"/>
  <c r="BK407" i="8"/>
  <c r="BK406" i="8"/>
  <c r="BK405" i="8"/>
  <c r="J404" i="8"/>
  <c r="BK403" i="8"/>
  <c r="J402" i="8"/>
  <c r="J401" i="8"/>
  <c r="J400" i="8"/>
  <c r="BK399" i="8"/>
  <c r="J398" i="8"/>
  <c r="BK397" i="8"/>
  <c r="J396" i="8"/>
  <c r="J395" i="8"/>
  <c r="BK394" i="8"/>
  <c r="BK393" i="8"/>
  <c r="J392" i="8"/>
  <c r="J391" i="8"/>
  <c r="BK390" i="8"/>
  <c r="BK388" i="8"/>
  <c r="J387" i="8"/>
  <c r="BK386" i="8"/>
  <c r="BK385" i="8"/>
  <c r="BK384" i="8"/>
  <c r="BK383" i="8"/>
  <c r="BK382" i="8"/>
  <c r="J381" i="8"/>
  <c r="BK380" i="8"/>
  <c r="J379" i="8"/>
  <c r="J378" i="8"/>
  <c r="BK377" i="8"/>
  <c r="BK376" i="8"/>
  <c r="BK375" i="8"/>
  <c r="BK374" i="8"/>
  <c r="BK373" i="8"/>
  <c r="J372" i="8"/>
  <c r="BK371" i="8"/>
  <c r="J370" i="8"/>
  <c r="BK369" i="8"/>
  <c r="J368" i="8"/>
  <c r="J367" i="8"/>
  <c r="J366" i="8"/>
  <c r="J365" i="8"/>
  <c r="BK364" i="8"/>
  <c r="BK363" i="8"/>
  <c r="J363" i="8"/>
  <c r="J362" i="8"/>
  <c r="BK361" i="8"/>
  <c r="J360" i="8"/>
  <c r="J359" i="8"/>
  <c r="BK358" i="8"/>
  <c r="J357" i="8"/>
  <c r="BK356" i="8"/>
  <c r="BK355" i="8"/>
  <c r="J354" i="8"/>
  <c r="BK353" i="8"/>
  <c r="BK352" i="8"/>
  <c r="J351" i="8"/>
  <c r="J350" i="8"/>
  <c r="BK349" i="8"/>
  <c r="BK348" i="8"/>
  <c r="J347" i="8"/>
  <c r="J346" i="8"/>
  <c r="J345" i="8"/>
  <c r="J344" i="8"/>
  <c r="J343" i="8"/>
  <c r="J342" i="8"/>
  <c r="J341" i="8"/>
  <c r="J340" i="8"/>
  <c r="BK339" i="8"/>
  <c r="BK338" i="8"/>
  <c r="BK335" i="8"/>
  <c r="J334" i="8"/>
  <c r="J333" i="8"/>
  <c r="BK332" i="8"/>
  <c r="J331" i="8"/>
  <c r="J330" i="8"/>
  <c r="J329" i="8"/>
  <c r="J328" i="8"/>
  <c r="J327" i="8"/>
  <c r="BK326" i="8"/>
  <c r="J325" i="8"/>
  <c r="BK324" i="8"/>
  <c r="BK323" i="8"/>
  <c r="J322" i="8"/>
  <c r="J321" i="8"/>
  <c r="J320" i="8"/>
  <c r="J319" i="8"/>
  <c r="J318" i="8"/>
  <c r="J317" i="8"/>
  <c r="J316" i="8"/>
  <c r="BK315" i="8"/>
  <c r="J314" i="8"/>
  <c r="J313" i="8"/>
  <c r="BK312" i="8"/>
  <c r="BK311" i="8"/>
  <c r="J310" i="8"/>
  <c r="J309" i="8"/>
  <c r="J308" i="8"/>
  <c r="BK307" i="8"/>
  <c r="J306" i="8"/>
  <c r="BK305" i="8"/>
  <c r="J304" i="8"/>
  <c r="J303" i="8"/>
  <c r="BK302" i="8"/>
  <c r="BK301" i="8"/>
  <c r="BK299" i="8"/>
  <c r="J298" i="8"/>
  <c r="BK296" i="8"/>
  <c r="BK295" i="8"/>
  <c r="BK294" i="8"/>
  <c r="BK293" i="8"/>
  <c r="BK292" i="8"/>
  <c r="J291" i="8"/>
  <c r="J290" i="8"/>
  <c r="J289" i="8"/>
  <c r="BK288" i="8"/>
  <c r="J287" i="8"/>
  <c r="BK286" i="8"/>
  <c r="BK285" i="8"/>
  <c r="BK283" i="8"/>
  <c r="BK282" i="8"/>
  <c r="J281" i="8"/>
  <c r="BK280" i="8"/>
  <c r="J279" i="8"/>
  <c r="BK278" i="8"/>
  <c r="J277" i="8"/>
  <c r="J276" i="8"/>
  <c r="J275" i="8"/>
  <c r="BK274" i="8"/>
  <c r="BK273" i="8"/>
  <c r="J272" i="8"/>
  <c r="BK270" i="8"/>
  <c r="J269" i="8"/>
  <c r="J268" i="8"/>
  <c r="J267" i="8"/>
  <c r="J266" i="8"/>
  <c r="J265" i="8"/>
  <c r="J264" i="8"/>
  <c r="BK263" i="8"/>
  <c r="BK262" i="8"/>
  <c r="J261" i="8"/>
  <c r="BK260" i="8"/>
  <c r="BK259" i="8"/>
  <c r="J257" i="8"/>
  <c r="J256" i="8"/>
  <c r="BK255" i="8"/>
  <c r="J254" i="8"/>
  <c r="J253" i="8"/>
  <c r="BK252" i="8"/>
  <c r="J251" i="8"/>
  <c r="BK250" i="8"/>
  <c r="J249" i="8"/>
  <c r="J248" i="8"/>
  <c r="BK247" i="8"/>
  <c r="BK246" i="8"/>
  <c r="BK245" i="8"/>
  <c r="J244" i="8"/>
  <c r="BK243" i="8"/>
  <c r="BK242" i="8"/>
  <c r="BK241" i="8"/>
  <c r="J240" i="8"/>
  <c r="BK239" i="8"/>
  <c r="BK238" i="8"/>
  <c r="BK237" i="8"/>
  <c r="BK236" i="8"/>
  <c r="BK235" i="8"/>
  <c r="J234" i="8"/>
  <c r="J233" i="8"/>
  <c r="BK232" i="8"/>
  <c r="BK231" i="8"/>
  <c r="J230" i="8"/>
  <c r="J229" i="8"/>
  <c r="BK228" i="8"/>
  <c r="J227" i="8"/>
  <c r="J226" i="8"/>
  <c r="BK225" i="8"/>
  <c r="BK224" i="8"/>
  <c r="BK223" i="8"/>
  <c r="BK222" i="8"/>
  <c r="J221" i="8"/>
  <c r="J220" i="8"/>
  <c r="BK218" i="8"/>
  <c r="J217" i="8"/>
  <c r="J216" i="8"/>
  <c r="J215" i="8"/>
  <c r="BK214" i="8"/>
  <c r="J213" i="8"/>
  <c r="J212" i="8"/>
  <c r="J211" i="8"/>
  <c r="BK210" i="8"/>
  <c r="BK209" i="8"/>
  <c r="BK208" i="8"/>
  <c r="BK207" i="8"/>
  <c r="BK206" i="8"/>
  <c r="J205" i="8"/>
  <c r="J204" i="8"/>
  <c r="BK203" i="8"/>
  <c r="BK202" i="8"/>
  <c r="BK201" i="8"/>
  <c r="BK200" i="8"/>
  <c r="BK199" i="8"/>
  <c r="BK198" i="8"/>
  <c r="BK197" i="8"/>
  <c r="J196" i="8"/>
  <c r="J195" i="8"/>
  <c r="J194" i="8"/>
  <c r="BK193" i="8"/>
  <c r="BK192" i="8"/>
  <c r="BK191" i="8"/>
  <c r="BK190" i="8"/>
  <c r="J189" i="8"/>
  <c r="J188" i="8"/>
  <c r="BK187" i="8"/>
  <c r="J187" i="8"/>
  <c r="BK186" i="8"/>
  <c r="J186" i="8"/>
  <c r="BK185" i="8"/>
  <c r="J184" i="8"/>
  <c r="J183" i="8"/>
  <c r="J182" i="8"/>
  <c r="BK181" i="8"/>
  <c r="BK180" i="8"/>
  <c r="J179" i="8"/>
  <c r="BK178" i="8"/>
  <c r="BK177" i="8"/>
  <c r="BK176" i="8"/>
  <c r="J175" i="8"/>
  <c r="J174" i="8"/>
  <c r="BK173" i="8"/>
  <c r="BK172" i="8"/>
  <c r="BK171" i="8"/>
  <c r="BK170" i="8"/>
  <c r="BK169" i="8"/>
  <c r="J168" i="8"/>
  <c r="BK167" i="8"/>
  <c r="BK166" i="8"/>
  <c r="BK165" i="8"/>
  <c r="J164" i="8"/>
  <c r="J163" i="8"/>
  <c r="BK162" i="8"/>
  <c r="J161" i="8"/>
  <c r="BK160" i="8"/>
  <c r="J159" i="8"/>
  <c r="BK158" i="8"/>
  <c r="BK157" i="8"/>
  <c r="BK156" i="8"/>
  <c r="J155" i="8"/>
  <c r="BK154" i="8"/>
  <c r="BK153" i="8"/>
  <c r="BK152" i="8"/>
  <c r="BK151" i="8"/>
  <c r="BK150" i="8"/>
  <c r="BK149" i="8"/>
  <c r="J148" i="8"/>
  <c r="J376" i="8"/>
  <c r="J375" i="8"/>
  <c r="J374" i="8"/>
  <c r="J373" i="8"/>
  <c r="BK372" i="8"/>
  <c r="J371" i="8"/>
  <c r="BK370" i="8"/>
  <c r="J369" i="8"/>
  <c r="BK368" i="8"/>
  <c r="BK367" i="8"/>
  <c r="BK366" i="8"/>
  <c r="BK365" i="8"/>
  <c r="J364" i="8"/>
  <c r="BK362" i="8"/>
  <c r="J361" i="8"/>
  <c r="BK360" i="8"/>
  <c r="BK359" i="8"/>
  <c r="J358" i="8"/>
  <c r="BK357" i="8"/>
  <c r="J356" i="8"/>
  <c r="J355" i="8"/>
  <c r="BK354" i="8"/>
  <c r="J353" i="8"/>
  <c r="J352" i="8"/>
  <c r="BK351" i="8"/>
  <c r="BK350" i="8"/>
  <c r="J349" i="8"/>
  <c r="J348" i="8"/>
  <c r="BK347" i="8"/>
  <c r="BK346" i="8"/>
  <c r="BK345" i="8"/>
  <c r="BK344" i="8"/>
  <c r="BK343" i="8"/>
  <c r="BK342" i="8"/>
  <c r="BK341" i="8"/>
  <c r="BK340" i="8"/>
  <c r="J339" i="8"/>
  <c r="J338" i="8"/>
  <c r="J335" i="8"/>
  <c r="BK334" i="8"/>
  <c r="BK333" i="8"/>
  <c r="J332" i="8"/>
  <c r="BK331" i="8"/>
  <c r="BK330" i="8"/>
  <c r="BK329" i="8"/>
  <c r="BK328" i="8"/>
  <c r="BK327" i="8"/>
  <c r="J326" i="8"/>
  <c r="BK325" i="8"/>
  <c r="J324" i="8"/>
  <c r="J323" i="8"/>
  <c r="BK322" i="8"/>
  <c r="BK321" i="8"/>
  <c r="BK320" i="8"/>
  <c r="BK319" i="8"/>
  <c r="BK318" i="8"/>
  <c r="BK317" i="8"/>
  <c r="BK316" i="8"/>
  <c r="J315" i="8"/>
  <c r="BK314" i="8"/>
  <c r="BK313" i="8"/>
  <c r="J312" i="8"/>
  <c r="J311" i="8"/>
  <c r="BK310" i="8"/>
  <c r="BK309" i="8"/>
  <c r="BK308" i="8"/>
  <c r="J307" i="8"/>
  <c r="BK306" i="8"/>
  <c r="J305" i="8"/>
  <c r="BK304" i="8"/>
  <c r="BK303" i="8"/>
  <c r="J302" i="8"/>
  <c r="J301" i="8"/>
  <c r="J299" i="8"/>
  <c r="BK298" i="8"/>
  <c r="J296" i="8"/>
  <c r="J295" i="8"/>
  <c r="J294" i="8"/>
  <c r="J293" i="8"/>
  <c r="J292" i="8"/>
  <c r="BK291" i="8"/>
  <c r="BK290" i="8"/>
  <c r="BK289" i="8"/>
  <c r="J288" i="8"/>
  <c r="BK287" i="8"/>
  <c r="J286" i="8"/>
  <c r="J285" i="8"/>
  <c r="J283" i="8"/>
  <c r="J282" i="8"/>
  <c r="BK281" i="8"/>
  <c r="J280" i="8"/>
  <c r="BK279" i="8"/>
  <c r="J278" i="8"/>
  <c r="BK277" i="8"/>
  <c r="BK276" i="8"/>
  <c r="BK275" i="8"/>
  <c r="J274" i="8"/>
  <c r="J273" i="8"/>
  <c r="BK272" i="8"/>
  <c r="J270" i="8"/>
  <c r="BK269" i="8"/>
  <c r="BK268" i="8"/>
  <c r="BK267" i="8"/>
  <c r="BK266" i="8"/>
  <c r="BK265" i="8"/>
  <c r="BK264" i="8"/>
  <c r="J263" i="8"/>
  <c r="J262" i="8"/>
  <c r="BK261" i="8"/>
  <c r="J260" i="8"/>
  <c r="J259" i="8"/>
  <c r="BK257" i="8"/>
  <c r="BK256" i="8"/>
  <c r="J255" i="8"/>
  <c r="BK254" i="8"/>
  <c r="BK253" i="8"/>
  <c r="J252" i="8"/>
  <c r="BK251" i="8"/>
  <c r="J250" i="8"/>
  <c r="BK249" i="8"/>
  <c r="BK248" i="8"/>
  <c r="J247" i="8"/>
  <c r="J246" i="8"/>
  <c r="J245" i="8"/>
  <c r="BK244" i="8"/>
  <c r="J243" i="8"/>
  <c r="J242" i="8"/>
  <c r="J241" i="8"/>
  <c r="BK240" i="8"/>
  <c r="J239" i="8"/>
  <c r="J238" i="8"/>
  <c r="J237" i="8"/>
  <c r="J236" i="8"/>
  <c r="J235" i="8"/>
  <c r="BK234" i="8"/>
  <c r="BK233" i="8"/>
  <c r="J232" i="8"/>
  <c r="J231" i="8"/>
  <c r="BK230" i="8"/>
  <c r="BK229" i="8"/>
  <c r="J228" i="8"/>
  <c r="BK227" i="8"/>
  <c r="BK226" i="8"/>
  <c r="J225" i="8"/>
  <c r="J224" i="8"/>
  <c r="J223" i="8"/>
  <c r="J222" i="8"/>
  <c r="BK221" i="8"/>
  <c r="BK220" i="8"/>
  <c r="J218" i="8"/>
  <c r="BK217" i="8"/>
  <c r="BK216" i="8"/>
  <c r="BK215" i="8"/>
  <c r="J214" i="8"/>
  <c r="BK213" i="8"/>
  <c r="BK212" i="8"/>
  <c r="BK211" i="8"/>
  <c r="J210" i="8"/>
  <c r="J209" i="8"/>
  <c r="J208" i="8"/>
  <c r="J207" i="8"/>
  <c r="J206" i="8"/>
  <c r="BK205" i="8"/>
  <c r="BK204" i="8"/>
  <c r="J203" i="8"/>
  <c r="J202" i="8"/>
  <c r="J201" i="8"/>
  <c r="J200" i="8"/>
  <c r="J199" i="8"/>
  <c r="J198" i="8"/>
  <c r="J197" i="8"/>
  <c r="BK196" i="8"/>
  <c r="BK195" i="8"/>
  <c r="BK194" i="8"/>
  <c r="J193" i="8"/>
  <c r="J192" i="8"/>
  <c r="J191" i="8"/>
  <c r="J190" i="8"/>
  <c r="BK189" i="8"/>
  <c r="BK188" i="8"/>
  <c r="J185" i="8"/>
  <c r="BK184" i="8"/>
  <c r="BK183" i="8"/>
  <c r="BK182" i="8"/>
  <c r="J181" i="8"/>
  <c r="J180" i="8"/>
  <c r="BK179" i="8"/>
  <c r="J178" i="8"/>
  <c r="J177" i="8"/>
  <c r="J176" i="8"/>
  <c r="BK175" i="8"/>
  <c r="BK174" i="8"/>
  <c r="J173" i="8"/>
  <c r="J172" i="8"/>
  <c r="J171" i="8"/>
  <c r="J170" i="8"/>
  <c r="J169" i="8"/>
  <c r="BK168" i="8"/>
  <c r="J167" i="8"/>
  <c r="J166" i="8"/>
  <c r="J165" i="8"/>
  <c r="BK164" i="8"/>
  <c r="BK163" i="8"/>
  <c r="J162" i="8"/>
  <c r="BK161" i="8"/>
  <c r="J160" i="8"/>
  <c r="BK159" i="8"/>
  <c r="J158" i="8"/>
  <c r="J157" i="8"/>
  <c r="J156" i="8"/>
  <c r="BK155" i="8"/>
  <c r="J154" i="8"/>
  <c r="J153" i="8"/>
  <c r="J152" i="8"/>
  <c r="J151" i="8"/>
  <c r="J150" i="8"/>
  <c r="J149" i="8"/>
  <c r="BK148" i="8"/>
  <c r="BK212" i="9"/>
  <c r="BK211" i="9"/>
  <c r="BK209" i="9"/>
  <c r="BK207" i="9"/>
  <c r="J206" i="9"/>
  <c r="J205" i="9"/>
  <c r="BK204" i="9"/>
  <c r="J204" i="9"/>
  <c r="BK203" i="9"/>
  <c r="J202" i="9"/>
  <c r="BK201" i="9"/>
  <c r="J200" i="9"/>
  <c r="J199" i="9"/>
  <c r="BK198" i="9"/>
  <c r="J196" i="9"/>
  <c r="BK195" i="9"/>
  <c r="BK194" i="9"/>
  <c r="BK193" i="9"/>
  <c r="BK192" i="9"/>
  <c r="BK191" i="9"/>
  <c r="J190" i="9"/>
  <c r="J189" i="9"/>
  <c r="BK188" i="9"/>
  <c r="BK187" i="9"/>
  <c r="BK186" i="9"/>
  <c r="BK185" i="9"/>
  <c r="J184" i="9"/>
  <c r="J183" i="9"/>
  <c r="BK182" i="9"/>
  <c r="BK181" i="9"/>
  <c r="BK179" i="9"/>
  <c r="BK178" i="9"/>
  <c r="BK177" i="9"/>
  <c r="BK176" i="9"/>
  <c r="J175" i="9"/>
  <c r="J174" i="9"/>
  <c r="J173" i="9"/>
  <c r="BK172" i="9"/>
  <c r="BK171" i="9"/>
  <c r="BK170" i="9"/>
  <c r="BK169" i="9"/>
  <c r="BK168" i="9"/>
  <c r="BK167" i="9"/>
  <c r="J166" i="9"/>
  <c r="BK165" i="9"/>
  <c r="BK164" i="9"/>
  <c r="BK162" i="9"/>
  <c r="J161" i="9"/>
  <c r="BK160" i="9"/>
  <c r="BK159" i="9"/>
  <c r="J158" i="9"/>
  <c r="J157" i="9"/>
  <c r="J156" i="9"/>
  <c r="BK155" i="9"/>
  <c r="J154" i="9"/>
  <c r="BK153" i="9"/>
  <c r="J152" i="9"/>
  <c r="J151" i="9"/>
  <c r="BK150" i="9"/>
  <c r="BK149" i="9"/>
  <c r="J148" i="9"/>
  <c r="J147" i="9"/>
  <c r="BK146" i="9"/>
  <c r="J145" i="9"/>
  <c r="J144" i="9"/>
  <c r="J143" i="9"/>
  <c r="J142" i="9"/>
  <c r="J141" i="9"/>
  <c r="J212" i="9"/>
  <c r="J211" i="9"/>
  <c r="J209" i="9"/>
  <c r="J207" i="9"/>
  <c r="BK206" i="9"/>
  <c r="BK205" i="9"/>
  <c r="J203" i="9"/>
  <c r="BK202" i="9"/>
  <c r="J201" i="9"/>
  <c r="BK200" i="9"/>
  <c r="BK199" i="9"/>
  <c r="J198" i="9"/>
  <c r="BK196" i="9"/>
  <c r="J195" i="9"/>
  <c r="J194" i="9"/>
  <c r="J193" i="9"/>
  <c r="J192" i="9"/>
  <c r="J191" i="9"/>
  <c r="BK190" i="9"/>
  <c r="BK189" i="9"/>
  <c r="J188" i="9"/>
  <c r="J187" i="9"/>
  <c r="J186" i="9"/>
  <c r="J185" i="9"/>
  <c r="BK184" i="9"/>
  <c r="BK183" i="9"/>
  <c r="J182" i="9"/>
  <c r="J181" i="9"/>
  <c r="J179" i="9"/>
  <c r="J178" i="9"/>
  <c r="J177" i="9"/>
  <c r="J176" i="9"/>
  <c r="BK175" i="9"/>
  <c r="BK174" i="9"/>
  <c r="BK173" i="9"/>
  <c r="J172" i="9"/>
  <c r="J171" i="9"/>
  <c r="J170" i="9"/>
  <c r="J169" i="9"/>
  <c r="J168" i="9"/>
  <c r="J167" i="9"/>
  <c r="BK166" i="9"/>
  <c r="J165" i="9"/>
  <c r="J164" i="9"/>
  <c r="J162" i="9"/>
  <c r="BK161" i="9"/>
  <c r="J160" i="9"/>
  <c r="J159" i="9"/>
  <c r="BK158" i="9"/>
  <c r="BK157" i="9"/>
  <c r="BK156" i="9"/>
  <c r="J155" i="9"/>
  <c r="BK154" i="9"/>
  <c r="J153" i="9"/>
  <c r="BK152" i="9"/>
  <c r="BK151" i="9"/>
  <c r="J150" i="9"/>
  <c r="J149" i="9"/>
  <c r="BK148" i="9"/>
  <c r="BK147" i="9"/>
  <c r="J146" i="9"/>
  <c r="BK145" i="9"/>
  <c r="BK144" i="9"/>
  <c r="BK143" i="9"/>
  <c r="BK142" i="9"/>
  <c r="BK141" i="9"/>
  <c r="BK140" i="9"/>
  <c r="J140" i="9"/>
  <c r="BK139" i="9"/>
  <c r="J139" i="9"/>
  <c r="J133" i="10"/>
  <c r="BK132" i="10"/>
  <c r="J131" i="10"/>
  <c r="J130" i="10"/>
  <c r="BK134" i="10"/>
  <c r="J134" i="10"/>
  <c r="BK133" i="10"/>
  <c r="J132" i="10"/>
  <c r="BK131" i="10"/>
  <c r="BK130" i="10"/>
  <c r="BK179" i="11"/>
  <c r="BK178" i="11"/>
  <c r="J177" i="11"/>
  <c r="J176" i="11"/>
  <c r="J175" i="11"/>
  <c r="J174" i="11"/>
  <c r="J173" i="11"/>
  <c r="BK172" i="11"/>
  <c r="BK171" i="11"/>
  <c r="BK170" i="11"/>
  <c r="BK169" i="11"/>
  <c r="BK168" i="11"/>
  <c r="BK167" i="11"/>
  <c r="J166" i="11"/>
  <c r="J165" i="11"/>
  <c r="BK164" i="11"/>
  <c r="BK163" i="11"/>
  <c r="J162" i="11"/>
  <c r="BK161" i="11"/>
  <c r="J160" i="11"/>
  <c r="J159" i="11"/>
  <c r="J158" i="11"/>
  <c r="J157" i="11"/>
  <c r="J156" i="11"/>
  <c r="BK155" i="11"/>
  <c r="J154" i="11"/>
  <c r="J153" i="11"/>
  <c r="BK152" i="11"/>
  <c r="BK151" i="11"/>
  <c r="J150" i="11"/>
  <c r="BK149" i="11"/>
  <c r="BK148" i="11"/>
  <c r="BK147" i="11"/>
  <c r="J146" i="11"/>
  <c r="BK145" i="11"/>
  <c r="J144" i="11"/>
  <c r="J143" i="11"/>
  <c r="J142" i="11"/>
  <c r="J141" i="11"/>
  <c r="BK140" i="11"/>
  <c r="BK139" i="11"/>
  <c r="J138" i="11"/>
  <c r="BK137" i="11"/>
  <c r="BK136" i="11"/>
  <c r="BK135" i="11"/>
  <c r="BK134" i="11"/>
  <c r="J133" i="11"/>
  <c r="J132" i="11"/>
  <c r="J179" i="11"/>
  <c r="J178" i="11"/>
  <c r="BK177" i="11"/>
  <c r="BK176" i="11"/>
  <c r="BK175" i="11"/>
  <c r="BK174" i="11"/>
  <c r="BK173" i="11"/>
  <c r="J172" i="11"/>
  <c r="J171" i="11"/>
  <c r="J170" i="11"/>
  <c r="J169" i="11"/>
  <c r="J168" i="11"/>
  <c r="J167" i="11"/>
  <c r="BK166" i="11"/>
  <c r="BK165" i="11"/>
  <c r="J164" i="11"/>
  <c r="J163" i="11"/>
  <c r="BK162" i="11"/>
  <c r="J161" i="11"/>
  <c r="BK160" i="11"/>
  <c r="BK159" i="11"/>
  <c r="BK158" i="11"/>
  <c r="BK157" i="11"/>
  <c r="BK156" i="11"/>
  <c r="J155" i="11"/>
  <c r="BK154" i="11"/>
  <c r="BK153" i="11"/>
  <c r="J152" i="11"/>
  <c r="J151" i="11"/>
  <c r="BK150" i="11"/>
  <c r="J149" i="11"/>
  <c r="J148" i="11"/>
  <c r="J147" i="11"/>
  <c r="BK146" i="11"/>
  <c r="J145" i="11"/>
  <c r="BK144" i="11"/>
  <c r="BK143" i="11"/>
  <c r="BK142" i="11"/>
  <c r="BK141" i="11"/>
  <c r="J140" i="11"/>
  <c r="J139" i="11"/>
  <c r="BK138" i="11"/>
  <c r="J137" i="11"/>
  <c r="J136" i="11"/>
  <c r="J135" i="11"/>
  <c r="J134" i="11"/>
  <c r="BK133" i="11"/>
  <c r="BK132" i="11"/>
  <c r="J173" i="12"/>
  <c r="BK172" i="12"/>
  <c r="J172" i="12"/>
  <c r="J170" i="12"/>
  <c r="J168" i="12"/>
  <c r="J167" i="12"/>
  <c r="BK166" i="12"/>
  <c r="BK165" i="12"/>
  <c r="J164" i="12"/>
  <c r="BK163" i="12"/>
  <c r="BK162" i="12"/>
  <c r="BK161" i="12"/>
  <c r="J160" i="12"/>
  <c r="J158" i="12"/>
  <c r="J157" i="12"/>
  <c r="BK156" i="12"/>
  <c r="BK155" i="12"/>
  <c r="BK154" i="12"/>
  <c r="J153" i="12"/>
  <c r="BK151" i="12"/>
  <c r="J150" i="12"/>
  <c r="J149" i="12"/>
  <c r="BK148" i="12"/>
  <c r="J147" i="12"/>
  <c r="BK146" i="12"/>
  <c r="BK145" i="12"/>
  <c r="J144" i="12"/>
  <c r="BK142" i="12"/>
  <c r="BK141" i="12"/>
  <c r="J140" i="12"/>
  <c r="J139" i="12"/>
  <c r="J138" i="12"/>
  <c r="J137" i="12"/>
  <c r="BK136" i="12"/>
  <c r="J135" i="12"/>
  <c r="BK173" i="12"/>
  <c r="BK170" i="12"/>
  <c r="BK168" i="12"/>
  <c r="BK167" i="12"/>
  <c r="J166" i="12"/>
  <c r="J165" i="12"/>
  <c r="BK164" i="12"/>
  <c r="J163" i="12"/>
  <c r="J162" i="12"/>
  <c r="J161" i="12"/>
  <c r="BK160" i="12"/>
  <c r="BK158" i="12"/>
  <c r="BK157" i="12"/>
  <c r="J156" i="12"/>
  <c r="J155" i="12"/>
  <c r="J154" i="12"/>
  <c r="BK153" i="12"/>
  <c r="J151" i="12"/>
  <c r="BK150" i="12"/>
  <c r="BK149" i="12"/>
  <c r="J148" i="12"/>
  <c r="BK147" i="12"/>
  <c r="J146" i="12"/>
  <c r="J145" i="12"/>
  <c r="BK144" i="12"/>
  <c r="J142" i="12"/>
  <c r="J141" i="12"/>
  <c r="BK140" i="12"/>
  <c r="BK139" i="12"/>
  <c r="BK138" i="12"/>
  <c r="BK137" i="12"/>
  <c r="J136" i="12"/>
  <c r="BK135" i="12"/>
  <c r="BK147" i="13"/>
  <c r="J147" i="13"/>
  <c r="BK146" i="13"/>
  <c r="J146" i="13"/>
  <c r="BK144" i="13"/>
  <c r="J144" i="13"/>
  <c r="BK143" i="13"/>
  <c r="BK142" i="13"/>
  <c r="BK141" i="13"/>
  <c r="BK140" i="13"/>
  <c r="BK139" i="13"/>
  <c r="J137" i="13"/>
  <c r="J136" i="13"/>
  <c r="J135" i="13"/>
  <c r="J134" i="13"/>
  <c r="J143" i="13"/>
  <c r="J142" i="13"/>
  <c r="J141" i="13"/>
  <c r="J140" i="13"/>
  <c r="J139" i="13"/>
  <c r="BK137" i="13"/>
  <c r="BK136" i="13"/>
  <c r="BK135" i="13"/>
  <c r="BK134" i="13"/>
  <c r="BK168" i="14"/>
  <c r="BK167" i="14"/>
  <c r="J166" i="14"/>
  <c r="BK164" i="14"/>
  <c r="J163" i="14"/>
  <c r="J162" i="14"/>
  <c r="J161" i="14"/>
  <c r="J160" i="14"/>
  <c r="J159" i="14"/>
  <c r="J157" i="14"/>
  <c r="J156" i="14"/>
  <c r="BK155" i="14"/>
  <c r="BK154" i="14"/>
  <c r="BK153" i="14"/>
  <c r="J152" i="14"/>
  <c r="J151" i="14"/>
  <c r="J150" i="14"/>
  <c r="BK149" i="14"/>
  <c r="BK148" i="14"/>
  <c r="J147" i="14"/>
  <c r="BK146" i="14"/>
  <c r="BK145" i="14"/>
  <c r="BK144" i="14"/>
  <c r="BK143" i="14"/>
  <c r="BK142" i="14"/>
  <c r="J141" i="14"/>
  <c r="J140" i="14"/>
  <c r="BK139" i="14"/>
  <c r="BK138" i="14"/>
  <c r="BK137" i="14"/>
  <c r="BK136" i="14"/>
  <c r="BK135" i="14"/>
  <c r="BK134" i="14"/>
  <c r="J168" i="14"/>
  <c r="J167" i="14"/>
  <c r="BK166" i="14"/>
  <c r="J164" i="14"/>
  <c r="BK163" i="14"/>
  <c r="BK162" i="14"/>
  <c r="BK161" i="14"/>
  <c r="BK160" i="14"/>
  <c r="BK159" i="14"/>
  <c r="BK157" i="14"/>
  <c r="BK156" i="14"/>
  <c r="J155" i="14"/>
  <c r="J154" i="14"/>
  <c r="J153" i="14"/>
  <c r="BK152" i="14"/>
  <c r="BK151" i="14"/>
  <c r="BK150" i="14"/>
  <c r="J149" i="14"/>
  <c r="J148" i="14"/>
  <c r="BK147" i="14"/>
  <c r="J146" i="14"/>
  <c r="J145" i="14"/>
  <c r="J144" i="14"/>
  <c r="J143" i="14"/>
  <c r="J142" i="14"/>
  <c r="BK141" i="14"/>
  <c r="BK140" i="14"/>
  <c r="J139" i="14"/>
  <c r="J138" i="14"/>
  <c r="J137" i="14"/>
  <c r="J136" i="14"/>
  <c r="J135" i="14"/>
  <c r="J134" i="14"/>
  <c r="BK149" i="15"/>
  <c r="BK147" i="15"/>
  <c r="BK146" i="15"/>
  <c r="BK145" i="15"/>
  <c r="J144" i="15"/>
  <c r="J143" i="15"/>
  <c r="J142" i="15"/>
  <c r="BK141" i="15"/>
  <c r="BK140" i="15"/>
  <c r="BK139" i="15"/>
  <c r="J138" i="15"/>
  <c r="J137" i="15"/>
  <c r="J136" i="15"/>
  <c r="J135" i="15"/>
  <c r="BK134" i="15"/>
  <c r="BK133" i="15"/>
  <c r="J149" i="15"/>
  <c r="J147" i="15"/>
  <c r="J146" i="15"/>
  <c r="J145" i="15"/>
  <c r="BK144" i="15"/>
  <c r="BK143" i="15"/>
  <c r="BK142" i="15"/>
  <c r="J141" i="15"/>
  <c r="J140" i="15"/>
  <c r="J139" i="15"/>
  <c r="BK138" i="15"/>
  <c r="BK137" i="15"/>
  <c r="BK136" i="15"/>
  <c r="BK135" i="15"/>
  <c r="J134" i="15"/>
  <c r="J133" i="15"/>
  <c r="BK215" i="2"/>
  <c r="J207" i="2"/>
  <c r="J202" i="2"/>
  <c r="BK197" i="2"/>
  <c r="J190" i="2"/>
  <c r="BK182" i="2"/>
  <c r="BK175" i="2"/>
  <c r="J171" i="2"/>
  <c r="J168" i="2"/>
  <c r="BK164" i="2"/>
  <c r="BK159" i="2"/>
  <c r="J156" i="2"/>
  <c r="BK150" i="2"/>
  <c r="J147" i="2"/>
  <c r="J215" i="2"/>
  <c r="BK211" i="2"/>
  <c r="BK206" i="2"/>
  <c r="BK201" i="2"/>
  <c r="J197" i="2"/>
  <c r="BK192" i="2"/>
  <c r="J188" i="2"/>
  <c r="J181" i="2"/>
  <c r="J175" i="2"/>
  <c r="BK171" i="2"/>
  <c r="J167" i="2"/>
  <c r="J163" i="2"/>
  <c r="J160" i="2"/>
  <c r="BK156" i="2"/>
  <c r="BK152" i="2"/>
  <c r="J149" i="2"/>
  <c r="J145" i="2"/>
  <c r="J518" i="3"/>
  <c r="J512" i="3"/>
  <c r="BK506" i="3"/>
  <c r="J498" i="3"/>
  <c r="BK491" i="3"/>
  <c r="J484" i="3"/>
  <c r="J477" i="3"/>
  <c r="BK468" i="3"/>
  <c r="BK464" i="3"/>
  <c r="J460" i="3"/>
  <c r="J457" i="3"/>
  <c r="BK452" i="3"/>
  <c r="J445" i="3"/>
  <c r="J438" i="3"/>
  <c r="J431" i="3"/>
  <c r="BK427" i="3"/>
  <c r="J424" i="3"/>
  <c r="BK420" i="3"/>
  <c r="J415" i="3"/>
  <c r="J412" i="3"/>
  <c r="T144" i="2" l="1"/>
  <c r="T143" i="2"/>
  <c r="T178" i="2"/>
  <c r="R187" i="2"/>
  <c r="T193" i="2"/>
  <c r="R196" i="2"/>
  <c r="T199" i="2"/>
  <c r="T204" i="2"/>
  <c r="T210" i="2"/>
  <c r="P213" i="2"/>
  <c r="R140" i="4"/>
  <c r="P158" i="4"/>
  <c r="P161" i="4"/>
  <c r="BK177" i="4"/>
  <c r="J177" i="4"/>
  <c r="J101" i="4" s="1"/>
  <c r="R177" i="4"/>
  <c r="P188" i="4"/>
  <c r="T188" i="4"/>
  <c r="R213" i="4"/>
  <c r="P248" i="4"/>
  <c r="BK296" i="4"/>
  <c r="J296" i="4"/>
  <c r="J106" i="4" s="1"/>
  <c r="R296" i="4"/>
  <c r="R340" i="4"/>
  <c r="R339" i="4"/>
  <c r="R138" i="5"/>
  <c r="R155" i="5"/>
  <c r="BK166" i="5"/>
  <c r="J166" i="5"/>
  <c r="J102" i="5" s="1"/>
  <c r="R166" i="5"/>
  <c r="R173" i="5"/>
  <c r="R172" i="5" s="1"/>
  <c r="P137" i="6"/>
  <c r="T137" i="6"/>
  <c r="R143" i="6"/>
  <c r="P166" i="6"/>
  <c r="BK187" i="6"/>
  <c r="J187" i="6"/>
  <c r="J101" i="6"/>
  <c r="R187" i="6"/>
  <c r="P209" i="6"/>
  <c r="BK214" i="6"/>
  <c r="J214" i="6"/>
  <c r="J103" i="6"/>
  <c r="R214" i="6"/>
  <c r="T219" i="6"/>
  <c r="R133" i="7"/>
  <c r="P159" i="7"/>
  <c r="T159" i="7"/>
  <c r="R197" i="7"/>
  <c r="P247" i="7"/>
  <c r="BK264" i="7"/>
  <c r="J264" i="7" s="1"/>
  <c r="J102" i="7" s="1"/>
  <c r="P264" i="7"/>
  <c r="R180" i="9"/>
  <c r="BK197" i="9"/>
  <c r="J197" i="9" s="1"/>
  <c r="J102" i="9" s="1"/>
  <c r="R197" i="9"/>
  <c r="R210" i="9"/>
  <c r="R129" i="10"/>
  <c r="R128" i="10"/>
  <c r="R131" i="11"/>
  <c r="R130" i="11" s="1"/>
  <c r="R129" i="11" s="1"/>
  <c r="R134" i="12"/>
  <c r="R143" i="12"/>
  <c r="P152" i="12"/>
  <c r="BK159" i="12"/>
  <c r="J159" i="12"/>
  <c r="J100" i="12"/>
  <c r="T171" i="12"/>
  <c r="T133" i="13"/>
  <c r="P138" i="13"/>
  <c r="BK145" i="13"/>
  <c r="J145" i="13" s="1"/>
  <c r="J100" i="13" s="1"/>
  <c r="BK133" i="14"/>
  <c r="J133" i="14" s="1"/>
  <c r="J98" i="14" s="1"/>
  <c r="BK144" i="2"/>
  <c r="BK143" i="2"/>
  <c r="J143" i="2"/>
  <c r="J97" i="2" s="1"/>
  <c r="R178" i="2"/>
  <c r="BK187" i="2"/>
  <c r="J187" i="2" s="1"/>
  <c r="J102" i="2" s="1"/>
  <c r="BK193" i="2"/>
  <c r="J193" i="2"/>
  <c r="J104" i="2"/>
  <c r="BK196" i="2"/>
  <c r="J196" i="2"/>
  <c r="J105" i="2"/>
  <c r="BK199" i="2"/>
  <c r="J199" i="2" s="1"/>
  <c r="J106" i="2" s="1"/>
  <c r="BK204" i="2"/>
  <c r="J204" i="2"/>
  <c r="J107" i="2" s="1"/>
  <c r="BK210" i="2"/>
  <c r="J210" i="2"/>
  <c r="J109" i="2"/>
  <c r="R213" i="2"/>
  <c r="R154" i="3"/>
  <c r="P166" i="3"/>
  <c r="T166" i="3"/>
  <c r="T153" i="3" s="1"/>
  <c r="T184" i="3"/>
  <c r="P212" i="3"/>
  <c r="T212" i="3"/>
  <c r="P228" i="3"/>
  <c r="BK286" i="3"/>
  <c r="J286" i="3"/>
  <c r="J103" i="3" s="1"/>
  <c r="R286" i="3"/>
  <c r="P299" i="3"/>
  <c r="T299" i="3"/>
  <c r="T311" i="3"/>
  <c r="R346" i="3"/>
  <c r="P349" i="3"/>
  <c r="T349" i="3"/>
  <c r="BK370" i="3"/>
  <c r="J370" i="3"/>
  <c r="J111" i="3" s="1"/>
  <c r="P370" i="3"/>
  <c r="T370" i="3"/>
  <c r="R392" i="3"/>
  <c r="R442" i="3"/>
  <c r="P471" i="3"/>
  <c r="BK478" i="3"/>
  <c r="J478" i="3"/>
  <c r="J115" i="3" s="1"/>
  <c r="R478" i="3"/>
  <c r="P483" i="3"/>
  <c r="R483" i="3"/>
  <c r="P487" i="3"/>
  <c r="BK501" i="3"/>
  <c r="J501" i="3" s="1"/>
  <c r="J118" i="3" s="1"/>
  <c r="T501" i="3"/>
  <c r="BK140" i="4"/>
  <c r="J140" i="4"/>
  <c r="J98" i="4"/>
  <c r="T140" i="4"/>
  <c r="R158" i="4"/>
  <c r="T158" i="4"/>
  <c r="T161" i="4"/>
  <c r="P177" i="4"/>
  <c r="R188" i="4"/>
  <c r="P213" i="4"/>
  <c r="BK248" i="4"/>
  <c r="J248" i="4" s="1"/>
  <c r="J105" i="4" s="1"/>
  <c r="R248" i="4"/>
  <c r="T296" i="4"/>
  <c r="BK340" i="4"/>
  <c r="J340" i="4"/>
  <c r="J108" i="4"/>
  <c r="T340" i="4"/>
  <c r="T339" i="4" s="1"/>
  <c r="BK138" i="5"/>
  <c r="J138" i="5" s="1"/>
  <c r="J98" i="5" s="1"/>
  <c r="T138" i="5"/>
  <c r="P155" i="5"/>
  <c r="P166" i="5"/>
  <c r="T166" i="5"/>
  <c r="T173" i="5"/>
  <c r="T172" i="5"/>
  <c r="BK137" i="6"/>
  <c r="J137" i="6"/>
  <c r="J98" i="6" s="1"/>
  <c r="R137" i="6"/>
  <c r="P143" i="6"/>
  <c r="BK166" i="6"/>
  <c r="J166" i="6" s="1"/>
  <c r="J100" i="6" s="1"/>
  <c r="T166" i="6"/>
  <c r="T187" i="6"/>
  <c r="R209" i="6"/>
  <c r="P214" i="6"/>
  <c r="BK219" i="6"/>
  <c r="J219" i="6"/>
  <c r="J104" i="6" s="1"/>
  <c r="R219" i="6"/>
  <c r="BK133" i="7"/>
  <c r="J133" i="7"/>
  <c r="J97" i="7" s="1"/>
  <c r="BK159" i="7"/>
  <c r="J159" i="7"/>
  <c r="J98" i="7"/>
  <c r="BK197" i="7"/>
  <c r="J197" i="7"/>
  <c r="J99" i="7" s="1"/>
  <c r="T197" i="7"/>
  <c r="R247" i="7"/>
  <c r="T247" i="7"/>
  <c r="R258" i="7"/>
  <c r="R264" i="7"/>
  <c r="P147" i="8"/>
  <c r="T147" i="8"/>
  <c r="P219" i="8"/>
  <c r="R219" i="8"/>
  <c r="BK258" i="8"/>
  <c r="J258" i="8"/>
  <c r="J101" i="8"/>
  <c r="R258" i="8"/>
  <c r="BK271" i="8"/>
  <c r="J271" i="8"/>
  <c r="J102" i="8" s="1"/>
  <c r="T271" i="8"/>
  <c r="BK297" i="8"/>
  <c r="J297" i="8"/>
  <c r="J104" i="8"/>
  <c r="BK300" i="8"/>
  <c r="J300" i="8" s="1"/>
  <c r="J105" i="8" s="1"/>
  <c r="R300" i="8"/>
  <c r="BK337" i="8"/>
  <c r="BK336" i="8" s="1"/>
  <c r="J336" i="8" s="1"/>
  <c r="J106" i="8" s="1"/>
  <c r="R337" i="8"/>
  <c r="BK389" i="8"/>
  <c r="J389" i="8" s="1"/>
  <c r="J108" i="8" s="1"/>
  <c r="R389" i="8"/>
  <c r="BK411" i="8"/>
  <c r="J411" i="8" s="1"/>
  <c r="J109" i="8" s="1"/>
  <c r="R411" i="8"/>
  <c r="BK423" i="8"/>
  <c r="J423" i="8" s="1"/>
  <c r="J110" i="8" s="1"/>
  <c r="R423" i="8"/>
  <c r="BK444" i="8"/>
  <c r="J444" i="8" s="1"/>
  <c r="J111" i="8" s="1"/>
  <c r="R444" i="8"/>
  <c r="BK467" i="8"/>
  <c r="J467" i="8" s="1"/>
  <c r="J112" i="8" s="1"/>
  <c r="R467" i="8"/>
  <c r="P470" i="8"/>
  <c r="R470" i="8"/>
  <c r="BK138" i="9"/>
  <c r="J138" i="9"/>
  <c r="J99" i="9"/>
  <c r="R138" i="9"/>
  <c r="BK163" i="9"/>
  <c r="J163" i="9" s="1"/>
  <c r="J100" i="9" s="1"/>
  <c r="R163" i="9"/>
  <c r="BK180" i="9"/>
  <c r="J180" i="9"/>
  <c r="J101" i="9"/>
  <c r="P180" i="9"/>
  <c r="T180" i="9"/>
  <c r="T197" i="9"/>
  <c r="P210" i="9"/>
  <c r="P129" i="10"/>
  <c r="P128" i="10"/>
  <c r="AU103" i="1"/>
  <c r="P131" i="11"/>
  <c r="P130" i="11" s="1"/>
  <c r="P129" i="11" s="1"/>
  <c r="AU104" i="1" s="1"/>
  <c r="T134" i="12"/>
  <c r="T143" i="12"/>
  <c r="T152" i="12"/>
  <c r="P159" i="12"/>
  <c r="P171" i="12"/>
  <c r="R133" i="13"/>
  <c r="T138" i="13"/>
  <c r="T145" i="13"/>
  <c r="P133" i="14"/>
  <c r="BK158" i="14"/>
  <c r="J158" i="14"/>
  <c r="J99" i="14"/>
  <c r="T158" i="14"/>
  <c r="R165" i="14"/>
  <c r="R144" i="2"/>
  <c r="R143" i="2" s="1"/>
  <c r="P178" i="2"/>
  <c r="T187" i="2"/>
  <c r="P193" i="2"/>
  <c r="P196" i="2"/>
  <c r="R199" i="2"/>
  <c r="R204" i="2"/>
  <c r="P210" i="2"/>
  <c r="T213" i="2"/>
  <c r="BK154" i="3"/>
  <c r="J154" i="3" s="1"/>
  <c r="J98" i="3" s="1"/>
  <c r="BK166" i="3"/>
  <c r="J166" i="3"/>
  <c r="J99" i="3" s="1"/>
  <c r="BK184" i="3"/>
  <c r="J184" i="3" s="1"/>
  <c r="J100" i="3" s="1"/>
  <c r="R184" i="3"/>
  <c r="BK228" i="3"/>
  <c r="J228" i="3"/>
  <c r="J102" i="3"/>
  <c r="T228" i="3"/>
  <c r="T286" i="3"/>
  <c r="BK311" i="3"/>
  <c r="J311" i="3"/>
  <c r="J107" i="3" s="1"/>
  <c r="R311" i="3"/>
  <c r="P346" i="3"/>
  <c r="T346" i="3"/>
  <c r="R349" i="3"/>
  <c r="P356" i="3"/>
  <c r="T356" i="3"/>
  <c r="BK392" i="3"/>
  <c r="J392" i="3" s="1"/>
  <c r="J112" i="3" s="1"/>
  <c r="T392" i="3"/>
  <c r="P442" i="3"/>
  <c r="BK471" i="3"/>
  <c r="J471" i="3"/>
  <c r="J114" i="3" s="1"/>
  <c r="T471" i="3"/>
  <c r="T478" i="3"/>
  <c r="BK487" i="3"/>
  <c r="J487" i="3"/>
  <c r="J117" i="3"/>
  <c r="T487" i="3"/>
  <c r="R501" i="3"/>
  <c r="BK505" i="3"/>
  <c r="J505" i="3"/>
  <c r="J119" i="3" s="1"/>
  <c r="R505" i="3"/>
  <c r="BK511" i="3"/>
  <c r="J511" i="3"/>
  <c r="J120" i="3" s="1"/>
  <c r="R511" i="3"/>
  <c r="BK515" i="3"/>
  <c r="J515" i="3"/>
  <c r="J121" i="3" s="1"/>
  <c r="R515" i="3"/>
  <c r="P197" i="9"/>
  <c r="BK210" i="9"/>
  <c r="J210" i="9" s="1"/>
  <c r="J104" i="9" s="1"/>
  <c r="BK129" i="10"/>
  <c r="J129" i="10"/>
  <c r="J97" i="10" s="1"/>
  <c r="T131" i="11"/>
  <c r="T130" i="11"/>
  <c r="T129" i="11"/>
  <c r="BK134" i="12"/>
  <c r="J134" i="12"/>
  <c r="J97" i="12" s="1"/>
  <c r="P143" i="12"/>
  <c r="P133" i="12" s="1"/>
  <c r="AU105" i="1" s="1"/>
  <c r="R152" i="12"/>
  <c r="R159" i="12"/>
  <c r="R171" i="12"/>
  <c r="P133" i="13"/>
  <c r="P132" i="13" s="1"/>
  <c r="R138" i="13"/>
  <c r="R145" i="13"/>
  <c r="T133" i="14"/>
  <c r="T132" i="14" s="1"/>
  <c r="R158" i="14"/>
  <c r="P165" i="14"/>
  <c r="BK132" i="15"/>
  <c r="BK131" i="15" s="1"/>
  <c r="J131" i="15" s="1"/>
  <c r="J97" i="15" s="1"/>
  <c r="R132" i="15"/>
  <c r="R131" i="15" s="1"/>
  <c r="R130" i="15" s="1"/>
  <c r="P144" i="2"/>
  <c r="P143" i="2"/>
  <c r="BK178" i="2"/>
  <c r="J178" i="2"/>
  <c r="J100" i="2" s="1"/>
  <c r="P187" i="2"/>
  <c r="R193" i="2"/>
  <c r="T196" i="2"/>
  <c r="P199" i="2"/>
  <c r="P204" i="2"/>
  <c r="R210" i="2"/>
  <c r="BK213" i="2"/>
  <c r="J213" i="2" s="1"/>
  <c r="J110" i="2" s="1"/>
  <c r="P154" i="3"/>
  <c r="T154" i="3"/>
  <c r="R166" i="3"/>
  <c r="P184" i="3"/>
  <c r="BK212" i="3"/>
  <c r="J212" i="3" s="1"/>
  <c r="J101" i="3" s="1"/>
  <c r="R212" i="3"/>
  <c r="R228" i="3"/>
  <c r="P286" i="3"/>
  <c r="BK299" i="3"/>
  <c r="J299" i="3" s="1"/>
  <c r="J106" i="3" s="1"/>
  <c r="R299" i="3"/>
  <c r="P311" i="3"/>
  <c r="BK346" i="3"/>
  <c r="J346" i="3"/>
  <c r="J108" i="3"/>
  <c r="BK349" i="3"/>
  <c r="J349" i="3" s="1"/>
  <c r="J109" i="3" s="1"/>
  <c r="BK356" i="3"/>
  <c r="J356" i="3"/>
  <c r="J110" i="3" s="1"/>
  <c r="R356" i="3"/>
  <c r="R370" i="3"/>
  <c r="P392" i="3"/>
  <c r="BK442" i="3"/>
  <c r="J442" i="3"/>
  <c r="J113" i="3" s="1"/>
  <c r="T442" i="3"/>
  <c r="R471" i="3"/>
  <c r="P478" i="3"/>
  <c r="BK483" i="3"/>
  <c r="J483" i="3"/>
  <c r="J116" i="3" s="1"/>
  <c r="T483" i="3"/>
  <c r="R487" i="3"/>
  <c r="P501" i="3"/>
  <c r="P505" i="3"/>
  <c r="T505" i="3"/>
  <c r="P511" i="3"/>
  <c r="T511" i="3"/>
  <c r="P515" i="3"/>
  <c r="T515" i="3"/>
  <c r="P140" i="4"/>
  <c r="P139" i="4"/>
  <c r="BK158" i="4"/>
  <c r="J158" i="4"/>
  <c r="J99" i="4"/>
  <c r="BK161" i="4"/>
  <c r="J161" i="4" s="1"/>
  <c r="J100" i="4" s="1"/>
  <c r="R161" i="4"/>
  <c r="T177" i="4"/>
  <c r="BK188" i="4"/>
  <c r="J188" i="4"/>
  <c r="J103" i="4"/>
  <c r="BK213" i="4"/>
  <c r="J213" i="4" s="1"/>
  <c r="J104" i="4" s="1"/>
  <c r="T213" i="4"/>
  <c r="T248" i="4"/>
  <c r="P296" i="4"/>
  <c r="P340" i="4"/>
  <c r="P339" i="4"/>
  <c r="P138" i="5"/>
  <c r="P137" i="5" s="1"/>
  <c r="BK155" i="5"/>
  <c r="J155" i="5" s="1"/>
  <c r="J101" i="5" s="1"/>
  <c r="T155" i="5"/>
  <c r="BK173" i="5"/>
  <c r="J173" i="5"/>
  <c r="J105" i="5"/>
  <c r="P173" i="5"/>
  <c r="P172" i="5"/>
  <c r="BK143" i="6"/>
  <c r="J143" i="6"/>
  <c r="J99" i="6" s="1"/>
  <c r="T143" i="6"/>
  <c r="R166" i="6"/>
  <c r="P187" i="6"/>
  <c r="BK209" i="6"/>
  <c r="J209" i="6"/>
  <c r="J102" i="6" s="1"/>
  <c r="T209" i="6"/>
  <c r="T214" i="6"/>
  <c r="P219" i="6"/>
  <c r="P133" i="7"/>
  <c r="T133" i="7"/>
  <c r="R159" i="7"/>
  <c r="P197" i="7"/>
  <c r="BK247" i="7"/>
  <c r="J247" i="7"/>
  <c r="J100" i="7" s="1"/>
  <c r="BK258" i="7"/>
  <c r="J258" i="7"/>
  <c r="J101" i="7"/>
  <c r="P258" i="7"/>
  <c r="T258" i="7"/>
  <c r="T264" i="7"/>
  <c r="BK147" i="8"/>
  <c r="J147" i="8" s="1"/>
  <c r="J99" i="8" s="1"/>
  <c r="R147" i="8"/>
  <c r="BK219" i="8"/>
  <c r="J219" i="8" s="1"/>
  <c r="J100" i="8" s="1"/>
  <c r="T219" i="8"/>
  <c r="P258" i="8"/>
  <c r="T258" i="8"/>
  <c r="P271" i="8"/>
  <c r="R271" i="8"/>
  <c r="P297" i="8"/>
  <c r="P284" i="8" s="1"/>
  <c r="R297" i="8"/>
  <c r="R284" i="8" s="1"/>
  <c r="T297" i="8"/>
  <c r="T284" i="8" s="1"/>
  <c r="P300" i="8"/>
  <c r="T300" i="8"/>
  <c r="P337" i="8"/>
  <c r="T337" i="8"/>
  <c r="P389" i="8"/>
  <c r="T389" i="8"/>
  <c r="P411" i="8"/>
  <c r="T411" i="8"/>
  <c r="P423" i="8"/>
  <c r="T423" i="8"/>
  <c r="P444" i="8"/>
  <c r="T444" i="8"/>
  <c r="P467" i="8"/>
  <c r="T467" i="8"/>
  <c r="BK470" i="8"/>
  <c r="J470" i="8" s="1"/>
  <c r="J113" i="8" s="1"/>
  <c r="T470" i="8"/>
  <c r="P138" i="9"/>
  <c r="P136" i="9" s="1"/>
  <c r="P135" i="9" s="1"/>
  <c r="AU102" i="1" s="1"/>
  <c r="T138" i="9"/>
  <c r="P163" i="9"/>
  <c r="T163" i="9"/>
  <c r="T210" i="9"/>
  <c r="T129" i="10"/>
  <c r="T128" i="10" s="1"/>
  <c r="BK131" i="11"/>
  <c r="BK130" i="11" s="1"/>
  <c r="P134" i="12"/>
  <c r="BK143" i="12"/>
  <c r="J143" i="12"/>
  <c r="J98" i="12" s="1"/>
  <c r="BK152" i="12"/>
  <c r="J152" i="12" s="1"/>
  <c r="J99" i="12" s="1"/>
  <c r="T159" i="12"/>
  <c r="BK171" i="12"/>
  <c r="J171" i="12" s="1"/>
  <c r="J102" i="12" s="1"/>
  <c r="BK133" i="13"/>
  <c r="J133" i="13"/>
  <c r="J98" i="13" s="1"/>
  <c r="BK138" i="13"/>
  <c r="J138" i="13"/>
  <c r="J99" i="13"/>
  <c r="P145" i="13"/>
  <c r="R133" i="14"/>
  <c r="R132" i="14" s="1"/>
  <c r="R131" i="14" s="1"/>
  <c r="P158" i="14"/>
  <c r="BK165" i="14"/>
  <c r="J165" i="14"/>
  <c r="J100" i="14"/>
  <c r="T165" i="14"/>
  <c r="P132" i="15"/>
  <c r="P131" i="15" s="1"/>
  <c r="P130" i="15" s="1"/>
  <c r="AU108" i="1" s="1"/>
  <c r="T132" i="15"/>
  <c r="T131" i="15"/>
  <c r="T130" i="15"/>
  <c r="BK151" i="5"/>
  <c r="J151" i="5"/>
  <c r="J99" i="5" s="1"/>
  <c r="BK153" i="5"/>
  <c r="J153" i="5" s="1"/>
  <c r="J100" i="5" s="1"/>
  <c r="BK170" i="5"/>
  <c r="J170" i="5"/>
  <c r="J103" i="5" s="1"/>
  <c r="BK208" i="9"/>
  <c r="J208" i="9" s="1"/>
  <c r="J103" i="9" s="1"/>
  <c r="BK191" i="2"/>
  <c r="J191" i="2" s="1"/>
  <c r="J103" i="2" s="1"/>
  <c r="BK208" i="2"/>
  <c r="J208" i="2" s="1"/>
  <c r="J108" i="2" s="1"/>
  <c r="BK296" i="3"/>
  <c r="J296" i="3"/>
  <c r="J104" i="3" s="1"/>
  <c r="BK169" i="12"/>
  <c r="J169" i="12"/>
  <c r="J101" i="12"/>
  <c r="BK185" i="2"/>
  <c r="J185" i="2"/>
  <c r="J101" i="2" s="1"/>
  <c r="BK217" i="2"/>
  <c r="J217" i="2" s="1"/>
  <c r="J112" i="2" s="1"/>
  <c r="BK148" i="15"/>
  <c r="J148" i="15"/>
  <c r="J99" i="15" s="1"/>
  <c r="BK197" i="5"/>
  <c r="J197" i="5" s="1"/>
  <c r="J106" i="5" s="1"/>
  <c r="BK284" i="8"/>
  <c r="J284" i="8" s="1"/>
  <c r="J103" i="8" s="1"/>
  <c r="E85" i="15"/>
  <c r="F92" i="15"/>
  <c r="J92" i="15"/>
  <c r="BF135" i="15"/>
  <c r="BF140" i="15"/>
  <c r="BF142" i="15"/>
  <c r="BF144" i="15"/>
  <c r="BF145" i="15"/>
  <c r="BF147" i="15"/>
  <c r="BF149" i="15"/>
  <c r="J89" i="15"/>
  <c r="J91" i="15"/>
  <c r="BF133" i="15"/>
  <c r="BF134" i="15"/>
  <c r="BF136" i="15"/>
  <c r="BF137" i="15"/>
  <c r="BF138" i="15"/>
  <c r="BF139" i="15"/>
  <c r="BF141" i="15"/>
  <c r="BF143" i="15"/>
  <c r="BF146" i="15"/>
  <c r="F92" i="14"/>
  <c r="J128" i="14"/>
  <c r="BF134" i="14"/>
  <c r="BF135" i="14"/>
  <c r="BF136" i="14"/>
  <c r="BF137" i="14"/>
  <c r="BF138" i="14"/>
  <c r="BF141" i="14"/>
  <c r="BF142" i="14"/>
  <c r="BF143" i="14"/>
  <c r="BF145" i="14"/>
  <c r="BF146" i="14"/>
  <c r="BF147" i="14"/>
  <c r="BF152" i="14"/>
  <c r="BF153" i="14"/>
  <c r="BF167" i="14"/>
  <c r="E85" i="14"/>
  <c r="J89" i="14"/>
  <c r="J91" i="14"/>
  <c r="BF139" i="14"/>
  <c r="BF140" i="14"/>
  <c r="BF144" i="14"/>
  <c r="BF148" i="14"/>
  <c r="BF149" i="14"/>
  <c r="BF150" i="14"/>
  <c r="BF151" i="14"/>
  <c r="BF154" i="14"/>
  <c r="BF155" i="14"/>
  <c r="BF156" i="14"/>
  <c r="BF157" i="14"/>
  <c r="BF159" i="14"/>
  <c r="BF160" i="14"/>
  <c r="BF161" i="14"/>
  <c r="BF162" i="14"/>
  <c r="BF163" i="14"/>
  <c r="BF164" i="14"/>
  <c r="BF166" i="14"/>
  <c r="BF168" i="14"/>
  <c r="E85" i="13"/>
  <c r="J91" i="13"/>
  <c r="J92" i="13"/>
  <c r="BF139" i="13"/>
  <c r="BF140" i="13"/>
  <c r="BF141" i="13"/>
  <c r="BF143" i="13"/>
  <c r="J89" i="13"/>
  <c r="F92" i="13"/>
  <c r="BF134" i="13"/>
  <c r="BF135" i="13"/>
  <c r="BF136" i="13"/>
  <c r="BF137" i="13"/>
  <c r="BF142" i="13"/>
  <c r="BF144" i="13"/>
  <c r="BF146" i="13"/>
  <c r="BF147" i="13"/>
  <c r="J131" i="11"/>
  <c r="J98" i="11" s="1"/>
  <c r="E85" i="12"/>
  <c r="J91" i="12"/>
  <c r="J92" i="12"/>
  <c r="J127" i="12"/>
  <c r="BF135" i="12"/>
  <c r="BF140" i="12"/>
  <c r="BF141" i="12"/>
  <c r="BF142" i="12"/>
  <c r="BF144" i="12"/>
  <c r="BF145" i="12"/>
  <c r="BF146" i="12"/>
  <c r="BF147" i="12"/>
  <c r="BF150" i="12"/>
  <c r="BF151" i="12"/>
  <c r="BF153" i="12"/>
  <c r="BF154" i="12"/>
  <c r="BF155" i="12"/>
  <c r="BF160" i="12"/>
  <c r="BF161" i="12"/>
  <c r="BF162" i="12"/>
  <c r="BF164" i="12"/>
  <c r="BF165" i="12"/>
  <c r="BF172" i="12"/>
  <c r="BF173" i="12"/>
  <c r="F92" i="12"/>
  <c r="BF136" i="12"/>
  <c r="BF137" i="12"/>
  <c r="BF138" i="12"/>
  <c r="BF139" i="12"/>
  <c r="BF148" i="12"/>
  <c r="BF149" i="12"/>
  <c r="BF156" i="12"/>
  <c r="BF157" i="12"/>
  <c r="BF158" i="12"/>
  <c r="BF163" i="12"/>
  <c r="BF166" i="12"/>
  <c r="BF167" i="12"/>
  <c r="BF168" i="12"/>
  <c r="BF170" i="12"/>
  <c r="F92" i="11"/>
  <c r="J92" i="11"/>
  <c r="J123" i="11"/>
  <c r="BF133" i="11"/>
  <c r="BF134" i="11"/>
  <c r="BF135" i="11"/>
  <c r="BF137" i="11"/>
  <c r="BF138" i="11"/>
  <c r="BF139" i="11"/>
  <c r="BF142" i="11"/>
  <c r="BF143" i="11"/>
  <c r="BF144" i="11"/>
  <c r="BF146" i="11"/>
  <c r="BF147" i="11"/>
  <c r="BF150" i="11"/>
  <c r="BF151" i="11"/>
  <c r="BF152" i="11"/>
  <c r="BF153" i="11"/>
  <c r="BF154" i="11"/>
  <c r="BF158" i="11"/>
  <c r="BF160" i="11"/>
  <c r="BF162" i="11"/>
  <c r="BF163" i="11"/>
  <c r="BF165" i="11"/>
  <c r="BF166" i="11"/>
  <c r="BF168" i="11"/>
  <c r="BF169" i="11"/>
  <c r="BF170" i="11"/>
  <c r="BF173" i="11"/>
  <c r="BF174" i="11"/>
  <c r="BF175" i="11"/>
  <c r="BF176" i="11"/>
  <c r="E85" i="11"/>
  <c r="J91" i="11"/>
  <c r="BF132" i="11"/>
  <c r="BF136" i="11"/>
  <c r="BF140" i="11"/>
  <c r="BF141" i="11"/>
  <c r="BF145" i="11"/>
  <c r="BF148" i="11"/>
  <c r="BF149" i="11"/>
  <c r="BF155" i="11"/>
  <c r="BF156" i="11"/>
  <c r="BF157" i="11"/>
  <c r="BF159" i="11"/>
  <c r="BF161" i="11"/>
  <c r="BF164" i="11"/>
  <c r="BF167" i="11"/>
  <c r="BF171" i="11"/>
  <c r="BF172" i="11"/>
  <c r="BF177" i="11"/>
  <c r="BF178" i="11"/>
  <c r="BF179" i="11"/>
  <c r="E85" i="10"/>
  <c r="J122" i="10"/>
  <c r="BF133" i="10"/>
  <c r="J91" i="10"/>
  <c r="F92" i="10"/>
  <c r="J92" i="10"/>
  <c r="BF130" i="10"/>
  <c r="BF131" i="10"/>
  <c r="BF132" i="10"/>
  <c r="BF134" i="10"/>
  <c r="E85" i="9"/>
  <c r="J89" i="9"/>
  <c r="J91" i="9"/>
  <c r="F92" i="9"/>
  <c r="J92" i="9"/>
  <c r="BF139" i="9"/>
  <c r="BF140" i="9"/>
  <c r="BF145" i="9"/>
  <c r="BF148" i="9"/>
  <c r="BF154" i="9"/>
  <c r="BF158" i="9"/>
  <c r="BF159" i="9"/>
  <c r="BF160" i="9"/>
  <c r="BF161" i="9"/>
  <c r="BF164" i="9"/>
  <c r="BF165" i="9"/>
  <c r="BF166" i="9"/>
  <c r="BF167" i="9"/>
  <c r="BF168" i="9"/>
  <c r="BF169" i="9"/>
  <c r="BF175" i="9"/>
  <c r="BF176" i="9"/>
  <c r="BF177" i="9"/>
  <c r="BF178" i="9"/>
  <c r="BF183" i="9"/>
  <c r="BF184" i="9"/>
  <c r="BF186" i="9"/>
  <c r="BF187" i="9"/>
  <c r="BF191" i="9"/>
  <c r="BF192" i="9"/>
  <c r="BF196" i="9"/>
  <c r="BF201" i="9"/>
  <c r="BF204" i="9"/>
  <c r="BF212" i="9"/>
  <c r="BF141" i="9"/>
  <c r="BF142" i="9"/>
  <c r="BF143" i="9"/>
  <c r="BF144" i="9"/>
  <c r="BF146" i="9"/>
  <c r="BF147" i="9"/>
  <c r="BF149" i="9"/>
  <c r="BF150" i="9"/>
  <c r="BF151" i="9"/>
  <c r="BF152" i="9"/>
  <c r="BF153" i="9"/>
  <c r="BF155" i="9"/>
  <c r="BF156" i="9"/>
  <c r="BF157" i="9"/>
  <c r="BF162" i="9"/>
  <c r="BF170" i="9"/>
  <c r="BF171" i="9"/>
  <c r="BF172" i="9"/>
  <c r="BF173" i="9"/>
  <c r="BF174" i="9"/>
  <c r="BF179" i="9"/>
  <c r="BF181" i="9"/>
  <c r="BF182" i="9"/>
  <c r="BF185" i="9"/>
  <c r="BF188" i="9"/>
  <c r="BF189" i="9"/>
  <c r="BF190" i="9"/>
  <c r="BF193" i="9"/>
  <c r="BF194" i="9"/>
  <c r="BF195" i="9"/>
  <c r="BF198" i="9"/>
  <c r="BF199" i="9"/>
  <c r="BF200" i="9"/>
  <c r="BF202" i="9"/>
  <c r="BF203" i="9"/>
  <c r="BF205" i="9"/>
  <c r="BF206" i="9"/>
  <c r="BF207" i="9"/>
  <c r="BF209" i="9"/>
  <c r="BF211" i="9"/>
  <c r="E85" i="8"/>
  <c r="J89" i="8"/>
  <c r="J91" i="8"/>
  <c r="F92" i="8"/>
  <c r="BF148" i="8"/>
  <c r="BF149" i="8"/>
  <c r="BF150" i="8"/>
  <c r="BF151" i="8"/>
  <c r="BF152" i="8"/>
  <c r="BF153" i="8"/>
  <c r="BF154" i="8"/>
  <c r="BF159" i="8"/>
  <c r="BF173" i="8"/>
  <c r="BF174" i="8"/>
  <c r="BF183" i="8"/>
  <c r="BF185" i="8"/>
  <c r="BF186" i="8"/>
  <c r="BF189" i="8"/>
  <c r="BF190" i="8"/>
  <c r="BF192" i="8"/>
  <c r="BF196" i="8"/>
  <c r="BF197" i="8"/>
  <c r="BF198" i="8"/>
  <c r="BF199" i="8"/>
  <c r="BF200" i="8"/>
  <c r="BF201" i="8"/>
  <c r="BF202" i="8"/>
  <c r="BF203" i="8"/>
  <c r="BF205" i="8"/>
  <c r="BF206" i="8"/>
  <c r="BF207" i="8"/>
  <c r="BF208" i="8"/>
  <c r="BF209" i="8"/>
  <c r="BF212" i="8"/>
  <c r="BF217" i="8"/>
  <c r="BF218" i="8"/>
  <c r="BF221" i="8"/>
  <c r="BF222" i="8"/>
  <c r="BF223" i="8"/>
  <c r="BF224" i="8"/>
  <c r="BF225" i="8"/>
  <c r="BF227" i="8"/>
  <c r="BF230" i="8"/>
  <c r="BF234" i="8"/>
  <c r="BF235" i="8"/>
  <c r="BF236" i="8"/>
  <c r="BF237" i="8"/>
  <c r="BF238" i="8"/>
  <c r="BF239" i="8"/>
  <c r="BF240" i="8"/>
  <c r="BF242" i="8"/>
  <c r="BF244" i="8"/>
  <c r="BF245" i="8"/>
  <c r="BF246" i="8"/>
  <c r="BF249" i="8"/>
  <c r="BF250" i="8"/>
  <c r="BF259" i="8"/>
  <c r="BF262" i="8"/>
  <c r="BF269" i="8"/>
  <c r="BF270" i="8"/>
  <c r="BF272" i="8"/>
  <c r="BF273" i="8"/>
  <c r="BF279" i="8"/>
  <c r="BF280" i="8"/>
  <c r="BF282" i="8"/>
  <c r="BF283" i="8"/>
  <c r="BF287" i="8"/>
  <c r="BF290" i="8"/>
  <c r="BF292" i="8"/>
  <c r="BF293" i="8"/>
  <c r="BF294" i="8"/>
  <c r="BF296" i="8"/>
  <c r="BF298" i="8"/>
  <c r="BF299" i="8"/>
  <c r="BF301" i="8"/>
  <c r="BF306" i="8"/>
  <c r="BF310" i="8"/>
  <c r="BF311" i="8"/>
  <c r="BF314" i="8"/>
  <c r="BF317" i="8"/>
  <c r="BF323" i="8"/>
  <c r="BF325" i="8"/>
  <c r="BF331" i="8"/>
  <c r="BF334" i="8"/>
  <c r="BF348" i="8"/>
  <c r="BF351" i="8"/>
  <c r="BF352" i="8"/>
  <c r="BF353" i="8"/>
  <c r="BF354" i="8"/>
  <c r="BF355" i="8"/>
  <c r="BF357" i="8"/>
  <c r="BF358" i="8"/>
  <c r="BF363" i="8"/>
  <c r="BF365" i="8"/>
  <c r="BF367" i="8"/>
  <c r="BF371" i="8"/>
  <c r="J92" i="8"/>
  <c r="BF155" i="8"/>
  <c r="BF156" i="8"/>
  <c r="BF157" i="8"/>
  <c r="BF158" i="8"/>
  <c r="BF160" i="8"/>
  <c r="BF161" i="8"/>
  <c r="BF162" i="8"/>
  <c r="BF163" i="8"/>
  <c r="BF164" i="8"/>
  <c r="BF165" i="8"/>
  <c r="BF166" i="8"/>
  <c r="BF167" i="8"/>
  <c r="BF168" i="8"/>
  <c r="BF169" i="8"/>
  <c r="BF170" i="8"/>
  <c r="BF171" i="8"/>
  <c r="BF172" i="8"/>
  <c r="BF175" i="8"/>
  <c r="BF176" i="8"/>
  <c r="BF177" i="8"/>
  <c r="BF178" i="8"/>
  <c r="BF179" i="8"/>
  <c r="BF180" i="8"/>
  <c r="BF181" i="8"/>
  <c r="BF182" i="8"/>
  <c r="BF184" i="8"/>
  <c r="BF187" i="8"/>
  <c r="BF188" i="8"/>
  <c r="BF191" i="8"/>
  <c r="BF193" i="8"/>
  <c r="BF194" i="8"/>
  <c r="BF195" i="8"/>
  <c r="BF204" i="8"/>
  <c r="BF210" i="8"/>
  <c r="BF211" i="8"/>
  <c r="BF213" i="8"/>
  <c r="BF214" i="8"/>
  <c r="BF215" i="8"/>
  <c r="BF216" i="8"/>
  <c r="BF220" i="8"/>
  <c r="BF226" i="8"/>
  <c r="BF228" i="8"/>
  <c r="BF229" i="8"/>
  <c r="BF231" i="8"/>
  <c r="BF232" i="8"/>
  <c r="BF233" i="8"/>
  <c r="BF241" i="8"/>
  <c r="BF243" i="8"/>
  <c r="BF247" i="8"/>
  <c r="BF248" i="8"/>
  <c r="BF251" i="8"/>
  <c r="BF252" i="8"/>
  <c r="BF253" i="8"/>
  <c r="BF254" i="8"/>
  <c r="BF255" i="8"/>
  <c r="BF256" i="8"/>
  <c r="BF257" i="8"/>
  <c r="BF260" i="8"/>
  <c r="BF261" i="8"/>
  <c r="BF263" i="8"/>
  <c r="BF264" i="8"/>
  <c r="BF265" i="8"/>
  <c r="BF266" i="8"/>
  <c r="BF267" i="8"/>
  <c r="BF268" i="8"/>
  <c r="BF274" i="8"/>
  <c r="BF275" i="8"/>
  <c r="BF276" i="8"/>
  <c r="BF277" i="8"/>
  <c r="BF278" i="8"/>
  <c r="BF281" i="8"/>
  <c r="BF285" i="8"/>
  <c r="BF286" i="8"/>
  <c r="BF288" i="8"/>
  <c r="BF289" i="8"/>
  <c r="BF291" i="8"/>
  <c r="BF295" i="8"/>
  <c r="BF302" i="8"/>
  <c r="BF303" i="8"/>
  <c r="BF304" i="8"/>
  <c r="BF305" i="8"/>
  <c r="BF307" i="8"/>
  <c r="BF308" i="8"/>
  <c r="BF309" i="8"/>
  <c r="BF312" i="8"/>
  <c r="BF313" i="8"/>
  <c r="BF315" i="8"/>
  <c r="BF316" i="8"/>
  <c r="BF318" i="8"/>
  <c r="BF319" i="8"/>
  <c r="BF320" i="8"/>
  <c r="BF321" i="8"/>
  <c r="BF322" i="8"/>
  <c r="BF324" i="8"/>
  <c r="BF326" i="8"/>
  <c r="BF327" i="8"/>
  <c r="BF328" i="8"/>
  <c r="BF329" i="8"/>
  <c r="BF330" i="8"/>
  <c r="BF332" i="8"/>
  <c r="BF333" i="8"/>
  <c r="BF335" i="8"/>
  <c r="BF338" i="8"/>
  <c r="BF339" i="8"/>
  <c r="BF340" i="8"/>
  <c r="BF341" i="8"/>
  <c r="BF342" i="8"/>
  <c r="BF343" i="8"/>
  <c r="BF344" i="8"/>
  <c r="BF345" i="8"/>
  <c r="BF346" i="8"/>
  <c r="BF347" i="8"/>
  <c r="BF349" i="8"/>
  <c r="BF350" i="8"/>
  <c r="BF356" i="8"/>
  <c r="BF359" i="8"/>
  <c r="BF360" i="8"/>
  <c r="BF361" i="8"/>
  <c r="BF362" i="8"/>
  <c r="BF364" i="8"/>
  <c r="BF366" i="8"/>
  <c r="BF368" i="8"/>
  <c r="BF369" i="8"/>
  <c r="BF370" i="8"/>
  <c r="BF372" i="8"/>
  <c r="BF373" i="8"/>
  <c r="BF374" i="8"/>
  <c r="BF375" i="8"/>
  <c r="BF377" i="8"/>
  <c r="BF378" i="8"/>
  <c r="BF380" i="8"/>
  <c r="BF385" i="8"/>
  <c r="BF386" i="8"/>
  <c r="BF388" i="8"/>
  <c r="BF391" i="8"/>
  <c r="BF394" i="8"/>
  <c r="BF395" i="8"/>
  <c r="BF397" i="8"/>
  <c r="BF399" i="8"/>
  <c r="BF400" i="8"/>
  <c r="BF401" i="8"/>
  <c r="BF402" i="8"/>
  <c r="BF403" i="8"/>
  <c r="BF404" i="8"/>
  <c r="BF407" i="8"/>
  <c r="BF408" i="8"/>
  <c r="BF409" i="8"/>
  <c r="BF414" i="8"/>
  <c r="BF415" i="8"/>
  <c r="BF416" i="8"/>
  <c r="BF417" i="8"/>
  <c r="BF420" i="8"/>
  <c r="BF431" i="8"/>
  <c r="BF432" i="8"/>
  <c r="BF433" i="8"/>
  <c r="BF434" i="8"/>
  <c r="BF438" i="8"/>
  <c r="BF439" i="8"/>
  <c r="BF440" i="8"/>
  <c r="BF443" i="8"/>
  <c r="BF445" i="8"/>
  <c r="BF451" i="8"/>
  <c r="BF456" i="8"/>
  <c r="BF458" i="8"/>
  <c r="BF461" i="8"/>
  <c r="BF462" i="8"/>
  <c r="BF463" i="8"/>
  <c r="BF468" i="8"/>
  <c r="BF469" i="8"/>
  <c r="BF471" i="8"/>
  <c r="BF474" i="8"/>
  <c r="BF376" i="8"/>
  <c r="BF379" i="8"/>
  <c r="BF381" i="8"/>
  <c r="BF382" i="8"/>
  <c r="BF383" i="8"/>
  <c r="BF384" i="8"/>
  <c r="BF387" i="8"/>
  <c r="BF390" i="8"/>
  <c r="BF392" i="8"/>
  <c r="BF393" i="8"/>
  <c r="BF396" i="8"/>
  <c r="BF398" i="8"/>
  <c r="BF405" i="8"/>
  <c r="BF406" i="8"/>
  <c r="BF410" i="8"/>
  <c r="BF412" i="8"/>
  <c r="BF413" i="8"/>
  <c r="BF418" i="8"/>
  <c r="BF419" i="8"/>
  <c r="BF421" i="8"/>
  <c r="BF422" i="8"/>
  <c r="BF424" i="8"/>
  <c r="BF425" i="8"/>
  <c r="BF426" i="8"/>
  <c r="BF427" i="8"/>
  <c r="BF428" i="8"/>
  <c r="BF429" i="8"/>
  <c r="BF430" i="8"/>
  <c r="BF435" i="8"/>
  <c r="BF436" i="8"/>
  <c r="BF437" i="8"/>
  <c r="BF441" i="8"/>
  <c r="BF442" i="8"/>
  <c r="BF446" i="8"/>
  <c r="BF447" i="8"/>
  <c r="BF448" i="8"/>
  <c r="BF449" i="8"/>
  <c r="BF450" i="8"/>
  <c r="BF452" i="8"/>
  <c r="BF453" i="8"/>
  <c r="BF454" i="8"/>
  <c r="BF455" i="8"/>
  <c r="BF457" i="8"/>
  <c r="BF459" i="8"/>
  <c r="BF460" i="8"/>
  <c r="BF464" i="8"/>
  <c r="BF465" i="8"/>
  <c r="BF466" i="8"/>
  <c r="BF472" i="8"/>
  <c r="BF473" i="8"/>
  <c r="E85" i="7"/>
  <c r="F92" i="7"/>
  <c r="J126" i="7"/>
  <c r="J128" i="7"/>
  <c r="J129" i="7"/>
  <c r="BF138" i="7"/>
  <c r="BF139" i="7"/>
  <c r="BF140" i="7"/>
  <c r="BF141" i="7"/>
  <c r="BF146" i="7"/>
  <c r="BF147" i="7"/>
  <c r="BF148" i="7"/>
  <c r="BF149" i="7"/>
  <c r="BF152" i="7"/>
  <c r="BF153" i="7"/>
  <c r="BF154" i="7"/>
  <c r="BF155" i="7"/>
  <c r="BF157" i="7"/>
  <c r="BF158" i="7"/>
  <c r="BF160" i="7"/>
  <c r="BF165" i="7"/>
  <c r="BF166" i="7"/>
  <c r="BF170" i="7"/>
  <c r="BF171" i="7"/>
  <c r="BF175" i="7"/>
  <c r="BF176" i="7"/>
  <c r="BF179" i="7"/>
  <c r="BF180" i="7"/>
  <c r="BF181" i="7"/>
  <c r="BF182" i="7"/>
  <c r="BF183" i="7"/>
  <c r="BF185" i="7"/>
  <c r="BF187" i="7"/>
  <c r="BF188" i="7"/>
  <c r="BF194" i="7"/>
  <c r="BF199" i="7"/>
  <c r="BF200" i="7"/>
  <c r="BF203" i="7"/>
  <c r="BF204" i="7"/>
  <c r="BF205" i="7"/>
  <c r="BF209" i="7"/>
  <c r="BF210" i="7"/>
  <c r="BF216" i="7"/>
  <c r="BF217" i="7"/>
  <c r="BF218" i="7"/>
  <c r="BF219" i="7"/>
  <c r="BF220" i="7"/>
  <c r="BF221" i="7"/>
  <c r="BF226" i="7"/>
  <c r="BF227" i="7"/>
  <c r="BF229" i="7"/>
  <c r="BF231" i="7"/>
  <c r="BF234" i="7"/>
  <c r="BF236" i="7"/>
  <c r="BF237" i="7"/>
  <c r="BF239" i="7"/>
  <c r="BF240" i="7"/>
  <c r="BF241" i="7"/>
  <c r="BF248" i="7"/>
  <c r="BF249" i="7"/>
  <c r="BF250" i="7"/>
  <c r="BF251" i="7"/>
  <c r="BF252" i="7"/>
  <c r="BF253" i="7"/>
  <c r="BF255" i="7"/>
  <c r="BF259" i="7"/>
  <c r="BF260" i="7"/>
  <c r="BF267" i="7"/>
  <c r="BF268" i="7"/>
  <c r="BF134" i="7"/>
  <c r="BF135" i="7"/>
  <c r="BF136" i="7"/>
  <c r="BF137" i="7"/>
  <c r="BF142" i="7"/>
  <c r="BF143" i="7"/>
  <c r="BF144" i="7"/>
  <c r="BF145" i="7"/>
  <c r="BF150" i="7"/>
  <c r="BF151" i="7"/>
  <c r="BF156" i="7"/>
  <c r="BF161" i="7"/>
  <c r="BF162" i="7"/>
  <c r="BF163" i="7"/>
  <c r="BF164" i="7"/>
  <c r="BF167" i="7"/>
  <c r="BF168" i="7"/>
  <c r="BF169" i="7"/>
  <c r="BF172" i="7"/>
  <c r="BF173" i="7"/>
  <c r="BF174" i="7"/>
  <c r="BF177" i="7"/>
  <c r="BF178" i="7"/>
  <c r="BF184" i="7"/>
  <c r="BF186" i="7"/>
  <c r="BF189" i="7"/>
  <c r="BF190" i="7"/>
  <c r="BF191" i="7"/>
  <c r="BF192" i="7"/>
  <c r="BF193" i="7"/>
  <c r="BF195" i="7"/>
  <c r="BF196" i="7"/>
  <c r="BF198" i="7"/>
  <c r="BF201" i="7"/>
  <c r="BF202" i="7"/>
  <c r="BF206" i="7"/>
  <c r="BF207" i="7"/>
  <c r="BF208" i="7"/>
  <c r="BF211" i="7"/>
  <c r="BF212" i="7"/>
  <c r="BF213" i="7"/>
  <c r="BF214" i="7"/>
  <c r="BF215" i="7"/>
  <c r="BF222" i="7"/>
  <c r="BF223" i="7"/>
  <c r="BF224" i="7"/>
  <c r="BF225" i="7"/>
  <c r="BF228" i="7"/>
  <c r="BF230" i="7"/>
  <c r="BF232" i="7"/>
  <c r="BF233" i="7"/>
  <c r="BF235" i="7"/>
  <c r="BF238" i="7"/>
  <c r="BF242" i="7"/>
  <c r="BF243" i="7"/>
  <c r="BF244" i="7"/>
  <c r="BF245" i="7"/>
  <c r="BF246" i="7"/>
  <c r="BF254" i="7"/>
  <c r="BF256" i="7"/>
  <c r="BF257" i="7"/>
  <c r="BF261" i="7"/>
  <c r="BF262" i="7"/>
  <c r="BF263" i="7"/>
  <c r="BF265" i="7"/>
  <c r="BF266" i="7"/>
  <c r="J89" i="6"/>
  <c r="F92" i="6"/>
  <c r="J92" i="6"/>
  <c r="J131" i="6"/>
  <c r="BF138" i="6"/>
  <c r="BF139" i="6"/>
  <c r="BF140" i="6"/>
  <c r="BF141" i="6"/>
  <c r="BF145" i="6"/>
  <c r="BF152" i="6"/>
  <c r="BF157" i="6"/>
  <c r="BF159" i="6"/>
  <c r="BF161" i="6"/>
  <c r="BF162" i="6"/>
  <c r="BF165" i="6"/>
  <c r="BF167" i="6"/>
  <c r="BF168" i="6"/>
  <c r="BF169" i="6"/>
  <c r="BF175" i="6"/>
  <c r="BF177" i="6"/>
  <c r="BF178" i="6"/>
  <c r="BF184" i="6"/>
  <c r="BF185" i="6"/>
  <c r="BF188" i="6"/>
  <c r="BF189" i="6"/>
  <c r="BF190" i="6"/>
  <c r="BF193" i="6"/>
  <c r="BF195" i="6"/>
  <c r="BF196" i="6"/>
  <c r="BF197" i="6"/>
  <c r="BF198" i="6"/>
  <c r="BF199" i="6"/>
  <c r="BF202" i="6"/>
  <c r="BF206" i="6"/>
  <c r="BF207" i="6"/>
  <c r="BF208" i="6"/>
  <c r="BF210" i="6"/>
  <c r="BF211" i="6"/>
  <c r="BF213" i="6"/>
  <c r="BF217" i="6"/>
  <c r="BF220" i="6"/>
  <c r="BF221" i="6"/>
  <c r="E85" i="6"/>
  <c r="BF142" i="6"/>
  <c r="BF144" i="6"/>
  <c r="BF146" i="6"/>
  <c r="BF147" i="6"/>
  <c r="BF148" i="6"/>
  <c r="BF149" i="6"/>
  <c r="BF150" i="6"/>
  <c r="BF151" i="6"/>
  <c r="BF153" i="6"/>
  <c r="BF154" i="6"/>
  <c r="BF155" i="6"/>
  <c r="BF156" i="6"/>
  <c r="BF158" i="6"/>
  <c r="BF160" i="6"/>
  <c r="BF163" i="6"/>
  <c r="BF164" i="6"/>
  <c r="BF170" i="6"/>
  <c r="BF171" i="6"/>
  <c r="BF172" i="6"/>
  <c r="BF173" i="6"/>
  <c r="BF174" i="6"/>
  <c r="BF176" i="6"/>
  <c r="BF179" i="6"/>
  <c r="BF180" i="6"/>
  <c r="BF181" i="6"/>
  <c r="BF182" i="6"/>
  <c r="BF183" i="6"/>
  <c r="BF186" i="6"/>
  <c r="BF191" i="6"/>
  <c r="BF192" i="6"/>
  <c r="BF194" i="6"/>
  <c r="BF200" i="6"/>
  <c r="BF201" i="6"/>
  <c r="BF203" i="6"/>
  <c r="BF204" i="6"/>
  <c r="BF205" i="6"/>
  <c r="BF212" i="6"/>
  <c r="BF215" i="6"/>
  <c r="BF216" i="6"/>
  <c r="BF218" i="6"/>
  <c r="BK187" i="4"/>
  <c r="J89" i="5"/>
  <c r="J91" i="5"/>
  <c r="F92" i="5"/>
  <c r="J133" i="5"/>
  <c r="BF139" i="5"/>
  <c r="BF140" i="5"/>
  <c r="BF141" i="5"/>
  <c r="BF143" i="5"/>
  <c r="BF145" i="5"/>
  <c r="BF148" i="5"/>
  <c r="BF149" i="5"/>
  <c r="BF158" i="5"/>
  <c r="BF159" i="5"/>
  <c r="BF163" i="5"/>
  <c r="BF164" i="5"/>
  <c r="BF167" i="5"/>
  <c r="BF171" i="5"/>
  <c r="BF174" i="5"/>
  <c r="BF175" i="5"/>
  <c r="BF176" i="5"/>
  <c r="BF177" i="5"/>
  <c r="BF178" i="5"/>
  <c r="BF179" i="5"/>
  <c r="BF180" i="5"/>
  <c r="BF181" i="5"/>
  <c r="BF182" i="5"/>
  <c r="BF183" i="5"/>
  <c r="BF184" i="5"/>
  <c r="BF187" i="5"/>
  <c r="BF188" i="5"/>
  <c r="BF189" i="5"/>
  <c r="BF190" i="5"/>
  <c r="BF191" i="5"/>
  <c r="BF192" i="5"/>
  <c r="BF193" i="5"/>
  <c r="BF194" i="5"/>
  <c r="BF195" i="5"/>
  <c r="E85" i="5"/>
  <c r="BF142" i="5"/>
  <c r="BF144" i="5"/>
  <c r="BF146" i="5"/>
  <c r="BF147" i="5"/>
  <c r="BF150" i="5"/>
  <c r="BF152" i="5"/>
  <c r="BF154" i="5"/>
  <c r="BF156" i="5"/>
  <c r="BF157" i="5"/>
  <c r="BF160" i="5"/>
  <c r="BF161" i="5"/>
  <c r="BF162" i="5"/>
  <c r="BF165" i="5"/>
  <c r="BF168" i="5"/>
  <c r="BF169" i="5"/>
  <c r="BF185" i="5"/>
  <c r="BF186" i="5"/>
  <c r="BF196" i="5"/>
  <c r="BF198" i="5"/>
  <c r="E85" i="4"/>
  <c r="J89" i="4"/>
  <c r="J91" i="4"/>
  <c r="J135" i="4"/>
  <c r="BF141" i="4"/>
  <c r="BF143" i="4"/>
  <c r="BF146" i="4"/>
  <c r="BF149" i="4"/>
  <c r="BF150" i="4"/>
  <c r="BF152" i="4"/>
  <c r="BF155" i="4"/>
  <c r="BF156" i="4"/>
  <c r="BF159" i="4"/>
  <c r="BF160" i="4"/>
  <c r="BF164" i="4"/>
  <c r="BF165" i="4"/>
  <c r="BF166" i="4"/>
  <c r="BF170" i="4"/>
  <c r="BF175" i="4"/>
  <c r="BF178" i="4"/>
  <c r="BF181" i="4"/>
  <c r="BF183" i="4"/>
  <c r="BF190" i="4"/>
  <c r="BF193" i="4"/>
  <c r="BF194" i="4"/>
  <c r="BF196" i="4"/>
  <c r="BF199" i="4"/>
  <c r="BF201" i="4"/>
  <c r="BF202" i="4"/>
  <c r="BF203" i="4"/>
  <c r="BF204" i="4"/>
  <c r="BF212" i="4"/>
  <c r="BF214" i="4"/>
  <c r="BF217" i="4"/>
  <c r="BF219" i="4"/>
  <c r="BF221" i="4"/>
  <c r="BF222" i="4"/>
  <c r="BF224" i="4"/>
  <c r="BF231" i="4"/>
  <c r="BF233" i="4"/>
  <c r="BF234" i="4"/>
  <c r="BF236" i="4"/>
  <c r="BF237" i="4"/>
  <c r="BF240" i="4"/>
  <c r="BF242" i="4"/>
  <c r="BF243" i="4"/>
  <c r="BF246" i="4"/>
  <c r="BF249" i="4"/>
  <c r="BF250" i="4"/>
  <c r="BF253" i="4"/>
  <c r="BF254" i="4"/>
  <c r="BF259" i="4"/>
  <c r="BF260" i="4"/>
  <c r="BF265" i="4"/>
  <c r="BF268" i="4"/>
  <c r="BF270" i="4"/>
  <c r="BF271" i="4"/>
  <c r="BF278" i="4"/>
  <c r="BF279" i="4"/>
  <c r="BF280" i="4"/>
  <c r="BF281" i="4"/>
  <c r="BF282" i="4"/>
  <c r="BF283" i="4"/>
  <c r="BF285" i="4"/>
  <c r="BF286" i="4"/>
  <c r="BF287" i="4"/>
  <c r="BF291" i="4"/>
  <c r="BF298" i="4"/>
  <c r="BF300" i="4"/>
  <c r="BF302" i="4"/>
  <c r="F92" i="4"/>
  <c r="BF142" i="4"/>
  <c r="BF144" i="4"/>
  <c r="BF145" i="4"/>
  <c r="BF147" i="4"/>
  <c r="BF148" i="4"/>
  <c r="BF151" i="4"/>
  <c r="BF153" i="4"/>
  <c r="BF154" i="4"/>
  <c r="BF157" i="4"/>
  <c r="BF162" i="4"/>
  <c r="BF163" i="4"/>
  <c r="BF167" i="4"/>
  <c r="BF168" i="4"/>
  <c r="BF169" i="4"/>
  <c r="BF171" i="4"/>
  <c r="BF172" i="4"/>
  <c r="BF173" i="4"/>
  <c r="BF174" i="4"/>
  <c r="BF176" i="4"/>
  <c r="BF179" i="4"/>
  <c r="BF180" i="4"/>
  <c r="BF182" i="4"/>
  <c r="BF184" i="4"/>
  <c r="BF185" i="4"/>
  <c r="BF186" i="4"/>
  <c r="BF189" i="4"/>
  <c r="BF191" i="4"/>
  <c r="BF192" i="4"/>
  <c r="BF195" i="4"/>
  <c r="BF197" i="4"/>
  <c r="BF198" i="4"/>
  <c r="BF200" i="4"/>
  <c r="BF205" i="4"/>
  <c r="BF206" i="4"/>
  <c r="BF207" i="4"/>
  <c r="BF208" i="4"/>
  <c r="BF209" i="4"/>
  <c r="BF210" i="4"/>
  <c r="BF211" i="4"/>
  <c r="BF215" i="4"/>
  <c r="BF216" i="4"/>
  <c r="BF218" i="4"/>
  <c r="BF220" i="4"/>
  <c r="BF223" i="4"/>
  <c r="BF225" i="4"/>
  <c r="BF226" i="4"/>
  <c r="BF227" i="4"/>
  <c r="BF228" i="4"/>
  <c r="BF229" i="4"/>
  <c r="BF230" i="4"/>
  <c r="BF232" i="4"/>
  <c r="BF235" i="4"/>
  <c r="BF238" i="4"/>
  <c r="BF239" i="4"/>
  <c r="BF241" i="4"/>
  <c r="BF244" i="4"/>
  <c r="BF245" i="4"/>
  <c r="BF247" i="4"/>
  <c r="BF251" i="4"/>
  <c r="BF252" i="4"/>
  <c r="BF255" i="4"/>
  <c r="BF256" i="4"/>
  <c r="BF257" i="4"/>
  <c r="BF258" i="4"/>
  <c r="BF261" i="4"/>
  <c r="BF262" i="4"/>
  <c r="BF263" i="4"/>
  <c r="BF264" i="4"/>
  <c r="BF266" i="4"/>
  <c r="BF267" i="4"/>
  <c r="BF269" i="4"/>
  <c r="BF272" i="4"/>
  <c r="BF273" i="4"/>
  <c r="BF274" i="4"/>
  <c r="BF275" i="4"/>
  <c r="BF276" i="4"/>
  <c r="BF277" i="4"/>
  <c r="BF284" i="4"/>
  <c r="BF288" i="4"/>
  <c r="BF289" i="4"/>
  <c r="BF290" i="4"/>
  <c r="BF292" i="4"/>
  <c r="BF293" i="4"/>
  <c r="BF294" i="4"/>
  <c r="BF295" i="4"/>
  <c r="BF297" i="4"/>
  <c r="BF299" i="4"/>
  <c r="BF301" i="4"/>
  <c r="BF303" i="4"/>
  <c r="BF305" i="4"/>
  <c r="BF308" i="4"/>
  <c r="BF311" i="4"/>
  <c r="BF312" i="4"/>
  <c r="BF313" i="4"/>
  <c r="BF314" i="4"/>
  <c r="BF318" i="4"/>
  <c r="BF319" i="4"/>
  <c r="BF324" i="4"/>
  <c r="BF328" i="4"/>
  <c r="BF330" i="4"/>
  <c r="BF332" i="4"/>
  <c r="BF334" i="4"/>
  <c r="BF336" i="4"/>
  <c r="BF343" i="4"/>
  <c r="BF346" i="4"/>
  <c r="BF304" i="4"/>
  <c r="BF306" i="4"/>
  <c r="BF307" i="4"/>
  <c r="BF309" i="4"/>
  <c r="BF310" i="4"/>
  <c r="BF315" i="4"/>
  <c r="BF316" i="4"/>
  <c r="BF317" i="4"/>
  <c r="BF320" i="4"/>
  <c r="BF321" i="4"/>
  <c r="BF322" i="4"/>
  <c r="BF323" i="4"/>
  <c r="BF325" i="4"/>
  <c r="BF326" i="4"/>
  <c r="BF327" i="4"/>
  <c r="BF329" i="4"/>
  <c r="BF331" i="4"/>
  <c r="BF333" i="4"/>
  <c r="BF335" i="4"/>
  <c r="BF337" i="4"/>
  <c r="BF338" i="4"/>
  <c r="BF341" i="4"/>
  <c r="BF342" i="4"/>
  <c r="BF344" i="4"/>
  <c r="BF345" i="4"/>
  <c r="J144" i="2"/>
  <c r="J98" i="2" s="1"/>
  <c r="E85" i="3"/>
  <c r="J91" i="3"/>
  <c r="BF155" i="3"/>
  <c r="BF157" i="3"/>
  <c r="BF164" i="3"/>
  <c r="BF173" i="3"/>
  <c r="BF183" i="3"/>
  <c r="BF186" i="3"/>
  <c r="BF188" i="3"/>
  <c r="BF192" i="3"/>
  <c r="BF194" i="3"/>
  <c r="BF196" i="3"/>
  <c r="BF201" i="3"/>
  <c r="BF202" i="3"/>
  <c r="BF204" i="3"/>
  <c r="BF205" i="3"/>
  <c r="BF206" i="3"/>
  <c r="BF208" i="3"/>
  <c r="BF209" i="3"/>
  <c r="BF213" i="3"/>
  <c r="BF214" i="3"/>
  <c r="BF216" i="3"/>
  <c r="BF217" i="3"/>
  <c r="BF219" i="3"/>
  <c r="BF224" i="3"/>
  <c r="BF229" i="3"/>
  <c r="BF231" i="3"/>
  <c r="BF232" i="3"/>
  <c r="BF233" i="3"/>
  <c r="BF234" i="3"/>
  <c r="BF241" i="3"/>
  <c r="BF245" i="3"/>
  <c r="BF246" i="3"/>
  <c r="BF249" i="3"/>
  <c r="BF261" i="3"/>
  <c r="BF263" i="3"/>
  <c r="BF266" i="3"/>
  <c r="BF276" i="3"/>
  <c r="BF281" i="3"/>
  <c r="BF282" i="3"/>
  <c r="BF283" i="3"/>
  <c r="BF284" i="3"/>
  <c r="BF287" i="3"/>
  <c r="BF288" i="3"/>
  <c r="BF294" i="3"/>
  <c r="BF295" i="3"/>
  <c r="BF297" i="3"/>
  <c r="BF300" i="3"/>
  <c r="BF301" i="3"/>
  <c r="BF302" i="3"/>
  <c r="BF303" i="3"/>
  <c r="BF305" i="3"/>
  <c r="BF309" i="3"/>
  <c r="BF310" i="3"/>
  <c r="BF312" i="3"/>
  <c r="BF334" i="3"/>
  <c r="BF345" i="3"/>
  <c r="BF348" i="3"/>
  <c r="BF350" i="3"/>
  <c r="BF352" i="3"/>
  <c r="BF359" i="3"/>
  <c r="BF364" i="3"/>
  <c r="BF365" i="3"/>
  <c r="BF372" i="3"/>
  <c r="BF373" i="3"/>
  <c r="BF376" i="3"/>
  <c r="BF377" i="3"/>
  <c r="BF379" i="3"/>
  <c r="BF380" i="3"/>
  <c r="BF381" i="3"/>
  <c r="BF383" i="3"/>
  <c r="BF385" i="3"/>
  <c r="BF386" i="3"/>
  <c r="BF388" i="3"/>
  <c r="BF391" i="3"/>
  <c r="BF393" i="3"/>
  <c r="BF395" i="3"/>
  <c r="BF396" i="3"/>
  <c r="BF401" i="3"/>
  <c r="BF402" i="3"/>
  <c r="BF403" i="3"/>
  <c r="BF404" i="3"/>
  <c r="J89" i="3"/>
  <c r="F92" i="3"/>
  <c r="J92" i="3"/>
  <c r="BF156" i="3"/>
  <c r="BF158" i="3"/>
  <c r="BF159" i="3"/>
  <c r="BF160" i="3"/>
  <c r="BF161" i="3"/>
  <c r="BF162" i="3"/>
  <c r="BF163" i="3"/>
  <c r="BF165" i="3"/>
  <c r="BF167" i="3"/>
  <c r="BF179" i="3"/>
  <c r="BF180" i="3"/>
  <c r="BF181" i="3"/>
  <c r="BF182" i="3"/>
  <c r="BF185" i="3"/>
  <c r="BF189" i="3"/>
  <c r="BF190" i="3"/>
  <c r="BF191" i="3"/>
  <c r="BF197" i="3"/>
  <c r="BF198" i="3"/>
  <c r="BF199" i="3"/>
  <c r="BF200" i="3"/>
  <c r="BF203" i="3"/>
  <c r="BF207" i="3"/>
  <c r="BF210" i="3"/>
  <c r="BF215" i="3"/>
  <c r="BF218" i="3"/>
  <c r="BF220" i="3"/>
  <c r="BF221" i="3"/>
  <c r="BF222" i="3"/>
  <c r="BF223" i="3"/>
  <c r="BF225" i="3"/>
  <c r="BF226" i="3"/>
  <c r="BF227" i="3"/>
  <c r="BF230" i="3"/>
  <c r="BF235" i="3"/>
  <c r="BF237" i="3"/>
  <c r="BF238" i="3"/>
  <c r="BF239" i="3"/>
  <c r="BF240" i="3"/>
  <c r="BF242" i="3"/>
  <c r="BF243" i="3"/>
  <c r="BF244" i="3"/>
  <c r="BF254" i="3"/>
  <c r="BF259" i="3"/>
  <c r="BF272" i="3"/>
  <c r="BF285" i="3"/>
  <c r="BF289" i="3"/>
  <c r="BF290" i="3"/>
  <c r="BF291" i="3"/>
  <c r="BF292" i="3"/>
  <c r="BF293" i="3"/>
  <c r="BF304" i="3"/>
  <c r="BF306" i="3"/>
  <c r="BF307" i="3"/>
  <c r="BF308" i="3"/>
  <c r="BF315" i="3"/>
  <c r="BF316" i="3"/>
  <c r="BF323" i="3"/>
  <c r="BF330" i="3"/>
  <c r="BF333" i="3"/>
  <c r="BF337" i="3"/>
  <c r="BF342" i="3"/>
  <c r="BF344" i="3"/>
  <c r="BF347" i="3"/>
  <c r="BF351" i="3"/>
  <c r="BF353" i="3"/>
  <c r="BF354" i="3"/>
  <c r="BF355" i="3"/>
  <c r="BF357" i="3"/>
  <c r="BF358" i="3"/>
  <c r="BF360" i="3"/>
  <c r="BF362" i="3"/>
  <c r="BF363" i="3"/>
  <c r="BF366" i="3"/>
  <c r="BF368" i="3"/>
  <c r="BF369" i="3"/>
  <c r="BF371" i="3"/>
  <c r="BF374" i="3"/>
  <c r="BF375" i="3"/>
  <c r="BF378" i="3"/>
  <c r="BF384" i="3"/>
  <c r="BF387" i="3"/>
  <c r="BF389" i="3"/>
  <c r="BF390" i="3"/>
  <c r="BF394" i="3"/>
  <c r="BF397" i="3"/>
  <c r="BF398" i="3"/>
  <c r="BF399" i="3"/>
  <c r="BF400" i="3"/>
  <c r="BF405" i="3"/>
  <c r="BF406" i="3"/>
  <c r="BF407" i="3"/>
  <c r="BF408" i="3"/>
  <c r="BF409" i="3"/>
  <c r="BF410" i="3"/>
  <c r="BF413" i="3"/>
  <c r="BF414" i="3"/>
  <c r="BF416" i="3"/>
  <c r="BF417" i="3"/>
  <c r="BF419" i="3"/>
  <c r="BF420" i="3"/>
  <c r="BF424" i="3"/>
  <c r="BF425" i="3"/>
  <c r="BF426" i="3"/>
  <c r="BF429" i="3"/>
  <c r="BF432" i="3"/>
  <c r="BF433" i="3"/>
  <c r="BF434" i="3"/>
  <c r="BF436" i="3"/>
  <c r="BF438" i="3"/>
  <c r="BF441" i="3"/>
  <c r="BF445" i="3"/>
  <c r="BF449" i="3"/>
  <c r="BF454" i="3"/>
  <c r="BF455" i="3"/>
  <c r="BF456" i="3"/>
  <c r="BF457" i="3"/>
  <c r="BF459" i="3"/>
  <c r="BF460" i="3"/>
  <c r="BF462" i="3"/>
  <c r="BF465" i="3"/>
  <c r="BF467" i="3"/>
  <c r="BF470" i="3"/>
  <c r="BF477" i="3"/>
  <c r="BF480" i="3"/>
  <c r="BF481" i="3"/>
  <c r="BF486" i="3"/>
  <c r="BF488" i="3"/>
  <c r="BF490" i="3"/>
  <c r="BF497" i="3"/>
  <c r="BF498" i="3"/>
  <c r="BF500" i="3"/>
  <c r="BF506" i="3"/>
  <c r="BF507" i="3"/>
  <c r="BF514" i="3"/>
  <c r="BF516" i="3"/>
  <c r="BF518" i="3"/>
  <c r="BF411" i="3"/>
  <c r="BF412" i="3"/>
  <c r="BF415" i="3"/>
  <c r="BF418" i="3"/>
  <c r="BF421" i="3"/>
  <c r="BF422" i="3"/>
  <c r="BF423" i="3"/>
  <c r="BF427" i="3"/>
  <c r="BF428" i="3"/>
  <c r="BF430" i="3"/>
  <c r="BF431" i="3"/>
  <c r="BF435" i="3"/>
  <c r="BF437" i="3"/>
  <c r="BF439" i="3"/>
  <c r="BF440" i="3"/>
  <c r="BF443" i="3"/>
  <c r="BF446" i="3"/>
  <c r="BF450" i="3"/>
  <c r="BF452" i="3"/>
  <c r="BF458" i="3"/>
  <c r="BF461" i="3"/>
  <c r="BF463" i="3"/>
  <c r="BF464" i="3"/>
  <c r="BF466" i="3"/>
  <c r="BF468" i="3"/>
  <c r="BF472" i="3"/>
  <c r="BF474" i="3"/>
  <c r="BF479" i="3"/>
  <c r="BF484" i="3"/>
  <c r="BF485" i="3"/>
  <c r="BF491" i="3"/>
  <c r="BF494" i="3"/>
  <c r="BF502" i="3"/>
  <c r="BF503" i="3"/>
  <c r="BF504" i="3"/>
  <c r="BF508" i="3"/>
  <c r="BF510" i="3"/>
  <c r="BF512" i="3"/>
  <c r="BF517" i="3"/>
  <c r="BF519" i="3"/>
  <c r="BF520" i="3"/>
  <c r="BF521" i="3"/>
  <c r="E85" i="2"/>
  <c r="J91" i="2"/>
  <c r="J92" i="2"/>
  <c r="J136" i="2"/>
  <c r="BF145" i="2"/>
  <c r="BF148" i="2"/>
  <c r="BF150" i="2"/>
  <c r="BF151" i="2"/>
  <c r="BF158" i="2"/>
  <c r="BF161" i="2"/>
  <c r="BF164" i="2"/>
  <c r="BF165" i="2"/>
  <c r="BF168" i="2"/>
  <c r="BF171" i="2"/>
  <c r="BF172" i="2"/>
  <c r="BF174" i="2"/>
  <c r="BF180" i="2"/>
  <c r="BF181" i="2"/>
  <c r="BF182" i="2"/>
  <c r="BF184" i="2"/>
  <c r="BF186" i="2"/>
  <c r="BF188" i="2"/>
  <c r="BF190" i="2"/>
  <c r="BF194" i="2"/>
  <c r="BF200" i="2"/>
  <c r="BF207" i="2"/>
  <c r="BF209" i="2"/>
  <c r="BF211" i="2"/>
  <c r="BF212" i="2"/>
  <c r="BF214" i="2"/>
  <c r="BF215" i="2"/>
  <c r="F92" i="2"/>
  <c r="BF146" i="2"/>
  <c r="BF147" i="2"/>
  <c r="BF149" i="2"/>
  <c r="BF152" i="2"/>
  <c r="BF153" i="2"/>
  <c r="BF154" i="2"/>
  <c r="BF155" i="2"/>
  <c r="BF156" i="2"/>
  <c r="BF157" i="2"/>
  <c r="BF159" i="2"/>
  <c r="BF160" i="2"/>
  <c r="BF162" i="2"/>
  <c r="BF163" i="2"/>
  <c r="BF166" i="2"/>
  <c r="BF167" i="2"/>
  <c r="BF169" i="2"/>
  <c r="BF170" i="2"/>
  <c r="BF173" i="2"/>
  <c r="BF175" i="2"/>
  <c r="BF176" i="2"/>
  <c r="BF179" i="2"/>
  <c r="BF183" i="2"/>
  <c r="BF189" i="2"/>
  <c r="BF192" i="2"/>
  <c r="BF195" i="2"/>
  <c r="BF197" i="2"/>
  <c r="BF198" i="2"/>
  <c r="BF201" i="2"/>
  <c r="BF202" i="2"/>
  <c r="BF203" i="2"/>
  <c r="BF205" i="2"/>
  <c r="BF206" i="2"/>
  <c r="BF218" i="2"/>
  <c r="F35" i="2"/>
  <c r="AZ95" i="1" s="1"/>
  <c r="F38" i="2"/>
  <c r="BC95" i="1"/>
  <c r="F39" i="3"/>
  <c r="BD96" i="1"/>
  <c r="J35" i="3"/>
  <c r="AV96" i="1"/>
  <c r="J35" i="4"/>
  <c r="AV97" i="1" s="1"/>
  <c r="F37" i="4"/>
  <c r="BB97" i="1"/>
  <c r="F37" i="5"/>
  <c r="BB98" i="1"/>
  <c r="J35" i="5"/>
  <c r="AV98" i="1"/>
  <c r="F35" i="6"/>
  <c r="AZ99" i="1" s="1"/>
  <c r="F37" i="6"/>
  <c r="BB99" i="1"/>
  <c r="F35" i="7"/>
  <c r="AZ100" i="1"/>
  <c r="J35" i="7"/>
  <c r="AV100" i="1"/>
  <c r="F37" i="8"/>
  <c r="BB101" i="1" s="1"/>
  <c r="F37" i="9"/>
  <c r="BB102" i="1" s="1"/>
  <c r="F38" i="10"/>
  <c r="BC103" i="1" s="1"/>
  <c r="F35" i="11"/>
  <c r="AZ104" i="1"/>
  <c r="F35" i="12"/>
  <c r="AZ105" i="1" s="1"/>
  <c r="F35" i="13"/>
  <c r="AZ106" i="1" s="1"/>
  <c r="F38" i="13"/>
  <c r="BC106" i="1" s="1"/>
  <c r="F39" i="15"/>
  <c r="BD108" i="1"/>
  <c r="F37" i="15"/>
  <c r="BB108" i="1" s="1"/>
  <c r="F37" i="14"/>
  <c r="BB107" i="1" s="1"/>
  <c r="F35" i="9"/>
  <c r="AZ102" i="1" s="1"/>
  <c r="J35" i="9"/>
  <c r="AV102" i="1"/>
  <c r="F35" i="10"/>
  <c r="AZ103" i="1" s="1"/>
  <c r="F37" i="10"/>
  <c r="BB103" i="1" s="1"/>
  <c r="J35" i="11"/>
  <c r="AV104" i="1"/>
  <c r="F39" i="11"/>
  <c r="BD104" i="1"/>
  <c r="F39" i="12"/>
  <c r="BD105" i="1" s="1"/>
  <c r="F37" i="13"/>
  <c r="BB106" i="1"/>
  <c r="F35" i="14"/>
  <c r="AZ107" i="1"/>
  <c r="F39" i="14"/>
  <c r="BD107" i="1"/>
  <c r="F39" i="2"/>
  <c r="BD95" i="1" s="1"/>
  <c r="F37" i="2"/>
  <c r="BB95" i="1"/>
  <c r="F35" i="3"/>
  <c r="AZ96" i="1"/>
  <c r="F37" i="3"/>
  <c r="BB96" i="1"/>
  <c r="F38" i="4"/>
  <c r="BC97" i="1" s="1"/>
  <c r="F39" i="5"/>
  <c r="BD98" i="1"/>
  <c r="J35" i="6"/>
  <c r="AV99" i="1"/>
  <c r="F38" i="6"/>
  <c r="BC99" i="1"/>
  <c r="F39" i="7"/>
  <c r="BD100" i="1" s="1"/>
  <c r="F39" i="8"/>
  <c r="BD101" i="1"/>
  <c r="F38" i="8"/>
  <c r="BC101" i="1"/>
  <c r="J35" i="10"/>
  <c r="AV103" i="1"/>
  <c r="F38" i="11"/>
  <c r="BC104" i="1" s="1"/>
  <c r="F37" i="12"/>
  <c r="BB105" i="1"/>
  <c r="F38" i="12"/>
  <c r="BC105" i="1"/>
  <c r="F35" i="15"/>
  <c r="AZ108" i="1"/>
  <c r="F38" i="14"/>
  <c r="BC107" i="1" s="1"/>
  <c r="J35" i="2"/>
  <c r="AV95" i="1"/>
  <c r="F38" i="3"/>
  <c r="BC96" i="1"/>
  <c r="F35" i="4"/>
  <c r="AZ97" i="1"/>
  <c r="F39" i="4"/>
  <c r="BD97" i="1" s="1"/>
  <c r="F38" i="5"/>
  <c r="BC98" i="1"/>
  <c r="F35" i="5"/>
  <c r="AZ98" i="1"/>
  <c r="F39" i="6"/>
  <c r="BD99" i="1"/>
  <c r="F38" i="7"/>
  <c r="BC100" i="1" s="1"/>
  <c r="F37" i="7"/>
  <c r="BB100" i="1"/>
  <c r="F35" i="8"/>
  <c r="AZ101" i="1"/>
  <c r="J35" i="8"/>
  <c r="AV101" i="1"/>
  <c r="F38" i="9"/>
  <c r="BC102" i="1" s="1"/>
  <c r="F39" i="9"/>
  <c r="BD102" i="1"/>
  <c r="F39" i="10"/>
  <c r="BD103" i="1"/>
  <c r="F37" i="11"/>
  <c r="BB104" i="1"/>
  <c r="J35" i="12"/>
  <c r="AV105" i="1" s="1"/>
  <c r="F39" i="13"/>
  <c r="BD106" i="1"/>
  <c r="J35" i="13"/>
  <c r="AV106" i="1"/>
  <c r="J35" i="15"/>
  <c r="AV108" i="1"/>
  <c r="F38" i="15"/>
  <c r="BC108" i="1" s="1"/>
  <c r="J35" i="14"/>
  <c r="AV107" i="1"/>
  <c r="J130" i="11" l="1"/>
  <c r="J97" i="11" s="1"/>
  <c r="BK129" i="11"/>
  <c r="J129" i="11" s="1"/>
  <c r="J96" i="11" s="1"/>
  <c r="J30" i="11" s="1"/>
  <c r="BK132" i="7"/>
  <c r="J132" i="7" s="1"/>
  <c r="J96" i="7" s="1"/>
  <c r="J337" i="8"/>
  <c r="J107" i="8" s="1"/>
  <c r="T136" i="9"/>
  <c r="T135" i="9"/>
  <c r="P336" i="8"/>
  <c r="P132" i="7"/>
  <c r="AU100" i="1"/>
  <c r="R298" i="3"/>
  <c r="R152" i="3" s="1"/>
  <c r="T131" i="14"/>
  <c r="R336" i="8"/>
  <c r="R136" i="6"/>
  <c r="R135" i="6"/>
  <c r="T298" i="3"/>
  <c r="T152" i="3"/>
  <c r="R177" i="2"/>
  <c r="R142" i="2"/>
  <c r="R145" i="8"/>
  <c r="R144" i="8" s="1"/>
  <c r="T132" i="7"/>
  <c r="P136" i="5"/>
  <c r="AU98" i="1" s="1"/>
  <c r="P153" i="3"/>
  <c r="P131" i="13"/>
  <c r="AU106" i="1"/>
  <c r="P177" i="2"/>
  <c r="P142" i="2" s="1"/>
  <c r="AU95" i="1" s="1"/>
  <c r="R132" i="13"/>
  <c r="R131" i="13" s="1"/>
  <c r="P145" i="8"/>
  <c r="P144" i="8"/>
  <c r="AU101" i="1"/>
  <c r="T137" i="5"/>
  <c r="T136" i="5" s="1"/>
  <c r="R187" i="4"/>
  <c r="T139" i="4"/>
  <c r="P298" i="3"/>
  <c r="R153" i="3"/>
  <c r="P187" i="4"/>
  <c r="P138" i="4" s="1"/>
  <c r="AU97" i="1" s="1"/>
  <c r="T177" i="2"/>
  <c r="T336" i="8"/>
  <c r="T145" i="8" s="1"/>
  <c r="T144" i="8" s="1"/>
  <c r="P132" i="14"/>
  <c r="P131" i="14"/>
  <c r="AU107" i="1"/>
  <c r="T133" i="12"/>
  <c r="R136" i="9"/>
  <c r="R135" i="9" s="1"/>
  <c r="T132" i="13"/>
  <c r="T131" i="13"/>
  <c r="R133" i="12"/>
  <c r="R132" i="7"/>
  <c r="T136" i="6"/>
  <c r="T135" i="6" s="1"/>
  <c r="P136" i="6"/>
  <c r="P135" i="6"/>
  <c r="AU99" i="1" s="1"/>
  <c r="R137" i="5"/>
  <c r="R136" i="5"/>
  <c r="T187" i="4"/>
  <c r="R139" i="4"/>
  <c r="R138" i="4" s="1"/>
  <c r="T142" i="2"/>
  <c r="BK136" i="6"/>
  <c r="J136" i="6" s="1"/>
  <c r="J97" i="6" s="1"/>
  <c r="BK132" i="13"/>
  <c r="J132" i="13"/>
  <c r="J97" i="13" s="1"/>
  <c r="BK172" i="5"/>
  <c r="J172" i="5"/>
  <c r="J104" i="5"/>
  <c r="BK136" i="9"/>
  <c r="J136" i="9"/>
  <c r="J97" i="9"/>
  <c r="BK133" i="12"/>
  <c r="J133" i="12" s="1"/>
  <c r="J96" i="12" s="1"/>
  <c r="J30" i="12" s="1"/>
  <c r="J112" i="12" s="1"/>
  <c r="J106" i="12" s="1"/>
  <c r="J31" i="12" s="1"/>
  <c r="BK130" i="15"/>
  <c r="J130" i="15" s="1"/>
  <c r="J96" i="15" s="1"/>
  <c r="J30" i="15" s="1"/>
  <c r="J109" i="15" s="1"/>
  <c r="BF109" i="15" s="1"/>
  <c r="J36" i="15" s="1"/>
  <c r="AW108" i="1" s="1"/>
  <c r="AT108" i="1" s="1"/>
  <c r="BK298" i="3"/>
  <c r="J298" i="3" s="1"/>
  <c r="J105" i="3" s="1"/>
  <c r="BK128" i="10"/>
  <c r="J128" i="10"/>
  <c r="J96" i="10" s="1"/>
  <c r="J30" i="10" s="1"/>
  <c r="J132" i="15"/>
  <c r="J98" i="15"/>
  <c r="BK177" i="2"/>
  <c r="J177" i="2" s="1"/>
  <c r="J99" i="2" s="1"/>
  <c r="BK216" i="2"/>
  <c r="J216" i="2" s="1"/>
  <c r="J111" i="2" s="1"/>
  <c r="BK153" i="3"/>
  <c r="J153" i="3"/>
  <c r="J97" i="3" s="1"/>
  <c r="BK139" i="4"/>
  <c r="J139" i="4"/>
  <c r="J97" i="4"/>
  <c r="BK339" i="4"/>
  <c r="J339" i="4"/>
  <c r="J107" i="4"/>
  <c r="BK137" i="5"/>
  <c r="J137" i="5" s="1"/>
  <c r="J97" i="5" s="1"/>
  <c r="BK132" i="14"/>
  <c r="J132" i="14"/>
  <c r="J97" i="14" s="1"/>
  <c r="BK145" i="8"/>
  <c r="J145" i="8"/>
  <c r="J97" i="8" s="1"/>
  <c r="J187" i="4"/>
  <c r="J102" i="4" s="1"/>
  <c r="AZ94" i="1"/>
  <c r="W29" i="1"/>
  <c r="BB94" i="1"/>
  <c r="W31" i="1" s="1"/>
  <c r="BC94" i="1"/>
  <c r="W32" i="1" s="1"/>
  <c r="BD94" i="1"/>
  <c r="W33" i="1"/>
  <c r="J107" i="10" l="1"/>
  <c r="J101" i="10" s="1"/>
  <c r="J31" i="10" s="1"/>
  <c r="J32" i="10" s="1"/>
  <c r="AG103" i="1" s="1"/>
  <c r="J108" i="11"/>
  <c r="J30" i="7"/>
  <c r="T138" i="4"/>
  <c r="P152" i="3"/>
  <c r="AU96" i="1"/>
  <c r="BF107" i="10"/>
  <c r="F36" i="10" s="1"/>
  <c r="BA103" i="1" s="1"/>
  <c r="BK136" i="5"/>
  <c r="J136" i="5" s="1"/>
  <c r="J96" i="5" s="1"/>
  <c r="BK142" i="2"/>
  <c r="J142" i="2" s="1"/>
  <c r="J96" i="2" s="1"/>
  <c r="J30" i="2" s="1"/>
  <c r="J121" i="2" s="1"/>
  <c r="BF121" i="2" s="1"/>
  <c r="J36" i="2" s="1"/>
  <c r="AW95" i="1" s="1"/>
  <c r="AT95" i="1" s="1"/>
  <c r="BK138" i="4"/>
  <c r="J138" i="4" s="1"/>
  <c r="J96" i="4" s="1"/>
  <c r="BK152" i="3"/>
  <c r="J152" i="3" s="1"/>
  <c r="J96" i="3" s="1"/>
  <c r="BK131" i="14"/>
  <c r="J131" i="14" s="1"/>
  <c r="J96" i="14" s="1"/>
  <c r="BK135" i="6"/>
  <c r="J135" i="6" s="1"/>
  <c r="J96" i="6" s="1"/>
  <c r="BK135" i="9"/>
  <c r="J135" i="9" s="1"/>
  <c r="J96" i="9" s="1"/>
  <c r="BK131" i="13"/>
  <c r="J131" i="13" s="1"/>
  <c r="J96" i="13" s="1"/>
  <c r="BF112" i="12"/>
  <c r="F36" i="12" s="1"/>
  <c r="BA105" i="1" s="1"/>
  <c r="BK144" i="8"/>
  <c r="J144" i="8"/>
  <c r="J96" i="8"/>
  <c r="J30" i="8" s="1"/>
  <c r="J123" i="8" s="1"/>
  <c r="J117" i="8" s="1"/>
  <c r="AU94" i="1"/>
  <c r="J109" i="10"/>
  <c r="J114" i="12"/>
  <c r="AV94" i="1"/>
  <c r="AK29" i="1"/>
  <c r="AX94" i="1"/>
  <c r="J36" i="10"/>
  <c r="AW103" i="1" s="1"/>
  <c r="AT103" i="1" s="1"/>
  <c r="J103" i="15"/>
  <c r="J111" i="15" s="1"/>
  <c r="F36" i="15"/>
  <c r="BA108" i="1"/>
  <c r="J32" i="12"/>
  <c r="AG105" i="1"/>
  <c r="AY94" i="1"/>
  <c r="J30" i="4" l="1"/>
  <c r="J117" i="4" s="1"/>
  <c r="J111" i="4" s="1"/>
  <c r="J119" i="4" s="1"/>
  <c r="J133" i="3"/>
  <c r="J30" i="3"/>
  <c r="J131" i="3" s="1"/>
  <c r="J125" i="3" s="1"/>
  <c r="AN103" i="1"/>
  <c r="J30" i="5"/>
  <c r="J115" i="5" s="1"/>
  <c r="J109" i="5" s="1"/>
  <c r="J31" i="5" s="1"/>
  <c r="J32" i="5" s="1"/>
  <c r="AG98" i="1" s="1"/>
  <c r="J117" i="5"/>
  <c r="J30" i="13"/>
  <c r="J110" i="13" s="1"/>
  <c r="J104" i="13" s="1"/>
  <c r="J112" i="13"/>
  <c r="J30" i="6"/>
  <c r="J114" i="6" s="1"/>
  <c r="J108" i="6" s="1"/>
  <c r="J116" i="6" s="1"/>
  <c r="J30" i="9"/>
  <c r="J114" i="9" s="1"/>
  <c r="J108" i="9" s="1"/>
  <c r="J116" i="9" s="1"/>
  <c r="J30" i="14"/>
  <c r="J110" i="14" s="1"/>
  <c r="J104" i="14" s="1"/>
  <c r="J112" i="14" s="1"/>
  <c r="J111" i="7"/>
  <c r="J102" i="11"/>
  <c r="BF108" i="11"/>
  <c r="J125" i="8"/>
  <c r="J41" i="10"/>
  <c r="J31" i="15"/>
  <c r="J32" i="15" s="1"/>
  <c r="AG108" i="1" s="1"/>
  <c r="AN108" i="1" s="1"/>
  <c r="BF131" i="3"/>
  <c r="BF110" i="13"/>
  <c r="J36" i="13" s="1"/>
  <c r="AW106" i="1" s="1"/>
  <c r="AT106" i="1" s="1"/>
  <c r="BF114" i="6"/>
  <c r="J36" i="6" s="1"/>
  <c r="AW99" i="1" s="1"/>
  <c r="AT99" i="1" s="1"/>
  <c r="J31" i="9"/>
  <c r="J32" i="9" s="1"/>
  <c r="AG102" i="1" s="1"/>
  <c r="BF114" i="9"/>
  <c r="J31" i="3"/>
  <c r="J31" i="13"/>
  <c r="J32" i="13" s="1"/>
  <c r="AG106" i="1" s="1"/>
  <c r="AN106" i="1" s="1"/>
  <c r="J31" i="4"/>
  <c r="J32" i="4" s="1"/>
  <c r="AG97" i="1" s="1"/>
  <c r="BF123" i="8"/>
  <c r="J31" i="8"/>
  <c r="F36" i="3"/>
  <c r="BA96" i="1" s="1"/>
  <c r="J115" i="2"/>
  <c r="J123" i="2" s="1"/>
  <c r="F36" i="2"/>
  <c r="BA95" i="1"/>
  <c r="J36" i="8"/>
  <c r="AW101" i="1" s="1"/>
  <c r="AT101" i="1" s="1"/>
  <c r="J36" i="12"/>
  <c r="AW105" i="1" s="1"/>
  <c r="AT105" i="1" s="1"/>
  <c r="J32" i="8"/>
  <c r="AG101" i="1"/>
  <c r="F36" i="9"/>
  <c r="BA102" i="1" s="1"/>
  <c r="J32" i="3"/>
  <c r="AG96" i="1" s="1"/>
  <c r="AN98" i="1" l="1"/>
  <c r="J31" i="14"/>
  <c r="J105" i="7"/>
  <c r="BF111" i="7"/>
  <c r="J31" i="6"/>
  <c r="J32" i="6" s="1"/>
  <c r="AG99" i="1" s="1"/>
  <c r="AN99" i="1" s="1"/>
  <c r="BF117" i="4"/>
  <c r="J36" i="4" s="1"/>
  <c r="AW97" i="1" s="1"/>
  <c r="AT97" i="1" s="1"/>
  <c r="AN97" i="1" s="1"/>
  <c r="BF110" i="14"/>
  <c r="J36" i="14" s="1"/>
  <c r="AW107" i="1" s="1"/>
  <c r="AT107" i="1" s="1"/>
  <c r="BF115" i="5"/>
  <c r="J36" i="5" s="1"/>
  <c r="AW98" i="1" s="1"/>
  <c r="AT98" i="1" s="1"/>
  <c r="J36" i="11"/>
  <c r="AW104" i="1" s="1"/>
  <c r="AT104" i="1" s="1"/>
  <c r="F36" i="11"/>
  <c r="BA104" i="1" s="1"/>
  <c r="J31" i="11"/>
  <c r="J32" i="11" s="1"/>
  <c r="J110" i="11"/>
  <c r="J32" i="14"/>
  <c r="AG107" i="1" s="1"/>
  <c r="J41" i="15"/>
  <c r="J31" i="2"/>
  <c r="J41" i="12"/>
  <c r="J41" i="4"/>
  <c r="J41" i="13"/>
  <c r="J41" i="5"/>
  <c r="AN101" i="1"/>
  <c r="J41" i="8"/>
  <c r="AN105" i="1"/>
  <c r="J36" i="9"/>
  <c r="AW102" i="1" s="1"/>
  <c r="AT102" i="1" s="1"/>
  <c r="F36" i="6"/>
  <c r="BA99" i="1"/>
  <c r="F36" i="4"/>
  <c r="BA97" i="1" s="1"/>
  <c r="J36" i="3"/>
  <c r="AW96" i="1" s="1"/>
  <c r="AT96" i="1" s="1"/>
  <c r="F36" i="8"/>
  <c r="BA101" i="1" s="1"/>
  <c r="F36" i="13"/>
  <c r="BA106" i="1" s="1"/>
  <c r="J32" i="2"/>
  <c r="AG95" i="1" s="1"/>
  <c r="AN95" i="1" s="1"/>
  <c r="F36" i="5"/>
  <c r="BA98" i="1"/>
  <c r="AN107" i="1" l="1"/>
  <c r="J36" i="7"/>
  <c r="AW100" i="1" s="1"/>
  <c r="AT100" i="1" s="1"/>
  <c r="F36" i="7"/>
  <c r="BA100" i="1" s="1"/>
  <c r="BA94" i="1" s="1"/>
  <c r="W30" i="1" s="1"/>
  <c r="J41" i="6"/>
  <c r="F36" i="14"/>
  <c r="BA107" i="1" s="1"/>
  <c r="AG104" i="1"/>
  <c r="AN104" i="1" s="1"/>
  <c r="J41" i="11"/>
  <c r="J31" i="7"/>
  <c r="J32" i="7" s="1"/>
  <c r="J113" i="7"/>
  <c r="J41" i="14"/>
  <c r="J41" i="3"/>
  <c r="J41" i="9"/>
  <c r="J41" i="2"/>
  <c r="AN102" i="1"/>
  <c r="AN96" i="1"/>
  <c r="AG100" i="1" l="1"/>
  <c r="J41" i="7"/>
  <c r="AW94" i="1"/>
  <c r="AK30" i="1"/>
  <c r="AN100" i="1" l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<sst xmlns="http://schemas.openxmlformats.org/spreadsheetml/2006/main" count="22160" uniqueCount="3541">
  <si>
    <t>Export Komplet</t>
  </si>
  <si>
    <t/>
  </si>
  <si>
    <t>2.0</t>
  </si>
  <si>
    <t>False</t>
  </si>
  <si>
    <t>{981e4939-4fea-4498-b795-16be7f5015cc}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</si>
  <si>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</si>
  <si>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</si>
  <si>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</si>
  <si>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</si>
  <si>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</si>
  <si>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</si>
  <si>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</si>
  <si>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</si>
  <si>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</si>
  <si>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</si>
  <si>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</si>
  <si>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</si>
  <si>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</si>
  <si>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</si>
  <si>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</si>
  <si>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</si>
  <si>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</si>
  <si>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</si>
  <si>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</si>
  <si>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</si>
  <si>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</si>
  <si>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</si>
  <si>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</si>
  <si>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</si>
  <si>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</si>
  <si>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</si>
  <si>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</si>
  <si>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</si>
  <si>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</si>
  <si>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</si>
  <si>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</si>
  <si>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</si>
  <si>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</si>
  <si>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</si>
  <si>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</si>
  <si>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</si>
  <si>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</si>
  <si>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</si>
  <si>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</si>
  <si>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</si>
  <si>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</si>
  <si>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</si>
  <si>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</si>
  <si>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</si>
  <si>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</si>
  <si>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</si>
  <si>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</si>
  <si>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</si>
  <si>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</si>
  <si>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</si>
  <si>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</si>
  <si>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</si>
  <si>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</si>
  <si>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</si>
  <si>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</si>
  <si>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</si>
  <si>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</si>
  <si>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</si>
  <si>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</si>
  <si>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</si>
  <si>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</si>
  <si>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</si>
  <si>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</si>
  <si>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</si>
  <si>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</si>
  <si>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</si>
  <si>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</si>
  <si>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</si>
  <si>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</si>
  <si>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</si>
  <si>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</si>
  <si>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</si>
  <si>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</si>
  <si>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</si>
  <si>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</si>
  <si>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</si>
  <si>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</si>
  <si>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</si>
  <si>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</si>
  <si>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</si>
  <si>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</si>
  <si>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</si>
  <si>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</si>
  <si>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</si>
  <si>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</si>
  <si>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</si>
  <si>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</si>
  <si>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</si>
  <si>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</si>
  <si>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</si>
  <si>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</si>
  <si>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</si>
  <si>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</si>
  <si>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</si>
  <si>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</si>
  <si>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</si>
  <si>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</si>
  <si>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</si>
  <si>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</si>
  <si>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</si>
  <si>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</si>
  <si>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</si>
  <si>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</si>
  <si>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</si>
  <si>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</si>
  <si>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</si>
  <si>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</si>
  <si>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</si>
  <si>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</si>
  <si>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</si>
  <si>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</si>
  <si>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</si>
  <si>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</si>
  <si>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</si>
  <si>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</si>
  <si>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</si>
  <si>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</si>
  <si>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</si>
  <si>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</si>
  <si>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</si>
  <si>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</si>
  <si>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</si>
  <si>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</si>
  <si>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</si>
  <si>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</si>
  <si>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</si>
  <si>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</si>
  <si>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</si>
  <si>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</si>
  <si>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</si>
  <si>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</si>
  <si>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</si>
  <si>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</si>
  <si>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</si>
  <si>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</si>
  <si>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</si>
  <si>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</si>
  <si>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</si>
  <si>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</si>
  <si>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</si>
  <si>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</si>
  <si>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</si>
  <si>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</si>
  <si>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</si>
  <si>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</si>
  <si>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</si>
  <si>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</si>
  <si>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</si>
  <si>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</si>
  <si>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</si>
  <si>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</si>
  <si>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</si>
  <si>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</si>
  <si>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</si>
  <si>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</si>
  <si>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</si>
  <si>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</si>
  <si>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</si>
  <si>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</si>
  <si>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</si>
  <si>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</si>
  <si>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</si>
  <si>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</si>
  <si>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</si>
  <si>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</si>
  <si>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</si>
  <si>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</si>
  <si>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</si>
  <si>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</si>
  <si>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</si>
  <si>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</si>
  <si>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</si>
  <si>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</si>
  <si>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</si>
  <si>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</si>
  <si>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</si>
  <si>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</si>
  <si>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</si>
  <si>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</si>
  <si>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</si>
  <si>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</si>
  <si>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</si>
  <si>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</si>
  <si>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</si>
  <si>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</si>
  <si>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</si>
  <si>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</si>
  <si>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</si>
  <si>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</si>
  <si>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</si>
  <si>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</si>
  <si>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</si>
  <si>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</si>
  <si>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</si>
  <si>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</si>
  <si>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</si>
  <si>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</si>
  <si>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</si>
  <si>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</si>
  <si>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</si>
  <si>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</si>
  <si>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</si>
  <si>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</si>
  <si>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</si>
  <si>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</si>
  <si>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</si>
  <si>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</si>
  <si>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</si>
  <si>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</si>
  <si>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</si>
  <si>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</si>
  <si>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</si>
  <si>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</si>
  <si>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</si>
  <si>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</si>
  <si>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</si>
  <si>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</si>
  <si>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</si>
  <si>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</si>
  <si>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</si>
  <si>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</si>
  <si>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</si>
  <si>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</si>
  <si>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</si>
  <si>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</si>
  <si>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</si>
  <si>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</si>
  <si>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</si>
  <si>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</si>
  <si>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</si>
  <si>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</si>
  <si>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</si>
  <si>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</si>
  <si>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</si>
  <si>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</si>
  <si>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</si>
  <si>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</si>
  <si>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</si>
  <si>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</si>
  <si>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</si>
  <si>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</si>
  <si>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</si>
  <si>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</si>
  <si>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</si>
  <si>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</si>
  <si>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</si>
  <si>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</si>
  <si>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</si>
  <si>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</si>
  <si>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</si>
  <si>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</si>
  <si>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</si>
  <si>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</si>
  <si>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</si>
  <si>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</si>
  <si>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</si>
  <si>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</si>
  <si>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</si>
  <si>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</si>
  <si>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</si>
  <si>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</si>
  <si>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</si>
  <si>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</si>
  <si>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</si>
  <si>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</si>
  <si>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</si>
  <si>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</si>
  <si>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</si>
  <si>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</si>
  <si>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</si>
  <si>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</si>
  <si>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</si>
  <si>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</si>
  <si>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</si>
  <si>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</si>
  <si>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</si>
  <si>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</si>
  <si>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</si>
  <si>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</si>
  <si>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Asanácia - preloženie parkovacieho boxu montáž, dodávka pomocného materiálu, oprava chodníka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</si>
  <si>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</si>
  <si>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</si>
  <si>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</si>
  <si>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</si>
  <si>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</si>
  <si>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</si>
  <si>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</si>
  <si>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</si>
  <si>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</si>
  <si>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</si>
  <si>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</si>
  <si>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</si>
  <si>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</si>
  <si>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</si>
  <si>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</si>
  <si>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</si>
  <si>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</si>
  <si>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</si>
  <si>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</si>
  <si>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</si>
  <si>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</si>
  <si>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</si>
  <si>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</si>
  <si>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</si>
  <si>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</si>
  <si>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</si>
  <si>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</si>
  <si>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</si>
  <si>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</si>
  <si>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</si>
  <si>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</si>
  <si>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</si>
  <si>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</si>
  <si>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</si>
  <si>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</si>
  <si>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</si>
  <si>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</si>
  <si>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</si>
  <si>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</si>
  <si>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</si>
  <si>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</si>
  <si>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</si>
  <si>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</si>
  <si>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</si>
  <si>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</si>
  <si>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</si>
  <si>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</si>
  <si>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</si>
  <si>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</si>
  <si>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</si>
  <si>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</si>
  <si>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</si>
  <si>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</si>
  <si>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</si>
  <si>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</si>
  <si>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</si>
  <si>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</si>
  <si>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</si>
  <si>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</si>
  <si>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</si>
  <si>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</si>
  <si>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</si>
  <si>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</si>
  <si>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</si>
  <si>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</si>
  <si>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</si>
  <si>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</si>
  <si>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</si>
  <si>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</si>
  <si>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</si>
  <si>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</si>
  <si>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</si>
  <si>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</si>
  <si>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</si>
  <si>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</si>
  <si>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</si>
  <si>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</si>
  <si>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</si>
  <si>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</si>
  <si>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</si>
  <si>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</si>
  <si>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</si>
  <si>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</si>
  <si>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</si>
  <si>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</si>
  <si>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</si>
  <si>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</si>
  <si>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</si>
  <si>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</si>
  <si>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</si>
  <si>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</si>
  <si>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</si>
  <si>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</si>
  <si>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</si>
  <si>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</si>
  <si>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</si>
  <si>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</si>
  <si>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</si>
  <si>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</si>
  <si>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</si>
  <si>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</si>
  <si>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</si>
  <si>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</si>
  <si>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</si>
  <si>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</si>
  <si>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</si>
  <si>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</si>
  <si>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</si>
  <si>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</si>
  <si>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</si>
  <si>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</si>
  <si>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</si>
  <si>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</si>
  <si>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</si>
  <si>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</si>
  <si>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</si>
  <si>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</si>
  <si>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</si>
  <si>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</si>
  <si>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</si>
  <si>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</si>
  <si>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</si>
  <si>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</si>
  <si>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</si>
  <si>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</si>
  <si>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</si>
  <si>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</si>
  <si>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</si>
  <si>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</si>
  <si>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</si>
  <si>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</si>
  <si>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</si>
  <si>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</si>
  <si>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</si>
  <si>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</si>
  <si>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</si>
  <si>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</si>
  <si>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</si>
  <si>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</si>
  <si>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</si>
  <si>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</si>
  <si>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</si>
  <si>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</si>
  <si>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</si>
  <si>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</si>
  <si>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</si>
  <si>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</si>
  <si>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</si>
  <si>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</si>
  <si>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</si>
  <si>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</si>
  <si>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</si>
  <si>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</si>
  <si>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</si>
  <si>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</si>
  <si>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</si>
  <si>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</si>
  <si>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</si>
  <si>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</si>
  <si>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</si>
  <si>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</si>
  <si>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</si>
  <si>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</si>
  <si>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</si>
  <si>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</si>
  <si>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</si>
  <si>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</si>
  <si>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</si>
  <si>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</si>
  <si>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</si>
  <si>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</si>
  <si>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</si>
  <si>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</si>
  <si>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</si>
  <si>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</si>
  <si>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</si>
  <si>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</si>
  <si>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</si>
  <si>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</si>
  <si>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</si>
  <si>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</si>
  <si>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VV</t>
  </si>
  <si>
    <t>(1*2*0,15+1,2*1,2*0,15)*1,05"podkl.betón v časti pätky"</t>
  </si>
  <si>
    <t>(8,5*1,25*2)*1,05+1,5*3,6*0,15*1,05"pre rampy+dieselagregát"</t>
  </si>
  <si>
    <t>(0,15*1*(4,5+4,5+5,715)*2)*1,05"pre podbetónovanie"</t>
  </si>
  <si>
    <t>0,7*14,06*0,15"doplnenie medzi vstavkom a palubovou podlahou haly"</t>
  </si>
  <si>
    <t>Súčet</t>
  </si>
  <si>
    <t>273362422.S</t>
  </si>
  <si>
    <t>Výstuž základových dosiek zo zvár. sietí KARI, priemer drôtu 6/6 mm, veľkosť oka 150x150 mm</t>
  </si>
  <si>
    <t>(1*2*0,15+1,2*1,2*0,15)"podkl.betón pätky"</t>
  </si>
  <si>
    <t>(8,5*1,25*2)*1,05+1,5*3,6*1,05"pre rampy+dieselagregát"</t>
  </si>
  <si>
    <t>0,7*14,06"doplnenie medzi vstavkom a palubovou podlahou haly"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</si>
  <si>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</si>
  <si>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</si>
  <si>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</si>
  <si>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</si>
  <si>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</si>
  <si>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</si>
  <si>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</si>
  <si>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</si>
  <si>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</si>
  <si>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</si>
  <si>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</si>
  <si>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</si>
  <si>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</si>
  <si>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</si>
  <si>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Dodatočná izolácia vlhkého muriva tlakovou injektážou Aquafin F pre hrúbku muriva do 600 mm</t>
  </si>
  <si>
    <t>-1717062627</t>
  </si>
  <si>
    <t>189,8+24,9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</si>
  <si>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</si>
  <si>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</si>
  <si>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</si>
  <si>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</si>
  <si>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</si>
  <si>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</si>
  <si>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145740000100.S</t>
  </si>
  <si>
    <t xml:space="preserve">Profil oceľový 120x5 mm 2x ťahaný tenkostenný uzavretý štvorcový kotvenie komina v strešnom otvore </t>
  </si>
  <si>
    <t>416411434</t>
  </si>
  <si>
    <t>42,6/1000*1,1</t>
  </si>
  <si>
    <t>136110001200.S</t>
  </si>
  <si>
    <t>Plech oceľový hrubý 12x1000x2000 mm, ozn. 10 004.0, podľa EN S185 kotviaca platňa</t>
  </si>
  <si>
    <t>2042482573</t>
  </si>
  <si>
    <t>8,5/1000*1,1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</si>
  <si>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</si>
  <si>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</si>
  <si>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</si>
  <si>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</si>
  <si>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</si>
  <si>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</si>
  <si>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</si>
  <si>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</si>
  <si>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</si>
  <si>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</si>
  <si>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</si>
  <si>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</si>
  <si>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</si>
  <si>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</si>
  <si>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</si>
  <si>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</si>
  <si>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</si>
  <si>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</si>
  <si>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</si>
  <si>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</si>
  <si>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</si>
  <si>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</si>
  <si>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</si>
  <si>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</si>
  <si>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</si>
  <si>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</si>
  <si>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</si>
  <si>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</si>
  <si>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</si>
  <si>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</si>
  <si>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</si>
  <si>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>1701,239*0,20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</si>
  <si>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</si>
  <si>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</si>
  <si>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</si>
  <si>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</si>
  <si>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</si>
  <si>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</si>
  <si>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</si>
  <si>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</si>
  <si>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</si>
  <si>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</si>
  <si>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</si>
  <si>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</si>
  <si>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</si>
  <si>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</si>
  <si>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</si>
  <si>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</si>
  <si>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</si>
  <si>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</si>
  <si>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</si>
  <si>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</si>
  <si>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</si>
  <si>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</si>
  <si>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</si>
  <si>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</si>
  <si>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</si>
  <si>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</si>
  <si>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</si>
  <si>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</si>
  <si>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</si>
  <si>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</si>
  <si>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</si>
  <si>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</si>
  <si>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</si>
  <si>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</si>
  <si>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</si>
  <si>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</si>
  <si>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</si>
  <si>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</si>
  <si>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</si>
  <si>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</si>
  <si>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</si>
  <si>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</si>
  <si>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</si>
  <si>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</si>
  <si>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</si>
  <si>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</si>
  <si>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</si>
  <si>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</si>
  <si>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</si>
  <si>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1701,239+41,3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</si>
  <si>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</si>
  <si>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</si>
  <si>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</si>
  <si>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</si>
  <si>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</si>
  <si>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</si>
  <si>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</si>
  <si>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</si>
  <si>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</si>
  <si>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</si>
  <si>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</si>
  <si>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</si>
  <si>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Vonkajšia sanačná omietka stien NHL alebo ekvivalent  jemná, štuková, strojné nanášanie, hr. 2 mm</t>
  </si>
  <si>
    <t>126</t>
  </si>
  <si>
    <t>622462744</t>
  </si>
  <si>
    <t>Vonkajšia omietka stien BAUMIT NHL Fine , ručné nanášanie, hr. 2 mm</t>
  </si>
  <si>
    <t>1631630872</t>
  </si>
  <si>
    <t>69</t>
  </si>
  <si>
    <t>622473258.S</t>
  </si>
  <si>
    <t>Náter na očistenie fasád od starých povrchových úprav na báze rozpúšťadiel</t>
  </si>
  <si>
    <t>128</t>
  </si>
  <si>
    <t>622491406</t>
  </si>
  <si>
    <t>Fasádny náter sokla silikónový BAUMIT StarColor, dvojnásobný</t>
  </si>
  <si>
    <t>-984941541</t>
  </si>
  <si>
    <t>71</t>
  </si>
  <si>
    <t>622491408</t>
  </si>
  <si>
    <t>Fasádny náter  BAUMIT SanovaColor, dvojnásobný</t>
  </si>
  <si>
    <t>-1972038351</t>
  </si>
  <si>
    <t>625250443.S</t>
  </si>
  <si>
    <t>Kontaktný zatepľovací systém ostenia z grafitového EPS hr. 30 mm</t>
  </si>
  <si>
    <t>130</t>
  </si>
  <si>
    <t>73</t>
  </si>
  <si>
    <t>631312141.S</t>
  </si>
  <si>
    <t>Doplnenie existujúcich mazanín prostým betónom (s dodaním hmôt) bez poteru rýh v mazaninách</t>
  </si>
  <si>
    <t>132</t>
  </si>
  <si>
    <t>(10+5+7+11+20+7+19+15+7+12+4+12+13+4+9+14+10+14)*0,5*0,5</t>
  </si>
  <si>
    <t>631315661.S</t>
  </si>
  <si>
    <t>Mazanina z betónu prostého (m3) tr. C 20/25 hr.nad 120 do 240 mm</t>
  </si>
  <si>
    <t>136</t>
  </si>
  <si>
    <t>1115,5*0,15 "P1.3</t>
  </si>
  <si>
    <t>13,91*0,15  " P1.4</t>
  </si>
  <si>
    <t>21,65*0,15 " P1.5</t>
  </si>
  <si>
    <t>75</t>
  </si>
  <si>
    <t>631362421.S</t>
  </si>
  <si>
    <t>Výstuž mazanín z betónov (z kameniva) a z ľahkých betónov zo sietí KARI, priemer drôtu 6/6 mm, veľkosť oka 100x100 mm</t>
  </si>
  <si>
    <t>138</t>
  </si>
  <si>
    <t>1115,5 "P1.3</t>
  </si>
  <si>
    <t>13,91  " P1.4</t>
  </si>
  <si>
    <t>21,65 " P1.5</t>
  </si>
  <si>
    <t>632311011.S</t>
  </si>
  <si>
    <t>Brúsenie povrchu podláh strojné - liateho terazza</t>
  </si>
  <si>
    <t>140</t>
  </si>
  <si>
    <t xml:space="preserve">111,6+74,48+111,8+80,93 "pôvodný stav </t>
  </si>
  <si>
    <t>77</t>
  </si>
  <si>
    <t>632450325</t>
  </si>
  <si>
    <t>Samonivelizačná podlahová stierka, triedy CA-C20-F6 , hr. 5 mm alebo ekvivalent pevnosti</t>
  </si>
  <si>
    <t>142</t>
  </si>
  <si>
    <t>28,45</t>
  </si>
  <si>
    <t>632450409</t>
  </si>
  <si>
    <t>Cementový poter - vyrovnavajuca vrstva , hr. 50 mm</t>
  </si>
  <si>
    <t>144</t>
  </si>
  <si>
    <t>1115,2 " P 1.3 skutočná hracia plocha - plocha viditelna vo v.č. 10 pôdorys 1np je uvedená 978,38</t>
  </si>
  <si>
    <t>79</t>
  </si>
  <si>
    <t>632451441.S</t>
  </si>
  <si>
    <t>Doplnenie cementového poteru s plochou jednotlivo (s dodaním hmôt) do 4 m2 a hr. do 50 mm</t>
  </si>
  <si>
    <t>146</t>
  </si>
  <si>
    <t>31,4+30,54 " P1.1 - 1PP</t>
  </si>
  <si>
    <t>8,78+20,34+7,04+7,59+13,57+11,73+22+19,54+20,35+20,2+13,12+20,16+8,69+9,48+12" P 1.1 - 1NP.</t>
  </si>
  <si>
    <t>44,15+12+9,66+56,01+8,93+5,47+5,89+10,34+44,76+24,32+26,17+0,83+0,2+0,22+0,22" P1.6 - 1NP</t>
  </si>
  <si>
    <t>1,63+2,22+29,35+2,33+1,76+2,87+23,29+2,68"P1.7 - 1NP</t>
  </si>
  <si>
    <t>632452218.S</t>
  </si>
  <si>
    <t>Cementový poter, pevnosti v tlaku 20 MPa, hr. 48 mm</t>
  </si>
  <si>
    <t>148</t>
  </si>
  <si>
    <t>17,35+14+1,98+15,46+1,98"P2.2</t>
  </si>
  <si>
    <t>18,32+16,2+3,97+3,97"P2.3</t>
  </si>
  <si>
    <t>81</t>
  </si>
  <si>
    <t>632452223.S</t>
  </si>
  <si>
    <t>Cementový poter, pevnosti v tlaku 20 MPa, hr. 70 mm</t>
  </si>
  <si>
    <t>150</t>
  </si>
  <si>
    <t>6,68+6,47" P1.4 - 1PP</t>
  </si>
  <si>
    <t>7,05+6,86 " P.1.4- 1NP</t>
  </si>
  <si>
    <t xml:space="preserve">28,45 " P2.4  nadbetonavka medzistrop </t>
  </si>
  <si>
    <t>642942111.S</t>
  </si>
  <si>
    <t>Osadenie oceľovej dverovej zárubne alebo rámu, plochy otvoru do 2,5 m2</t>
  </si>
  <si>
    <t>-459519774</t>
  </si>
  <si>
    <t>83</t>
  </si>
  <si>
    <t>553310001700.S</t>
  </si>
  <si>
    <t>Zárubňa kovová šxv 700-900x1970 mm, jednodielna zamurovacia</t>
  </si>
  <si>
    <t>324665231</t>
  </si>
  <si>
    <t>642945111.S</t>
  </si>
  <si>
    <t>Osadenie oceľ. zárubní protipož. dverí s obetónov. jednokrídlové do 2,5 m2</t>
  </si>
  <si>
    <t>152</t>
  </si>
  <si>
    <t>85</t>
  </si>
  <si>
    <t>553310010306</t>
  </si>
  <si>
    <t>Zárubňa požiarna oceľová,  šxvxhr 700-900x1970x170 mm, ľavá, šedá,</t>
  </si>
  <si>
    <t>154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</si>
  <si>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</si>
  <si>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</si>
  <si>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</si>
  <si>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</si>
  <si>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87</t>
  </si>
  <si>
    <t>936124122.R</t>
  </si>
  <si>
    <t>Osadenie sklapacieho sedadla</t>
  </si>
  <si>
    <t>156</t>
  </si>
  <si>
    <t>553560002100 R</t>
  </si>
  <si>
    <t>Sklapacie sedadlo</t>
  </si>
  <si>
    <t>158</t>
  </si>
  <si>
    <t>89</t>
  </si>
  <si>
    <t>941941031.S</t>
  </si>
  <si>
    <t>Montáž lešenia ľahkého pracovného radového s podlahami šírky od 0,80 do 1,00 m, výšky do 10 m</t>
  </si>
  <si>
    <t>160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</si>
  <si>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</si>
  <si>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</si>
  <si>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</si>
  <si>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91</t>
  </si>
  <si>
    <t>941941841.S</t>
  </si>
  <si>
    <t>Demontáž lešenia ľahkého pracovného radového s podlahami šírky nad 1,00 do 1,20 m, výšky do 10 m</t>
  </si>
  <si>
    <t>164</t>
  </si>
  <si>
    <t>949942101</t>
  </si>
  <si>
    <t>Hydraulická zdvíhacia plošina vrátane obsluhy inštalovaná na automobilovom podvozku výšky zdvihu do 27 m</t>
  </si>
  <si>
    <t>hod</t>
  </si>
  <si>
    <t>166</t>
  </si>
  <si>
    <t>93</t>
  </si>
  <si>
    <t>168</t>
  </si>
  <si>
    <t>953945351.S</t>
  </si>
  <si>
    <t>Hliníkový rohový ochranný profil s integrovanou mriežkou</t>
  </si>
  <si>
    <t>170</t>
  </si>
  <si>
    <t>95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</si>
  <si>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</si>
  <si>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</si>
  <si>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</si>
  <si>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</si>
  <si>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</si>
  <si>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</si>
  <si>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</si>
  <si>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</si>
  <si>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</si>
  <si>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</si>
  <si>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</si>
  <si>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97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</si>
  <si>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</si>
  <si>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</si>
  <si>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</si>
  <si>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</si>
  <si>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</si>
  <si>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</si>
  <si>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</si>
  <si>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</si>
  <si>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</si>
  <si>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628320000100</t>
  </si>
  <si>
    <t>Pás asfaltový oxidovaný nataviteľný S 40 pre spodné vrstvy hydroizolačných systémov,</t>
  </si>
  <si>
    <t>182</t>
  </si>
  <si>
    <t>101</t>
  </si>
  <si>
    <t>711190010</t>
  </si>
  <si>
    <t>Montaž tesniacej pásky</t>
  </si>
  <si>
    <t>184</t>
  </si>
  <si>
    <t>245610003500</t>
  </si>
  <si>
    <t>Páska tesniaca špeciálna ASO-DICHTBAND 2000-S, pre náročné aplikácie s vysokým zaťažením, 120 mm/50 m alebo ekvivalent</t>
  </si>
  <si>
    <t>186</t>
  </si>
  <si>
    <t>103</t>
  </si>
  <si>
    <t>711210230.S</t>
  </si>
  <si>
    <t>Zhotovenie izolácie impregnáciou vodorovných povrchov keramických obkladov a dlažieb</t>
  </si>
  <si>
    <t>188</t>
  </si>
  <si>
    <t>245510002800</t>
  </si>
  <si>
    <t>Fólia tekutá pod obkladové prvky, 20 kg,</t>
  </si>
  <si>
    <t>190</t>
  </si>
  <si>
    <t>105</t>
  </si>
  <si>
    <t>711210235.S</t>
  </si>
  <si>
    <t>Zhotovenie izolácie impregnáciou zvislých povrchov keramických obkladov a dlažieb</t>
  </si>
  <si>
    <t>192</t>
  </si>
  <si>
    <t>194</t>
  </si>
  <si>
    <t>107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</si>
  <si>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</si>
  <si>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</si>
  <si>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</si>
  <si>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</si>
  <si>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</si>
  <si>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</si>
  <si>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</si>
  <si>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</si>
  <si>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</si>
  <si>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2,8*43,4*2+30,2*3,2"bočné tribúny nad podhľadom + zadná ak to bude potrebné"</t>
  </si>
  <si>
    <t>109</t>
  </si>
  <si>
    <t>631640004000.S</t>
  </si>
  <si>
    <t>Doska zo sklenej vlny akustická hr. 100 mm, pre ľahké priečky</t>
  </si>
  <si>
    <t>200</t>
  </si>
  <si>
    <t>713120010.S</t>
  </si>
  <si>
    <t>Zakrývanie tepelnej izolácie podláh fóliou</t>
  </si>
  <si>
    <t>202</t>
  </si>
  <si>
    <t>639,67+22,88+20,6" skladby P2.1</t>
  </si>
  <si>
    <t>13,91+21,65 " skladby P1.4, P1.5</t>
  </si>
  <si>
    <t>17,35+14+1,98+15,46+1,98" skladby P 2.2</t>
  </si>
  <si>
    <t>18,32+16,2+3,97+3,97" skladby P2.3</t>
  </si>
  <si>
    <t xml:space="preserve">978,38 " Skladba P1.3 hracia plocha </t>
  </si>
  <si>
    <t>111</t>
  </si>
  <si>
    <t>283230011400.S</t>
  </si>
  <si>
    <t>Krycia PE fólia hr. 0,12 mm,</t>
  </si>
  <si>
    <t>204</t>
  </si>
  <si>
    <t>1107,17*1,03 'Prepočítané koeficientom množstva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</si>
  <si>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</si>
  <si>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</si>
  <si>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</si>
  <si>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683,15*1,02 'Prepočítané koeficientom množstva</t>
  </si>
  <si>
    <t>113</t>
  </si>
  <si>
    <t>713121111.S</t>
  </si>
  <si>
    <t>Montáž tepelnej izolácie podláh minerálnou vlnou, kladená voľne v jednej vrstve</t>
  </si>
  <si>
    <t>208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</si>
  <si>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</si>
  <si>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</si>
  <si>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</si>
  <si>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115</t>
  </si>
  <si>
    <t>545857</t>
  </si>
  <si>
    <t>Tepelné a akustické izolácie podlahy, minerálna izolácia - doska 40x600x1000</t>
  </si>
  <si>
    <t>212</t>
  </si>
  <si>
    <t>93,23*1,02 'Prepočítané koeficientom množstva</t>
  </si>
  <si>
    <t>713122111.S</t>
  </si>
  <si>
    <t>Montáž tepelnej izolácie podláh polystyrénom, kladeným voľne v jednej vrstve</t>
  </si>
  <si>
    <t>214</t>
  </si>
  <si>
    <t>117</t>
  </si>
  <si>
    <t>283720006600.S</t>
  </si>
  <si>
    <t>Doska EPS hr. 120 mm, pevnosť v tlaku 70 kPa, do spodnej vrstvy v dvojvrstvovej skladbe plochých striech</t>
  </si>
  <si>
    <t>216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</si>
  <si>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</si>
  <si>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</si>
  <si>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</si>
  <si>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</si>
  <si>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</si>
  <si>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119</t>
  </si>
  <si>
    <t>722250180.S</t>
  </si>
  <si>
    <t>Montáž hasiaceho prístroja na stenu</t>
  </si>
  <si>
    <t>220</t>
  </si>
  <si>
    <t>449170000800.S</t>
  </si>
  <si>
    <t>Prenosný hasiaci prístroj snehový CO2 S5Če 5 kg</t>
  </si>
  <si>
    <t>222</t>
  </si>
  <si>
    <t>Konštrukcie tesárske</t>
  </si>
  <si>
    <t>121</t>
  </si>
  <si>
    <t>762332110.S</t>
  </si>
  <si>
    <t>Montáž viazaných konštrukcií krovov striech z reziva priemernej plochy do 120 cm2</t>
  </si>
  <si>
    <t>224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</si>
  <si>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</si>
  <si>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</si>
  <si>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</si>
  <si>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123</t>
  </si>
  <si>
    <t>762595000.S</t>
  </si>
  <si>
    <t>Spojovacie a ochranné prostriedky - klince, skrutky</t>
  </si>
  <si>
    <t>240</t>
  </si>
  <si>
    <t>762841210.S</t>
  </si>
  <si>
    <t>Montáž podbíjania stropov a striech rovných z hobľovaných dosiek na zraz, vrátane olištovania škár</t>
  </si>
  <si>
    <t>242</t>
  </si>
  <si>
    <t>125</t>
  </si>
  <si>
    <t>605460002500.S</t>
  </si>
  <si>
    <t>Dosky hobľované zo smreku 170x19 mm, sušené 14±2%, triedy 3A STN 480055, bez defektov, hniloby, hrčí</t>
  </si>
  <si>
    <t>244</t>
  </si>
  <si>
    <t>998762102.S</t>
  </si>
  <si>
    <t>Presun hmôt pre konštrukcie tesárske v objektoch výšky do 12 m</t>
  </si>
  <si>
    <t>246</t>
  </si>
  <si>
    <t>Konštrukcie - drevostavby</t>
  </si>
  <si>
    <t>127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</si>
  <si>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</si>
  <si>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</si>
  <si>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</si>
  <si>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763120011.S</t>
  </si>
  <si>
    <t>Sadrokartónová inštalačná predstena pre sanitárne zariadenia, kca CD+UD, dvojito opláštená doskou impregnovanou H2 2x12,5 mm</t>
  </si>
  <si>
    <t>250</t>
  </si>
  <si>
    <t>129</t>
  </si>
  <si>
    <t>763122221.S</t>
  </si>
  <si>
    <t>Predsadená SDK stena hr. 65 mm, na oceľovej konštrukcií CD+UD, jednoducho opláštená doskou protipožiarnou DF 15 mm, TI 50 mm</t>
  </si>
  <si>
    <t>252</t>
  </si>
  <si>
    <t>763122341</t>
  </si>
  <si>
    <t>Obklad tribuny pod oknami  KNAUF W623 hr. 75 mm, jednoduchá kca UD a CD dosky 2x GKFI hr. 12,5 mm PO 45 min</t>
  </si>
  <si>
    <t>245400508</t>
  </si>
  <si>
    <t>(1,38+0,15+2,21)*2</t>
  </si>
  <si>
    <t>131</t>
  </si>
  <si>
    <t>763135075.S</t>
  </si>
  <si>
    <t>Kazetový podhľad 600 x 600 mm, hrana ostrá, konštrukcia viditeľná, doska sadrokartónová hygienická biela hr. 9,5 mm</t>
  </si>
  <si>
    <t>254</t>
  </si>
  <si>
    <t>763138212.S</t>
  </si>
  <si>
    <t>Podhľad SDK závesný na jednoúrovňovej oceľovej podkonštrukcií CD+UD, doska impregnovaná H2 12.5 mm</t>
  </si>
  <si>
    <t>256</t>
  </si>
  <si>
    <t>133</t>
  </si>
  <si>
    <t>763138213.S</t>
  </si>
  <si>
    <t>Podhľad SDK závesný na jednoúrovňovej oceľovej podkonštrukcií CD+UD, doska protipožiarna impregnovaná DFH2 12.5 mm</t>
  </si>
  <si>
    <t>258</t>
  </si>
  <si>
    <t>134</t>
  </si>
  <si>
    <t>763138311.S</t>
  </si>
  <si>
    <t>Podhľad SDK na oceľovú konštrukciu, doska protipožiarna DF 1x12.5, upevnenie na závesoch</t>
  </si>
  <si>
    <t>260</t>
  </si>
  <si>
    <t>135</t>
  </si>
  <si>
    <t>763138315.S</t>
  </si>
  <si>
    <t>Podhľad SDK na krížovy rošt 2x OA100  pre strechu, doska protipožiarna Rigips 4.13.10 PK22  doska 2x 12.5, upevnenie samonosne PO 30 min</t>
  </si>
  <si>
    <t>-377024657</t>
  </si>
  <si>
    <t>5,75*24,8</t>
  </si>
  <si>
    <t>763170063</t>
  </si>
  <si>
    <t>RO  Revizny otvor v strojovni VZT  š. 2000 mm po celej výške</t>
  </si>
  <si>
    <t>262</t>
  </si>
  <si>
    <t>137</t>
  </si>
  <si>
    <t>998763101.S</t>
  </si>
  <si>
    <t>Presun hmôt pre drevostavby v objektoch výšky do 12 m</t>
  </si>
  <si>
    <t>264</t>
  </si>
  <si>
    <t>Konštrukcie klampiarske</t>
  </si>
  <si>
    <t>764217200.S</t>
  </si>
  <si>
    <t xml:space="preserve">K11 Krytiny hladké z medeného Cu plechu, železobetónových dosiek dvojita stojata drážka </t>
  </si>
  <si>
    <t>266</t>
  </si>
  <si>
    <t>139</t>
  </si>
  <si>
    <t>764217291.S</t>
  </si>
  <si>
    <t>Oddeľovacia štruktúrovaná rohož s integrovanou poistnou hydroizoláciou pre plechové krytiny medené</t>
  </si>
  <si>
    <t>268</t>
  </si>
  <si>
    <t>764235220.S</t>
  </si>
  <si>
    <t>K14 Ukončenie krytiny v hrebeni  z medeného Cu plechu r.š. 220 mm</t>
  </si>
  <si>
    <t>1467040142</t>
  </si>
  <si>
    <t>141</t>
  </si>
  <si>
    <t>764252229.S</t>
  </si>
  <si>
    <t>K2 Žľaby z medeného Cu plechu, pododkvapové polkruhové r.š. podľa pôvodných</t>
  </si>
  <si>
    <t>270</t>
  </si>
  <si>
    <t>764259511.S</t>
  </si>
  <si>
    <t>Montáž príslušenstva k žľabom z medeného Cu plechu, čelo k pododkvapovým polkruhovým r.š. 200 - 400 mm</t>
  </si>
  <si>
    <t>77234885</t>
  </si>
  <si>
    <t>143</t>
  </si>
  <si>
    <t>553440072700.S</t>
  </si>
  <si>
    <t>K8 Čelo lisované polkruhové meď, rozmer 330 mm</t>
  </si>
  <si>
    <t>-807468480</t>
  </si>
  <si>
    <t>764259541.S</t>
  </si>
  <si>
    <t>Montáž príslušenstva k žľabom z medeného Cu plechu, hák k pododkvapovým polkruhovým r.š. 200 - 400 mm</t>
  </si>
  <si>
    <t>91072096</t>
  </si>
  <si>
    <t>145</t>
  </si>
  <si>
    <t>553440074100.S</t>
  </si>
  <si>
    <t>K6 Hák s prelisom polkruhový meď, r.š. 330/550 mm, predĺžený + 50 mm</t>
  </si>
  <si>
    <t>-1110397375</t>
  </si>
  <si>
    <t>764291210.S</t>
  </si>
  <si>
    <t>K12 Záveterná lišta z medeného Cu plechu, r.š. 175 mm</t>
  </si>
  <si>
    <t>308747514</t>
  </si>
  <si>
    <t>147</t>
  </si>
  <si>
    <t>764294940.S</t>
  </si>
  <si>
    <t>K13 Príponka z medeného plechu,  z plochej medi r.š. 120 mm</t>
  </si>
  <si>
    <t>-1794050249</t>
  </si>
  <si>
    <t>764459134.S</t>
  </si>
  <si>
    <t>Montáž kruhových kolien z medeného Cu plechu, pre odpadové rúry s priemerom 60 - 150 mm</t>
  </si>
  <si>
    <t>105046248</t>
  </si>
  <si>
    <t>8+8</t>
  </si>
  <si>
    <t>149</t>
  </si>
  <si>
    <t>553440076300</t>
  </si>
  <si>
    <t xml:space="preserve">K3  2xKoleno lisované meď MK 100, 45°, priemer 100 mm, podľa širky rímsy </t>
  </si>
  <si>
    <t>248895263</t>
  </si>
  <si>
    <t>553440076400</t>
  </si>
  <si>
    <t>K5 Výtokové koleno lisované meď MK 120, 72°, priemer 120 mm, KJG</t>
  </si>
  <si>
    <t>650243666</t>
  </si>
  <si>
    <t>151</t>
  </si>
  <si>
    <t>764459135.S</t>
  </si>
  <si>
    <t>Montáž kruhvého odskoku z medeného Cu plechu, pre odpadové rúry s priemerom 80 - 120 mm</t>
  </si>
  <si>
    <t>490100250</t>
  </si>
  <si>
    <t>553440076800</t>
  </si>
  <si>
    <t>K4 Koleno lisované odskokové meď MKO 100, priemer 100 mm, KJG</t>
  </si>
  <si>
    <t>1647845143</t>
  </si>
  <si>
    <t>153</t>
  </si>
  <si>
    <t>764459142.S</t>
  </si>
  <si>
    <t>Montáž objímky skrutkovacej z medeného Cu plechu, pre kruhové odpadové rúry s priemerom 80 - 150 mm</t>
  </si>
  <si>
    <t>-2144715160</t>
  </si>
  <si>
    <t>553440078900.S</t>
  </si>
  <si>
    <t>K7 Objímka lisovaná meď, šrobovací hrot, priemer 100 mm</t>
  </si>
  <si>
    <t>901948356</t>
  </si>
  <si>
    <t>155</t>
  </si>
  <si>
    <t>764510230.S</t>
  </si>
  <si>
    <t>K9 Oplechovanie parapetov z medeného Cu plechu, vrátane rohov r.š. 200 mm</t>
  </si>
  <si>
    <t>272</t>
  </si>
  <si>
    <t>764554255.S</t>
  </si>
  <si>
    <t>K1 Zvodové rúry z medeného Cu plechu, kruhové priemer podľa pôv. stavu</t>
  </si>
  <si>
    <t>274</t>
  </si>
  <si>
    <t>157</t>
  </si>
  <si>
    <t>998764201.S</t>
  </si>
  <si>
    <t>Presun hmôt pre konštrukcie klampiarske v objektoch výšky do 6 m</t>
  </si>
  <si>
    <t>276</t>
  </si>
  <si>
    <t>Konštrukcie stolárske</t>
  </si>
  <si>
    <t>766121220.S</t>
  </si>
  <si>
    <t>Montáž  mantinelov hracej plochy</t>
  </si>
  <si>
    <t>278</t>
  </si>
  <si>
    <t>159</t>
  </si>
  <si>
    <t>612110000600.S</t>
  </si>
  <si>
    <t>Mantinel hracej plochy rozoberateľny drevo laminat vid PD</t>
  </si>
  <si>
    <t>280</t>
  </si>
  <si>
    <t>612110000800.S</t>
  </si>
  <si>
    <t>Dodávka a montaž ochrannej siete proti rozbitiu okien kotven ado stien</t>
  </si>
  <si>
    <t>282</t>
  </si>
  <si>
    <t>161</t>
  </si>
  <si>
    <t>766669116.S</t>
  </si>
  <si>
    <t>Montáž samozatvárača pre dverné krídla s hmotnosťou do 25 kg</t>
  </si>
  <si>
    <t>284</t>
  </si>
  <si>
    <t>549170000200</t>
  </si>
  <si>
    <t>Samozatvárač dverí do 100 kg, rozmer 105x256x51 mm, pre dvere šírky max. 1000 mm,</t>
  </si>
  <si>
    <t>286</t>
  </si>
  <si>
    <t>163</t>
  </si>
  <si>
    <t>767653210.S</t>
  </si>
  <si>
    <t>Montáž bran posuvných,</t>
  </si>
  <si>
    <t>288</t>
  </si>
  <si>
    <t>552360002000R</t>
  </si>
  <si>
    <t>SK2 Posuvna brana v mantinelovej ploche rozoberateľna 2400x1670 vid PD</t>
  </si>
  <si>
    <t>290</t>
  </si>
  <si>
    <t>165</t>
  </si>
  <si>
    <t>552360002000R1</t>
  </si>
  <si>
    <t>SK3 Posuvna brana v mantinelovej ploche rozoberateľna 2200x1670 vid PD</t>
  </si>
  <si>
    <t>2056602369</t>
  </si>
  <si>
    <t>766231001.S</t>
  </si>
  <si>
    <t>Montáž stropných sklápacích schodov do vopred pripraveného otvoru</t>
  </si>
  <si>
    <t>292</t>
  </si>
  <si>
    <t>167</t>
  </si>
  <si>
    <t>612330000800.S</t>
  </si>
  <si>
    <t xml:space="preserve">Schody stropné sklápacie skladacie zateplené 900x1500 mm PO EW 30 D3 s upravenou dlžkou rozoberateľnou do výšky 3200 mm </t>
  </si>
  <si>
    <t>294</t>
  </si>
  <si>
    <t>612330001000.S</t>
  </si>
  <si>
    <t>Schody stropné sklápacie skladacie zateplené 700x1200 mm PO EW 30D3</t>
  </si>
  <si>
    <t>296</t>
  </si>
  <si>
    <t>169</t>
  </si>
  <si>
    <t>766411811.S</t>
  </si>
  <si>
    <t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</si>
  <si>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</si>
  <si>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</si>
  <si>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</si>
  <si>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</si>
  <si>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171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</si>
  <si>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</si>
  <si>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</si>
  <si>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</si>
  <si>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</si>
  <si>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</si>
  <si>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</si>
  <si>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173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</si>
  <si>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</si>
  <si>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</si>
  <si>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</si>
  <si>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</si>
  <si>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</si>
  <si>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</si>
  <si>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175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</si>
  <si>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</si>
  <si>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</si>
  <si>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</si>
  <si>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</si>
  <si>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 3 Drevené dvere 2300x2330 mm, izolačné 3-sklo, materiál drevina smrek nadpájaný, eurohranol 78 podľa predlohy</t>
  </si>
  <si>
    <t>312</t>
  </si>
  <si>
    <t>177</t>
  </si>
  <si>
    <t>611110001501.S</t>
  </si>
  <si>
    <t>D 4 Drevené dvere 2270x2330 mm, izolačné 3-sklo, materiál drevina smrek nadpájaný, eurohranol 78 podľa predlohy</t>
  </si>
  <si>
    <t>-1169736784</t>
  </si>
  <si>
    <t>611110000200.S</t>
  </si>
  <si>
    <t>ZS1 Zasklenná stena tepelnoizolačná 1550x4200 mm, izolačné 3-sklo  materiál drevina smrek nadpájaný, eurohranol 78 podľa predlohy</t>
  </si>
  <si>
    <t>314</t>
  </si>
  <si>
    <t>179</t>
  </si>
  <si>
    <t>611110000201.S</t>
  </si>
  <si>
    <t>ZS 2 Zasklenná stena tepelnoizolačná 1550x2875 mm, izolačné 3-sklo  materiál drevina smrek nadpájaný, eurohranol 78 podľa predlohy</t>
  </si>
  <si>
    <t>-1446153041</t>
  </si>
  <si>
    <t>611110025800.R</t>
  </si>
  <si>
    <t>ZS3 Zasklenná stena tepelnoizolačná 2500x3400 mm, izolačné trojsklo , materiál drevina smrek nadpájaný, eurohranol 78 podla predlohy</t>
  </si>
  <si>
    <t>316</t>
  </si>
  <si>
    <t>181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</si>
  <si>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</si>
  <si>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</si>
  <si>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</si>
  <si>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</si>
  <si>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</si>
  <si>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</si>
  <si>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183</t>
  </si>
  <si>
    <t>611110026400.S</t>
  </si>
  <si>
    <t>ZS 7 Zasklenná stena interiérova  sklo bezpeč. 2500x7500  s presklením podla predlohy vratane ochrany proti poškodeniu zo strany hracej plochy</t>
  </si>
  <si>
    <t>322</t>
  </si>
  <si>
    <t>766661422.S</t>
  </si>
  <si>
    <t>Montáž dverí drevených/ protipožiarnych do zárubne</t>
  </si>
  <si>
    <t>324</t>
  </si>
  <si>
    <t>185</t>
  </si>
  <si>
    <t>611650001070</t>
  </si>
  <si>
    <t>A1 Dvere vnútorné protipožiarne drevené kazetove  EI EW 30 D3, šxv 900x1970 mm, požiarna výplň DTD, SK certifikát,</t>
  </si>
  <si>
    <t>326</t>
  </si>
  <si>
    <t>6116500010702b</t>
  </si>
  <si>
    <t xml:space="preserve">A4 Dvere vnútorné drevené kazetove  , šxv 900x1970 mm, </t>
  </si>
  <si>
    <t>973997341</t>
  </si>
  <si>
    <t>187</t>
  </si>
  <si>
    <t>611650001070B</t>
  </si>
  <si>
    <t>A5,6 Dvere vnútorné  drevené hladke   EI EW 30 D3, šxv 900x1970 mm, požiarna výplň DTD, SK certifikát,</t>
  </si>
  <si>
    <t>1697837620</t>
  </si>
  <si>
    <t>6116500010702c</t>
  </si>
  <si>
    <t>A7 Dvere vnútorné drevené hladké 900x1970 mm,</t>
  </si>
  <si>
    <t>785957229</t>
  </si>
  <si>
    <t>189</t>
  </si>
  <si>
    <t>6116500010702</t>
  </si>
  <si>
    <t>B1,2 Dvere vnútorné protipožiarne drevené kazetove  EI EW 30 D3, šxv 800x1970 mm, požiarna výplň DTD, SK certifikát,</t>
  </si>
  <si>
    <t>328</t>
  </si>
  <si>
    <t>6116500010702f</t>
  </si>
  <si>
    <t xml:space="preserve">B3,4  Dvere vnútorné drevené kazetove  , šxv 800x1970 mm, </t>
  </si>
  <si>
    <t>176145413</t>
  </si>
  <si>
    <t>191</t>
  </si>
  <si>
    <t>611650001070B6</t>
  </si>
  <si>
    <t>B5,6 Dvere vnútorné  drevené hladke   EI EW 30 D3, šxv 800x1970 mm, požiarna výplň DTD, SK certifikát,</t>
  </si>
  <si>
    <t>-2097952247</t>
  </si>
  <si>
    <t>6116500010702c2</t>
  </si>
  <si>
    <t>B7,8  Dvere vnútorné drevené hladké 900x1970 mm,</t>
  </si>
  <si>
    <t>138077080</t>
  </si>
  <si>
    <t>193</t>
  </si>
  <si>
    <t>611650001070x</t>
  </si>
  <si>
    <t>C1,2  Dvere vnútorné protipožiarne drevené kazetove  EI EW 30 D3, šxv 700x1970 mm, požiarna výplň DTD, SK certifikát,</t>
  </si>
  <si>
    <t>-385119588</t>
  </si>
  <si>
    <t>6116500010702c25</t>
  </si>
  <si>
    <t>C5   Dvere vnútorné drevené hladké 700x1970 mm,</t>
  </si>
  <si>
    <t>-335207639</t>
  </si>
  <si>
    <t>195</t>
  </si>
  <si>
    <t>611650001070B6e8</t>
  </si>
  <si>
    <t>C6 Dvere vnútorné  drevené hladke   EI EW 30 D3, šxv 700x1970 mm, požiarna výplň DTD, SK certifikát,</t>
  </si>
  <si>
    <t>-2056540446</t>
  </si>
  <si>
    <t>6116500010702c21</t>
  </si>
  <si>
    <t>C7,8  Dvere vnútorné drevené hladké 700x1970 mm,</t>
  </si>
  <si>
    <t>2094962035</t>
  </si>
  <si>
    <t>197</t>
  </si>
  <si>
    <t>6116500010702MM</t>
  </si>
  <si>
    <t>D1 Dvere vnútorné protipožiarne drevené kazetove  EI EW 30 D3, šxv 600x1970 mm, požiarna výplň DTD, SK certifikát,</t>
  </si>
  <si>
    <t>-504625856</t>
  </si>
  <si>
    <t>6116500010702bMM</t>
  </si>
  <si>
    <t xml:space="preserve">D3,4 Dvere vnútorné drevené kazetove  , šxv 600x1970 mm, </t>
  </si>
  <si>
    <t>-1976618628</t>
  </si>
  <si>
    <t>199</t>
  </si>
  <si>
    <t>611650001070B6MM</t>
  </si>
  <si>
    <t>D5,6 Dvere vnútorné  drevené hladke   EI EW 30 D3, šxv 600x1970 mm, požiarna výplň DTD, SK certifikát,</t>
  </si>
  <si>
    <t>-1772084407</t>
  </si>
  <si>
    <t>6116500010702MM2</t>
  </si>
  <si>
    <t>D7,8  Dvere vnútorné drevené hladké 600x1970 mm,</t>
  </si>
  <si>
    <t>1558932527</t>
  </si>
  <si>
    <t>201</t>
  </si>
  <si>
    <t>549150000600.S</t>
  </si>
  <si>
    <t>Kľučka dverová a rozeta 2x, nehrdzavejúca oceľ, povrch nerez brúsený</t>
  </si>
  <si>
    <t>330</t>
  </si>
  <si>
    <t>766694111.S</t>
  </si>
  <si>
    <t>Montáž parapetnej dosky drevenej šírky do 300 mm, dĺžky do 1000 mm</t>
  </si>
  <si>
    <t>340</t>
  </si>
  <si>
    <t>203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</si>
  <si>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</si>
  <si>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</si>
  <si>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</si>
  <si>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</si>
  <si>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</si>
  <si>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</si>
  <si>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205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</si>
  <si>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</si>
  <si>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</si>
  <si>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</si>
  <si>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</si>
  <si>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</si>
  <si>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</si>
  <si>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</si>
  <si>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207</t>
  </si>
  <si>
    <t>767162230.S</t>
  </si>
  <si>
    <t>Montáž zábradlia rovného z profilovej ocele na oceľovú konštrukciu, s hmotnosťou 1m nad 30 do 45 kg</t>
  </si>
  <si>
    <t>-230173160</t>
  </si>
  <si>
    <t>7,6*2</t>
  </si>
  <si>
    <t>553520003000.S</t>
  </si>
  <si>
    <t>Zábradlie rámp  vertikálna výplň rebrovanie,  kotvenie bočné, vhodné do interiéru aj exteriéru</t>
  </si>
  <si>
    <t>-1721608361</t>
  </si>
  <si>
    <t>209</t>
  </si>
  <si>
    <t>767995220.S</t>
  </si>
  <si>
    <t>Výroba atypického zábradlia rovného z rúrok</t>
  </si>
  <si>
    <t>350</t>
  </si>
  <si>
    <t>2389,73+132*2+753,7</t>
  </si>
  <si>
    <t>136110001600.S</t>
  </si>
  <si>
    <t>Z1 Zábradlie</t>
  </si>
  <si>
    <t>352</t>
  </si>
  <si>
    <t>211</t>
  </si>
  <si>
    <t>136110001400.S</t>
  </si>
  <si>
    <t xml:space="preserve">Z3 Zábradlie galérie a točitého schodiska  </t>
  </si>
  <si>
    <t>354</t>
  </si>
  <si>
    <t>0,7537</t>
  </si>
  <si>
    <t>136110001500.S</t>
  </si>
  <si>
    <t xml:space="preserve">Z2 Zábradlie plošiny kameramana </t>
  </si>
  <si>
    <t>356</t>
  </si>
  <si>
    <t>0,132*2 'Prepočítané koeficientom množstva</t>
  </si>
  <si>
    <t>213</t>
  </si>
  <si>
    <t>283170000900</t>
  </si>
  <si>
    <t>Doska z polykarbonátu nerozbitna bezpčnostna  vratane tesniacich prvkov vyplne zábradlia</t>
  </si>
  <si>
    <t>358</t>
  </si>
  <si>
    <t>552380013000</t>
  </si>
  <si>
    <t>ZK4 Madlo  pevné, dĺžka 2345 mm, povrch lesklý,</t>
  </si>
  <si>
    <t>360</t>
  </si>
  <si>
    <t>215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</si>
  <si>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</si>
  <si>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</si>
  <si>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</si>
  <si>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</si>
  <si>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</si>
  <si>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</si>
  <si>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217</t>
  </si>
  <si>
    <t>552380012900</t>
  </si>
  <si>
    <t>ZK5  doplnenie oceloveho plechu plech hr. 8 mm + PVC vid PD</t>
  </si>
  <si>
    <t>366</t>
  </si>
  <si>
    <t>5523800129009</t>
  </si>
  <si>
    <t>ZK6  doplnenie oceloveho zabradlia v. 1000 mm dl. 3349</t>
  </si>
  <si>
    <t>368</t>
  </si>
  <si>
    <t>219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</si>
  <si>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</si>
  <si>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</si>
  <si>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</si>
  <si>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</si>
  <si>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</si>
  <si>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</si>
  <si>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221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</si>
  <si>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</si>
  <si>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</si>
  <si>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</si>
  <si>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</si>
  <si>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</si>
  <si>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</si>
  <si>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223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</si>
  <si>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</si>
  <si>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</si>
  <si>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</si>
  <si>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</si>
  <si>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</si>
  <si>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</si>
  <si>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225</t>
  </si>
  <si>
    <t>145620000700.S</t>
  </si>
  <si>
    <t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</si>
  <si>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</si>
  <si>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</si>
  <si>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</si>
  <si>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</si>
  <si>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227</t>
  </si>
  <si>
    <t>136110026400.S</t>
  </si>
  <si>
    <t>Plech oceľový hrubý 8x1500x3000 mm, ozn. 11 373.0, podľa EN S235JRG1</t>
  </si>
  <si>
    <t>-1954656402</t>
  </si>
  <si>
    <t>31342,33/1000</t>
  </si>
  <si>
    <t>228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</si>
  <si>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</si>
  <si>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</si>
  <si>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</si>
  <si>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</si>
  <si>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</si>
  <si>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229</t>
  </si>
  <si>
    <t>771576119.S</t>
  </si>
  <si>
    <t>Montáž podláh z dlaždíc keramických do tmelu flexibilného mrazuvzdorného v obmedzenom priestore</t>
  </si>
  <si>
    <t>388</t>
  </si>
  <si>
    <t>58,71+335,33</t>
  </si>
  <si>
    <t>230</t>
  </si>
  <si>
    <t>597740001700</t>
  </si>
  <si>
    <t>Dlaždice keramické</t>
  </si>
  <si>
    <t>390</t>
  </si>
  <si>
    <t>394,04</t>
  </si>
  <si>
    <t>394,04*1,05 'Prepočítané koeficientom množstva</t>
  </si>
  <si>
    <t>231</t>
  </si>
  <si>
    <t>998771102.S</t>
  </si>
  <si>
    <t>Presun hmôt pre podlahy z dlaždíc v objektoch výšky nad 6 do 12 m</t>
  </si>
  <si>
    <t>392</t>
  </si>
  <si>
    <t>773</t>
  </si>
  <si>
    <t>Podlahy z liateho teraca</t>
  </si>
  <si>
    <t>232</t>
  </si>
  <si>
    <t>773512010.S</t>
  </si>
  <si>
    <t>Podlahy z prírodného terazza - obruby šírky do 100 mm</t>
  </si>
  <si>
    <t>394</t>
  </si>
  <si>
    <t>233</t>
  </si>
  <si>
    <t>773512020.S</t>
  </si>
  <si>
    <t>Podlahy z prírodného terazza - obruby šírky nad 100 do 200 mm</t>
  </si>
  <si>
    <t>396</t>
  </si>
  <si>
    <t>234</t>
  </si>
  <si>
    <t>773521260.S</t>
  </si>
  <si>
    <t>Podlahy z farebného terazza - jednoduché hr. 20 mm</t>
  </si>
  <si>
    <t>398</t>
  </si>
  <si>
    <t>78+343,75</t>
  </si>
  <si>
    <t>Podlahy vlysové a parketové</t>
  </si>
  <si>
    <t>235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</si>
  <si>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</si>
  <si>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</si>
  <si>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</si>
  <si>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236</t>
  </si>
  <si>
    <t>775591910.S</t>
  </si>
  <si>
    <t>Ostatné opravy na nášľapnej ploche brúsenie podláh strojné</t>
  </si>
  <si>
    <t>408</t>
  </si>
  <si>
    <t>237</t>
  </si>
  <si>
    <t>998775102.S</t>
  </si>
  <si>
    <t>Presun hmôt pre podlahy vlysové a parketové v objektoch výšky nad 6 do 12 m</t>
  </si>
  <si>
    <t>410</t>
  </si>
  <si>
    <t>Podlahy povlakové</t>
  </si>
  <si>
    <t>238</t>
  </si>
  <si>
    <t>250020001.S</t>
  </si>
  <si>
    <t>Čistenie oceľovou kefou pred povrchovou úpravou (pred nalepenim PVC)</t>
  </si>
  <si>
    <t>-234062896</t>
  </si>
  <si>
    <t>639,67</t>
  </si>
  <si>
    <t>239</t>
  </si>
  <si>
    <t>776541100.S</t>
  </si>
  <si>
    <t xml:space="preserve">Lepenie povlakových podláh PVC heterogénnych v pásoch s vytiahnutím </t>
  </si>
  <si>
    <t>412</t>
  </si>
  <si>
    <t>284110000100</t>
  </si>
  <si>
    <t>Podlaha PVC heterogénna A, hrúbka 2 mm, trieda záťaže 34/43,</t>
  </si>
  <si>
    <t>414</t>
  </si>
  <si>
    <t>639,67*1,02 'Prepočítané koeficientom množstva</t>
  </si>
  <si>
    <t>241</t>
  </si>
  <si>
    <t>247440001300.S</t>
  </si>
  <si>
    <t>Lepidlo DEN BRAVEN HYBRI FLOOR L8400 elasticke na podlahy pre PVC a kaučukové podlahoviny</t>
  </si>
  <si>
    <t>-1420174457</t>
  </si>
  <si>
    <t>639,67*0,5 'Prepočítané koeficientom množstva</t>
  </si>
  <si>
    <t>776990110.S</t>
  </si>
  <si>
    <t>Penetrovanie podkladu pred kladením povlakových podláh</t>
  </si>
  <si>
    <t>-1879763153</t>
  </si>
  <si>
    <t>243</t>
  </si>
  <si>
    <t>585520013600</t>
  </si>
  <si>
    <t xml:space="preserve">Penetrácia na nové podklady pod PVC </t>
  </si>
  <si>
    <t>1630427510</t>
  </si>
  <si>
    <t>639,67*0,09 'Prepočítané koeficientom množstva</t>
  </si>
  <si>
    <t>998776101.S</t>
  </si>
  <si>
    <t>Presun hmôt pre podlahy povlakové v objektoch výšky do 6 m</t>
  </si>
  <si>
    <t>416</t>
  </si>
  <si>
    <t>781</t>
  </si>
  <si>
    <t>Obklady</t>
  </si>
  <si>
    <t>245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</si>
  <si>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</si>
  <si>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</si>
  <si>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</si>
  <si>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</si>
  <si>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</si>
  <si>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</si>
  <si>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247</t>
  </si>
  <si>
    <t>998781102.S</t>
  </si>
  <si>
    <t>Presun hmôt pre obklady keramické v objektoch výšky nad 6 do 12 m</t>
  </si>
  <si>
    <t>422</t>
  </si>
  <si>
    <t>783</t>
  </si>
  <si>
    <t>Nátery</t>
  </si>
  <si>
    <t>783101812.S</t>
  </si>
  <si>
    <t>Odstránenie starých náterov z oceľových konštrukcií ťažkých A oceľovou kefou</t>
  </si>
  <si>
    <t>1708252070</t>
  </si>
  <si>
    <t>249</t>
  </si>
  <si>
    <t>783522000.S</t>
  </si>
  <si>
    <t>Nátery klamp. konštr. syntet. na vzduchu schnúce dvojnás. so základného náterom reakt. farbou - 105µm</t>
  </si>
  <si>
    <t>1564816394</t>
  </si>
  <si>
    <t>783782404.S</t>
  </si>
  <si>
    <t>Nátery tesárskych konštrukcií, povrchová impregnácia proti drevokaznému hmyzu, hubám a plesniam, jednonásobná</t>
  </si>
  <si>
    <t>424</t>
  </si>
  <si>
    <t>25*2+96,8*0,48</t>
  </si>
  <si>
    <t>251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</si>
  <si>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</si>
  <si>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</si>
  <si>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</si>
  <si>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</si>
  <si>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</si>
  <si>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</si>
  <si>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</si>
  <si>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</si>
  <si>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3472,607+142,6</t>
  </si>
  <si>
    <t>253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</si>
  <si>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</si>
  <si>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</si>
  <si>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</si>
  <si>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</si>
  <si>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</si>
  <si>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</si>
  <si>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</si>
  <si>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</si>
  <si>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</si>
  <si>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255</t>
  </si>
  <si>
    <t>000600011.S</t>
  </si>
  <si>
    <t>Zariadenie staveniska - prevádzkové kancelárie</t>
  </si>
  <si>
    <t>432</t>
  </si>
  <si>
    <t>000600013.S</t>
  </si>
  <si>
    <t>Zariadenie staveniska - prevádzkové sklady</t>
  </si>
  <si>
    <t>434</t>
  </si>
  <si>
    <t>257</t>
  </si>
  <si>
    <t>000600021.S</t>
  </si>
  <si>
    <t>Zariadenie staveniska - prevádzkové oplotenie staveniska</t>
  </si>
  <si>
    <t>436</t>
  </si>
  <si>
    <t>000600022.S</t>
  </si>
  <si>
    <t>Zariadenie staveniska - prevádzkové osvetlenie pracoviska</t>
  </si>
  <si>
    <t>438</t>
  </si>
  <si>
    <t>259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</si>
  <si>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</si>
  <si>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</si>
  <si>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</si>
  <si>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</si>
  <si>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</si>
  <si>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</si>
  <si>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</si>
  <si>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</si>
  <si>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</si>
  <si>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</si>
  <si>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</si>
  <si>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</si>
  <si>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</si>
  <si>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</si>
  <si>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</si>
  <si>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D3 - PRÁCE A DODÁVKY M</t>
  </si>
  <si>
    <t xml:space="preserve">    272 - Vedenia rúrové vonkajšie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</si>
  <si>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</si>
  <si>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</si>
  <si>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</si>
  <si>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</si>
  <si>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</si>
  <si>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</si>
  <si>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</si>
  <si>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</si>
  <si>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</si>
  <si>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</si>
  <si>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</si>
  <si>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</si>
  <si>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</si>
  <si>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</si>
  <si>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</si>
  <si>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</si>
  <si>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</si>
  <si>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</si>
  <si>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</si>
  <si>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</si>
  <si>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</si>
  <si>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</si>
  <si>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</si>
  <si>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</si>
  <si>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</si>
  <si>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</si>
  <si>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</si>
  <si>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</si>
  <si>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</si>
  <si>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</si>
  <si>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</si>
  <si>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</si>
  <si>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</si>
  <si>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</si>
  <si>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</si>
  <si>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</si>
  <si>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</si>
  <si>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</si>
  <si>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</si>
  <si>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</si>
  <si>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</si>
  <si>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</si>
  <si>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</si>
  <si>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</si>
  <si>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</si>
  <si>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</si>
  <si>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</si>
  <si>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</si>
  <si>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</si>
  <si>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</si>
  <si>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</si>
  <si>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</si>
  <si>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</si>
  <si>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</si>
  <si>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</si>
  <si>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</si>
  <si>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</si>
  <si>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</si>
  <si>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</si>
  <si>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</si>
  <si>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</si>
  <si>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</si>
  <si>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</si>
  <si>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</si>
  <si>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</si>
  <si>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</si>
  <si>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</si>
  <si>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</si>
  <si>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</si>
  <si>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</si>
  <si>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</si>
  <si>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</si>
  <si>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</si>
  <si>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</si>
  <si>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</si>
  <si>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</si>
  <si>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</si>
  <si>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</si>
  <si>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</si>
  <si>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</si>
  <si>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</si>
  <si>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</si>
  <si>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</si>
  <si>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</si>
  <si>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</si>
  <si>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</si>
  <si>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</si>
  <si>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</si>
  <si>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</si>
  <si>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</si>
  <si>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Dno šachtové 600/200x0°</t>
  </si>
  <si>
    <t>77706684</t>
  </si>
  <si>
    <t>2865A2332</t>
  </si>
  <si>
    <t>Dno šachtové 600/200-T</t>
  </si>
  <si>
    <t>1212433604</t>
  </si>
  <si>
    <t>2865A2405</t>
  </si>
  <si>
    <t>Rúra šachtová vlnovcová ID600x6000</t>
  </si>
  <si>
    <t>-1914350980</t>
  </si>
  <si>
    <t>2865A2451</t>
  </si>
  <si>
    <t>Tesnenie šacht. rúry 600</t>
  </si>
  <si>
    <t>-634299264</t>
  </si>
  <si>
    <t>2865A2472</t>
  </si>
  <si>
    <t>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</si>
  <si>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</si>
  <si>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</si>
  <si>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</si>
  <si>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</si>
  <si>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</si>
  <si>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Poklop liatinový D600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</si>
  <si>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</si>
  <si>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</si>
  <si>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</si>
  <si>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</si>
  <si>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</si>
  <si>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</si>
  <si>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</si>
  <si>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</si>
  <si>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</si>
  <si>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</si>
  <si>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</si>
  <si>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</si>
  <si>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</si>
  <si>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</si>
  <si>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</si>
  <si>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</si>
  <si>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</si>
  <si>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</si>
  <si>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</si>
  <si>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</si>
  <si>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</si>
  <si>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</si>
  <si>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</si>
  <si>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</si>
  <si>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</si>
  <si>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</si>
  <si>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</si>
  <si>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</si>
  <si>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</si>
  <si>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</si>
  <si>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</si>
  <si>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</si>
  <si>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</si>
  <si>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</si>
  <si>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</si>
  <si>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22x13mm</t>
  </si>
  <si>
    <t>453178021</t>
  </si>
  <si>
    <t>28377T5700c</t>
  </si>
  <si>
    <t>Izolácia potrubia 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</si>
  <si>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</si>
  <si>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</si>
  <si>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</si>
  <si>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</si>
  <si>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</si>
  <si>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28x13mm</t>
  </si>
  <si>
    <t>-442570585</t>
  </si>
  <si>
    <t>28377T5701c</t>
  </si>
  <si>
    <t>Izolácia potrubia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</si>
  <si>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</si>
  <si>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</si>
  <si>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</si>
  <si>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</si>
  <si>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</si>
  <si>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 35x13mm</t>
  </si>
  <si>
    <t>1916153477</t>
  </si>
  <si>
    <t>28377T5702c</t>
  </si>
  <si>
    <t>Izolácia potrubia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</si>
  <si>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</si>
  <si>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</si>
  <si>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</si>
  <si>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</si>
  <si>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</si>
  <si>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 42x13mm</t>
  </si>
  <si>
    <t>-71180578</t>
  </si>
  <si>
    <t>28377T5703e</t>
  </si>
  <si>
    <t>Izolácia potrubia 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</si>
  <si>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</si>
  <si>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</si>
  <si>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</si>
  <si>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</si>
  <si>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</si>
  <si>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 48x13mm</t>
  </si>
  <si>
    <t>-1937839457</t>
  </si>
  <si>
    <t>28377T5704c</t>
  </si>
  <si>
    <t>Izolácia potrubia 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</si>
  <si>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</si>
  <si>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</si>
  <si>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</si>
  <si>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</si>
  <si>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</si>
  <si>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 60x20mm-1.vrstva</t>
  </si>
  <si>
    <t>-693135072</t>
  </si>
  <si>
    <t>28377T5706b</t>
  </si>
  <si>
    <t>Izolácia potrubia 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</si>
  <si>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</si>
  <si>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</si>
  <si>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</si>
  <si>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</si>
  <si>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</si>
  <si>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89x13mm</t>
  </si>
  <si>
    <t>-1657086648</t>
  </si>
  <si>
    <t>28377T5708d</t>
  </si>
  <si>
    <t>Izolácia potrubia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</si>
  <si>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</si>
  <si>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</si>
  <si>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</si>
  <si>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</si>
  <si>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</si>
  <si>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</si>
  <si>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</si>
  <si>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</si>
  <si>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</si>
  <si>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</si>
  <si>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</si>
  <si>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</si>
  <si>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</si>
  <si>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</si>
  <si>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</si>
  <si>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</si>
  <si>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</si>
  <si>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</si>
  <si>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</si>
  <si>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</si>
  <si>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</si>
  <si>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</si>
  <si>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</si>
  <si>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</si>
  <si>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</si>
  <si>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</si>
  <si>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</si>
  <si>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</si>
  <si>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</si>
  <si>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</si>
  <si>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</si>
  <si>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</si>
  <si>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</si>
  <si>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</si>
  <si>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</si>
  <si>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</si>
  <si>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</si>
  <si>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</si>
  <si>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</si>
  <si>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</si>
  <si>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</si>
  <si>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</si>
  <si>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</si>
  <si>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PP,pripojovacie zvuk tlmiace viacvrstvové DN 50,vrátane 2xČK</t>
  </si>
  <si>
    <t>1134340757</t>
  </si>
  <si>
    <t>721175104</t>
  </si>
  <si>
    <t>Potrubie kanalizačné z PP,pripojovacie zvuk tlmiace viacvrstvové DN 75</t>
  </si>
  <si>
    <t>-99210528</t>
  </si>
  <si>
    <t>721175105</t>
  </si>
  <si>
    <t>Potrubie kanalizačné z PP,pripojovacie zvuk tlmiace viacvrstvové DN 110</t>
  </si>
  <si>
    <t>496991776</t>
  </si>
  <si>
    <t>721175111</t>
  </si>
  <si>
    <t>Potrubie kanalizačné z PP,zvislé zvuk tlmiace viacvrstvové DN 75</t>
  </si>
  <si>
    <t>-507849504</t>
  </si>
  <si>
    <t>721175112</t>
  </si>
  <si>
    <t>Potrubie kanalizačné z PP,,zvislé zvuk tlmiace viacvrstvové DN 110,vrátane 15xČK</t>
  </si>
  <si>
    <t>2143128752</t>
  </si>
  <si>
    <t>721175121</t>
  </si>
  <si>
    <t>Potrubie kanalizačné z PP,, ležaté zvuk tlmiace viacvrstvové DN 75</t>
  </si>
  <si>
    <t>-1898229961</t>
  </si>
  <si>
    <t>721175122</t>
  </si>
  <si>
    <t>Potrubie kanalizačné z PP,,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</si>
  <si>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</si>
  <si>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</si>
  <si>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</si>
  <si>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</si>
  <si>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</si>
  <si>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</si>
  <si>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</si>
  <si>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</si>
  <si>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</si>
  <si>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</si>
  <si>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</si>
  <si>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</si>
  <si>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</si>
  <si>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</si>
  <si>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</si>
  <si>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</si>
  <si>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</si>
  <si>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</si>
  <si>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</si>
  <si>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</si>
  <si>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</si>
  <si>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</si>
  <si>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</si>
  <si>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</si>
  <si>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</si>
  <si>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</si>
  <si>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</si>
  <si>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</si>
  <si>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</si>
  <si>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</si>
  <si>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</si>
  <si>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</si>
  <si>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</si>
  <si>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</si>
  <si>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</si>
  <si>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</si>
  <si>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</si>
  <si>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</si>
  <si>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</si>
  <si>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</si>
  <si>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</si>
  <si>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</si>
  <si>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</si>
  <si>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</si>
  <si>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</si>
  <si>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</si>
  <si>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</si>
  <si>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</si>
  <si>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</si>
  <si>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</si>
  <si>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</si>
  <si>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</si>
  <si>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</si>
  <si>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</si>
  <si>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</si>
  <si>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</si>
  <si>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</si>
  <si>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D 18x1,0mm-SV,TV,C</t>
  </si>
  <si>
    <t>892761034</t>
  </si>
  <si>
    <t>722107122</t>
  </si>
  <si>
    <t>Potrubie z nerezovej ocele ,  D 22x1,2mm-SV,TV,C</t>
  </si>
  <si>
    <t>-1872632614</t>
  </si>
  <si>
    <t>722107128</t>
  </si>
  <si>
    <t>Potrubie z nerezovej ocele , D 28x1,2mm-SV,TV,C</t>
  </si>
  <si>
    <t>1268883406</t>
  </si>
  <si>
    <t>722107130v</t>
  </si>
  <si>
    <t>Potrubie z nerezovej ocele , D 35x1,5mm-SV,TV</t>
  </si>
  <si>
    <t>1351615107</t>
  </si>
  <si>
    <t>722107142</t>
  </si>
  <si>
    <t>Potrubie z nerezovej ocele ,  D 42x1,5mm-SV,TV</t>
  </si>
  <si>
    <t>-1388773745</t>
  </si>
  <si>
    <t>722107154</t>
  </si>
  <si>
    <t>Potrubie z nerezovej ocele ,  D 54x1,5mm-SV,TV</t>
  </si>
  <si>
    <t>369347065</t>
  </si>
  <si>
    <t>722107160v</t>
  </si>
  <si>
    <t>Potrubie z nerezovej ocele , D 89x2mm-SV</t>
  </si>
  <si>
    <t>1587932684</t>
  </si>
  <si>
    <t>722107328</t>
  </si>
  <si>
    <t>Potrubie z uhlíkovej ocele pozinkované,D 28x1,5mm-H</t>
  </si>
  <si>
    <t>1776471389</t>
  </si>
  <si>
    <t>722107354</t>
  </si>
  <si>
    <t>Potrubie z uhlíkovej ocele pozinkované,D 54x1,5mm-H</t>
  </si>
  <si>
    <t>1211599855</t>
  </si>
  <si>
    <t>722107360v</t>
  </si>
  <si>
    <t>Potrubie z uhlíkovej ocele pozinkované, 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</si>
  <si>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</si>
  <si>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</si>
  <si>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</si>
  <si>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</si>
  <si>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</si>
  <si>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</si>
  <si>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</si>
  <si>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</si>
  <si>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</si>
  <si>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</si>
  <si>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</si>
  <si>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</si>
  <si>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</si>
  <si>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</si>
  <si>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</si>
  <si>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</si>
  <si>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</si>
  <si>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plasthliníkovéDN15-SV,TV</t>
  </si>
  <si>
    <t>530563819</t>
  </si>
  <si>
    <t>722173104</t>
  </si>
  <si>
    <t>Potrubie vodovodné plasthliníkové  DN20-SV,TV</t>
  </si>
  <si>
    <t>1728199392</t>
  </si>
  <si>
    <t>722173105</t>
  </si>
  <si>
    <t>Potrubie vodovodné plasthliníkové DN25-SV,TV</t>
  </si>
  <si>
    <t>1446714856</t>
  </si>
  <si>
    <t>722173106</t>
  </si>
  <si>
    <t>Potrubie vodovodné plasthliníkové 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</si>
  <si>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</si>
  <si>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</si>
  <si>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</si>
  <si>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</si>
  <si>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</si>
  <si>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</si>
  <si>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</si>
  <si>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</si>
  <si>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</si>
  <si>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</si>
  <si>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</si>
  <si>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</si>
  <si>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</si>
  <si>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</si>
  <si>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</si>
  <si>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</si>
  <si>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</si>
  <si>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</si>
  <si>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</si>
  <si>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</si>
  <si>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</si>
  <si>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</si>
  <si>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</si>
  <si>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</si>
  <si>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</si>
  <si>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</si>
  <si>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</si>
  <si>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</si>
  <si>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</si>
  <si>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</si>
  <si>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</si>
  <si>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</si>
  <si>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</si>
  <si>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</si>
  <si>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</si>
  <si>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, FF páčka 1"</t>
  </si>
  <si>
    <t>1361707665</t>
  </si>
  <si>
    <t>722239104</t>
  </si>
  <si>
    <t>Montáž vodov. armatúr s 2 závitmi G 5/4</t>
  </si>
  <si>
    <t>576439185</t>
  </si>
  <si>
    <t>4223K0104</t>
  </si>
  <si>
    <t>Uzáver guľový voda 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</si>
  <si>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</si>
  <si>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</si>
  <si>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</si>
  <si>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</si>
  <si>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</si>
  <si>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, FF páčka 2"</t>
  </si>
  <si>
    <t>341348032</t>
  </si>
  <si>
    <t>722239108</t>
  </si>
  <si>
    <t>Montáž vodov. armatúr s 2 závitmi G 3</t>
  </si>
  <si>
    <t>455533323</t>
  </si>
  <si>
    <t>4223K0109</t>
  </si>
  <si>
    <t>Uzáver guľový voda 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</si>
  <si>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</si>
  <si>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</si>
  <si>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</si>
  <si>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</si>
  <si>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</si>
  <si>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</si>
  <si>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</si>
  <si>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</si>
  <si>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</si>
  <si>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</si>
  <si>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</si>
  <si>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</si>
  <si>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</si>
  <si>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</si>
  <si>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</si>
  <si>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</si>
  <si>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</si>
  <si>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</si>
  <si>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</si>
  <si>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</si>
  <si>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</si>
  <si>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</si>
  <si>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</si>
  <si>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</si>
  <si>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</si>
  <si>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</si>
  <si>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</si>
  <si>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</si>
  <si>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</si>
  <si>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</si>
  <si>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</si>
  <si>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</si>
  <si>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</si>
  <si>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</si>
  <si>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</si>
  <si>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</si>
  <si>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</si>
  <si>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</si>
  <si>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</si>
  <si>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</si>
  <si>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</si>
  <si>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</si>
  <si>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</si>
  <si>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</si>
  <si>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</si>
  <si>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</si>
  <si>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</si>
  <si>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</si>
  <si>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</si>
  <si>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</si>
  <si>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</si>
  <si>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</si>
  <si>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Pisoár s odsávacím sifónom</t>
  </si>
  <si>
    <t>-229069809</t>
  </si>
  <si>
    <t>6425C9011</t>
  </si>
  <si>
    <t>Stena pisoárova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</si>
  <si>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</si>
  <si>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</si>
  <si>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</si>
  <si>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</si>
  <si>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</si>
  <si>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</si>
  <si>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</si>
  <si>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</si>
  <si>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</si>
  <si>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</si>
  <si>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</si>
  <si>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</si>
  <si>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</si>
  <si>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</si>
  <si>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</si>
  <si>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</si>
  <si>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</si>
  <si>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</si>
  <si>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</si>
  <si>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</si>
  <si>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</si>
  <si>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</si>
  <si>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</si>
  <si>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</si>
  <si>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</si>
  <si>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</si>
  <si>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</si>
  <si>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</si>
  <si>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</si>
  <si>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</si>
  <si>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</si>
  <si>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</si>
  <si>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</si>
  <si>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</si>
  <si>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</si>
  <si>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</si>
  <si>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</si>
  <si>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</si>
  <si>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</si>
  <si>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</si>
  <si>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</si>
  <si>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</si>
  <si>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</si>
  <si>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</si>
  <si>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</si>
  <si>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</si>
  <si>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</si>
  <si>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</si>
  <si>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</si>
  <si>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</si>
  <si>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</si>
  <si>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</si>
  <si>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</si>
  <si>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</si>
  <si>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</si>
  <si>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</si>
  <si>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</si>
  <si>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</si>
  <si>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</si>
  <si>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</si>
  <si>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</si>
  <si>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</si>
  <si>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</si>
  <si>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</si>
  <si>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</si>
  <si>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</si>
  <si>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</si>
  <si>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</si>
  <si>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</si>
  <si>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</si>
  <si>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</si>
  <si>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</si>
  <si>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</si>
  <si>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</si>
  <si>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</si>
  <si>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</si>
  <si>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</si>
  <si>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</si>
  <si>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</si>
  <si>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</si>
  <si>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</si>
  <si>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</si>
  <si>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</si>
  <si>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</si>
  <si>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</si>
  <si>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</si>
  <si>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</si>
  <si>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</si>
  <si>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</si>
  <si>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</si>
  <si>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</si>
  <si>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</si>
  <si>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</si>
  <si>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</si>
  <si>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</si>
  <si>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</si>
  <si>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</si>
  <si>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</si>
  <si>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</si>
  <si>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</si>
  <si>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</si>
  <si>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</si>
  <si>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</si>
  <si>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</si>
  <si>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</si>
  <si>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</si>
  <si>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</si>
  <si>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</si>
  <si>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</si>
  <si>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</si>
  <si>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</si>
  <si>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</si>
  <si>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</si>
  <si>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</si>
  <si>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</si>
  <si>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</si>
  <si>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</si>
  <si>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</si>
  <si>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</si>
  <si>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</si>
  <si>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</si>
  <si>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03 - SO 01.1b Športova hala - zdravotechnika časť 2 - kanalizácia pre Odovzdávaciu stanicu tepla</t>
  </si>
  <si>
    <t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</si>
  <si>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</si>
  <si>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</si>
  <si>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</si>
  <si>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</si>
  <si>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</si>
  <si>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</si>
  <si>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</si>
  <si>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</si>
  <si>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</si>
  <si>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</si>
  <si>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</si>
  <si>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</si>
  <si>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</si>
  <si>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</si>
  <si>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</si>
  <si>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</si>
  <si>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</si>
  <si>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</si>
  <si>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</si>
  <si>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</si>
  <si>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</si>
  <si>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</si>
  <si>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</si>
  <si>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</si>
  <si>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</si>
  <si>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</si>
  <si>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</si>
  <si>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</si>
  <si>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</si>
  <si>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</si>
  <si>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</si>
  <si>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</si>
  <si>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</si>
  <si>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</si>
  <si>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</si>
  <si>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</si>
  <si>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</si>
  <si>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</si>
  <si>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</si>
  <si>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</si>
  <si>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</si>
  <si>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</si>
  <si>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</si>
  <si>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</si>
  <si>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</si>
  <si>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</si>
  <si>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</si>
  <si>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</si>
  <si>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</si>
  <si>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</si>
  <si>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</si>
  <si>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</si>
  <si>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</si>
  <si>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</si>
  <si>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</si>
  <si>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</si>
  <si>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</si>
  <si>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</si>
  <si>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</si>
  <si>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</si>
  <si>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</si>
  <si>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</si>
  <si>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</si>
  <si>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</si>
  <si>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</si>
  <si>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</si>
  <si>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</si>
  <si>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</si>
  <si>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</si>
  <si>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</si>
  <si>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</si>
  <si>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</si>
  <si>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</si>
  <si>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</si>
  <si>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</si>
  <si>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</si>
  <si>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</si>
  <si>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</si>
  <si>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</si>
  <si>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</si>
  <si>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</si>
  <si>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</si>
  <si>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</si>
  <si>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</si>
  <si>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</si>
  <si>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</si>
  <si>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</si>
  <si>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</si>
  <si>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</si>
  <si>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</si>
  <si>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</si>
  <si>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</si>
  <si>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</si>
  <si>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</si>
  <si>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</si>
  <si>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</si>
  <si>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</si>
  <si>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</si>
  <si>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</si>
  <si>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</si>
  <si>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</si>
  <si>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</si>
  <si>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</si>
  <si>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</si>
  <si>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</si>
  <si>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</si>
  <si>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</si>
  <si>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</si>
  <si>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</si>
  <si>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</si>
  <si>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</si>
  <si>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</si>
  <si>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</si>
  <si>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</si>
  <si>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</si>
  <si>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</si>
  <si>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</si>
  <si>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</si>
  <si>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</si>
  <si>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</si>
  <si>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</si>
  <si>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</si>
  <si>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</si>
  <si>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</si>
  <si>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</si>
  <si>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</si>
  <si>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</si>
  <si>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</si>
  <si>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</si>
  <si>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</si>
  <si>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</si>
  <si>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</si>
  <si>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</si>
  <si>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</si>
  <si>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</si>
  <si>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</si>
  <si>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</si>
  <si>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</si>
  <si>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</si>
  <si>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</si>
  <si>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</si>
  <si>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</si>
  <si>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</si>
  <si>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</si>
  <si>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</si>
  <si>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</si>
  <si>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</si>
  <si>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</si>
  <si>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</si>
  <si>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</si>
  <si>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</si>
  <si>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</si>
  <si>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</si>
  <si>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</si>
  <si>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</si>
  <si>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</si>
  <si>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</si>
  <si>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</si>
  <si>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</si>
  <si>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</si>
  <si>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</si>
  <si>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</si>
  <si>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</si>
  <si>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</si>
  <si>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</si>
  <si>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</si>
  <si>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</si>
  <si>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</si>
  <si>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</si>
  <si>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</si>
  <si>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</si>
  <si>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</si>
  <si>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</si>
  <si>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</si>
  <si>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</si>
  <si>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</si>
  <si>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</si>
  <si>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</si>
  <si>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</si>
  <si>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</si>
  <si>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</si>
  <si>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</si>
  <si>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</si>
  <si>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</si>
  <si>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</si>
  <si>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</si>
  <si>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</si>
  <si>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</si>
  <si>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</si>
  <si>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</si>
  <si>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</si>
  <si>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</si>
  <si>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</si>
  <si>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</si>
  <si>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</si>
  <si>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</si>
  <si>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</si>
  <si>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</si>
  <si>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</si>
  <si>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</si>
  <si>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</si>
  <si>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</si>
  <si>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</si>
  <si>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</si>
  <si>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</si>
  <si>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</si>
  <si>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</si>
  <si>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</si>
  <si>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</si>
  <si>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</si>
  <si>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</si>
  <si>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</si>
  <si>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</si>
  <si>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</si>
  <si>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</si>
  <si>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</si>
  <si>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</si>
  <si>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</si>
  <si>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</si>
  <si>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</si>
  <si>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</si>
  <si>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</si>
  <si>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</si>
  <si>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</si>
  <si>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</si>
  <si>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</si>
  <si>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</si>
  <si>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</si>
  <si>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</si>
  <si>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</si>
  <si>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</si>
  <si>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</si>
  <si>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</si>
  <si>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</si>
  <si>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</si>
  <si>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</si>
  <si>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</si>
  <si>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</si>
  <si>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</si>
  <si>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</si>
  <si>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</si>
  <si>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</si>
  <si>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</si>
  <si>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</si>
  <si>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</si>
  <si>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</si>
  <si>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</si>
  <si>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</si>
  <si>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</si>
  <si>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</si>
  <si>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</si>
  <si>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</si>
  <si>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</si>
  <si>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</si>
  <si>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</si>
  <si>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</si>
  <si>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</si>
  <si>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</si>
  <si>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</si>
  <si>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</si>
  <si>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</si>
  <si>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</si>
  <si>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</si>
  <si>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</si>
  <si>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</si>
  <si>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</si>
  <si>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</si>
  <si>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</si>
  <si>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</si>
  <si>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</si>
  <si>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</si>
  <si>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</si>
  <si>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</si>
  <si>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</si>
  <si>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</si>
  <si>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</si>
  <si>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</si>
  <si>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</si>
  <si>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</si>
  <si>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</si>
  <si>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</si>
  <si>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</si>
  <si>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</si>
  <si>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</si>
  <si>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</si>
  <si>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</si>
  <si>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</si>
  <si>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</si>
  <si>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</si>
  <si>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</si>
  <si>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</si>
  <si>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</si>
  <si>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</si>
  <si>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</si>
  <si>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</si>
  <si>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</si>
  <si>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</si>
  <si>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</si>
  <si>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</si>
  <si>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</si>
  <si>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</si>
  <si>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</si>
  <si>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</si>
  <si>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</si>
  <si>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</si>
  <si>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</si>
  <si>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</si>
  <si>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</si>
  <si>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</si>
  <si>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</si>
  <si>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</si>
  <si>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</si>
  <si>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</si>
  <si>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</si>
  <si>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</si>
  <si>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</si>
  <si>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</si>
  <si>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</si>
  <si>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</si>
  <si>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</si>
  <si>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</si>
  <si>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</si>
  <si>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</si>
  <si>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</si>
  <si>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</si>
  <si>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</si>
  <si>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</si>
  <si>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</si>
  <si>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</si>
  <si>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</si>
  <si>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</si>
  <si>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</si>
  <si>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</si>
  <si>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</si>
  <si>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</si>
  <si>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</si>
  <si>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</si>
  <si>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</si>
  <si>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</si>
  <si>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</si>
  <si>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</si>
  <si>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</si>
  <si>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</si>
  <si>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</si>
  <si>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</si>
  <si>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</si>
  <si>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</si>
  <si>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</si>
  <si>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</si>
  <si>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</si>
  <si>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</si>
  <si>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</si>
  <si>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</si>
  <si>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</si>
  <si>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</si>
  <si>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</si>
  <si>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</si>
  <si>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</si>
  <si>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</si>
  <si>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</si>
  <si>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</si>
  <si>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</si>
  <si>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</si>
  <si>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</si>
  <si>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</si>
  <si>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</si>
  <si>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</si>
  <si>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</si>
  <si>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</si>
  <si>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</si>
  <si>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</si>
  <si>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</si>
  <si>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</si>
  <si>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</si>
  <si>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</si>
  <si>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</si>
  <si>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</si>
  <si>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</si>
  <si>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</si>
  <si>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</si>
  <si>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</si>
  <si>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</si>
  <si>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</si>
  <si>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</si>
  <si>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</si>
  <si>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</si>
  <si>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</si>
  <si>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</si>
  <si>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</si>
  <si>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</si>
  <si>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</si>
  <si>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</si>
  <si>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</si>
  <si>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</si>
  <si>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</si>
  <si>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</si>
  <si>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</si>
  <si>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</si>
  <si>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</si>
  <si>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</si>
  <si>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</si>
  <si>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</si>
  <si>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</si>
  <si>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</si>
  <si>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</si>
  <si>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</si>
  <si>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</si>
  <si>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</si>
  <si>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</si>
  <si>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</si>
  <si>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</si>
  <si>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</si>
  <si>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</si>
  <si>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</si>
  <si>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</si>
  <si>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</si>
  <si>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</si>
  <si>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</si>
  <si>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</si>
  <si>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</si>
  <si>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</si>
  <si>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</si>
  <si>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</si>
  <si>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</si>
  <si>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</si>
  <si>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</si>
  <si>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</si>
  <si>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</si>
  <si>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</si>
  <si>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</si>
  <si>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</si>
  <si>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</si>
  <si>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</si>
  <si>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</si>
  <si>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</si>
  <si>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</si>
  <si>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</si>
  <si>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</si>
  <si>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</si>
  <si>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</si>
  <si>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</si>
  <si>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</si>
  <si>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</si>
  <si>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</si>
  <si>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</si>
  <si>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</si>
  <si>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</si>
  <si>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</si>
  <si>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</si>
  <si>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</si>
  <si>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</si>
  <si>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</si>
  <si>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</si>
  <si>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</si>
  <si>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</si>
  <si>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</si>
  <si>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</si>
  <si>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</si>
  <si>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</si>
  <si>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</si>
  <si>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</si>
  <si>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</si>
  <si>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</si>
  <si>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</si>
  <si>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</si>
  <si>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</si>
  <si>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</si>
  <si>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</si>
  <si>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</si>
  <si>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</si>
  <si>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</si>
  <si>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</si>
  <si>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</si>
  <si>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</si>
  <si>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</si>
  <si>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</si>
  <si>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</si>
  <si>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</si>
  <si>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</si>
  <si>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</si>
  <si>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</si>
  <si>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</si>
  <si>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</si>
  <si>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</si>
  <si>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</si>
  <si>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</si>
  <si>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</si>
  <si>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</si>
  <si>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</si>
  <si>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</si>
  <si>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</si>
  <si>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</si>
  <si>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</si>
  <si>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</si>
  <si>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</si>
  <si>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</si>
  <si>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</si>
  <si>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</si>
  <si>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</si>
  <si>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</si>
  <si>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</si>
  <si>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</si>
  <si>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</si>
  <si>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</si>
  <si>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</si>
  <si>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</si>
  <si>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</si>
  <si>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</si>
  <si>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</si>
  <si>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</si>
  <si>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</si>
  <si>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</si>
  <si>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</si>
  <si>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</si>
  <si>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</si>
  <si>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</si>
  <si>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</si>
  <si>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</si>
  <si>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</si>
  <si>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</si>
  <si>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</si>
  <si>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</si>
  <si>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</si>
  <si>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</si>
  <si>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</si>
  <si>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</si>
  <si>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</si>
  <si>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</si>
  <si>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</si>
  <si>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</si>
  <si>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</si>
  <si>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</si>
  <si>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</si>
  <si>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</si>
  <si>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</si>
  <si>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</si>
  <si>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</si>
  <si>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</si>
  <si>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</si>
  <si>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</si>
  <si>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</si>
  <si>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</si>
  <si>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</si>
  <si>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</si>
  <si>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</si>
  <si>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</si>
  <si>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</si>
  <si>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</si>
  <si>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</si>
  <si>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</si>
  <si>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</si>
  <si>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</si>
  <si>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</si>
  <si>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</si>
  <si>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</si>
  <si>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</si>
  <si>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</si>
  <si>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</si>
  <si>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</si>
  <si>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</si>
  <si>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</si>
  <si>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</si>
  <si>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</si>
  <si>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</si>
  <si>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</si>
  <si>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</si>
  <si>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</si>
  <si>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</si>
  <si>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</si>
  <si>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</si>
  <si>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</si>
  <si>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</si>
  <si>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</si>
  <si>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</si>
  <si>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</si>
  <si>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</si>
  <si>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</si>
  <si>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</si>
  <si>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</si>
  <si>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</si>
  <si>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</si>
  <si>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</si>
  <si>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</si>
  <si>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</si>
  <si>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</si>
  <si>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</si>
  <si>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</si>
  <si>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</si>
  <si>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</si>
  <si>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</si>
  <si>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</si>
  <si>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</si>
  <si>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</si>
  <si>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</si>
  <si>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</si>
  <si>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</si>
  <si>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</si>
  <si>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</si>
  <si>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</si>
  <si>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</si>
  <si>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</si>
  <si>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</si>
  <si>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</si>
  <si>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</si>
  <si>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</si>
  <si>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</si>
  <si>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</si>
  <si>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</si>
  <si>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</si>
  <si>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</si>
  <si>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</si>
  <si>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</si>
  <si>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</si>
  <si>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</si>
  <si>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</si>
  <si>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</si>
  <si>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</si>
  <si>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</si>
  <si>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</si>
  <si>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</si>
  <si>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</si>
  <si>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</si>
  <si>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</si>
  <si>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</si>
  <si>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</si>
  <si>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</si>
  <si>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</si>
  <si>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</si>
  <si>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</si>
  <si>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</si>
  <si>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</si>
  <si>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</si>
  <si>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</si>
  <si>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</si>
  <si>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</si>
  <si>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</si>
  <si>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</si>
  <si>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</si>
  <si>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</si>
  <si>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</si>
  <si>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</si>
  <si>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</si>
  <si>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</si>
  <si>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</si>
  <si>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</si>
  <si>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</si>
  <si>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</si>
  <si>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</si>
  <si>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</si>
  <si>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</si>
  <si>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</si>
  <si>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</si>
  <si>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</si>
  <si>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</si>
  <si>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</si>
  <si>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</si>
  <si>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</si>
  <si>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</si>
  <si>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</si>
  <si>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</si>
  <si>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</si>
  <si>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</si>
  <si>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</si>
  <si>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</si>
  <si>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</si>
  <si>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</si>
  <si>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</si>
  <si>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</si>
  <si>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</si>
  <si>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</si>
  <si>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</si>
  <si>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</si>
  <si>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</si>
  <si>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</si>
  <si>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</si>
  <si>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</si>
  <si>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</si>
  <si>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</si>
  <si>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</si>
  <si>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</si>
  <si>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</si>
  <si>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</si>
  <si>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</si>
  <si>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</si>
  <si>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</si>
  <si>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</si>
  <si>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</si>
  <si>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</si>
  <si>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</si>
  <si>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</si>
  <si>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</si>
  <si>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</si>
  <si>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</si>
  <si>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</si>
  <si>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</si>
  <si>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</si>
  <si>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</si>
  <si>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</si>
  <si>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</si>
  <si>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</si>
  <si>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</si>
  <si>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</si>
  <si>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</si>
  <si>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</si>
  <si>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</si>
  <si>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</si>
  <si>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</si>
  <si>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</si>
  <si>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</si>
  <si>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</si>
  <si>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</si>
  <si>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</si>
  <si>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</si>
  <si>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</si>
  <si>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</si>
  <si>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</si>
  <si>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</si>
  <si>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</si>
  <si>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</si>
  <si>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</si>
  <si>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</si>
  <si>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</si>
  <si>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</si>
  <si>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</si>
  <si>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</si>
  <si>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</si>
  <si>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</si>
  <si>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</si>
  <si>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</si>
  <si>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</si>
  <si>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</si>
  <si>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</si>
  <si>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</si>
  <si>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</si>
  <si>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</si>
  <si>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</si>
  <si>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</si>
  <si>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</si>
  <si>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</si>
  <si>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</si>
  <si>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</si>
  <si>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</si>
  <si>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</si>
  <si>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</si>
  <si>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</si>
  <si>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</si>
  <si>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</si>
  <si>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</si>
  <si>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</si>
  <si>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</si>
  <si>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</si>
  <si>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</si>
  <si>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</si>
  <si>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</si>
  <si>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</si>
  <si>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</si>
  <si>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</si>
  <si>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</si>
  <si>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</si>
  <si>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</si>
  <si>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</si>
  <si>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</si>
  <si>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</si>
  <si>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</si>
  <si>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</si>
  <si>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</si>
  <si>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</si>
  <si>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</si>
  <si>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</si>
  <si>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</si>
  <si>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</si>
  <si>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</si>
  <si>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</si>
  <si>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</si>
  <si>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</si>
  <si>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</si>
  <si>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</si>
  <si>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</si>
  <si>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</si>
  <si>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</si>
  <si>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</si>
  <si>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</si>
  <si>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</si>
  <si>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</si>
  <si>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</si>
  <si>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</si>
  <si>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</si>
  <si>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</si>
  <si>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</si>
  <si>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</si>
  <si>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</si>
  <si>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</si>
  <si>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</si>
  <si>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</si>
  <si>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</si>
  <si>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</si>
  <si>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</si>
  <si>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</si>
  <si>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</si>
  <si>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</si>
  <si>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</si>
  <si>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</si>
  <si>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</si>
  <si>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</si>
  <si>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</si>
  <si>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</si>
  <si>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</si>
  <si>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</si>
  <si>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</si>
  <si>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</si>
  <si>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</si>
  <si>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</si>
  <si>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</si>
  <si>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</si>
  <si>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</si>
  <si>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</si>
  <si>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</si>
  <si>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</si>
  <si>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</si>
  <si>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</si>
  <si>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</si>
  <si>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</si>
  <si>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</si>
  <si>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</si>
  <si>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</si>
  <si>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</si>
  <si>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</si>
  <si>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</si>
  <si>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</si>
  <si>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</si>
  <si>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</si>
  <si>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</si>
  <si>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</si>
  <si>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</si>
  <si>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</si>
  <si>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</si>
  <si>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</si>
  <si>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</si>
  <si>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</si>
  <si>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</si>
  <si>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</si>
  <si>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</si>
  <si>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</si>
  <si>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</si>
  <si>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</si>
  <si>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</si>
  <si>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</si>
  <si>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</si>
  <si>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</si>
  <si>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</si>
  <si>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</si>
  <si>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</si>
  <si>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</si>
  <si>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</si>
  <si>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</si>
  <si>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</si>
  <si>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</si>
  <si>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</si>
  <si>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</si>
  <si>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</si>
  <si>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</si>
  <si>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</si>
  <si>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</si>
  <si>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</si>
  <si>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</si>
  <si>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</si>
  <si>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</si>
  <si>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</si>
  <si>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</si>
  <si>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</si>
  <si>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</si>
  <si>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</si>
  <si>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</si>
  <si>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</si>
  <si>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</si>
  <si>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</si>
  <si>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</si>
  <si>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</si>
  <si>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</si>
  <si>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</si>
  <si>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</si>
  <si>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</si>
  <si>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</si>
  <si>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</si>
  <si>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</si>
  <si>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</si>
  <si>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</si>
  <si>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</si>
  <si>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</si>
  <si>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</si>
  <si>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</si>
  <si>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</si>
  <si>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</si>
  <si>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</si>
  <si>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</si>
  <si>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</si>
  <si>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</si>
  <si>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</si>
  <si>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</si>
  <si>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</si>
  <si>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</si>
  <si>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</si>
  <si>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</si>
  <si>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</si>
  <si>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</si>
  <si>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</si>
  <si>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</si>
  <si>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</si>
  <si>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</si>
  <si>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</si>
  <si>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</si>
  <si>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</si>
  <si>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</si>
  <si>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</si>
  <si>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</si>
  <si>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</si>
  <si>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</si>
  <si>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</si>
  <si>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</si>
  <si>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</si>
  <si>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</si>
  <si>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</si>
  <si>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</si>
  <si>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</si>
  <si>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</si>
  <si>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</si>
  <si>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</si>
  <si>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</si>
  <si>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</si>
  <si>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</si>
  <si>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</si>
  <si>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</si>
  <si>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</si>
  <si>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</si>
  <si>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</si>
  <si>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</si>
  <si>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</si>
  <si>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</si>
  <si>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</si>
  <si>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</si>
  <si>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</si>
  <si>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</si>
  <si>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</si>
  <si>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</si>
  <si>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</si>
  <si>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</si>
  <si>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</si>
  <si>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</si>
  <si>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</si>
  <si>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</si>
  <si>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</si>
  <si>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</si>
  <si>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</si>
  <si>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</si>
  <si>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</si>
  <si>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</si>
  <si>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</si>
  <si>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</si>
  <si>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</si>
  <si>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</si>
  <si>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</si>
  <si>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</si>
  <si>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</si>
  <si>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</si>
  <si>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</si>
  <si>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</si>
  <si>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</si>
  <si>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</si>
  <si>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</si>
  <si>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</si>
  <si>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</si>
  <si>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</si>
  <si>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</si>
  <si>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</si>
  <si>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</si>
  <si>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</si>
  <si>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</si>
  <si>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</si>
  <si>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</si>
  <si>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</si>
  <si>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</si>
  <si>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</si>
  <si>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</si>
  <si>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</si>
  <si>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</si>
  <si>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</si>
  <si>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</si>
  <si>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</si>
  <si>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</si>
  <si>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</si>
  <si>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</si>
  <si>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</si>
  <si>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</si>
  <si>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</si>
  <si>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</si>
  <si>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</si>
  <si>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</si>
  <si>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</si>
  <si>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</si>
  <si>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</si>
  <si>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</si>
  <si>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</si>
  <si>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</si>
  <si>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</si>
  <si>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</si>
  <si>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</si>
  <si>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</si>
  <si>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</si>
  <si>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</si>
  <si>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</si>
  <si>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</si>
  <si>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</si>
  <si>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</si>
  <si>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</si>
  <si>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</si>
  <si>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</si>
  <si>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</si>
  <si>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</si>
  <si>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</si>
  <si>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</si>
  <si>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</si>
  <si>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</si>
  <si>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</si>
  <si>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</si>
  <si>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</si>
  <si>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</si>
  <si>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</si>
  <si>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</si>
  <si>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</si>
  <si>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</si>
  <si>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</si>
  <si>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</si>
  <si>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</si>
  <si>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</si>
  <si>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</si>
  <si>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</si>
  <si>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</si>
  <si>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</si>
  <si>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</si>
  <si>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</si>
  <si>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</si>
  <si>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</si>
  <si>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</si>
  <si>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</si>
  <si>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</si>
  <si>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</si>
  <si>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</si>
  <si>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</si>
  <si>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</si>
  <si>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</si>
  <si>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</si>
  <si>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</si>
  <si>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</si>
  <si>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</si>
  <si>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</si>
  <si>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</si>
  <si>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</si>
  <si>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</si>
  <si>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</si>
  <si>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</si>
  <si>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</si>
  <si>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</si>
  <si>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</si>
  <si>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</si>
  <si>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</si>
  <si>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</si>
  <si>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</si>
  <si>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</si>
  <si>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</si>
  <si>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</si>
  <si>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</si>
  <si>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</si>
  <si>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</si>
  <si>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</si>
  <si>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</si>
  <si>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</si>
  <si>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</si>
  <si>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</si>
  <si>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</si>
  <si>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</si>
  <si>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</si>
  <si>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</si>
  <si>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</si>
  <si>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</si>
  <si>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</si>
  <si>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</si>
  <si>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</si>
  <si>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</si>
  <si>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</si>
  <si>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</si>
  <si>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</si>
  <si>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</si>
  <si>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</si>
  <si>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</si>
  <si>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</si>
  <si>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</si>
  <si>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</si>
  <si>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</si>
  <si>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</si>
  <si>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</si>
  <si>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</si>
  <si>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</si>
  <si>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</si>
  <si>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</si>
  <si>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</si>
  <si>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</si>
  <si>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</si>
  <si>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</si>
  <si>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</si>
  <si>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</si>
  <si>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</si>
  <si>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</si>
  <si>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</si>
  <si>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</si>
  <si>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</si>
  <si>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</si>
  <si>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</si>
  <si>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</si>
  <si>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</si>
  <si>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</si>
  <si>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</si>
  <si>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</si>
  <si>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</si>
  <si>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</si>
  <si>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</si>
  <si>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</si>
  <si>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</si>
  <si>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</si>
  <si>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</si>
  <si>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</si>
  <si>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</si>
  <si>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</si>
  <si>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</si>
  <si>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</si>
  <si>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</si>
  <si>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</si>
  <si>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</si>
  <si>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</si>
  <si>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</si>
  <si>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</si>
  <si>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</si>
  <si>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</si>
  <si>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</si>
  <si>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</si>
  <si>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</si>
  <si>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</si>
  <si>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</si>
  <si>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</si>
  <si>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</si>
  <si>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</si>
  <si>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</si>
  <si>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</si>
  <si>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</si>
  <si>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</si>
  <si>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</si>
  <si>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</si>
  <si>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</si>
  <si>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</si>
  <si>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</si>
  <si>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</si>
  <si>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</si>
  <si>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</si>
  <si>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</si>
  <si>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</si>
  <si>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</si>
  <si>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</si>
  <si>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</si>
  <si>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</si>
  <si>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</si>
  <si>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</si>
  <si>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</si>
  <si>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</si>
  <si>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</si>
  <si>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</si>
  <si>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</si>
  <si>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</si>
  <si>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</si>
  <si>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</si>
  <si>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</si>
  <si>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</si>
  <si>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</si>
  <si>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</si>
  <si>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</si>
  <si>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</si>
  <si>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</si>
  <si>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</si>
  <si>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</si>
  <si>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</si>
  <si>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</si>
  <si>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</si>
  <si>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</si>
  <si>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</si>
  <si>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</si>
  <si>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</si>
  <si>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</si>
  <si>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</si>
  <si>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</si>
  <si>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</si>
  <si>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</si>
  <si>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</si>
  <si>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</si>
  <si>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</si>
  <si>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</si>
  <si>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</si>
  <si>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</si>
  <si>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</si>
  <si>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</si>
  <si>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</si>
  <si>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</si>
  <si>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</si>
  <si>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</si>
  <si>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</si>
  <si>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</si>
  <si>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</si>
  <si>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</si>
  <si>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</si>
  <si>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</si>
  <si>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</si>
  <si>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</si>
  <si>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</si>
  <si>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</si>
  <si>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</si>
  <si>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</si>
  <si>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</si>
  <si>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</si>
  <si>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</si>
  <si>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</si>
  <si>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</si>
  <si>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</si>
  <si>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</si>
  <si>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</si>
  <si>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</si>
  <si>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</si>
  <si>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</si>
  <si>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</si>
  <si>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</si>
  <si>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</si>
  <si>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</si>
  <si>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</si>
  <si>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</si>
  <si>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</si>
  <si>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</si>
  <si>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</si>
  <si>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</si>
  <si>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</si>
  <si>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</si>
  <si>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</si>
  <si>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</si>
  <si>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</si>
  <si>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</si>
  <si>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</si>
  <si>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</si>
  <si>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</si>
  <si>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</si>
  <si>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</si>
  <si>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</si>
  <si>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</si>
  <si>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</si>
  <si>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</si>
  <si>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</si>
  <si>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</si>
  <si>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</si>
  <si>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</si>
  <si>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</si>
  <si>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</si>
  <si>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</si>
  <si>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</si>
  <si>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</si>
  <si>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</si>
  <si>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</si>
  <si>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</si>
  <si>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</si>
  <si>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</si>
  <si>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</si>
  <si>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</si>
  <si>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</si>
  <si>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</si>
  <si>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</si>
  <si>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</si>
  <si>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</si>
  <si>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</si>
  <si>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</si>
  <si>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</si>
  <si>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</si>
  <si>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</si>
  <si>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</si>
  <si>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</si>
  <si>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</si>
  <si>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</si>
  <si>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</si>
  <si>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</si>
  <si>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</si>
  <si>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</si>
  <si>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</si>
  <si>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</si>
  <si>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</si>
  <si>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</si>
  <si>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</si>
  <si>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</si>
  <si>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</si>
  <si>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</si>
  <si>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</si>
  <si>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</si>
  <si>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</si>
  <si>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</si>
  <si>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</si>
  <si>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</si>
  <si>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</si>
  <si>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</si>
  <si>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</si>
  <si>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</si>
  <si>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</si>
  <si>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</si>
  <si>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</si>
  <si>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</si>
  <si>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</si>
  <si>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</si>
  <si>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</si>
  <si>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</si>
  <si>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</si>
  <si>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</si>
  <si>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</si>
  <si>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</si>
  <si>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</si>
  <si>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</si>
  <si>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</si>
  <si>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</si>
  <si>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</si>
  <si>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</si>
  <si>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</si>
  <si>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</si>
  <si>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</si>
  <si>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</si>
  <si>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</si>
  <si>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</si>
  <si>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</si>
  <si>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</si>
  <si>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</si>
  <si>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</si>
  <si>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</si>
  <si>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</si>
  <si>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</si>
  <si>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</si>
  <si>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</si>
  <si>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</si>
  <si>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</si>
  <si>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</si>
  <si>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</si>
  <si>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</si>
  <si>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</si>
  <si>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</si>
  <si>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</si>
  <si>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</si>
  <si>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</si>
  <si>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</si>
  <si>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</si>
  <si>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</si>
  <si>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</si>
  <si>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</si>
  <si>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</si>
  <si>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</si>
  <si>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</si>
  <si>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</si>
  <si>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</si>
  <si>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</si>
  <si>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</si>
  <si>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</si>
  <si>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</si>
  <si>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</si>
  <si>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</si>
  <si>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</si>
  <si>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</si>
  <si>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</si>
  <si>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</si>
  <si>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</si>
  <si>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</si>
  <si>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</si>
  <si>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</si>
  <si>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</si>
  <si>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</si>
  <si>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</si>
  <si>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</si>
  <si>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</si>
  <si>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</si>
  <si>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</si>
  <si>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</si>
  <si>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</si>
  <si>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</si>
  <si>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</si>
  <si>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</si>
  <si>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</si>
  <si>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</si>
  <si>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</si>
  <si>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</si>
  <si>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</si>
  <si>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</si>
  <si>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</si>
  <si>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</si>
  <si>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</si>
  <si>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</si>
  <si>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</si>
  <si>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</si>
  <si>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</si>
  <si>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</si>
  <si>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</si>
  <si>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</si>
  <si>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</si>
  <si>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</si>
  <si>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</si>
  <si>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</si>
  <si>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</si>
  <si>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</si>
  <si>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</si>
  <si>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</si>
  <si>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</si>
  <si>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</si>
  <si>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</si>
  <si>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</si>
  <si>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</si>
  <si>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</si>
  <si>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</si>
  <si>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</si>
  <si>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</si>
  <si>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</si>
  <si>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</si>
  <si>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</si>
  <si>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</si>
  <si>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</si>
  <si>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</si>
  <si>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</si>
  <si>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</si>
  <si>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</si>
  <si>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</si>
  <si>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</si>
  <si>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</si>
  <si>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</si>
  <si>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</si>
  <si>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</si>
  <si>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</si>
  <si>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</si>
  <si>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</si>
  <si>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</si>
  <si>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</si>
  <si>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</si>
  <si>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</si>
  <si>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</si>
  <si>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</si>
  <si>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</si>
  <si>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</si>
  <si>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</si>
  <si>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</si>
  <si>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</si>
  <si>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</si>
  <si>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</si>
  <si>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</si>
  <si>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</si>
  <si>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</si>
  <si>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</si>
  <si>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</si>
  <si>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</si>
  <si>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</si>
  <si>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</si>
  <si>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</si>
  <si>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</si>
  <si>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</si>
  <si>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</si>
  <si>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</si>
  <si>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</si>
  <si>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</si>
  <si>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</si>
  <si>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</si>
  <si>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</si>
  <si>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</si>
  <si>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</si>
  <si>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</si>
  <si>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</si>
  <si>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</si>
  <si>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</si>
  <si>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</si>
  <si>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</si>
  <si>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</si>
  <si>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</si>
  <si>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</si>
  <si>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</si>
  <si>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</si>
  <si>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</si>
  <si>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</si>
  <si>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</si>
  <si>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</si>
  <si>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</si>
  <si>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</si>
  <si>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</si>
  <si>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</si>
  <si>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</si>
  <si>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</si>
  <si>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</si>
  <si>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</si>
  <si>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</si>
  <si>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</si>
  <si>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</si>
  <si>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</si>
  <si>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</si>
  <si>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</si>
  <si>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</si>
  <si>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</si>
  <si>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</si>
  <si>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</si>
  <si>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</si>
  <si>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</si>
  <si>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</si>
  <si>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</si>
  <si>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</si>
  <si>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</si>
  <si>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</si>
  <si>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</si>
  <si>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</si>
  <si>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</si>
  <si>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</si>
  <si>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</si>
  <si>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</si>
  <si>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</si>
  <si>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</si>
  <si>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</si>
  <si>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</si>
  <si>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</si>
  <si>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</si>
  <si>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</si>
  <si>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</si>
  <si>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</si>
  <si>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</si>
  <si>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</si>
  <si>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</si>
  <si>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</si>
  <si>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</si>
  <si>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</si>
  <si>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</si>
  <si>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</si>
  <si>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</si>
  <si>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</si>
  <si>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</si>
  <si>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</si>
  <si>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</si>
  <si>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</si>
  <si>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</si>
  <si>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</si>
  <si>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</si>
  <si>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</si>
  <si>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</si>
  <si>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</si>
  <si>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</si>
  <si>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</si>
  <si>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</si>
  <si>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</si>
  <si>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</si>
  <si>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</si>
  <si>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</si>
  <si>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</si>
  <si>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</si>
  <si>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Ukončenie káblov, drobné stevebné práce, vŕtanie otvorov, sekanie, uvedenie zariadenia do prevádzky</t>
  </si>
  <si>
    <t>Prestup cez strechu pre výfukové potrubie pre odvod spalín vrátane oplechovania výfukového potrubia pre odvod spalín</t>
  </si>
  <si>
    <t>314275014.R</t>
  </si>
  <si>
    <t xml:space="preserve">dodávka a montáž výfukového potrubia pre odvod spalín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</si>
</sst>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5" fillId="5" borderId="0" xfId="0" applyFont="1" applyFill="1" applyAlignment="1">
      <alignment horizontal="left" vertical="center"/>
    </xf>
    <xf numFmtId="4" fontId="25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3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abSelected="1" workbookViewId="0">
      <selection activeCell="AN9" sqref="AN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49" t="s">
        <v>5</v>
      </c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s="1" customFormat="1" ht="12" customHeight="1">
      <c r="B5" s="19"/>
      <c r="D5" s="23" t="s">
        <v>12</v>
      </c>
      <c r="K5" s="230" t="s">
        <v>13</v>
      </c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R5" s="19"/>
      <c r="BE5" s="227" t="s">
        <v>14</v>
      </c>
      <c r="BS5" s="16" t="s">
        <v>6</v>
      </c>
    </row>
    <row r="6" spans="1:74" s="1" customFormat="1" ht="36.950000000000003" customHeight="1">
      <c r="B6" s="19"/>
      <c r="D6" s="25" t="s">
        <v>15</v>
      </c>
      <c r="K6" s="232" t="s">
        <v>16</v>
      </c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R6" s="19"/>
      <c r="BE6" s="228"/>
      <c r="BS6" s="16" t="s">
        <v>6</v>
      </c>
    </row>
    <row r="7" spans="1:74" s="1" customFormat="1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28"/>
      <c r="BS7" s="16" t="s">
        <v>6</v>
      </c>
    </row>
    <row r="8" spans="1:74" s="1" customFormat="1" ht="12" customHeight="1">
      <c r="B8" s="19"/>
      <c r="D8" s="26" t="s">
        <v>19</v>
      </c>
      <c r="K8" s="24" t="s">
        <v>20</v>
      </c>
      <c r="AK8" s="26" t="s">
        <v>21</v>
      </c>
      <c r="AN8" s="27" t="s">
        <v>27</v>
      </c>
      <c r="AR8" s="19"/>
      <c r="BE8" s="228"/>
      <c r="BS8" s="16" t="s">
        <v>6</v>
      </c>
    </row>
    <row r="9" spans="1:74" s="1" customFormat="1" ht="14.45" customHeight="1">
      <c r="B9" s="19"/>
      <c r="AR9" s="19"/>
      <c r="BE9" s="228"/>
      <c r="BS9" s="16" t="s">
        <v>6</v>
      </c>
    </row>
    <row r="10" spans="1:74" s="1" customFormat="1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28"/>
      <c r="BS10" s="16" t="s">
        <v>6</v>
      </c>
    </row>
    <row r="11" spans="1:74" s="1" customFormat="1" ht="18.399999999999999" customHeight="1">
      <c r="B11" s="19"/>
      <c r="E11" s="24" t="s">
        <v>24</v>
      </c>
      <c r="AK11" s="26" t="s">
        <v>25</v>
      </c>
      <c r="AN11" s="24" t="s">
        <v>1</v>
      </c>
      <c r="AR11" s="19"/>
      <c r="BE11" s="228"/>
      <c r="BS11" s="16" t="s">
        <v>6</v>
      </c>
    </row>
    <row r="12" spans="1:74" s="1" customFormat="1" ht="6.95" customHeight="1">
      <c r="B12" s="19"/>
      <c r="AR12" s="19"/>
      <c r="BE12" s="228"/>
      <c r="BS12" s="16" t="s">
        <v>6</v>
      </c>
    </row>
    <row r="13" spans="1:74" s="1" customFormat="1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228"/>
      <c r="BS13" s="16" t="s">
        <v>6</v>
      </c>
    </row>
    <row r="14" spans="1:74" ht="12.75">
      <c r="B14" s="19"/>
      <c r="E14" s="233" t="s">
        <v>27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6" t="s">
        <v>25</v>
      </c>
      <c r="AN14" s="28" t="s">
        <v>27</v>
      </c>
      <c r="AR14" s="19"/>
      <c r="BE14" s="228"/>
      <c r="BS14" s="16" t="s">
        <v>6</v>
      </c>
    </row>
    <row r="15" spans="1:74" s="1" customFormat="1" ht="6.95" customHeight="1">
      <c r="B15" s="19"/>
      <c r="AR15" s="19"/>
      <c r="BE15" s="228"/>
      <c r="BS15" s="16" t="s">
        <v>3</v>
      </c>
    </row>
    <row r="16" spans="1:74" s="1" customFormat="1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228"/>
      <c r="BS16" s="16" t="s">
        <v>3</v>
      </c>
    </row>
    <row r="17" spans="1:71" s="1" customFormat="1" ht="18.399999999999999" customHeight="1">
      <c r="B17" s="19"/>
      <c r="E17" s="24" t="s">
        <v>29</v>
      </c>
      <c r="AK17" s="26" t="s">
        <v>25</v>
      </c>
      <c r="AN17" s="24" t="s">
        <v>1</v>
      </c>
      <c r="AR17" s="19"/>
      <c r="BE17" s="228"/>
      <c r="BS17" s="16" t="s">
        <v>30</v>
      </c>
    </row>
    <row r="18" spans="1:71" s="1" customFormat="1" ht="6.95" customHeight="1">
      <c r="B18" s="19"/>
      <c r="AR18" s="19"/>
      <c r="BE18" s="228"/>
      <c r="BS18" s="16" t="s">
        <v>6</v>
      </c>
    </row>
    <row r="19" spans="1:71" s="1" customFormat="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228"/>
      <c r="BS19" s="16" t="s">
        <v>6</v>
      </c>
    </row>
    <row r="20" spans="1:71" s="1" customFormat="1" ht="18.399999999999999" customHeight="1">
      <c r="B20" s="19"/>
      <c r="E20" s="24" t="s">
        <v>29</v>
      </c>
      <c r="AK20" s="26" t="s">
        <v>25</v>
      </c>
      <c r="AN20" s="24" t="s">
        <v>1</v>
      </c>
      <c r="AR20" s="19"/>
      <c r="BE20" s="228"/>
      <c r="BS20" s="16" t="s">
        <v>30</v>
      </c>
    </row>
    <row r="21" spans="1:71" s="1" customFormat="1" ht="6.95" customHeight="1">
      <c r="B21" s="19"/>
      <c r="AR21" s="19"/>
      <c r="BE21" s="228"/>
    </row>
    <row r="22" spans="1:71" s="1" customFormat="1" ht="12" customHeight="1">
      <c r="B22" s="19"/>
      <c r="D22" s="26" t="s">
        <v>32</v>
      </c>
      <c r="AR22" s="19"/>
      <c r="BE22" s="228"/>
    </row>
    <row r="23" spans="1:71" s="1" customFormat="1" ht="16.5" customHeight="1">
      <c r="B23" s="19"/>
      <c r="E23" s="235" t="s">
        <v>1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R23" s="19"/>
      <c r="BE23" s="228"/>
    </row>
    <row r="24" spans="1:71" s="1" customFormat="1" ht="6.95" customHeight="1">
      <c r="B24" s="19"/>
      <c r="AR24" s="19"/>
      <c r="BE24" s="228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8"/>
    </row>
    <row r="26" spans="1:71" s="2" customFormat="1" ht="25.9" customHeight="1">
      <c r="A26" s="31"/>
      <c r="B26" s="32"/>
      <c r="C26" s="31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6">
        <f>ROUND(AG94,2)</f>
        <v>0</v>
      </c>
      <c r="AL26" s="237"/>
      <c r="AM26" s="237"/>
      <c r="AN26" s="237"/>
      <c r="AO26" s="237"/>
      <c r="AP26" s="31"/>
      <c r="AQ26" s="31"/>
      <c r="AR26" s="32"/>
      <c r="BE26" s="228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28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38" t="s">
        <v>34</v>
      </c>
      <c r="M28" s="238"/>
      <c r="N28" s="238"/>
      <c r="O28" s="238"/>
      <c r="P28" s="238"/>
      <c r="Q28" s="31"/>
      <c r="R28" s="31"/>
      <c r="S28" s="31"/>
      <c r="T28" s="31"/>
      <c r="U28" s="31"/>
      <c r="V28" s="31"/>
      <c r="W28" s="238" t="s">
        <v>35</v>
      </c>
      <c r="X28" s="238"/>
      <c r="Y28" s="238"/>
      <c r="Z28" s="238"/>
      <c r="AA28" s="238"/>
      <c r="AB28" s="238"/>
      <c r="AC28" s="238"/>
      <c r="AD28" s="238"/>
      <c r="AE28" s="238"/>
      <c r="AF28" s="31"/>
      <c r="AG28" s="31"/>
      <c r="AH28" s="31"/>
      <c r="AI28" s="31"/>
      <c r="AJ28" s="31"/>
      <c r="AK28" s="238" t="s">
        <v>36</v>
      </c>
      <c r="AL28" s="238"/>
      <c r="AM28" s="238"/>
      <c r="AN28" s="238"/>
      <c r="AO28" s="238"/>
      <c r="AP28" s="31"/>
      <c r="AQ28" s="31"/>
      <c r="AR28" s="32"/>
      <c r="BE28" s="228"/>
    </row>
    <row r="29" spans="1:71" s="3" customFormat="1" ht="14.45" customHeight="1">
      <c r="B29" s="36"/>
      <c r="D29" s="26" t="s">
        <v>37</v>
      </c>
      <c r="F29" s="37" t="s">
        <v>38</v>
      </c>
      <c r="L29" s="241">
        <v>0.2</v>
      </c>
      <c r="M29" s="240"/>
      <c r="N29" s="240"/>
      <c r="O29" s="240"/>
      <c r="P29" s="240"/>
      <c r="Q29" s="38"/>
      <c r="R29" s="38"/>
      <c r="S29" s="38"/>
      <c r="T29" s="38"/>
      <c r="U29" s="38"/>
      <c r="V29" s="38"/>
      <c r="W29" s="239">
        <f>ROUND(AZ94, 2)</f>
        <v>0</v>
      </c>
      <c r="X29" s="240"/>
      <c r="Y29" s="240"/>
      <c r="Z29" s="240"/>
      <c r="AA29" s="240"/>
      <c r="AB29" s="240"/>
      <c r="AC29" s="240"/>
      <c r="AD29" s="240"/>
      <c r="AE29" s="240"/>
      <c r="AF29" s="38"/>
      <c r="AG29" s="38"/>
      <c r="AH29" s="38"/>
      <c r="AI29" s="38"/>
      <c r="AJ29" s="38"/>
      <c r="AK29" s="239">
        <f>ROUND(AV94, 2)</f>
        <v>0</v>
      </c>
      <c r="AL29" s="240"/>
      <c r="AM29" s="240"/>
      <c r="AN29" s="240"/>
      <c r="AO29" s="240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9"/>
    </row>
    <row r="30" spans="1:71" s="3" customFormat="1" ht="14.45" customHeight="1">
      <c r="B30" s="36"/>
      <c r="F30" s="37" t="s">
        <v>39</v>
      </c>
      <c r="L30" s="241">
        <v>0.2</v>
      </c>
      <c r="M30" s="240"/>
      <c r="N30" s="240"/>
      <c r="O30" s="240"/>
      <c r="P30" s="240"/>
      <c r="Q30" s="38"/>
      <c r="R30" s="38"/>
      <c r="S30" s="38"/>
      <c r="T30" s="38"/>
      <c r="U30" s="38"/>
      <c r="V30" s="38"/>
      <c r="W30" s="239">
        <f>ROUND(BA94, 2)</f>
        <v>0</v>
      </c>
      <c r="X30" s="240"/>
      <c r="Y30" s="240"/>
      <c r="Z30" s="240"/>
      <c r="AA30" s="240"/>
      <c r="AB30" s="240"/>
      <c r="AC30" s="240"/>
      <c r="AD30" s="240"/>
      <c r="AE30" s="240"/>
      <c r="AF30" s="38"/>
      <c r="AG30" s="38"/>
      <c r="AH30" s="38"/>
      <c r="AI30" s="38"/>
      <c r="AJ30" s="38"/>
      <c r="AK30" s="239">
        <f>ROUND(AW94, 2)</f>
        <v>0</v>
      </c>
      <c r="AL30" s="240"/>
      <c r="AM30" s="240"/>
      <c r="AN30" s="240"/>
      <c r="AO30" s="240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9"/>
    </row>
    <row r="31" spans="1:71" s="3" customFormat="1" ht="14.45" hidden="1" customHeight="1">
      <c r="B31" s="36"/>
      <c r="F31" s="26" t="s">
        <v>40</v>
      </c>
      <c r="L31" s="242">
        <v>0.2</v>
      </c>
      <c r="M31" s="243"/>
      <c r="N31" s="243"/>
      <c r="O31" s="243"/>
      <c r="P31" s="243"/>
      <c r="W31" s="244">
        <f>ROUND(BB94, 2)</f>
        <v>0</v>
      </c>
      <c r="X31" s="243"/>
      <c r="Y31" s="243"/>
      <c r="Z31" s="243"/>
      <c r="AA31" s="243"/>
      <c r="AB31" s="243"/>
      <c r="AC31" s="243"/>
      <c r="AD31" s="243"/>
      <c r="AE31" s="243"/>
      <c r="AK31" s="244">
        <v>0</v>
      </c>
      <c r="AL31" s="243"/>
      <c r="AM31" s="243"/>
      <c r="AN31" s="243"/>
      <c r="AO31" s="243"/>
      <c r="AR31" s="36"/>
      <c r="BE31" s="229"/>
    </row>
    <row r="32" spans="1:71" s="3" customFormat="1" ht="14.45" hidden="1" customHeight="1">
      <c r="B32" s="36"/>
      <c r="F32" s="26" t="s">
        <v>41</v>
      </c>
      <c r="L32" s="242">
        <v>0.2</v>
      </c>
      <c r="M32" s="243"/>
      <c r="N32" s="243"/>
      <c r="O32" s="243"/>
      <c r="P32" s="243"/>
      <c r="W32" s="244">
        <f>ROUND(BC94, 2)</f>
        <v>0</v>
      </c>
      <c r="X32" s="243"/>
      <c r="Y32" s="243"/>
      <c r="Z32" s="243"/>
      <c r="AA32" s="243"/>
      <c r="AB32" s="243"/>
      <c r="AC32" s="243"/>
      <c r="AD32" s="243"/>
      <c r="AE32" s="243"/>
      <c r="AK32" s="244">
        <v>0</v>
      </c>
      <c r="AL32" s="243"/>
      <c r="AM32" s="243"/>
      <c r="AN32" s="243"/>
      <c r="AO32" s="243"/>
      <c r="AR32" s="36"/>
      <c r="BE32" s="229"/>
    </row>
    <row r="33" spans="1:57" s="3" customFormat="1" ht="14.45" hidden="1" customHeight="1">
      <c r="B33" s="36"/>
      <c r="F33" s="37" t="s">
        <v>42</v>
      </c>
      <c r="L33" s="241">
        <v>0</v>
      </c>
      <c r="M33" s="240"/>
      <c r="N33" s="240"/>
      <c r="O33" s="240"/>
      <c r="P33" s="240"/>
      <c r="Q33" s="38"/>
      <c r="R33" s="38"/>
      <c r="S33" s="38"/>
      <c r="T33" s="38"/>
      <c r="U33" s="38"/>
      <c r="V33" s="38"/>
      <c r="W33" s="239">
        <f>ROUND(BD94, 2)</f>
        <v>0</v>
      </c>
      <c r="X33" s="240"/>
      <c r="Y33" s="240"/>
      <c r="Z33" s="240"/>
      <c r="AA33" s="240"/>
      <c r="AB33" s="240"/>
      <c r="AC33" s="240"/>
      <c r="AD33" s="240"/>
      <c r="AE33" s="240"/>
      <c r="AF33" s="38"/>
      <c r="AG33" s="38"/>
      <c r="AH33" s="38"/>
      <c r="AI33" s="38"/>
      <c r="AJ33" s="38"/>
      <c r="AK33" s="239">
        <v>0</v>
      </c>
      <c r="AL33" s="240"/>
      <c r="AM33" s="240"/>
      <c r="AN33" s="240"/>
      <c r="AO33" s="240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9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28"/>
    </row>
    <row r="35" spans="1:57" s="2" customFormat="1" ht="25.9" customHeight="1">
      <c r="A35" s="31"/>
      <c r="B35" s="32"/>
      <c r="C35" s="40"/>
      <c r="D35" s="41" t="s">
        <v>43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44</v>
      </c>
      <c r="U35" s="42"/>
      <c r="V35" s="42"/>
      <c r="W35" s="42"/>
      <c r="X35" s="248" t="s">
        <v>45</v>
      </c>
      <c r="Y35" s="246"/>
      <c r="Z35" s="246"/>
      <c r="AA35" s="246"/>
      <c r="AB35" s="246"/>
      <c r="AC35" s="42"/>
      <c r="AD35" s="42"/>
      <c r="AE35" s="42"/>
      <c r="AF35" s="42"/>
      <c r="AG35" s="42"/>
      <c r="AH35" s="42"/>
      <c r="AI35" s="42"/>
      <c r="AJ35" s="42"/>
      <c r="AK35" s="245">
        <f>SUM(AK26:AK33)</f>
        <v>0</v>
      </c>
      <c r="AL35" s="246"/>
      <c r="AM35" s="246"/>
      <c r="AN35" s="246"/>
      <c r="AO35" s="247"/>
      <c r="AP35" s="40"/>
      <c r="AQ35" s="40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4"/>
      <c r="D49" s="45" t="s">
        <v>46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47</v>
      </c>
      <c r="AI49" s="46"/>
      <c r="AJ49" s="46"/>
      <c r="AK49" s="46"/>
      <c r="AL49" s="46"/>
      <c r="AM49" s="46"/>
      <c r="AN49" s="46"/>
      <c r="AO49" s="46"/>
      <c r="AR49" s="44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1"/>
      <c r="B60" s="32"/>
      <c r="C60" s="31"/>
      <c r="D60" s="47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7" t="s">
        <v>48</v>
      </c>
      <c r="AI60" s="34"/>
      <c r="AJ60" s="34"/>
      <c r="AK60" s="34"/>
      <c r="AL60" s="34"/>
      <c r="AM60" s="47" t="s">
        <v>49</v>
      </c>
      <c r="AN60" s="34"/>
      <c r="AO60" s="34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1"/>
      <c r="B64" s="32"/>
      <c r="C64" s="31"/>
      <c r="D64" s="45" t="s">
        <v>50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51</v>
      </c>
      <c r="AI64" s="48"/>
      <c r="AJ64" s="48"/>
      <c r="AK64" s="48"/>
      <c r="AL64" s="48"/>
      <c r="AM64" s="48"/>
      <c r="AN64" s="48"/>
      <c r="AO64" s="48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1"/>
      <c r="B75" s="32"/>
      <c r="C75" s="31"/>
      <c r="D75" s="47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7" t="s">
        <v>48</v>
      </c>
      <c r="AI75" s="34"/>
      <c r="AJ75" s="34"/>
      <c r="AK75" s="34"/>
      <c r="AL75" s="34"/>
      <c r="AM75" s="47" t="s">
        <v>49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2"/>
      <c r="BE77" s="31"/>
    </row>
    <row r="81" spans="1:91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2"/>
      <c r="BE81" s="31"/>
    </row>
    <row r="82" spans="1:91" s="2" customFormat="1" ht="24.95" customHeight="1">
      <c r="A82" s="31"/>
      <c r="B82" s="32"/>
      <c r="C82" s="20" t="s">
        <v>52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3"/>
      <c r="C84" s="26" t="s">
        <v>12</v>
      </c>
      <c r="L84" s="4" t="str">
        <f>K5</f>
        <v>15201-O</v>
      </c>
      <c r="AR84" s="53"/>
    </row>
    <row r="85" spans="1:91" s="5" customFormat="1" ht="36.950000000000003" customHeight="1">
      <c r="B85" s="54"/>
      <c r="C85" s="55" t="s">
        <v>15</v>
      </c>
      <c r="L85" s="221" t="str">
        <f>K6</f>
        <v xml:space="preserve"> ŠH Angels Aréna  Rekonštrukcia a Modernizácia pre VO</v>
      </c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R85" s="54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19</v>
      </c>
      <c r="D87" s="31"/>
      <c r="E87" s="31"/>
      <c r="F87" s="31"/>
      <c r="G87" s="31"/>
      <c r="H87" s="31"/>
      <c r="I87" s="31"/>
      <c r="J87" s="31"/>
      <c r="K87" s="31"/>
      <c r="L87" s="56" t="str">
        <f>IF(K8="","",K8)</f>
        <v>Košice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21</v>
      </c>
      <c r="AJ87" s="31"/>
      <c r="AK87" s="31"/>
      <c r="AL87" s="31"/>
      <c r="AM87" s="251" t="str">
        <f>IF(AN8= "","",AN8)</f>
        <v>Vyplň údaj</v>
      </c>
      <c r="AN87" s="251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Mesto Košice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28</v>
      </c>
      <c r="AJ89" s="31"/>
      <c r="AK89" s="31"/>
      <c r="AL89" s="31"/>
      <c r="AM89" s="252" t="str">
        <f>IF(E17="","",E17)</f>
        <v xml:space="preserve"> </v>
      </c>
      <c r="AN89" s="253"/>
      <c r="AO89" s="253"/>
      <c r="AP89" s="253"/>
      <c r="AQ89" s="31"/>
      <c r="AR89" s="32"/>
      <c r="AS89" s="254" t="s">
        <v>53</v>
      </c>
      <c r="AT89" s="255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31"/>
    </row>
    <row r="90" spans="1:91" s="2" customFormat="1" ht="15.2" customHeight="1">
      <c r="A90" s="31"/>
      <c r="B90" s="32"/>
      <c r="C90" s="26" t="s">
        <v>26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31</v>
      </c>
      <c r="AJ90" s="31"/>
      <c r="AK90" s="31"/>
      <c r="AL90" s="31"/>
      <c r="AM90" s="252" t="str">
        <f>IF(E20="","",E20)</f>
        <v xml:space="preserve"> </v>
      </c>
      <c r="AN90" s="253"/>
      <c r="AO90" s="253"/>
      <c r="AP90" s="253"/>
      <c r="AQ90" s="31"/>
      <c r="AR90" s="32"/>
      <c r="AS90" s="256"/>
      <c r="AT90" s="257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56"/>
      <c r="AT91" s="257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31"/>
    </row>
    <row r="92" spans="1:91" s="2" customFormat="1" ht="29.25" customHeight="1">
      <c r="A92" s="31"/>
      <c r="B92" s="32"/>
      <c r="C92" s="217" t="s">
        <v>54</v>
      </c>
      <c r="D92" s="218"/>
      <c r="E92" s="218"/>
      <c r="F92" s="218"/>
      <c r="G92" s="218"/>
      <c r="H92" s="62"/>
      <c r="I92" s="220" t="s">
        <v>55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50" t="s">
        <v>56</v>
      </c>
      <c r="AH92" s="218"/>
      <c r="AI92" s="218"/>
      <c r="AJ92" s="218"/>
      <c r="AK92" s="218"/>
      <c r="AL92" s="218"/>
      <c r="AM92" s="218"/>
      <c r="AN92" s="220" t="s">
        <v>57</v>
      </c>
      <c r="AO92" s="218"/>
      <c r="AP92" s="225"/>
      <c r="AQ92" s="63" t="s">
        <v>58</v>
      </c>
      <c r="AR92" s="32"/>
      <c r="AS92" s="64" t="s">
        <v>59</v>
      </c>
      <c r="AT92" s="65" t="s">
        <v>60</v>
      </c>
      <c r="AU92" s="65" t="s">
        <v>61</v>
      </c>
      <c r="AV92" s="65" t="s">
        <v>62</v>
      </c>
      <c r="AW92" s="65" t="s">
        <v>63</v>
      </c>
      <c r="AX92" s="65" t="s">
        <v>64</v>
      </c>
      <c r="AY92" s="65" t="s">
        <v>65</v>
      </c>
      <c r="AZ92" s="65" t="s">
        <v>66</v>
      </c>
      <c r="BA92" s="65" t="s">
        <v>67</v>
      </c>
      <c r="BB92" s="65" t="s">
        <v>68</v>
      </c>
      <c r="BC92" s="65" t="s">
        <v>69</v>
      </c>
      <c r="BD92" s="66" t="s">
        <v>70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  <c r="BE93" s="31"/>
    </row>
    <row r="94" spans="1:91" s="6" customFormat="1" ht="32.450000000000003" customHeight="1">
      <c r="B94" s="70"/>
      <c r="C94" s="71" t="s">
        <v>71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26">
        <f>ROUND(SUM(AG95:AG108),2)</f>
        <v>0</v>
      </c>
      <c r="AH94" s="226"/>
      <c r="AI94" s="226"/>
      <c r="AJ94" s="226"/>
      <c r="AK94" s="226"/>
      <c r="AL94" s="226"/>
      <c r="AM94" s="226"/>
      <c r="AN94" s="258">
        <f t="shared" ref="AN94:AN108" si="0">SUM(AG94,AT94)</f>
        <v>0</v>
      </c>
      <c r="AO94" s="258"/>
      <c r="AP94" s="258"/>
      <c r="AQ94" s="74" t="s">
        <v>1</v>
      </c>
      <c r="AR94" s="70"/>
      <c r="AS94" s="75">
        <f>ROUND(SUM(AS95:AS108),2)</f>
        <v>0</v>
      </c>
      <c r="AT94" s="76">
        <f t="shared" ref="AT94:AT108" si="1">ROUND(SUM(AV94:AW94),2)</f>
        <v>0</v>
      </c>
      <c r="AU94" s="77">
        <f>ROUND(SUM(AU95:AU108),5)</f>
        <v>0</v>
      </c>
      <c r="AV94" s="76">
        <f>ROUND(AZ94*L29,2)</f>
        <v>0</v>
      </c>
      <c r="AW94" s="76">
        <f>ROUND(BA94*L30,2)</f>
        <v>0</v>
      </c>
      <c r="AX94" s="76">
        <f>ROUND(BB94*L29,2)</f>
        <v>0</v>
      </c>
      <c r="AY94" s="76">
        <f>ROUND(BC94*L30,2)</f>
        <v>0</v>
      </c>
      <c r="AZ94" s="76">
        <f>ROUND(SUM(AZ95:AZ108),2)</f>
        <v>0</v>
      </c>
      <c r="BA94" s="76">
        <f>ROUND(SUM(BA95:BA108),2)</f>
        <v>0</v>
      </c>
      <c r="BB94" s="76">
        <f>ROUND(SUM(BB95:BB108),2)</f>
        <v>0</v>
      </c>
      <c r="BC94" s="76">
        <f>ROUND(SUM(BC95:BC108),2)</f>
        <v>0</v>
      </c>
      <c r="BD94" s="78">
        <f>ROUND(SUM(BD95:BD108),2)</f>
        <v>0</v>
      </c>
      <c r="BS94" s="79" t="s">
        <v>72</v>
      </c>
      <c r="BT94" s="79" t="s">
        <v>73</v>
      </c>
      <c r="BU94" s="80" t="s">
        <v>74</v>
      </c>
      <c r="BV94" s="79" t="s">
        <v>75</v>
      </c>
      <c r="BW94" s="79" t="s">
        <v>4</v>
      </c>
      <c r="BX94" s="79" t="s">
        <v>76</v>
      </c>
      <c r="CL94" s="79" t="s">
        <v>1</v>
      </c>
    </row>
    <row r="95" spans="1:91" s="7" customFormat="1" ht="16.5" customHeight="1">
      <c r="A95" s="81" t="s">
        <v>77</v>
      </c>
      <c r="B95" s="82"/>
      <c r="C95" s="83"/>
      <c r="D95" s="219" t="s">
        <v>78</v>
      </c>
      <c r="E95" s="219"/>
      <c r="F95" s="219"/>
      <c r="G95" s="219"/>
      <c r="H95" s="219"/>
      <c r="I95" s="84"/>
      <c r="J95" s="219" t="s">
        <v>79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23">
        <f>'00 - SO 01 Športova hala ...'!J32</f>
        <v>0</v>
      </c>
      <c r="AH95" s="224"/>
      <c r="AI95" s="224"/>
      <c r="AJ95" s="224"/>
      <c r="AK95" s="224"/>
      <c r="AL95" s="224"/>
      <c r="AM95" s="224"/>
      <c r="AN95" s="223">
        <f t="shared" si="0"/>
        <v>0</v>
      </c>
      <c r="AO95" s="224"/>
      <c r="AP95" s="224"/>
      <c r="AQ95" s="85" t="s">
        <v>80</v>
      </c>
      <c r="AR95" s="82"/>
      <c r="AS95" s="86">
        <v>0</v>
      </c>
      <c r="AT95" s="87">
        <f t="shared" si="1"/>
        <v>0</v>
      </c>
      <c r="AU95" s="88">
        <f>'00 - SO 01 Športova hala ...'!P142</f>
        <v>0</v>
      </c>
      <c r="AV95" s="87">
        <f>'00 - SO 01 Športova hala ...'!J35</f>
        <v>0</v>
      </c>
      <c r="AW95" s="87">
        <f>'00 - SO 01 Športova hala ...'!J36</f>
        <v>0</v>
      </c>
      <c r="AX95" s="87">
        <f>'00 - SO 01 Športova hala ...'!J37</f>
        <v>0</v>
      </c>
      <c r="AY95" s="87">
        <f>'00 - SO 01 Športova hala ...'!J38</f>
        <v>0</v>
      </c>
      <c r="AZ95" s="87">
        <f>'00 - SO 01 Športova hala ...'!F35</f>
        <v>0</v>
      </c>
      <c r="BA95" s="87">
        <f>'00 - SO 01 Športova hala ...'!F36</f>
        <v>0</v>
      </c>
      <c r="BB95" s="87">
        <f>'00 - SO 01 Športova hala ...'!F37</f>
        <v>0</v>
      </c>
      <c r="BC95" s="87">
        <f>'00 - SO 01 Športova hala ...'!F38</f>
        <v>0</v>
      </c>
      <c r="BD95" s="89">
        <f>'00 - SO 01 Športova hala ...'!F39</f>
        <v>0</v>
      </c>
      <c r="BT95" s="90" t="s">
        <v>81</v>
      </c>
      <c r="BV95" s="90" t="s">
        <v>75</v>
      </c>
      <c r="BW95" s="90" t="s">
        <v>82</v>
      </c>
      <c r="BX95" s="90" t="s">
        <v>4</v>
      </c>
      <c r="CL95" s="90" t="s">
        <v>1</v>
      </c>
      <c r="CM95" s="90" t="s">
        <v>73</v>
      </c>
    </row>
    <row r="96" spans="1:91" s="7" customFormat="1" ht="16.5" customHeight="1">
      <c r="A96" s="81" t="s">
        <v>77</v>
      </c>
      <c r="B96" s="82"/>
      <c r="C96" s="83"/>
      <c r="D96" s="219" t="s">
        <v>83</v>
      </c>
      <c r="E96" s="219"/>
      <c r="F96" s="219"/>
      <c r="G96" s="219"/>
      <c r="H96" s="219"/>
      <c r="I96" s="84"/>
      <c r="J96" s="219" t="s">
        <v>84</v>
      </c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23">
        <f>'01 - SO 01 Športová hala ...'!J32</f>
        <v>0</v>
      </c>
      <c r="AH96" s="224"/>
      <c r="AI96" s="224"/>
      <c r="AJ96" s="224"/>
      <c r="AK96" s="224"/>
      <c r="AL96" s="224"/>
      <c r="AM96" s="224"/>
      <c r="AN96" s="223">
        <f t="shared" si="0"/>
        <v>0</v>
      </c>
      <c r="AO96" s="224"/>
      <c r="AP96" s="224"/>
      <c r="AQ96" s="85" t="s">
        <v>80</v>
      </c>
      <c r="AR96" s="82"/>
      <c r="AS96" s="86">
        <v>0</v>
      </c>
      <c r="AT96" s="87">
        <f t="shared" si="1"/>
        <v>0</v>
      </c>
      <c r="AU96" s="88">
        <f>'01 - SO 01 Športová hala ...'!P152</f>
        <v>0</v>
      </c>
      <c r="AV96" s="87">
        <f>'01 - SO 01 Športová hala ...'!J35</f>
        <v>0</v>
      </c>
      <c r="AW96" s="87">
        <f>'01 - SO 01 Športová hala ...'!J36</f>
        <v>0</v>
      </c>
      <c r="AX96" s="87">
        <f>'01 - SO 01 Športová hala ...'!J37</f>
        <v>0</v>
      </c>
      <c r="AY96" s="87">
        <f>'01 - SO 01 Športová hala ...'!J38</f>
        <v>0</v>
      </c>
      <c r="AZ96" s="87">
        <f>'01 - SO 01 Športová hala ...'!F35</f>
        <v>0</v>
      </c>
      <c r="BA96" s="87">
        <f>'01 - SO 01 Športová hala ...'!F36</f>
        <v>0</v>
      </c>
      <c r="BB96" s="87">
        <f>'01 - SO 01 Športová hala ...'!F37</f>
        <v>0</v>
      </c>
      <c r="BC96" s="87">
        <f>'01 - SO 01 Športová hala ...'!F38</f>
        <v>0</v>
      </c>
      <c r="BD96" s="89">
        <f>'01 - SO 01 Športová hala ...'!F39</f>
        <v>0</v>
      </c>
      <c r="BT96" s="90" t="s">
        <v>81</v>
      </c>
      <c r="BV96" s="90" t="s">
        <v>75</v>
      </c>
      <c r="BW96" s="90" t="s">
        <v>85</v>
      </c>
      <c r="BX96" s="90" t="s">
        <v>4</v>
      </c>
      <c r="CL96" s="90" t="s">
        <v>1</v>
      </c>
      <c r="CM96" s="90" t="s">
        <v>73</v>
      </c>
    </row>
    <row r="97" spans="1:91" s="7" customFormat="1" ht="24.75" customHeight="1">
      <c r="A97" s="81" t="s">
        <v>77</v>
      </c>
      <c r="B97" s="82"/>
      <c r="C97" s="83"/>
      <c r="D97" s="219" t="s">
        <v>86</v>
      </c>
      <c r="E97" s="219"/>
      <c r="F97" s="219"/>
      <c r="G97" s="219"/>
      <c r="H97" s="219"/>
      <c r="I97" s="84"/>
      <c r="J97" s="219" t="s">
        <v>87</v>
      </c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23">
        <f>'02 - SO 01.1a Športova ha...'!J32</f>
        <v>0</v>
      </c>
      <c r="AH97" s="224"/>
      <c r="AI97" s="224"/>
      <c r="AJ97" s="224"/>
      <c r="AK97" s="224"/>
      <c r="AL97" s="224"/>
      <c r="AM97" s="224"/>
      <c r="AN97" s="223">
        <f t="shared" si="0"/>
        <v>0</v>
      </c>
      <c r="AO97" s="224"/>
      <c r="AP97" s="224"/>
      <c r="AQ97" s="85" t="s">
        <v>80</v>
      </c>
      <c r="AR97" s="82"/>
      <c r="AS97" s="86">
        <v>0</v>
      </c>
      <c r="AT97" s="87">
        <f t="shared" si="1"/>
        <v>0</v>
      </c>
      <c r="AU97" s="88">
        <f>'02 - SO 01.1a Športova ha...'!P138</f>
        <v>0</v>
      </c>
      <c r="AV97" s="87">
        <f>'02 - SO 01.1a Športova ha...'!J35</f>
        <v>0</v>
      </c>
      <c r="AW97" s="87">
        <f>'02 - SO 01.1a Športova ha...'!J36</f>
        <v>0</v>
      </c>
      <c r="AX97" s="87">
        <f>'02 - SO 01.1a Športova ha...'!J37</f>
        <v>0</v>
      </c>
      <c r="AY97" s="87">
        <f>'02 - SO 01.1a Športova ha...'!J38</f>
        <v>0</v>
      </c>
      <c r="AZ97" s="87">
        <f>'02 - SO 01.1a Športova ha...'!F35</f>
        <v>0</v>
      </c>
      <c r="BA97" s="87">
        <f>'02 - SO 01.1a Športova ha...'!F36</f>
        <v>0</v>
      </c>
      <c r="BB97" s="87">
        <f>'02 - SO 01.1a Športova ha...'!F37</f>
        <v>0</v>
      </c>
      <c r="BC97" s="87">
        <f>'02 - SO 01.1a Športova ha...'!F38</f>
        <v>0</v>
      </c>
      <c r="BD97" s="89">
        <f>'02 - SO 01.1a Športova ha...'!F39</f>
        <v>0</v>
      </c>
      <c r="BT97" s="90" t="s">
        <v>81</v>
      </c>
      <c r="BV97" s="90" t="s">
        <v>75</v>
      </c>
      <c r="BW97" s="90" t="s">
        <v>88</v>
      </c>
      <c r="BX97" s="90" t="s">
        <v>4</v>
      </c>
      <c r="CL97" s="90" t="s">
        <v>1</v>
      </c>
      <c r="CM97" s="90" t="s">
        <v>73</v>
      </c>
    </row>
    <row r="98" spans="1:91" s="7" customFormat="1" ht="37.5" customHeight="1">
      <c r="A98" s="81" t="s">
        <v>77</v>
      </c>
      <c r="B98" s="82"/>
      <c r="C98" s="83"/>
      <c r="D98" s="219" t="s">
        <v>89</v>
      </c>
      <c r="E98" s="219"/>
      <c r="F98" s="219"/>
      <c r="G98" s="219"/>
      <c r="H98" s="219"/>
      <c r="I98" s="84"/>
      <c r="J98" s="219" t="s">
        <v>90</v>
      </c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23">
        <f>'03 - SO 01.1b Športova ha...'!J32</f>
        <v>0</v>
      </c>
      <c r="AH98" s="224"/>
      <c r="AI98" s="224"/>
      <c r="AJ98" s="224"/>
      <c r="AK98" s="224"/>
      <c r="AL98" s="224"/>
      <c r="AM98" s="224"/>
      <c r="AN98" s="223">
        <f t="shared" si="0"/>
        <v>0</v>
      </c>
      <c r="AO98" s="224"/>
      <c r="AP98" s="224"/>
      <c r="AQ98" s="85" t="s">
        <v>80</v>
      </c>
      <c r="AR98" s="82"/>
      <c r="AS98" s="86">
        <v>0</v>
      </c>
      <c r="AT98" s="87">
        <f t="shared" si="1"/>
        <v>0</v>
      </c>
      <c r="AU98" s="88">
        <f>'03 - SO 01.1b Športova ha...'!P136</f>
        <v>0</v>
      </c>
      <c r="AV98" s="87">
        <f>'03 - SO 01.1b Športova ha...'!J35</f>
        <v>0</v>
      </c>
      <c r="AW98" s="87">
        <f>'03 - SO 01.1b Športova ha...'!J36</f>
        <v>0</v>
      </c>
      <c r="AX98" s="87">
        <f>'03 - SO 01.1b Športova ha...'!J37</f>
        <v>0</v>
      </c>
      <c r="AY98" s="87">
        <f>'03 - SO 01.1b Športova ha...'!J38</f>
        <v>0</v>
      </c>
      <c r="AZ98" s="87">
        <f>'03 - SO 01.1b Športova ha...'!F35</f>
        <v>0</v>
      </c>
      <c r="BA98" s="87">
        <f>'03 - SO 01.1b Športova ha...'!F36</f>
        <v>0</v>
      </c>
      <c r="BB98" s="87">
        <f>'03 - SO 01.1b Športova ha...'!F37</f>
        <v>0</v>
      </c>
      <c r="BC98" s="87">
        <f>'03 - SO 01.1b Športova ha...'!F38</f>
        <v>0</v>
      </c>
      <c r="BD98" s="89">
        <f>'03 - SO 01.1b Športova ha...'!F39</f>
        <v>0</v>
      </c>
      <c r="BT98" s="90" t="s">
        <v>81</v>
      </c>
      <c r="BV98" s="90" t="s">
        <v>75</v>
      </c>
      <c r="BW98" s="90" t="s">
        <v>91</v>
      </c>
      <c r="BX98" s="90" t="s">
        <v>4</v>
      </c>
      <c r="CL98" s="90" t="s">
        <v>1</v>
      </c>
      <c r="CM98" s="90" t="s">
        <v>73</v>
      </c>
    </row>
    <row r="99" spans="1:91" s="7" customFormat="1" ht="24.75" customHeight="1">
      <c r="A99" s="81" t="s">
        <v>77</v>
      </c>
      <c r="B99" s="82"/>
      <c r="C99" s="83"/>
      <c r="D99" s="219" t="s">
        <v>92</v>
      </c>
      <c r="E99" s="219"/>
      <c r="F99" s="219"/>
      <c r="G99" s="219"/>
      <c r="H99" s="219"/>
      <c r="I99" s="84"/>
      <c r="J99" s="219" t="s">
        <v>93</v>
      </c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23">
        <f>'04 - SO 01.2  Športova ha...'!J32</f>
        <v>0</v>
      </c>
      <c r="AH99" s="224"/>
      <c r="AI99" s="224"/>
      <c r="AJ99" s="224"/>
      <c r="AK99" s="224"/>
      <c r="AL99" s="224"/>
      <c r="AM99" s="224"/>
      <c r="AN99" s="223">
        <f t="shared" si="0"/>
        <v>0</v>
      </c>
      <c r="AO99" s="224"/>
      <c r="AP99" s="224"/>
      <c r="AQ99" s="85" t="s">
        <v>80</v>
      </c>
      <c r="AR99" s="82"/>
      <c r="AS99" s="86">
        <v>0</v>
      </c>
      <c r="AT99" s="87">
        <f t="shared" si="1"/>
        <v>0</v>
      </c>
      <c r="AU99" s="88">
        <f>'04 - SO 01.2  Športova ha...'!P135</f>
        <v>0</v>
      </c>
      <c r="AV99" s="87">
        <f>'04 - SO 01.2  Športova ha...'!J35</f>
        <v>0</v>
      </c>
      <c r="AW99" s="87">
        <f>'04 - SO 01.2  Športova ha...'!J36</f>
        <v>0</v>
      </c>
      <c r="AX99" s="87">
        <f>'04 - SO 01.2  Športova ha...'!J37</f>
        <v>0</v>
      </c>
      <c r="AY99" s="87">
        <f>'04 - SO 01.2  Športova ha...'!J38</f>
        <v>0</v>
      </c>
      <c r="AZ99" s="87">
        <f>'04 - SO 01.2  Športova ha...'!F35</f>
        <v>0</v>
      </c>
      <c r="BA99" s="87">
        <f>'04 - SO 01.2  Športova ha...'!F36</f>
        <v>0</v>
      </c>
      <c r="BB99" s="87">
        <f>'04 - SO 01.2  Športova ha...'!F37</f>
        <v>0</v>
      </c>
      <c r="BC99" s="87">
        <f>'04 - SO 01.2  Športova ha...'!F38</f>
        <v>0</v>
      </c>
      <c r="BD99" s="89">
        <f>'04 - SO 01.2  Športova ha...'!F39</f>
        <v>0</v>
      </c>
      <c r="BT99" s="90" t="s">
        <v>81</v>
      </c>
      <c r="BV99" s="90" t="s">
        <v>75</v>
      </c>
      <c r="BW99" s="90" t="s">
        <v>94</v>
      </c>
      <c r="BX99" s="90" t="s">
        <v>4</v>
      </c>
      <c r="CL99" s="90" t="s">
        <v>1</v>
      </c>
      <c r="CM99" s="90" t="s">
        <v>73</v>
      </c>
    </row>
    <row r="100" spans="1:91" s="7" customFormat="1" ht="24.75" customHeight="1">
      <c r="A100" s="81" t="s">
        <v>77</v>
      </c>
      <c r="B100" s="82"/>
      <c r="C100" s="83"/>
      <c r="D100" s="219" t="s">
        <v>95</v>
      </c>
      <c r="E100" s="219"/>
      <c r="F100" s="219"/>
      <c r="G100" s="219"/>
      <c r="H100" s="219"/>
      <c r="I100" s="84"/>
      <c r="J100" s="219" t="s">
        <v>96</v>
      </c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23">
        <f>'05 - SO 01.3  Športova ha...'!J32</f>
        <v>0</v>
      </c>
      <c r="AH100" s="224"/>
      <c r="AI100" s="224"/>
      <c r="AJ100" s="224"/>
      <c r="AK100" s="224"/>
      <c r="AL100" s="224"/>
      <c r="AM100" s="224"/>
      <c r="AN100" s="223">
        <f t="shared" si="0"/>
        <v>0</v>
      </c>
      <c r="AO100" s="224"/>
      <c r="AP100" s="224"/>
      <c r="AQ100" s="85" t="s">
        <v>80</v>
      </c>
      <c r="AR100" s="82"/>
      <c r="AS100" s="86">
        <v>0</v>
      </c>
      <c r="AT100" s="87">
        <f t="shared" si="1"/>
        <v>0</v>
      </c>
      <c r="AU100" s="88">
        <f>'05 - SO 01.3  Športova ha...'!P132</f>
        <v>0</v>
      </c>
      <c r="AV100" s="87">
        <f>'05 - SO 01.3  Športova ha...'!J35</f>
        <v>0</v>
      </c>
      <c r="AW100" s="87">
        <f>'05 - SO 01.3  Športova ha...'!J36</f>
        <v>0</v>
      </c>
      <c r="AX100" s="87">
        <f>'05 - SO 01.3  Športova ha...'!J37</f>
        <v>0</v>
      </c>
      <c r="AY100" s="87">
        <f>'05 - SO 01.3  Športova ha...'!J38</f>
        <v>0</v>
      </c>
      <c r="AZ100" s="87">
        <f>'05 - SO 01.3  Športova ha...'!F35</f>
        <v>0</v>
      </c>
      <c r="BA100" s="87">
        <f>'05 - SO 01.3  Športova ha...'!F36</f>
        <v>0</v>
      </c>
      <c r="BB100" s="87">
        <f>'05 - SO 01.3  Športova ha...'!F37</f>
        <v>0</v>
      </c>
      <c r="BC100" s="87">
        <f>'05 - SO 01.3  Športova ha...'!F38</f>
        <v>0</v>
      </c>
      <c r="BD100" s="89">
        <f>'05 - SO 01.3  Športova ha...'!F39</f>
        <v>0</v>
      </c>
      <c r="BT100" s="90" t="s">
        <v>81</v>
      </c>
      <c r="BV100" s="90" t="s">
        <v>75</v>
      </c>
      <c r="BW100" s="90" t="s">
        <v>97</v>
      </c>
      <c r="BX100" s="90" t="s">
        <v>4</v>
      </c>
      <c r="CL100" s="90" t="s">
        <v>1</v>
      </c>
      <c r="CM100" s="90" t="s">
        <v>73</v>
      </c>
    </row>
    <row r="101" spans="1:91" s="7" customFormat="1" ht="24.75" customHeight="1">
      <c r="A101" s="81" t="s">
        <v>77</v>
      </c>
      <c r="B101" s="82"/>
      <c r="C101" s="83"/>
      <c r="D101" s="219" t="s">
        <v>98</v>
      </c>
      <c r="E101" s="219"/>
      <c r="F101" s="219"/>
      <c r="G101" s="219"/>
      <c r="H101" s="219"/>
      <c r="I101" s="84"/>
      <c r="J101" s="219" t="s">
        <v>99</v>
      </c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23">
        <f>'06 - SO 01.4  Športova ha...'!J32</f>
        <v>0</v>
      </c>
      <c r="AH101" s="224"/>
      <c r="AI101" s="224"/>
      <c r="AJ101" s="224"/>
      <c r="AK101" s="224"/>
      <c r="AL101" s="224"/>
      <c r="AM101" s="224"/>
      <c r="AN101" s="223">
        <f t="shared" si="0"/>
        <v>0</v>
      </c>
      <c r="AO101" s="224"/>
      <c r="AP101" s="224"/>
      <c r="AQ101" s="85" t="s">
        <v>80</v>
      </c>
      <c r="AR101" s="82"/>
      <c r="AS101" s="86">
        <v>0</v>
      </c>
      <c r="AT101" s="87">
        <f t="shared" si="1"/>
        <v>0</v>
      </c>
      <c r="AU101" s="88">
        <f>'06 - SO 01.4  Športova ha...'!P144</f>
        <v>0</v>
      </c>
      <c r="AV101" s="87">
        <f>'06 - SO 01.4  Športova ha...'!J35</f>
        <v>0</v>
      </c>
      <c r="AW101" s="87">
        <f>'06 - SO 01.4  Športova ha...'!J36</f>
        <v>0</v>
      </c>
      <c r="AX101" s="87">
        <f>'06 - SO 01.4  Športova ha...'!J37</f>
        <v>0</v>
      </c>
      <c r="AY101" s="87">
        <f>'06 - SO 01.4  Športova ha...'!J38</f>
        <v>0</v>
      </c>
      <c r="AZ101" s="87">
        <f>'06 - SO 01.4  Športova ha...'!F35</f>
        <v>0</v>
      </c>
      <c r="BA101" s="87">
        <f>'06 - SO 01.4  Športova ha...'!F36</f>
        <v>0</v>
      </c>
      <c r="BB101" s="87">
        <f>'06 - SO 01.4  Športova ha...'!F37</f>
        <v>0</v>
      </c>
      <c r="BC101" s="87">
        <f>'06 - SO 01.4  Športova ha...'!F38</f>
        <v>0</v>
      </c>
      <c r="BD101" s="89">
        <f>'06 - SO 01.4  Športova ha...'!F39</f>
        <v>0</v>
      </c>
      <c r="BT101" s="90" t="s">
        <v>81</v>
      </c>
      <c r="BV101" s="90" t="s">
        <v>75</v>
      </c>
      <c r="BW101" s="90" t="s">
        <v>100</v>
      </c>
      <c r="BX101" s="90" t="s">
        <v>4</v>
      </c>
      <c r="CL101" s="90" t="s">
        <v>1</v>
      </c>
      <c r="CM101" s="90" t="s">
        <v>73</v>
      </c>
    </row>
    <row r="102" spans="1:91" s="7" customFormat="1" ht="24.75" customHeight="1">
      <c r="A102" s="81" t="s">
        <v>77</v>
      </c>
      <c r="B102" s="82"/>
      <c r="C102" s="83"/>
      <c r="D102" s="219" t="s">
        <v>101</v>
      </c>
      <c r="E102" s="219"/>
      <c r="F102" s="219"/>
      <c r="G102" s="219"/>
      <c r="H102" s="219"/>
      <c r="I102" s="84"/>
      <c r="J102" s="219" t="s">
        <v>102</v>
      </c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23">
        <f>'07 - SO 01.5  Športova ha...'!J32</f>
        <v>0</v>
      </c>
      <c r="AH102" s="224"/>
      <c r="AI102" s="224"/>
      <c r="AJ102" s="224"/>
      <c r="AK102" s="224"/>
      <c r="AL102" s="224"/>
      <c r="AM102" s="224"/>
      <c r="AN102" s="223">
        <f t="shared" si="0"/>
        <v>0</v>
      </c>
      <c r="AO102" s="224"/>
      <c r="AP102" s="224"/>
      <c r="AQ102" s="85" t="s">
        <v>80</v>
      </c>
      <c r="AR102" s="82"/>
      <c r="AS102" s="86">
        <v>0</v>
      </c>
      <c r="AT102" s="87">
        <f t="shared" si="1"/>
        <v>0</v>
      </c>
      <c r="AU102" s="88">
        <f>'07 - SO 01.5  Športova ha...'!P135</f>
        <v>0</v>
      </c>
      <c r="AV102" s="87">
        <f>'07 - SO 01.5  Športova ha...'!J35</f>
        <v>0</v>
      </c>
      <c r="AW102" s="87">
        <f>'07 - SO 01.5  Športova ha...'!J36</f>
        <v>0</v>
      </c>
      <c r="AX102" s="87">
        <f>'07 - SO 01.5  Športova ha...'!J37</f>
        <v>0</v>
      </c>
      <c r="AY102" s="87">
        <f>'07 - SO 01.5  Športova ha...'!J38</f>
        <v>0</v>
      </c>
      <c r="AZ102" s="87">
        <f>'07 - SO 01.5  Športova ha...'!F35</f>
        <v>0</v>
      </c>
      <c r="BA102" s="87">
        <f>'07 - SO 01.5  Športova ha...'!F36</f>
        <v>0</v>
      </c>
      <c r="BB102" s="87">
        <f>'07 - SO 01.5  Športova ha...'!F37</f>
        <v>0</v>
      </c>
      <c r="BC102" s="87">
        <f>'07 - SO 01.5  Športova ha...'!F38</f>
        <v>0</v>
      </c>
      <c r="BD102" s="89">
        <f>'07 - SO 01.5  Športova ha...'!F39</f>
        <v>0</v>
      </c>
      <c r="BT102" s="90" t="s">
        <v>81</v>
      </c>
      <c r="BV102" s="90" t="s">
        <v>75</v>
      </c>
      <c r="BW102" s="90" t="s">
        <v>103</v>
      </c>
      <c r="BX102" s="90" t="s">
        <v>4</v>
      </c>
      <c r="CL102" s="90" t="s">
        <v>1</v>
      </c>
      <c r="CM102" s="90" t="s">
        <v>73</v>
      </c>
    </row>
    <row r="103" spans="1:91" s="7" customFormat="1" ht="24.75" customHeight="1">
      <c r="A103" s="81" t="s">
        <v>77</v>
      </c>
      <c r="B103" s="82"/>
      <c r="C103" s="83"/>
      <c r="D103" s="219" t="s">
        <v>104</v>
      </c>
      <c r="E103" s="219"/>
      <c r="F103" s="219"/>
      <c r="G103" s="219"/>
      <c r="H103" s="219"/>
      <c r="I103" s="84"/>
      <c r="J103" s="219" t="s">
        <v>105</v>
      </c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23">
        <f>'08 - SO 01.6  Športova ha...'!J32</f>
        <v>0</v>
      </c>
      <c r="AH103" s="224"/>
      <c r="AI103" s="224"/>
      <c r="AJ103" s="224"/>
      <c r="AK103" s="224"/>
      <c r="AL103" s="224"/>
      <c r="AM103" s="224"/>
      <c r="AN103" s="223">
        <f t="shared" si="0"/>
        <v>0</v>
      </c>
      <c r="AO103" s="224"/>
      <c r="AP103" s="224"/>
      <c r="AQ103" s="85" t="s">
        <v>80</v>
      </c>
      <c r="AR103" s="82"/>
      <c r="AS103" s="86">
        <v>0</v>
      </c>
      <c r="AT103" s="87">
        <f t="shared" si="1"/>
        <v>0</v>
      </c>
      <c r="AU103" s="88">
        <f>'08 - SO 01.6  Športova ha...'!P128</f>
        <v>0</v>
      </c>
      <c r="AV103" s="87">
        <f>'08 - SO 01.6  Športova ha...'!J35</f>
        <v>0</v>
      </c>
      <c r="AW103" s="87">
        <f>'08 - SO 01.6  Športova ha...'!J36</f>
        <v>0</v>
      </c>
      <c r="AX103" s="87">
        <f>'08 - SO 01.6  Športova ha...'!J37</f>
        <v>0</v>
      </c>
      <c r="AY103" s="87">
        <f>'08 - SO 01.6  Športova ha...'!J38</f>
        <v>0</v>
      </c>
      <c r="AZ103" s="87">
        <f>'08 - SO 01.6  Športova ha...'!F35</f>
        <v>0</v>
      </c>
      <c r="BA103" s="87">
        <f>'08 - SO 01.6  Športova ha...'!F36</f>
        <v>0</v>
      </c>
      <c r="BB103" s="87">
        <f>'08 - SO 01.6  Športova ha...'!F37</f>
        <v>0</v>
      </c>
      <c r="BC103" s="87">
        <f>'08 - SO 01.6  Športova ha...'!F38</f>
        <v>0</v>
      </c>
      <c r="BD103" s="89">
        <f>'08 - SO 01.6  Športova ha...'!F39</f>
        <v>0</v>
      </c>
      <c r="BT103" s="90" t="s">
        <v>81</v>
      </c>
      <c r="BV103" s="90" t="s">
        <v>75</v>
      </c>
      <c r="BW103" s="90" t="s">
        <v>106</v>
      </c>
      <c r="BX103" s="90" t="s">
        <v>4</v>
      </c>
      <c r="CL103" s="90" t="s">
        <v>1</v>
      </c>
      <c r="CM103" s="90" t="s">
        <v>73</v>
      </c>
    </row>
    <row r="104" spans="1:91" s="7" customFormat="1" ht="16.5" customHeight="1">
      <c r="A104" s="81" t="s">
        <v>77</v>
      </c>
      <c r="B104" s="82"/>
      <c r="C104" s="83"/>
      <c r="D104" s="219" t="s">
        <v>107</v>
      </c>
      <c r="E104" s="219"/>
      <c r="F104" s="219"/>
      <c r="G104" s="219"/>
      <c r="H104" s="219"/>
      <c r="I104" s="84"/>
      <c r="J104" s="219" t="s">
        <v>108</v>
      </c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23">
        <f>'09 - SO 01.7  Športova ha...'!J32</f>
        <v>0</v>
      </c>
      <c r="AH104" s="224"/>
      <c r="AI104" s="224"/>
      <c r="AJ104" s="224"/>
      <c r="AK104" s="224"/>
      <c r="AL104" s="224"/>
      <c r="AM104" s="224"/>
      <c r="AN104" s="223">
        <f t="shared" si="0"/>
        <v>0</v>
      </c>
      <c r="AO104" s="224"/>
      <c r="AP104" s="224"/>
      <c r="AQ104" s="85" t="s">
        <v>80</v>
      </c>
      <c r="AR104" s="82"/>
      <c r="AS104" s="86">
        <v>0</v>
      </c>
      <c r="AT104" s="87">
        <f t="shared" si="1"/>
        <v>0</v>
      </c>
      <c r="AU104" s="88">
        <f>'09 - SO 01.7  Športova ha...'!P129</f>
        <v>0</v>
      </c>
      <c r="AV104" s="87">
        <f>'09 - SO 01.7  Športova ha...'!J35</f>
        <v>0</v>
      </c>
      <c r="AW104" s="87">
        <f>'09 - SO 01.7  Športova ha...'!J36</f>
        <v>0</v>
      </c>
      <c r="AX104" s="87">
        <f>'09 - SO 01.7  Športova ha...'!J37</f>
        <v>0</v>
      </c>
      <c r="AY104" s="87">
        <f>'09 - SO 01.7  Športova ha...'!J38</f>
        <v>0</v>
      </c>
      <c r="AZ104" s="87">
        <f>'09 - SO 01.7  Športova ha...'!F35</f>
        <v>0</v>
      </c>
      <c r="BA104" s="87">
        <f>'09 - SO 01.7  Športova ha...'!F36</f>
        <v>0</v>
      </c>
      <c r="BB104" s="87">
        <f>'09 - SO 01.7  Športova ha...'!F37</f>
        <v>0</v>
      </c>
      <c r="BC104" s="87">
        <f>'09 - SO 01.7  Športova ha...'!F38</f>
        <v>0</v>
      </c>
      <c r="BD104" s="89">
        <f>'09 - SO 01.7  Športova ha...'!F39</f>
        <v>0</v>
      </c>
      <c r="BT104" s="90" t="s">
        <v>81</v>
      </c>
      <c r="BV104" s="90" t="s">
        <v>75</v>
      </c>
      <c r="BW104" s="90" t="s">
        <v>109</v>
      </c>
      <c r="BX104" s="90" t="s">
        <v>4</v>
      </c>
      <c r="CL104" s="90" t="s">
        <v>1</v>
      </c>
      <c r="CM104" s="90" t="s">
        <v>73</v>
      </c>
    </row>
    <row r="105" spans="1:91" s="7" customFormat="1" ht="16.5" customHeight="1">
      <c r="A105" s="81" t="s">
        <v>77</v>
      </c>
      <c r="B105" s="82"/>
      <c r="C105" s="83"/>
      <c r="D105" s="219" t="s">
        <v>110</v>
      </c>
      <c r="E105" s="219"/>
      <c r="F105" s="219"/>
      <c r="G105" s="219"/>
      <c r="H105" s="219"/>
      <c r="I105" s="84"/>
      <c r="J105" s="219" t="s">
        <v>111</v>
      </c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23">
        <f>'10 - SO 01.8  Športova ha...'!J32</f>
        <v>0</v>
      </c>
      <c r="AH105" s="224"/>
      <c r="AI105" s="224"/>
      <c r="AJ105" s="224"/>
      <c r="AK105" s="224"/>
      <c r="AL105" s="224"/>
      <c r="AM105" s="224"/>
      <c r="AN105" s="223">
        <f t="shared" si="0"/>
        <v>0</v>
      </c>
      <c r="AO105" s="224"/>
      <c r="AP105" s="224"/>
      <c r="AQ105" s="85" t="s">
        <v>80</v>
      </c>
      <c r="AR105" s="82"/>
      <c r="AS105" s="86">
        <v>0</v>
      </c>
      <c r="AT105" s="87">
        <f t="shared" si="1"/>
        <v>0</v>
      </c>
      <c r="AU105" s="88">
        <f>'10 - SO 01.8  Športova ha...'!P133</f>
        <v>0</v>
      </c>
      <c r="AV105" s="87">
        <f>'10 - SO 01.8  Športova ha...'!J35</f>
        <v>0</v>
      </c>
      <c r="AW105" s="87">
        <f>'10 - SO 01.8  Športova ha...'!J36</f>
        <v>0</v>
      </c>
      <c r="AX105" s="87">
        <f>'10 - SO 01.8  Športova ha...'!J37</f>
        <v>0</v>
      </c>
      <c r="AY105" s="87">
        <f>'10 - SO 01.8  Športova ha...'!J38</f>
        <v>0</v>
      </c>
      <c r="AZ105" s="87">
        <f>'10 - SO 01.8  Športova ha...'!F35</f>
        <v>0</v>
      </c>
      <c r="BA105" s="87">
        <f>'10 - SO 01.8  Športova ha...'!F36</f>
        <v>0</v>
      </c>
      <c r="BB105" s="87">
        <f>'10 - SO 01.8  Športova ha...'!F37</f>
        <v>0</v>
      </c>
      <c r="BC105" s="87">
        <f>'10 - SO 01.8  Športova ha...'!F38</f>
        <v>0</v>
      </c>
      <c r="BD105" s="89">
        <f>'10 - SO 01.8  Športova ha...'!F39</f>
        <v>0</v>
      </c>
      <c r="BT105" s="90" t="s">
        <v>81</v>
      </c>
      <c r="BV105" s="90" t="s">
        <v>75</v>
      </c>
      <c r="BW105" s="90" t="s">
        <v>112</v>
      </c>
      <c r="BX105" s="90" t="s">
        <v>4</v>
      </c>
      <c r="CL105" s="90" t="s">
        <v>1</v>
      </c>
      <c r="CM105" s="90" t="s">
        <v>73</v>
      </c>
    </row>
    <row r="106" spans="1:91" s="7" customFormat="1" ht="16.5" customHeight="1">
      <c r="A106" s="81" t="s">
        <v>77</v>
      </c>
      <c r="B106" s="82"/>
      <c r="C106" s="83"/>
      <c r="D106" s="219" t="s">
        <v>113</v>
      </c>
      <c r="E106" s="219"/>
      <c r="F106" s="219"/>
      <c r="G106" s="219"/>
      <c r="H106" s="219"/>
      <c r="I106" s="84"/>
      <c r="J106" s="219" t="s">
        <v>114</v>
      </c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23">
        <f>'12 - SO 05 Prekládka NN v...'!J32</f>
        <v>0</v>
      </c>
      <c r="AH106" s="224"/>
      <c r="AI106" s="224"/>
      <c r="AJ106" s="224"/>
      <c r="AK106" s="224"/>
      <c r="AL106" s="224"/>
      <c r="AM106" s="224"/>
      <c r="AN106" s="223">
        <f t="shared" si="0"/>
        <v>0</v>
      </c>
      <c r="AO106" s="224"/>
      <c r="AP106" s="224"/>
      <c r="AQ106" s="85" t="s">
        <v>80</v>
      </c>
      <c r="AR106" s="82"/>
      <c r="AS106" s="86">
        <v>0</v>
      </c>
      <c r="AT106" s="87">
        <f t="shared" si="1"/>
        <v>0</v>
      </c>
      <c r="AU106" s="88">
        <f>'12 - SO 05 Prekládka NN v...'!P131</f>
        <v>0</v>
      </c>
      <c r="AV106" s="87">
        <f>'12 - SO 05 Prekládka NN v...'!J35</f>
        <v>0</v>
      </c>
      <c r="AW106" s="87">
        <f>'12 - SO 05 Prekládka NN v...'!J36</f>
        <v>0</v>
      </c>
      <c r="AX106" s="87">
        <f>'12 - SO 05 Prekládka NN v...'!J37</f>
        <v>0</v>
      </c>
      <c r="AY106" s="87">
        <f>'12 - SO 05 Prekládka NN v...'!J38</f>
        <v>0</v>
      </c>
      <c r="AZ106" s="87">
        <f>'12 - SO 05 Prekládka NN v...'!F35</f>
        <v>0</v>
      </c>
      <c r="BA106" s="87">
        <f>'12 - SO 05 Prekládka NN v...'!F36</f>
        <v>0</v>
      </c>
      <c r="BB106" s="87">
        <f>'12 - SO 05 Prekládka NN v...'!F37</f>
        <v>0</v>
      </c>
      <c r="BC106" s="87">
        <f>'12 - SO 05 Prekládka NN v...'!F38</f>
        <v>0</v>
      </c>
      <c r="BD106" s="89">
        <f>'12 - SO 05 Prekládka NN v...'!F39</f>
        <v>0</v>
      </c>
      <c r="BT106" s="90" t="s">
        <v>81</v>
      </c>
      <c r="BV106" s="90" t="s">
        <v>75</v>
      </c>
      <c r="BW106" s="90" t="s">
        <v>115</v>
      </c>
      <c r="BX106" s="90" t="s">
        <v>4</v>
      </c>
      <c r="CL106" s="90" t="s">
        <v>1</v>
      </c>
      <c r="CM106" s="90" t="s">
        <v>73</v>
      </c>
    </row>
    <row r="107" spans="1:91" s="7" customFormat="1" ht="16.5" customHeight="1">
      <c r="A107" s="81" t="s">
        <v>77</v>
      </c>
      <c r="B107" s="82"/>
      <c r="C107" s="83"/>
      <c r="D107" s="219" t="s">
        <v>116</v>
      </c>
      <c r="E107" s="219"/>
      <c r="F107" s="219"/>
      <c r="G107" s="219"/>
      <c r="H107" s="219"/>
      <c r="I107" s="84"/>
      <c r="J107" s="219" t="s">
        <v>117</v>
      </c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23">
        <f>'13 - SO 06 Odberné elektr...'!J32</f>
        <v>0</v>
      </c>
      <c r="AH107" s="224"/>
      <c r="AI107" s="224"/>
      <c r="AJ107" s="224"/>
      <c r="AK107" s="224"/>
      <c r="AL107" s="224"/>
      <c r="AM107" s="224"/>
      <c r="AN107" s="223">
        <f t="shared" si="0"/>
        <v>0</v>
      </c>
      <c r="AO107" s="224"/>
      <c r="AP107" s="224"/>
      <c r="AQ107" s="85" t="s">
        <v>80</v>
      </c>
      <c r="AR107" s="82"/>
      <c r="AS107" s="86">
        <v>0</v>
      </c>
      <c r="AT107" s="87">
        <f t="shared" si="1"/>
        <v>0</v>
      </c>
      <c r="AU107" s="88">
        <f>'13 - SO 06 Odberné elektr...'!P131</f>
        <v>0</v>
      </c>
      <c r="AV107" s="87">
        <f>'13 - SO 06 Odberné elektr...'!J35</f>
        <v>0</v>
      </c>
      <c r="AW107" s="87">
        <f>'13 - SO 06 Odberné elektr...'!J36</f>
        <v>0</v>
      </c>
      <c r="AX107" s="87">
        <f>'13 - SO 06 Odberné elektr...'!J37</f>
        <v>0</v>
      </c>
      <c r="AY107" s="87">
        <f>'13 - SO 06 Odberné elektr...'!J38</f>
        <v>0</v>
      </c>
      <c r="AZ107" s="87">
        <f>'13 - SO 06 Odberné elektr...'!F35</f>
        <v>0</v>
      </c>
      <c r="BA107" s="87">
        <f>'13 - SO 06 Odberné elektr...'!F36</f>
        <v>0</v>
      </c>
      <c r="BB107" s="87">
        <f>'13 - SO 06 Odberné elektr...'!F37</f>
        <v>0</v>
      </c>
      <c r="BC107" s="87">
        <f>'13 - SO 06 Odberné elektr...'!F38</f>
        <v>0</v>
      </c>
      <c r="BD107" s="89">
        <f>'13 - SO 06 Odberné elektr...'!F39</f>
        <v>0</v>
      </c>
      <c r="BT107" s="90" t="s">
        <v>81</v>
      </c>
      <c r="BV107" s="90" t="s">
        <v>75</v>
      </c>
      <c r="BW107" s="90" t="s">
        <v>118</v>
      </c>
      <c r="BX107" s="90" t="s">
        <v>4</v>
      </c>
      <c r="CL107" s="90" t="s">
        <v>1</v>
      </c>
      <c r="CM107" s="90" t="s">
        <v>73</v>
      </c>
    </row>
    <row r="108" spans="1:91" s="7" customFormat="1" ht="16.5" customHeight="1">
      <c r="A108" s="81" t="s">
        <v>77</v>
      </c>
      <c r="B108" s="82"/>
      <c r="C108" s="83"/>
      <c r="D108" s="219" t="s">
        <v>119</v>
      </c>
      <c r="E108" s="219"/>
      <c r="F108" s="219"/>
      <c r="G108" s="219"/>
      <c r="H108" s="219"/>
      <c r="I108" s="84"/>
      <c r="J108" s="219" t="s">
        <v>120</v>
      </c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23">
        <f>'14 - SO 07 Dieselagregát'!J32</f>
        <v>0</v>
      </c>
      <c r="AH108" s="224"/>
      <c r="AI108" s="224"/>
      <c r="AJ108" s="224"/>
      <c r="AK108" s="224"/>
      <c r="AL108" s="224"/>
      <c r="AM108" s="224"/>
      <c r="AN108" s="223">
        <f t="shared" si="0"/>
        <v>0</v>
      </c>
      <c r="AO108" s="224"/>
      <c r="AP108" s="224"/>
      <c r="AQ108" s="85" t="s">
        <v>80</v>
      </c>
      <c r="AR108" s="82"/>
      <c r="AS108" s="91">
        <v>0</v>
      </c>
      <c r="AT108" s="92">
        <f t="shared" si="1"/>
        <v>0</v>
      </c>
      <c r="AU108" s="93">
        <f>'14 - SO 07 Dieselagregát'!P130</f>
        <v>0</v>
      </c>
      <c r="AV108" s="92">
        <f>'14 - SO 07 Dieselagregát'!J35</f>
        <v>0</v>
      </c>
      <c r="AW108" s="92">
        <f>'14 - SO 07 Dieselagregát'!J36</f>
        <v>0</v>
      </c>
      <c r="AX108" s="92">
        <f>'14 - SO 07 Dieselagregát'!J37</f>
        <v>0</v>
      </c>
      <c r="AY108" s="92">
        <f>'14 - SO 07 Dieselagregát'!J38</f>
        <v>0</v>
      </c>
      <c r="AZ108" s="92">
        <f>'14 - SO 07 Dieselagregát'!F35</f>
        <v>0</v>
      </c>
      <c r="BA108" s="92">
        <f>'14 - SO 07 Dieselagregát'!F36</f>
        <v>0</v>
      </c>
      <c r="BB108" s="92">
        <f>'14 - SO 07 Dieselagregát'!F37</f>
        <v>0</v>
      </c>
      <c r="BC108" s="92">
        <f>'14 - SO 07 Dieselagregát'!F38</f>
        <v>0</v>
      </c>
      <c r="BD108" s="94">
        <f>'14 - SO 07 Dieselagregát'!F39</f>
        <v>0</v>
      </c>
      <c r="BT108" s="90" t="s">
        <v>81</v>
      </c>
      <c r="BV108" s="90" t="s">
        <v>75</v>
      </c>
      <c r="BW108" s="90" t="s">
        <v>121</v>
      </c>
      <c r="BX108" s="90" t="s">
        <v>4</v>
      </c>
      <c r="CL108" s="90" t="s">
        <v>1</v>
      </c>
      <c r="CM108" s="90" t="s">
        <v>73</v>
      </c>
    </row>
    <row r="109" spans="1:91" s="2" customFormat="1" ht="30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2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91" s="2" customFormat="1" ht="6.95" customHeight="1">
      <c r="A110" s="31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32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</sheetData>
  <mergeCells count="94">
    <mergeCell ref="AN107:AP107"/>
    <mergeCell ref="AG107:AM107"/>
    <mergeCell ref="AN108:AP108"/>
    <mergeCell ref="AG108:AM108"/>
    <mergeCell ref="AN94:AP94"/>
    <mergeCell ref="AS89:AT91"/>
    <mergeCell ref="AN105:AP105"/>
    <mergeCell ref="AG105:AM105"/>
    <mergeCell ref="AN106:AP106"/>
    <mergeCell ref="AG106:AM106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D107:H107"/>
    <mergeCell ref="J107:AF107"/>
    <mergeCell ref="D108:H108"/>
    <mergeCell ref="J108:AF108"/>
    <mergeCell ref="AG94:AM94"/>
    <mergeCell ref="AG104:AM104"/>
    <mergeCell ref="D104:H104"/>
    <mergeCell ref="J104:AF104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00 - SO 01 Športova hala ...'!C2" display="/"/>
    <hyperlink ref="A96" location="'01 - SO 01 Športová hala ...'!C2" display="/"/>
    <hyperlink ref="A97" location="'02 - SO 01.1a Športova ha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106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21" t="s">
        <v>3292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J101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ROUND((SUM(BE101:BE108) + SUM(BE128:BE135)),  2)</f>
        <v>0</v>
      </c>
      <c r="G35" s="104"/>
      <c r="H35" s="104"/>
      <c r="I35" s="105">
        <v>0.2</v>
      </c>
      <c r="J35" s="103">
        <f>ROUND(((SUM(BE101:BE108) + SUM(BE128:BE135))*I35),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ROUND((SUM(BF101:BF108) + SUM(BF128:BF135)),  2)</f>
        <v>0</v>
      </c>
      <c r="G36" s="104"/>
      <c r="H36" s="104"/>
      <c r="I36" s="105">
        <v>0.2</v>
      </c>
      <c r="J36" s="103">
        <f>ROUND(((SUM(BF101:BF108) + SUM(BF128:BF135))*I36),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ROUND((SUM(BG101:BG108) + SUM(BG128:BG135)),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ROUND((SUM(BH101:BH108) + SUM(BH128:BH135)),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ROUND((SUM(BI101:BI108) + SUM(BI128:BI135)),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21" t="str">
        <f>E9</f>
        <v>08 - SO 01.6  Športova hala - zariadenie na odvod dymu a tepla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J128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1:65" s="9" customFormat="1" ht="24.95" customHeight="1">
      <c r="B97" s="119"/>
      <c r="D97" s="120" t="s">
        <v>3293</v>
      </c>
      <c r="E97" s="121"/>
      <c r="F97" s="121"/>
      <c r="G97" s="121"/>
      <c r="H97" s="121"/>
      <c r="I97" s="121"/>
      <c r="J97" s="122">
        <f>J129</f>
        <v>0</v>
      </c>
      <c r="L97" s="119"/>
    </row>
    <row r="98" spans="1:65" s="9" customFormat="1" ht="24.95" customHeight="1">
      <c r="B98" s="119"/>
      <c r="D98" s="120" t="s">
        <v>2094</v>
      </c>
      <c r="E98" s="121"/>
      <c r="F98" s="121"/>
      <c r="G98" s="121"/>
      <c r="H98" s="121"/>
      <c r="I98" s="121"/>
      <c r="J98" s="122">
        <f>J135</f>
        <v>0</v>
      </c>
      <c r="L98" s="119"/>
    </row>
    <row r="99" spans="1:65" s="2" customFormat="1" ht="21.7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4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65" s="2" customFormat="1" ht="6.95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4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65" s="2" customFormat="1" ht="29.25" customHeight="1">
      <c r="A101" s="31"/>
      <c r="B101" s="32"/>
      <c r="C101" s="118" t="s">
        <v>148</v>
      </c>
      <c r="D101" s="31"/>
      <c r="E101" s="31"/>
      <c r="F101" s="31"/>
      <c r="G101" s="31"/>
      <c r="H101" s="31"/>
      <c r="I101" s="31"/>
      <c r="J101" s="127">
        <f>ROUND(J102 + J103 + J104 + J105 + J106 + J107,2)</f>
        <v>0</v>
      </c>
      <c r="K101" s="31"/>
      <c r="L101" s="44"/>
      <c r="N101" s="128" t="s">
        <v>37</v>
      </c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18" customHeight="1">
      <c r="A102" s="31"/>
      <c r="B102" s="129"/>
      <c r="C102" s="130"/>
      <c r="D102" s="259" t="s">
        <v>149</v>
      </c>
      <c r="E102" s="260"/>
      <c r="F102" s="260"/>
      <c r="G102" s="130"/>
      <c r="H102" s="130"/>
      <c r="I102" s="130"/>
      <c r="J102" s="132">
        <v>0</v>
      </c>
      <c r="K102" s="130"/>
      <c r="L102" s="133"/>
      <c r="M102" s="134"/>
      <c r="N102" s="135" t="s">
        <v>39</v>
      </c>
      <c r="O102" s="134"/>
      <c r="P102" s="134"/>
      <c r="Q102" s="134"/>
      <c r="R102" s="134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6" t="s">
        <v>150</v>
      </c>
      <c r="AZ102" s="134"/>
      <c r="BA102" s="134"/>
      <c r="BB102" s="134"/>
      <c r="BC102" s="134"/>
      <c r="BD102" s="134"/>
      <c r="BE102" s="137">
        <f t="shared" ref="BE102:BE107" si="0">IF(N102="základná",J102,0)</f>
        <v>0</v>
      </c>
      <c r="BF102" s="137">
        <f t="shared" ref="BF102:BF107" si="1">IF(N102="znížená",J102,0)</f>
        <v>0</v>
      </c>
      <c r="BG102" s="137">
        <f t="shared" ref="BG102:BG107" si="2">IF(N102="zákl. prenesená",J102,0)</f>
        <v>0</v>
      </c>
      <c r="BH102" s="137">
        <f t="shared" ref="BH102:BH107" si="3">IF(N102="zníž. prenesená",J102,0)</f>
        <v>0</v>
      </c>
      <c r="BI102" s="137">
        <f t="shared" ref="BI102:BI107" si="4">IF(N102="nulová",J102,0)</f>
        <v>0</v>
      </c>
      <c r="BJ102" s="136" t="s">
        <v>151</v>
      </c>
      <c r="BK102" s="134"/>
      <c r="BL102" s="134"/>
      <c r="BM102" s="134"/>
    </row>
    <row r="103" spans="1:65" s="2" customFormat="1" ht="18" customHeight="1">
      <c r="A103" s="31"/>
      <c r="B103" s="129"/>
      <c r="C103" s="130"/>
      <c r="D103" s="259" t="s">
        <v>152</v>
      </c>
      <c r="E103" s="260"/>
      <c r="F103" s="260"/>
      <c r="G103" s="130"/>
      <c r="H103" s="130"/>
      <c r="I103" s="130"/>
      <c r="J103" s="132">
        <v>0</v>
      </c>
      <c r="K103" s="130"/>
      <c r="L103" s="133"/>
      <c r="M103" s="134"/>
      <c r="N103" s="135" t="s">
        <v>39</v>
      </c>
      <c r="O103" s="134"/>
      <c r="P103" s="134"/>
      <c r="Q103" s="134"/>
      <c r="R103" s="134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6" t="s">
        <v>150</v>
      </c>
      <c r="AZ103" s="134"/>
      <c r="BA103" s="134"/>
      <c r="BB103" s="134"/>
      <c r="BC103" s="134"/>
      <c r="BD103" s="134"/>
      <c r="BE103" s="137">
        <f t="shared" si="0"/>
        <v>0</v>
      </c>
      <c r="BF103" s="137">
        <f t="shared" si="1"/>
        <v>0</v>
      </c>
      <c r="BG103" s="137">
        <f t="shared" si="2"/>
        <v>0</v>
      </c>
      <c r="BH103" s="137">
        <f t="shared" si="3"/>
        <v>0</v>
      </c>
      <c r="BI103" s="137">
        <f t="shared" si="4"/>
        <v>0</v>
      </c>
      <c r="BJ103" s="136" t="s">
        <v>151</v>
      </c>
      <c r="BK103" s="134"/>
      <c r="BL103" s="134"/>
      <c r="BM103" s="134"/>
    </row>
    <row r="104" spans="1:65" s="2" customFormat="1" ht="18" customHeight="1">
      <c r="A104" s="31"/>
      <c r="B104" s="129"/>
      <c r="C104" s="130"/>
      <c r="D104" s="259" t="s">
        <v>153</v>
      </c>
      <c r="E104" s="260"/>
      <c r="F104" s="260"/>
      <c r="G104" s="130"/>
      <c r="H104" s="130"/>
      <c r="I104" s="130"/>
      <c r="J104" s="132">
        <v>0</v>
      </c>
      <c r="K104" s="130"/>
      <c r="L104" s="133"/>
      <c r="M104" s="134"/>
      <c r="N104" s="135" t="s">
        <v>39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150</v>
      </c>
      <c r="AZ104" s="134"/>
      <c r="BA104" s="134"/>
      <c r="BB104" s="134"/>
      <c r="BC104" s="134"/>
      <c r="BD104" s="134"/>
      <c r="BE104" s="137">
        <f t="shared" si="0"/>
        <v>0</v>
      </c>
      <c r="BF104" s="137">
        <f t="shared" si="1"/>
        <v>0</v>
      </c>
      <c r="BG104" s="137">
        <f t="shared" si="2"/>
        <v>0</v>
      </c>
      <c r="BH104" s="137">
        <f t="shared" si="3"/>
        <v>0</v>
      </c>
      <c r="BI104" s="137">
        <f t="shared" si="4"/>
        <v>0</v>
      </c>
      <c r="BJ104" s="136" t="s">
        <v>151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59" t="s">
        <v>154</v>
      </c>
      <c r="E105" s="260"/>
      <c r="F105" s="260"/>
      <c r="G105" s="130"/>
      <c r="H105" s="130"/>
      <c r="I105" s="130"/>
      <c r="J105" s="132">
        <v>0</v>
      </c>
      <c r="K105" s="130"/>
      <c r="L105" s="133"/>
      <c r="M105" s="134"/>
      <c r="N105" s="135" t="s">
        <v>39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150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151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59" t="s">
        <v>155</v>
      </c>
      <c r="E106" s="260"/>
      <c r="F106" s="260"/>
      <c r="G106" s="130"/>
      <c r="H106" s="130"/>
      <c r="I106" s="130"/>
      <c r="J106" s="132">
        <v>0</v>
      </c>
      <c r="K106" s="130"/>
      <c r="L106" s="133"/>
      <c r="M106" s="134"/>
      <c r="N106" s="135" t="s">
        <v>39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150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151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131" t="s">
        <v>156</v>
      </c>
      <c r="E107" s="130"/>
      <c r="F107" s="130"/>
      <c r="G107" s="130"/>
      <c r="H107" s="130"/>
      <c r="I107" s="130"/>
      <c r="J107" s="132">
        <f>ROUND(J30*T107,2)</f>
        <v>0</v>
      </c>
      <c r="K107" s="130"/>
      <c r="L107" s="133"/>
      <c r="M107" s="134"/>
      <c r="N107" s="135" t="s">
        <v>39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157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151</v>
      </c>
      <c r="BK107" s="134"/>
      <c r="BL107" s="134"/>
      <c r="BM107" s="134"/>
    </row>
    <row r="108" spans="1:65" s="2" customForma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29.25" customHeight="1">
      <c r="A109" s="31"/>
      <c r="B109" s="32"/>
      <c r="C109" s="138" t="s">
        <v>158</v>
      </c>
      <c r="D109" s="108"/>
      <c r="E109" s="108"/>
      <c r="F109" s="108"/>
      <c r="G109" s="108"/>
      <c r="H109" s="108"/>
      <c r="I109" s="108"/>
      <c r="J109" s="139">
        <f>ROUND(J96+J101,2)</f>
        <v>0</v>
      </c>
      <c r="K109" s="108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6.95" customHeight="1">
      <c r="A110" s="31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63" s="2" customFormat="1" ht="6.95" customHeight="1">
      <c r="A114" s="31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159</v>
      </c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15</v>
      </c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1"/>
      <c r="D118" s="31"/>
      <c r="E118" s="261" t="str">
        <f>E7</f>
        <v xml:space="preserve"> ŠH Angels Aréna  Rekonštrukcia a Modernizácia pre VO</v>
      </c>
      <c r="F118" s="262"/>
      <c r="G118" s="262"/>
      <c r="H118" s="262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123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30" customHeight="1">
      <c r="A120" s="31"/>
      <c r="B120" s="32"/>
      <c r="C120" s="31"/>
      <c r="D120" s="31"/>
      <c r="E120" s="221" t="str">
        <f>E9</f>
        <v>08 - SO 01.6  Športova hala - zariadenie na odvod dymu a tepla</v>
      </c>
      <c r="F120" s="263"/>
      <c r="G120" s="263"/>
      <c r="H120" s="263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19</v>
      </c>
      <c r="D122" s="31"/>
      <c r="E122" s="31"/>
      <c r="F122" s="24" t="str">
        <f>F12</f>
        <v>Košice</v>
      </c>
      <c r="G122" s="31"/>
      <c r="H122" s="31"/>
      <c r="I122" s="26" t="s">
        <v>21</v>
      </c>
      <c r="J122" s="57" t="str">
        <f>IF(J12="","",J12)</f>
        <v>Vyplň údaj</v>
      </c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22</v>
      </c>
      <c r="D124" s="31"/>
      <c r="E124" s="31"/>
      <c r="F124" s="24" t="str">
        <f>E15</f>
        <v>Mesto Košice</v>
      </c>
      <c r="G124" s="31"/>
      <c r="H124" s="31"/>
      <c r="I124" s="26" t="s">
        <v>28</v>
      </c>
      <c r="J124" s="29" t="str">
        <f>E21</f>
        <v xml:space="preserve"> </v>
      </c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2" customHeight="1">
      <c r="A125" s="31"/>
      <c r="B125" s="32"/>
      <c r="C125" s="26" t="s">
        <v>26</v>
      </c>
      <c r="D125" s="31"/>
      <c r="E125" s="31"/>
      <c r="F125" s="24" t="str">
        <f>IF(E18="","",E18)</f>
        <v>Vyplň údaj</v>
      </c>
      <c r="G125" s="31"/>
      <c r="H125" s="31"/>
      <c r="I125" s="26" t="s">
        <v>31</v>
      </c>
      <c r="J125" s="29" t="str">
        <f>E24</f>
        <v xml:space="preserve"> 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40"/>
      <c r="B127" s="141"/>
      <c r="C127" s="142" t="s">
        <v>160</v>
      </c>
      <c r="D127" s="143" t="s">
        <v>58</v>
      </c>
      <c r="E127" s="143" t="s">
        <v>54</v>
      </c>
      <c r="F127" s="143" t="s">
        <v>55</v>
      </c>
      <c r="G127" s="143" t="s">
        <v>161</v>
      </c>
      <c r="H127" s="143" t="s">
        <v>162</v>
      </c>
      <c r="I127" s="143" t="s">
        <v>163</v>
      </c>
      <c r="J127" s="144" t="s">
        <v>129</v>
      </c>
      <c r="K127" s="145" t="s">
        <v>164</v>
      </c>
      <c r="L127" s="146"/>
      <c r="M127" s="64" t="s">
        <v>1</v>
      </c>
      <c r="N127" s="65" t="s">
        <v>37</v>
      </c>
      <c r="O127" s="65" t="s">
        <v>165</v>
      </c>
      <c r="P127" s="65" t="s">
        <v>166</v>
      </c>
      <c r="Q127" s="65" t="s">
        <v>167</v>
      </c>
      <c r="R127" s="65" t="s">
        <v>168</v>
      </c>
      <c r="S127" s="65" t="s">
        <v>169</v>
      </c>
      <c r="T127" s="66" t="s">
        <v>170</v>
      </c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</row>
    <row r="128" spans="1:63" s="2" customFormat="1" ht="22.9" customHeight="1">
      <c r="A128" s="31"/>
      <c r="B128" s="32"/>
      <c r="C128" s="71" t="s">
        <v>125</v>
      </c>
      <c r="D128" s="31"/>
      <c r="E128" s="31"/>
      <c r="F128" s="31"/>
      <c r="G128" s="31"/>
      <c r="H128" s="31"/>
      <c r="I128" s="31"/>
      <c r="J128" s="147">
        <f>BK128</f>
        <v>0</v>
      </c>
      <c r="K128" s="31"/>
      <c r="L128" s="32"/>
      <c r="M128" s="67"/>
      <c r="N128" s="58"/>
      <c r="O128" s="68"/>
      <c r="P128" s="148">
        <f>P129+P135</f>
        <v>0</v>
      </c>
      <c r="Q128" s="68"/>
      <c r="R128" s="148">
        <f>R129+R135</f>
        <v>0</v>
      </c>
      <c r="S128" s="68"/>
      <c r="T128" s="149">
        <f>T129+T135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6" t="s">
        <v>72</v>
      </c>
      <c r="AU128" s="16" t="s">
        <v>131</v>
      </c>
      <c r="BK128" s="150">
        <f>BK129+BK135</f>
        <v>0</v>
      </c>
    </row>
    <row r="129" spans="1:65" s="12" customFormat="1" ht="25.9" customHeight="1">
      <c r="B129" s="151"/>
      <c r="D129" s="152" t="s">
        <v>72</v>
      </c>
      <c r="E129" s="153" t="s">
        <v>1371</v>
      </c>
      <c r="F129" s="153" t="s">
        <v>3294</v>
      </c>
      <c r="I129" s="154"/>
      <c r="J129" s="155">
        <f>BK129</f>
        <v>0</v>
      </c>
      <c r="L129" s="151"/>
      <c r="M129" s="156"/>
      <c r="N129" s="157"/>
      <c r="O129" s="157"/>
      <c r="P129" s="158">
        <f>SUM(P130:P134)</f>
        <v>0</v>
      </c>
      <c r="Q129" s="157"/>
      <c r="R129" s="158">
        <f>SUM(R130:R134)</f>
        <v>0</v>
      </c>
      <c r="S129" s="157"/>
      <c r="T129" s="159">
        <f>SUM(T130:T134)</f>
        <v>0</v>
      </c>
      <c r="AR129" s="152" t="s">
        <v>81</v>
      </c>
      <c r="AT129" s="160" t="s">
        <v>72</v>
      </c>
      <c r="AU129" s="160" t="s">
        <v>73</v>
      </c>
      <c r="AY129" s="152" t="s">
        <v>173</v>
      </c>
      <c r="BK129" s="161">
        <f>SUM(BK130:BK134)</f>
        <v>0</v>
      </c>
    </row>
    <row r="130" spans="1:65" s="2" customFormat="1" ht="24.2" customHeight="1">
      <c r="A130" s="31"/>
      <c r="B130" s="129"/>
      <c r="C130" s="164" t="s">
        <v>81</v>
      </c>
      <c r="D130" s="164" t="s">
        <v>176</v>
      </c>
      <c r="E130" s="165" t="s">
        <v>3295</v>
      </c>
      <c r="F130" s="166" t="s">
        <v>3296</v>
      </c>
      <c r="G130" s="167" t="s">
        <v>245</v>
      </c>
      <c r="H130" s="168">
        <v>4</v>
      </c>
      <c r="I130" s="169"/>
      <c r="J130" s="170">
        <f>ROUND(I130*H130,2)</f>
        <v>0</v>
      </c>
      <c r="K130" s="171"/>
      <c r="L130" s="32"/>
      <c r="M130" s="172" t="s">
        <v>1</v>
      </c>
      <c r="N130" s="173" t="s">
        <v>39</v>
      </c>
      <c r="O130" s="60"/>
      <c r="P130" s="174">
        <f>O130*H130</f>
        <v>0</v>
      </c>
      <c r="Q130" s="174">
        <v>0</v>
      </c>
      <c r="R130" s="174">
        <f>Q130*H130</f>
        <v>0</v>
      </c>
      <c r="S130" s="174">
        <v>0</v>
      </c>
      <c r="T130" s="175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6" t="s">
        <v>180</v>
      </c>
      <c r="AT130" s="176" t="s">
        <v>176</v>
      </c>
      <c r="AU130" s="176" t="s">
        <v>81</v>
      </c>
      <c r="AY130" s="16" t="s">
        <v>173</v>
      </c>
      <c r="BE130" s="177">
        <f>IF(N130="základná",J130,0)</f>
        <v>0</v>
      </c>
      <c r="BF130" s="177">
        <f>IF(N130="znížená",J130,0)</f>
        <v>0</v>
      </c>
      <c r="BG130" s="177">
        <f>IF(N130="zákl. prenesená",J130,0)</f>
        <v>0</v>
      </c>
      <c r="BH130" s="177">
        <f>IF(N130="zníž. prenesená",J130,0)</f>
        <v>0</v>
      </c>
      <c r="BI130" s="177">
        <f>IF(N130="nulová",J130,0)</f>
        <v>0</v>
      </c>
      <c r="BJ130" s="16" t="s">
        <v>151</v>
      </c>
      <c r="BK130" s="177">
        <f>ROUND(I130*H130,2)</f>
        <v>0</v>
      </c>
      <c r="BL130" s="16" t="s">
        <v>180</v>
      </c>
      <c r="BM130" s="176" t="s">
        <v>151</v>
      </c>
    </row>
    <row r="131" spans="1:65" s="2" customFormat="1" ht="37.9" customHeight="1">
      <c r="A131" s="31"/>
      <c r="B131" s="129"/>
      <c r="C131" s="164" t="s">
        <v>151</v>
      </c>
      <c r="D131" s="164" t="s">
        <v>176</v>
      </c>
      <c r="E131" s="165" t="s">
        <v>3297</v>
      </c>
      <c r="F131" s="166" t="s">
        <v>3298</v>
      </c>
      <c r="G131" s="167" t="s">
        <v>245</v>
      </c>
      <c r="H131" s="168">
        <v>4</v>
      </c>
      <c r="I131" s="169"/>
      <c r="J131" s="170">
        <f>ROUND(I131*H131,2)</f>
        <v>0</v>
      </c>
      <c r="K131" s="171"/>
      <c r="L131" s="32"/>
      <c r="M131" s="172" t="s">
        <v>1</v>
      </c>
      <c r="N131" s="173" t="s">
        <v>39</v>
      </c>
      <c r="O131" s="60"/>
      <c r="P131" s="174">
        <f>O131*H131</f>
        <v>0</v>
      </c>
      <c r="Q131" s="174">
        <v>0</v>
      </c>
      <c r="R131" s="174">
        <f>Q131*H131</f>
        <v>0</v>
      </c>
      <c r="S131" s="174">
        <v>0</v>
      </c>
      <c r="T131" s="17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6" t="s">
        <v>180</v>
      </c>
      <c r="AT131" s="176" t="s">
        <v>176</v>
      </c>
      <c r="AU131" s="176" t="s">
        <v>81</v>
      </c>
      <c r="AY131" s="16" t="s">
        <v>173</v>
      </c>
      <c r="BE131" s="177">
        <f>IF(N131="základná",J131,0)</f>
        <v>0</v>
      </c>
      <c r="BF131" s="177">
        <f>IF(N131="znížená",J131,0)</f>
        <v>0</v>
      </c>
      <c r="BG131" s="177">
        <f>IF(N131="zákl. prenesená",J131,0)</f>
        <v>0</v>
      </c>
      <c r="BH131" s="177">
        <f>IF(N131="zníž. prenesená",J131,0)</f>
        <v>0</v>
      </c>
      <c r="BI131" s="177">
        <f>IF(N131="nulová",J131,0)</f>
        <v>0</v>
      </c>
      <c r="BJ131" s="16" t="s">
        <v>151</v>
      </c>
      <c r="BK131" s="177">
        <f>ROUND(I131*H131,2)</f>
        <v>0</v>
      </c>
      <c r="BL131" s="16" t="s">
        <v>180</v>
      </c>
      <c r="BM131" s="176" t="s">
        <v>180</v>
      </c>
    </row>
    <row r="132" spans="1:65" s="2" customFormat="1" ht="49.15" customHeight="1">
      <c r="A132" s="31"/>
      <c r="B132" s="129"/>
      <c r="C132" s="164" t="s">
        <v>183</v>
      </c>
      <c r="D132" s="164" t="s">
        <v>176</v>
      </c>
      <c r="E132" s="165" t="s">
        <v>3299</v>
      </c>
      <c r="F132" s="166" t="s">
        <v>3300</v>
      </c>
      <c r="G132" s="167" t="s">
        <v>2275</v>
      </c>
      <c r="H132" s="168">
        <v>13</v>
      </c>
      <c r="I132" s="169"/>
      <c r="J132" s="170">
        <f>ROUND(I132*H132,2)</f>
        <v>0</v>
      </c>
      <c r="K132" s="171"/>
      <c r="L132" s="32"/>
      <c r="M132" s="172" t="s">
        <v>1</v>
      </c>
      <c r="N132" s="173" t="s">
        <v>39</v>
      </c>
      <c r="O132" s="60"/>
      <c r="P132" s="174">
        <f>O132*H132</f>
        <v>0</v>
      </c>
      <c r="Q132" s="174">
        <v>0</v>
      </c>
      <c r="R132" s="174">
        <f>Q132*H132</f>
        <v>0</v>
      </c>
      <c r="S132" s="174">
        <v>0</v>
      </c>
      <c r="T132" s="17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6" t="s">
        <v>180</v>
      </c>
      <c r="AT132" s="176" t="s">
        <v>176</v>
      </c>
      <c r="AU132" s="176" t="s">
        <v>81</v>
      </c>
      <c r="AY132" s="16" t="s">
        <v>173</v>
      </c>
      <c r="BE132" s="177">
        <f>IF(N132="základná",J132,0)</f>
        <v>0</v>
      </c>
      <c r="BF132" s="177">
        <f>IF(N132="znížená",J132,0)</f>
        <v>0</v>
      </c>
      <c r="BG132" s="177">
        <f>IF(N132="zákl. prenesená",J132,0)</f>
        <v>0</v>
      </c>
      <c r="BH132" s="177">
        <f>IF(N132="zníž. prenesená",J132,0)</f>
        <v>0</v>
      </c>
      <c r="BI132" s="177">
        <f>IF(N132="nulová",J132,0)</f>
        <v>0</v>
      </c>
      <c r="BJ132" s="16" t="s">
        <v>151</v>
      </c>
      <c r="BK132" s="177">
        <f>ROUND(I132*H132,2)</f>
        <v>0</v>
      </c>
      <c r="BL132" s="16" t="s">
        <v>180</v>
      </c>
      <c r="BM132" s="176" t="s">
        <v>187</v>
      </c>
    </row>
    <row r="133" spans="1:65" s="2" customFormat="1" ht="16.5" customHeight="1">
      <c r="A133" s="31"/>
      <c r="B133" s="129"/>
      <c r="C133" s="164" t="s">
        <v>180</v>
      </c>
      <c r="D133" s="164" t="s">
        <v>176</v>
      </c>
      <c r="E133" s="165" t="s">
        <v>3301</v>
      </c>
      <c r="F133" s="166" t="s">
        <v>3302</v>
      </c>
      <c r="G133" s="167" t="s">
        <v>245</v>
      </c>
      <c r="H133" s="168">
        <v>1</v>
      </c>
      <c r="I133" s="169"/>
      <c r="J133" s="170">
        <f>ROUND(I133*H133,2)</f>
        <v>0</v>
      </c>
      <c r="K133" s="171"/>
      <c r="L133" s="32"/>
      <c r="M133" s="172" t="s">
        <v>1</v>
      </c>
      <c r="N133" s="173" t="s">
        <v>39</v>
      </c>
      <c r="O133" s="60"/>
      <c r="P133" s="174">
        <f>O133*H133</f>
        <v>0</v>
      </c>
      <c r="Q133" s="174">
        <v>0</v>
      </c>
      <c r="R133" s="174">
        <f>Q133*H133</f>
        <v>0</v>
      </c>
      <c r="S133" s="174">
        <v>0</v>
      </c>
      <c r="T133" s="175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180</v>
      </c>
      <c r="AT133" s="176" t="s">
        <v>176</v>
      </c>
      <c r="AU133" s="176" t="s">
        <v>81</v>
      </c>
      <c r="AY133" s="16" t="s">
        <v>173</v>
      </c>
      <c r="BE133" s="177">
        <f>IF(N133="základná",J133,0)</f>
        <v>0</v>
      </c>
      <c r="BF133" s="177">
        <f>IF(N133="znížená",J133,0)</f>
        <v>0</v>
      </c>
      <c r="BG133" s="177">
        <f>IF(N133="zákl. prenesená",J133,0)</f>
        <v>0</v>
      </c>
      <c r="BH133" s="177">
        <f>IF(N133="zníž. prenesená",J133,0)</f>
        <v>0</v>
      </c>
      <c r="BI133" s="177">
        <f>IF(N133="nulová",J133,0)</f>
        <v>0</v>
      </c>
      <c r="BJ133" s="16" t="s">
        <v>151</v>
      </c>
      <c r="BK133" s="177">
        <f>ROUND(I133*H133,2)</f>
        <v>0</v>
      </c>
      <c r="BL133" s="16" t="s">
        <v>180</v>
      </c>
      <c r="BM133" s="176" t="s">
        <v>190</v>
      </c>
    </row>
    <row r="134" spans="1:65" s="2" customFormat="1" ht="24.2" customHeight="1">
      <c r="A134" s="31"/>
      <c r="B134" s="129"/>
      <c r="C134" s="164" t="s">
        <v>191</v>
      </c>
      <c r="D134" s="164" t="s">
        <v>176</v>
      </c>
      <c r="E134" s="165" t="s">
        <v>3303</v>
      </c>
      <c r="F134" s="166" t="s">
        <v>3304</v>
      </c>
      <c r="G134" s="167" t="s">
        <v>1807</v>
      </c>
      <c r="H134" s="168">
        <v>1</v>
      </c>
      <c r="I134" s="169"/>
      <c r="J134" s="170">
        <f>ROUND(I134*H134,2)</f>
        <v>0</v>
      </c>
      <c r="K134" s="171"/>
      <c r="L134" s="32"/>
      <c r="M134" s="172" t="s">
        <v>1</v>
      </c>
      <c r="N134" s="173" t="s">
        <v>39</v>
      </c>
      <c r="O134" s="60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180</v>
      </c>
      <c r="AT134" s="176" t="s">
        <v>176</v>
      </c>
      <c r="AU134" s="176" t="s">
        <v>81</v>
      </c>
      <c r="AY134" s="16" t="s">
        <v>173</v>
      </c>
      <c r="BE134" s="177">
        <f>IF(N134="základná",J134,0)</f>
        <v>0</v>
      </c>
      <c r="BF134" s="177">
        <f>IF(N134="znížená",J134,0)</f>
        <v>0</v>
      </c>
      <c r="BG134" s="177">
        <f>IF(N134="zákl. prenesená",J134,0)</f>
        <v>0</v>
      </c>
      <c r="BH134" s="177">
        <f>IF(N134="zníž. prenesená",J134,0)</f>
        <v>0</v>
      </c>
      <c r="BI134" s="177">
        <f>IF(N134="nulová",J134,0)</f>
        <v>0</v>
      </c>
      <c r="BJ134" s="16" t="s">
        <v>151</v>
      </c>
      <c r="BK134" s="177">
        <f>ROUND(I134*H134,2)</f>
        <v>0</v>
      </c>
      <c r="BL134" s="16" t="s">
        <v>180</v>
      </c>
      <c r="BM134" s="176" t="s">
        <v>110</v>
      </c>
    </row>
    <row r="135" spans="1:65" s="12" customFormat="1" ht="25.9" customHeight="1">
      <c r="B135" s="151"/>
      <c r="D135" s="152" t="s">
        <v>72</v>
      </c>
      <c r="E135" s="153" t="s">
        <v>150</v>
      </c>
      <c r="F135" s="153" t="s">
        <v>1357</v>
      </c>
      <c r="I135" s="154"/>
      <c r="J135" s="155">
        <f>BK135</f>
        <v>0</v>
      </c>
      <c r="L135" s="151"/>
      <c r="M135" s="212"/>
      <c r="N135" s="213"/>
      <c r="O135" s="213"/>
      <c r="P135" s="214">
        <v>0</v>
      </c>
      <c r="Q135" s="213"/>
      <c r="R135" s="214">
        <v>0</v>
      </c>
      <c r="S135" s="213"/>
      <c r="T135" s="215">
        <v>0</v>
      </c>
      <c r="AR135" s="152" t="s">
        <v>191</v>
      </c>
      <c r="AT135" s="160" t="s">
        <v>72</v>
      </c>
      <c r="AU135" s="160" t="s">
        <v>73</v>
      </c>
      <c r="AY135" s="152" t="s">
        <v>173</v>
      </c>
      <c r="BK135" s="161">
        <v>0</v>
      </c>
    </row>
    <row r="136" spans="1:65" s="2" customFormat="1" ht="6.95" customHeight="1">
      <c r="A136" s="31"/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32"/>
      <c r="M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109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3305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J102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ROUND((SUM(BE102:BE109) + SUM(BE129:BE180)),  2)</f>
        <v>0</v>
      </c>
      <c r="G35" s="104"/>
      <c r="H35" s="104"/>
      <c r="I35" s="105">
        <v>0.2</v>
      </c>
      <c r="J35" s="103">
        <f>ROUND(((SUM(BE102:BE109) + SUM(BE129:BE180))*I35),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ROUND((SUM(BF102:BF109) + SUM(BF129:BF180)),  2)</f>
        <v>0</v>
      </c>
      <c r="G36" s="104"/>
      <c r="H36" s="104"/>
      <c r="I36" s="105">
        <v>0.2</v>
      </c>
      <c r="J36" s="103">
        <f>ROUND(((SUM(BF102:BF109) + SUM(BF129:BF180))*I36),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ROUND((SUM(BG102:BG109) + SUM(BG129:BG180)),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ROUND((SUM(BH102:BH109) + SUM(BH129:BH180)),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ROUND((SUM(BI102:BI109) + SUM(BI129:BI180)),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09 - SO 01.7  Športova hala - EPS 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J129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1:65" s="9" customFormat="1" ht="24.95" customHeight="1">
      <c r="B97" s="119"/>
      <c r="D97" s="120" t="s">
        <v>2481</v>
      </c>
      <c r="E97" s="121"/>
      <c r="F97" s="121"/>
      <c r="G97" s="121"/>
      <c r="H97" s="121"/>
      <c r="I97" s="121"/>
      <c r="J97" s="122">
        <f>J130</f>
        <v>0</v>
      </c>
      <c r="L97" s="119"/>
    </row>
    <row r="98" spans="1:65" s="10" customFormat="1" ht="19.899999999999999" customHeight="1">
      <c r="B98" s="123"/>
      <c r="D98" s="124" t="s">
        <v>3139</v>
      </c>
      <c r="E98" s="125"/>
      <c r="F98" s="125"/>
      <c r="G98" s="125"/>
      <c r="H98" s="125"/>
      <c r="I98" s="125"/>
      <c r="J98" s="126">
        <f>J131</f>
        <v>0</v>
      </c>
      <c r="L98" s="123"/>
    </row>
    <row r="99" spans="1:65" s="9" customFormat="1" ht="24.95" customHeight="1">
      <c r="B99" s="119"/>
      <c r="D99" s="120" t="s">
        <v>2094</v>
      </c>
      <c r="E99" s="121"/>
      <c r="F99" s="121"/>
      <c r="G99" s="121"/>
      <c r="H99" s="121"/>
      <c r="I99" s="121"/>
      <c r="J99" s="122">
        <f>J180</f>
        <v>0</v>
      </c>
      <c r="L99" s="119"/>
    </row>
    <row r="100" spans="1:65" s="2" customFormat="1" ht="21.75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4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65" s="2" customFormat="1" ht="6.95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29.25" customHeight="1">
      <c r="A102" s="31"/>
      <c r="B102" s="32"/>
      <c r="C102" s="118" t="s">
        <v>148</v>
      </c>
      <c r="D102" s="31"/>
      <c r="E102" s="31"/>
      <c r="F102" s="31"/>
      <c r="G102" s="31"/>
      <c r="H102" s="31"/>
      <c r="I102" s="31"/>
      <c r="J102" s="127">
        <f>ROUND(J103 + J104 + J105 + J106 + J107 + J108,2)</f>
        <v>0</v>
      </c>
      <c r="K102" s="31"/>
      <c r="L102" s="44"/>
      <c r="N102" s="128" t="s">
        <v>37</v>
      </c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18" customHeight="1">
      <c r="A103" s="31"/>
      <c r="B103" s="129"/>
      <c r="C103" s="130"/>
      <c r="D103" s="259" t="s">
        <v>149</v>
      </c>
      <c r="E103" s="260"/>
      <c r="F103" s="260"/>
      <c r="G103" s="130"/>
      <c r="H103" s="130"/>
      <c r="I103" s="130"/>
      <c r="J103" s="132">
        <v>0</v>
      </c>
      <c r="K103" s="130"/>
      <c r="L103" s="133"/>
      <c r="M103" s="134"/>
      <c r="N103" s="135" t="s">
        <v>39</v>
      </c>
      <c r="O103" s="134"/>
      <c r="P103" s="134"/>
      <c r="Q103" s="134"/>
      <c r="R103" s="134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6" t="s">
        <v>150</v>
      </c>
      <c r="AZ103" s="134"/>
      <c r="BA103" s="134"/>
      <c r="BB103" s="134"/>
      <c r="BC103" s="134"/>
      <c r="BD103" s="134"/>
      <c r="BE103" s="137">
        <f t="shared" ref="BE103:BE108" si="0">IF(N103="základná",J103,0)</f>
        <v>0</v>
      </c>
      <c r="BF103" s="137">
        <f t="shared" ref="BF103:BF108" si="1">IF(N103="znížená",J103,0)</f>
        <v>0</v>
      </c>
      <c r="BG103" s="137">
        <f t="shared" ref="BG103:BG108" si="2">IF(N103="zákl. prenesená",J103,0)</f>
        <v>0</v>
      </c>
      <c r="BH103" s="137">
        <f t="shared" ref="BH103:BH108" si="3">IF(N103="zníž. prenesená",J103,0)</f>
        <v>0</v>
      </c>
      <c r="BI103" s="137">
        <f t="shared" ref="BI103:BI108" si="4">IF(N103="nulová",J103,0)</f>
        <v>0</v>
      </c>
      <c r="BJ103" s="136" t="s">
        <v>151</v>
      </c>
      <c r="BK103" s="134"/>
      <c r="BL103" s="134"/>
      <c r="BM103" s="134"/>
    </row>
    <row r="104" spans="1:65" s="2" customFormat="1" ht="18" customHeight="1">
      <c r="A104" s="31"/>
      <c r="B104" s="129"/>
      <c r="C104" s="130"/>
      <c r="D104" s="259" t="s">
        <v>152</v>
      </c>
      <c r="E104" s="260"/>
      <c r="F104" s="260"/>
      <c r="G104" s="130"/>
      <c r="H104" s="130"/>
      <c r="I104" s="130"/>
      <c r="J104" s="132">
        <v>0</v>
      </c>
      <c r="K104" s="130"/>
      <c r="L104" s="133"/>
      <c r="M104" s="134"/>
      <c r="N104" s="135" t="s">
        <v>39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150</v>
      </c>
      <c r="AZ104" s="134"/>
      <c r="BA104" s="134"/>
      <c r="BB104" s="134"/>
      <c r="BC104" s="134"/>
      <c r="BD104" s="134"/>
      <c r="BE104" s="137">
        <f t="shared" si="0"/>
        <v>0</v>
      </c>
      <c r="BF104" s="137">
        <f t="shared" si="1"/>
        <v>0</v>
      </c>
      <c r="BG104" s="137">
        <f t="shared" si="2"/>
        <v>0</v>
      </c>
      <c r="BH104" s="137">
        <f t="shared" si="3"/>
        <v>0</v>
      </c>
      <c r="BI104" s="137">
        <f t="shared" si="4"/>
        <v>0</v>
      </c>
      <c r="BJ104" s="136" t="s">
        <v>151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59" t="s">
        <v>153</v>
      </c>
      <c r="E105" s="260"/>
      <c r="F105" s="260"/>
      <c r="G105" s="130"/>
      <c r="H105" s="130"/>
      <c r="I105" s="130"/>
      <c r="J105" s="132">
        <v>0</v>
      </c>
      <c r="K105" s="130"/>
      <c r="L105" s="133"/>
      <c r="M105" s="134"/>
      <c r="N105" s="135" t="s">
        <v>39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150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151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59" t="s">
        <v>154</v>
      </c>
      <c r="E106" s="260"/>
      <c r="F106" s="260"/>
      <c r="G106" s="130"/>
      <c r="H106" s="130"/>
      <c r="I106" s="130"/>
      <c r="J106" s="132">
        <v>0</v>
      </c>
      <c r="K106" s="130"/>
      <c r="L106" s="133"/>
      <c r="M106" s="134"/>
      <c r="N106" s="135" t="s">
        <v>39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150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151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59" t="s">
        <v>155</v>
      </c>
      <c r="E107" s="260"/>
      <c r="F107" s="260"/>
      <c r="G107" s="130"/>
      <c r="H107" s="130"/>
      <c r="I107" s="130"/>
      <c r="J107" s="132">
        <v>0</v>
      </c>
      <c r="K107" s="130"/>
      <c r="L107" s="133"/>
      <c r="M107" s="134"/>
      <c r="N107" s="135" t="s">
        <v>39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150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151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131" t="s">
        <v>156</v>
      </c>
      <c r="E108" s="130"/>
      <c r="F108" s="130"/>
      <c r="G108" s="130"/>
      <c r="H108" s="130"/>
      <c r="I108" s="130"/>
      <c r="J108" s="132">
        <f>ROUND(J30*T108,2)</f>
        <v>0</v>
      </c>
      <c r="K108" s="130"/>
      <c r="L108" s="133"/>
      <c r="M108" s="134"/>
      <c r="N108" s="135" t="s">
        <v>39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157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151</v>
      </c>
      <c r="BK108" s="134"/>
      <c r="BL108" s="134"/>
      <c r="BM108" s="134"/>
    </row>
    <row r="109" spans="1:65" s="2" customForma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29.25" customHeight="1">
      <c r="A110" s="31"/>
      <c r="B110" s="32"/>
      <c r="C110" s="138" t="s">
        <v>158</v>
      </c>
      <c r="D110" s="108"/>
      <c r="E110" s="108"/>
      <c r="F110" s="108"/>
      <c r="G110" s="108"/>
      <c r="H110" s="108"/>
      <c r="I110" s="108"/>
      <c r="J110" s="139">
        <f>ROUND(J96+J102,2)</f>
        <v>0</v>
      </c>
      <c r="K110" s="108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6.95" customHeight="1">
      <c r="A111" s="31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5" spans="1:31" s="2" customFormat="1" ht="6.95" customHeight="1">
      <c r="A115" s="31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5" customHeight="1">
      <c r="A116" s="31"/>
      <c r="B116" s="32"/>
      <c r="C116" s="20" t="s">
        <v>159</v>
      </c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15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6.5" customHeight="1">
      <c r="A119" s="31"/>
      <c r="B119" s="32"/>
      <c r="C119" s="31"/>
      <c r="D119" s="31"/>
      <c r="E119" s="261" t="str">
        <f>E7</f>
        <v xml:space="preserve"> ŠH Angels Aréna  Rekonštrukcia a Modernizácia pre VO</v>
      </c>
      <c r="F119" s="262"/>
      <c r="G119" s="262"/>
      <c r="H119" s="262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123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21" t="str">
        <f>E9</f>
        <v xml:space="preserve">09 - SO 01.7  Športova hala - EPS </v>
      </c>
      <c r="F121" s="263"/>
      <c r="G121" s="263"/>
      <c r="H121" s="263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19</v>
      </c>
      <c r="D123" s="31"/>
      <c r="E123" s="31"/>
      <c r="F123" s="24" t="str">
        <f>F12</f>
        <v>Košice</v>
      </c>
      <c r="G123" s="31"/>
      <c r="H123" s="31"/>
      <c r="I123" s="26" t="s">
        <v>21</v>
      </c>
      <c r="J123" s="57" t="str">
        <f>IF(J12="","",J12)</f>
        <v>Vyplň údaj</v>
      </c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2" customHeight="1">
      <c r="A125" s="31"/>
      <c r="B125" s="32"/>
      <c r="C125" s="26" t="s">
        <v>22</v>
      </c>
      <c r="D125" s="31"/>
      <c r="E125" s="31"/>
      <c r="F125" s="24" t="str">
        <f>E15</f>
        <v>Mesto Košice</v>
      </c>
      <c r="G125" s="31"/>
      <c r="H125" s="31"/>
      <c r="I125" s="26" t="s">
        <v>28</v>
      </c>
      <c r="J125" s="29" t="str">
        <f>E21</f>
        <v xml:space="preserve"> 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26</v>
      </c>
      <c r="D126" s="31"/>
      <c r="E126" s="31"/>
      <c r="F126" s="24" t="str">
        <f>IF(E18="","",E18)</f>
        <v>Vyplň údaj</v>
      </c>
      <c r="G126" s="31"/>
      <c r="H126" s="31"/>
      <c r="I126" s="26" t="s">
        <v>31</v>
      </c>
      <c r="J126" s="29" t="str">
        <f>E24</f>
        <v xml:space="preserve"> 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40"/>
      <c r="B128" s="141"/>
      <c r="C128" s="142" t="s">
        <v>160</v>
      </c>
      <c r="D128" s="143" t="s">
        <v>58</v>
      </c>
      <c r="E128" s="143" t="s">
        <v>54</v>
      </c>
      <c r="F128" s="143" t="s">
        <v>55</v>
      </c>
      <c r="G128" s="143" t="s">
        <v>161</v>
      </c>
      <c r="H128" s="143" t="s">
        <v>162</v>
      </c>
      <c r="I128" s="143" t="s">
        <v>163</v>
      </c>
      <c r="J128" s="144" t="s">
        <v>129</v>
      </c>
      <c r="K128" s="145" t="s">
        <v>164</v>
      </c>
      <c r="L128" s="146"/>
      <c r="M128" s="64" t="s">
        <v>1</v>
      </c>
      <c r="N128" s="65" t="s">
        <v>37</v>
      </c>
      <c r="O128" s="65" t="s">
        <v>165</v>
      </c>
      <c r="P128" s="65" t="s">
        <v>166</v>
      </c>
      <c r="Q128" s="65" t="s">
        <v>167</v>
      </c>
      <c r="R128" s="65" t="s">
        <v>168</v>
      </c>
      <c r="S128" s="65" t="s">
        <v>169</v>
      </c>
      <c r="T128" s="66" t="s">
        <v>170</v>
      </c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</row>
    <row r="129" spans="1:65" s="2" customFormat="1" ht="22.9" customHeight="1">
      <c r="A129" s="31"/>
      <c r="B129" s="32"/>
      <c r="C129" s="71" t="s">
        <v>125</v>
      </c>
      <c r="D129" s="31"/>
      <c r="E129" s="31"/>
      <c r="F129" s="31"/>
      <c r="G129" s="31"/>
      <c r="H129" s="31"/>
      <c r="I129" s="31"/>
      <c r="J129" s="147">
        <f>BK129</f>
        <v>0</v>
      </c>
      <c r="K129" s="31"/>
      <c r="L129" s="32"/>
      <c r="M129" s="67"/>
      <c r="N129" s="58"/>
      <c r="O129" s="68"/>
      <c r="P129" s="148">
        <f>P130+P180</f>
        <v>0</v>
      </c>
      <c r="Q129" s="68"/>
      <c r="R129" s="148">
        <f>R130+R180</f>
        <v>0</v>
      </c>
      <c r="S129" s="68"/>
      <c r="T129" s="149">
        <f>T130+T180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6" t="s">
        <v>72</v>
      </c>
      <c r="AU129" s="16" t="s">
        <v>131</v>
      </c>
      <c r="BK129" s="150">
        <f>BK130+BK180</f>
        <v>0</v>
      </c>
    </row>
    <row r="130" spans="1:65" s="12" customFormat="1" ht="25.9" customHeight="1">
      <c r="B130" s="151"/>
      <c r="D130" s="152" t="s">
        <v>72</v>
      </c>
      <c r="E130" s="153" t="s">
        <v>407</v>
      </c>
      <c r="F130" s="153" t="s">
        <v>2497</v>
      </c>
      <c r="I130" s="154"/>
      <c r="J130" s="155">
        <f>BK130</f>
        <v>0</v>
      </c>
      <c r="L130" s="151"/>
      <c r="M130" s="156"/>
      <c r="N130" s="157"/>
      <c r="O130" s="157"/>
      <c r="P130" s="158">
        <f>P131</f>
        <v>0</v>
      </c>
      <c r="Q130" s="157"/>
      <c r="R130" s="158">
        <f>R131</f>
        <v>0</v>
      </c>
      <c r="S130" s="157"/>
      <c r="T130" s="159">
        <f>T131</f>
        <v>0</v>
      </c>
      <c r="AR130" s="152" t="s">
        <v>183</v>
      </c>
      <c r="AT130" s="160" t="s">
        <v>72</v>
      </c>
      <c r="AU130" s="160" t="s">
        <v>73</v>
      </c>
      <c r="AY130" s="152" t="s">
        <v>173</v>
      </c>
      <c r="BK130" s="161">
        <f>BK131</f>
        <v>0</v>
      </c>
    </row>
    <row r="131" spans="1:65" s="12" customFormat="1" ht="22.9" customHeight="1">
      <c r="B131" s="151"/>
      <c r="D131" s="152" t="s">
        <v>72</v>
      </c>
      <c r="E131" s="162" t="s">
        <v>3146</v>
      </c>
      <c r="F131" s="162" t="s">
        <v>3147</v>
      </c>
      <c r="I131" s="154"/>
      <c r="J131" s="163">
        <f>BK131</f>
        <v>0</v>
      </c>
      <c r="L131" s="151"/>
      <c r="M131" s="156"/>
      <c r="N131" s="157"/>
      <c r="O131" s="157"/>
      <c r="P131" s="158">
        <f>SUM(P132:P179)</f>
        <v>0</v>
      </c>
      <c r="Q131" s="157"/>
      <c r="R131" s="158">
        <f>SUM(R132:R179)</f>
        <v>0</v>
      </c>
      <c r="S131" s="157"/>
      <c r="T131" s="159">
        <f>SUM(T132:T179)</f>
        <v>0</v>
      </c>
      <c r="AR131" s="152" t="s">
        <v>183</v>
      </c>
      <c r="AT131" s="160" t="s">
        <v>72</v>
      </c>
      <c r="AU131" s="160" t="s">
        <v>81</v>
      </c>
      <c r="AY131" s="152" t="s">
        <v>173</v>
      </c>
      <c r="BK131" s="161">
        <f>SUM(BK132:BK179)</f>
        <v>0</v>
      </c>
    </row>
    <row r="132" spans="1:65" s="2" customFormat="1" ht="66.75" customHeight="1">
      <c r="A132" s="31"/>
      <c r="B132" s="129"/>
      <c r="C132" s="183" t="s">
        <v>81</v>
      </c>
      <c r="D132" s="183" t="s">
        <v>407</v>
      </c>
      <c r="E132" s="184" t="s">
        <v>3306</v>
      </c>
      <c r="F132" s="185" t="s">
        <v>3307</v>
      </c>
      <c r="G132" s="186" t="s">
        <v>245</v>
      </c>
      <c r="H132" s="187">
        <v>1</v>
      </c>
      <c r="I132" s="188"/>
      <c r="J132" s="189">
        <f t="shared" ref="J132:J179" si="5">ROUND(I132*H132,2)</f>
        <v>0</v>
      </c>
      <c r="K132" s="190"/>
      <c r="L132" s="191"/>
      <c r="M132" s="192" t="s">
        <v>1</v>
      </c>
      <c r="N132" s="193" t="s">
        <v>39</v>
      </c>
      <c r="O132" s="60"/>
      <c r="P132" s="174">
        <f t="shared" ref="P132:P179" si="6">O132*H132</f>
        <v>0</v>
      </c>
      <c r="Q132" s="174">
        <v>0</v>
      </c>
      <c r="R132" s="174">
        <f t="shared" ref="R132:R179" si="7">Q132*H132</f>
        <v>0</v>
      </c>
      <c r="S132" s="174">
        <v>0</v>
      </c>
      <c r="T132" s="175">
        <f t="shared" ref="T132:T179" si="8"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6" t="s">
        <v>868</v>
      </c>
      <c r="AT132" s="176" t="s">
        <v>407</v>
      </c>
      <c r="AU132" s="176" t="s">
        <v>151</v>
      </c>
      <c r="AY132" s="16" t="s">
        <v>173</v>
      </c>
      <c r="BE132" s="177">
        <f t="shared" ref="BE132:BE179" si="9">IF(N132="základná",J132,0)</f>
        <v>0</v>
      </c>
      <c r="BF132" s="177">
        <f t="shared" ref="BF132:BF179" si="10">IF(N132="znížená",J132,0)</f>
        <v>0</v>
      </c>
      <c r="BG132" s="177">
        <f t="shared" ref="BG132:BG179" si="11">IF(N132="zákl. prenesená",J132,0)</f>
        <v>0</v>
      </c>
      <c r="BH132" s="177">
        <f t="shared" ref="BH132:BH179" si="12">IF(N132="zníž. prenesená",J132,0)</f>
        <v>0</v>
      </c>
      <c r="BI132" s="177">
        <f t="shared" ref="BI132:BI179" si="13">IF(N132="nulová",J132,0)</f>
        <v>0</v>
      </c>
      <c r="BJ132" s="16" t="s">
        <v>151</v>
      </c>
      <c r="BK132" s="177">
        <f t="shared" ref="BK132:BK179" si="14">ROUND(I132*H132,2)</f>
        <v>0</v>
      </c>
      <c r="BL132" s="16" t="s">
        <v>285</v>
      </c>
      <c r="BM132" s="176" t="s">
        <v>151</v>
      </c>
    </row>
    <row r="133" spans="1:65" s="2" customFormat="1" ht="37.9" customHeight="1">
      <c r="A133" s="31"/>
      <c r="B133" s="129"/>
      <c r="C133" s="183" t="s">
        <v>151</v>
      </c>
      <c r="D133" s="183" t="s">
        <v>407</v>
      </c>
      <c r="E133" s="184" t="s">
        <v>3308</v>
      </c>
      <c r="F133" s="185" t="s">
        <v>3309</v>
      </c>
      <c r="G133" s="186" t="s">
        <v>245</v>
      </c>
      <c r="H133" s="187">
        <v>1</v>
      </c>
      <c r="I133" s="188"/>
      <c r="J133" s="189">
        <f t="shared" si="5"/>
        <v>0</v>
      </c>
      <c r="K133" s="190"/>
      <c r="L133" s="191"/>
      <c r="M133" s="192" t="s">
        <v>1</v>
      </c>
      <c r="N133" s="193" t="s">
        <v>39</v>
      </c>
      <c r="O133" s="60"/>
      <c r="P133" s="174">
        <f t="shared" si="6"/>
        <v>0</v>
      </c>
      <c r="Q133" s="174">
        <v>0</v>
      </c>
      <c r="R133" s="174">
        <f t="shared" si="7"/>
        <v>0</v>
      </c>
      <c r="S133" s="174">
        <v>0</v>
      </c>
      <c r="T133" s="175">
        <f t="shared" si="8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868</v>
      </c>
      <c r="AT133" s="176" t="s">
        <v>407</v>
      </c>
      <c r="AU133" s="176" t="s">
        <v>151</v>
      </c>
      <c r="AY133" s="16" t="s">
        <v>173</v>
      </c>
      <c r="BE133" s="177">
        <f t="shared" si="9"/>
        <v>0</v>
      </c>
      <c r="BF133" s="177">
        <f t="shared" si="10"/>
        <v>0</v>
      </c>
      <c r="BG133" s="177">
        <f t="shared" si="11"/>
        <v>0</v>
      </c>
      <c r="BH133" s="177">
        <f t="shared" si="12"/>
        <v>0</v>
      </c>
      <c r="BI133" s="177">
        <f t="shared" si="13"/>
        <v>0</v>
      </c>
      <c r="BJ133" s="16" t="s">
        <v>151</v>
      </c>
      <c r="BK133" s="177">
        <f t="shared" si="14"/>
        <v>0</v>
      </c>
      <c r="BL133" s="16" t="s">
        <v>285</v>
      </c>
      <c r="BM133" s="176" t="s">
        <v>180</v>
      </c>
    </row>
    <row r="134" spans="1:65" s="2" customFormat="1" ht="66.75" customHeight="1">
      <c r="A134" s="31"/>
      <c r="B134" s="129"/>
      <c r="C134" s="183" t="s">
        <v>183</v>
      </c>
      <c r="D134" s="183" t="s">
        <v>407</v>
      </c>
      <c r="E134" s="184" t="s">
        <v>3310</v>
      </c>
      <c r="F134" s="185" t="s">
        <v>3311</v>
      </c>
      <c r="G134" s="186" t="s">
        <v>245</v>
      </c>
      <c r="H134" s="187">
        <v>1</v>
      </c>
      <c r="I134" s="188"/>
      <c r="J134" s="189">
        <f t="shared" si="5"/>
        <v>0</v>
      </c>
      <c r="K134" s="190"/>
      <c r="L134" s="191"/>
      <c r="M134" s="192" t="s">
        <v>1</v>
      </c>
      <c r="N134" s="193" t="s">
        <v>39</v>
      </c>
      <c r="O134" s="60"/>
      <c r="P134" s="174">
        <f t="shared" si="6"/>
        <v>0</v>
      </c>
      <c r="Q134" s="174">
        <v>0</v>
      </c>
      <c r="R134" s="174">
        <f t="shared" si="7"/>
        <v>0</v>
      </c>
      <c r="S134" s="174">
        <v>0</v>
      </c>
      <c r="T134" s="175">
        <f t="shared" si="8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868</v>
      </c>
      <c r="AT134" s="176" t="s">
        <v>407</v>
      </c>
      <c r="AU134" s="176" t="s">
        <v>151</v>
      </c>
      <c r="AY134" s="16" t="s">
        <v>173</v>
      </c>
      <c r="BE134" s="177">
        <f t="shared" si="9"/>
        <v>0</v>
      </c>
      <c r="BF134" s="177">
        <f t="shared" si="10"/>
        <v>0</v>
      </c>
      <c r="BG134" s="177">
        <f t="shared" si="11"/>
        <v>0</v>
      </c>
      <c r="BH134" s="177">
        <f t="shared" si="12"/>
        <v>0</v>
      </c>
      <c r="BI134" s="177">
        <f t="shared" si="13"/>
        <v>0</v>
      </c>
      <c r="BJ134" s="16" t="s">
        <v>151</v>
      </c>
      <c r="BK134" s="177">
        <f t="shared" si="14"/>
        <v>0</v>
      </c>
      <c r="BL134" s="16" t="s">
        <v>285</v>
      </c>
      <c r="BM134" s="176" t="s">
        <v>187</v>
      </c>
    </row>
    <row r="135" spans="1:65" s="2" customFormat="1" ht="16.5" customHeight="1">
      <c r="A135" s="31"/>
      <c r="B135" s="129"/>
      <c r="C135" s="183" t="s">
        <v>180</v>
      </c>
      <c r="D135" s="183" t="s">
        <v>407</v>
      </c>
      <c r="E135" s="184" t="s">
        <v>3312</v>
      </c>
      <c r="F135" s="185" t="s">
        <v>3313</v>
      </c>
      <c r="G135" s="186" t="s">
        <v>245</v>
      </c>
      <c r="H135" s="187">
        <v>1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39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868</v>
      </c>
      <c r="AT135" s="176" t="s">
        <v>407</v>
      </c>
      <c r="AU135" s="176" t="s">
        <v>151</v>
      </c>
      <c r="AY135" s="16" t="s">
        <v>173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151</v>
      </c>
      <c r="BK135" s="177">
        <f t="shared" si="14"/>
        <v>0</v>
      </c>
      <c r="BL135" s="16" t="s">
        <v>285</v>
      </c>
      <c r="BM135" s="176" t="s">
        <v>190</v>
      </c>
    </row>
    <row r="136" spans="1:65" s="2" customFormat="1" ht="21.75" customHeight="1">
      <c r="A136" s="31"/>
      <c r="B136" s="129"/>
      <c r="C136" s="183" t="s">
        <v>191</v>
      </c>
      <c r="D136" s="183" t="s">
        <v>407</v>
      </c>
      <c r="E136" s="184" t="s">
        <v>3314</v>
      </c>
      <c r="F136" s="185" t="s">
        <v>3315</v>
      </c>
      <c r="G136" s="186" t="s">
        <v>245</v>
      </c>
      <c r="H136" s="187">
        <v>2</v>
      </c>
      <c r="I136" s="188"/>
      <c r="J136" s="189">
        <f t="shared" si="5"/>
        <v>0</v>
      </c>
      <c r="K136" s="190"/>
      <c r="L136" s="191"/>
      <c r="M136" s="192" t="s">
        <v>1</v>
      </c>
      <c r="N136" s="193" t="s">
        <v>39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868</v>
      </c>
      <c r="AT136" s="176" t="s">
        <v>407</v>
      </c>
      <c r="AU136" s="176" t="s">
        <v>151</v>
      </c>
      <c r="AY136" s="16" t="s">
        <v>173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151</v>
      </c>
      <c r="BK136" s="177">
        <f t="shared" si="14"/>
        <v>0</v>
      </c>
      <c r="BL136" s="16" t="s">
        <v>285</v>
      </c>
      <c r="BM136" s="176" t="s">
        <v>110</v>
      </c>
    </row>
    <row r="137" spans="1:65" s="2" customFormat="1" ht="37.9" customHeight="1">
      <c r="A137" s="31"/>
      <c r="B137" s="129"/>
      <c r="C137" s="183" t="s">
        <v>187</v>
      </c>
      <c r="D137" s="183" t="s">
        <v>407</v>
      </c>
      <c r="E137" s="184" t="s">
        <v>3316</v>
      </c>
      <c r="F137" s="185" t="s">
        <v>3317</v>
      </c>
      <c r="G137" s="186" t="s">
        <v>245</v>
      </c>
      <c r="H137" s="187">
        <v>45</v>
      </c>
      <c r="I137" s="188"/>
      <c r="J137" s="189">
        <f t="shared" si="5"/>
        <v>0</v>
      </c>
      <c r="K137" s="190"/>
      <c r="L137" s="191"/>
      <c r="M137" s="192" t="s">
        <v>1</v>
      </c>
      <c r="N137" s="193" t="s">
        <v>39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868</v>
      </c>
      <c r="AT137" s="176" t="s">
        <v>407</v>
      </c>
      <c r="AU137" s="176" t="s">
        <v>151</v>
      </c>
      <c r="AY137" s="16" t="s">
        <v>173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151</v>
      </c>
      <c r="BK137" s="177">
        <f t="shared" si="14"/>
        <v>0</v>
      </c>
      <c r="BL137" s="16" t="s">
        <v>285</v>
      </c>
      <c r="BM137" s="176" t="s">
        <v>113</v>
      </c>
    </row>
    <row r="138" spans="1:65" s="2" customFormat="1" ht="24.2" customHeight="1">
      <c r="A138" s="31"/>
      <c r="B138" s="129"/>
      <c r="C138" s="183" t="s">
        <v>196</v>
      </c>
      <c r="D138" s="183" t="s">
        <v>407</v>
      </c>
      <c r="E138" s="184" t="s">
        <v>3318</v>
      </c>
      <c r="F138" s="185" t="s">
        <v>3319</v>
      </c>
      <c r="G138" s="186" t="s">
        <v>245</v>
      </c>
      <c r="H138" s="187">
        <v>40</v>
      </c>
      <c r="I138" s="188"/>
      <c r="J138" s="189">
        <f t="shared" si="5"/>
        <v>0</v>
      </c>
      <c r="K138" s="190"/>
      <c r="L138" s="191"/>
      <c r="M138" s="192" t="s">
        <v>1</v>
      </c>
      <c r="N138" s="193" t="s">
        <v>39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868</v>
      </c>
      <c r="AT138" s="176" t="s">
        <v>407</v>
      </c>
      <c r="AU138" s="176" t="s">
        <v>151</v>
      </c>
      <c r="AY138" s="16" t="s">
        <v>173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151</v>
      </c>
      <c r="BK138" s="177">
        <f t="shared" si="14"/>
        <v>0</v>
      </c>
      <c r="BL138" s="16" t="s">
        <v>285</v>
      </c>
      <c r="BM138" s="176" t="s">
        <v>119</v>
      </c>
    </row>
    <row r="139" spans="1:65" s="2" customFormat="1" ht="37.9" customHeight="1">
      <c r="A139" s="31"/>
      <c r="B139" s="129"/>
      <c r="C139" s="183" t="s">
        <v>190</v>
      </c>
      <c r="D139" s="183" t="s">
        <v>407</v>
      </c>
      <c r="E139" s="184" t="s">
        <v>3320</v>
      </c>
      <c r="F139" s="185" t="s">
        <v>3321</v>
      </c>
      <c r="G139" s="186" t="s">
        <v>245</v>
      </c>
      <c r="H139" s="187">
        <v>5</v>
      </c>
      <c r="I139" s="188"/>
      <c r="J139" s="189">
        <f t="shared" si="5"/>
        <v>0</v>
      </c>
      <c r="K139" s="190"/>
      <c r="L139" s="191"/>
      <c r="M139" s="192" t="s">
        <v>1</v>
      </c>
      <c r="N139" s="193" t="s">
        <v>39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868</v>
      </c>
      <c r="AT139" s="176" t="s">
        <v>407</v>
      </c>
      <c r="AU139" s="176" t="s">
        <v>151</v>
      </c>
      <c r="AY139" s="16" t="s">
        <v>173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151</v>
      </c>
      <c r="BK139" s="177">
        <f t="shared" si="14"/>
        <v>0</v>
      </c>
      <c r="BL139" s="16" t="s">
        <v>285</v>
      </c>
      <c r="BM139" s="176" t="s">
        <v>201</v>
      </c>
    </row>
    <row r="140" spans="1:65" s="2" customFormat="1" ht="44.25" customHeight="1">
      <c r="A140" s="31"/>
      <c r="B140" s="129"/>
      <c r="C140" s="183" t="s">
        <v>174</v>
      </c>
      <c r="D140" s="183" t="s">
        <v>407</v>
      </c>
      <c r="E140" s="184" t="s">
        <v>3322</v>
      </c>
      <c r="F140" s="185" t="s">
        <v>3323</v>
      </c>
      <c r="G140" s="186" t="s">
        <v>245</v>
      </c>
      <c r="H140" s="187">
        <v>13</v>
      </c>
      <c r="I140" s="188"/>
      <c r="J140" s="189">
        <f t="shared" si="5"/>
        <v>0</v>
      </c>
      <c r="K140" s="190"/>
      <c r="L140" s="191"/>
      <c r="M140" s="192" t="s">
        <v>1</v>
      </c>
      <c r="N140" s="193" t="s">
        <v>39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868</v>
      </c>
      <c r="AT140" s="176" t="s">
        <v>407</v>
      </c>
      <c r="AU140" s="176" t="s">
        <v>151</v>
      </c>
      <c r="AY140" s="16" t="s">
        <v>173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151</v>
      </c>
      <c r="BK140" s="177">
        <f t="shared" si="14"/>
        <v>0</v>
      </c>
      <c r="BL140" s="16" t="s">
        <v>285</v>
      </c>
      <c r="BM140" s="176" t="s">
        <v>204</v>
      </c>
    </row>
    <row r="141" spans="1:65" s="2" customFormat="1" ht="33" customHeight="1">
      <c r="A141" s="31"/>
      <c r="B141" s="129"/>
      <c r="C141" s="183" t="s">
        <v>110</v>
      </c>
      <c r="D141" s="183" t="s">
        <v>407</v>
      </c>
      <c r="E141" s="184" t="s">
        <v>3324</v>
      </c>
      <c r="F141" s="185" t="s">
        <v>3325</v>
      </c>
      <c r="G141" s="186" t="s">
        <v>245</v>
      </c>
      <c r="H141" s="187">
        <v>13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39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868</v>
      </c>
      <c r="AT141" s="176" t="s">
        <v>407</v>
      </c>
      <c r="AU141" s="176" t="s">
        <v>151</v>
      </c>
      <c r="AY141" s="16" t="s">
        <v>173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151</v>
      </c>
      <c r="BK141" s="177">
        <f t="shared" si="14"/>
        <v>0</v>
      </c>
      <c r="BL141" s="16" t="s">
        <v>285</v>
      </c>
      <c r="BM141" s="176" t="s">
        <v>7</v>
      </c>
    </row>
    <row r="142" spans="1:65" s="2" customFormat="1" ht="44.25" customHeight="1">
      <c r="A142" s="31"/>
      <c r="B142" s="129"/>
      <c r="C142" s="183" t="s">
        <v>207</v>
      </c>
      <c r="D142" s="183" t="s">
        <v>407</v>
      </c>
      <c r="E142" s="184" t="s">
        <v>3326</v>
      </c>
      <c r="F142" s="185" t="s">
        <v>3327</v>
      </c>
      <c r="G142" s="186" t="s">
        <v>245</v>
      </c>
      <c r="H142" s="187">
        <v>2</v>
      </c>
      <c r="I142" s="188"/>
      <c r="J142" s="189">
        <f t="shared" si="5"/>
        <v>0</v>
      </c>
      <c r="K142" s="190"/>
      <c r="L142" s="191"/>
      <c r="M142" s="192" t="s">
        <v>1</v>
      </c>
      <c r="N142" s="193" t="s">
        <v>39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868</v>
      </c>
      <c r="AT142" s="176" t="s">
        <v>407</v>
      </c>
      <c r="AU142" s="176" t="s">
        <v>151</v>
      </c>
      <c r="AY142" s="16" t="s">
        <v>173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151</v>
      </c>
      <c r="BK142" s="177">
        <f t="shared" si="14"/>
        <v>0</v>
      </c>
      <c r="BL142" s="16" t="s">
        <v>285</v>
      </c>
      <c r="BM142" s="176" t="s">
        <v>210</v>
      </c>
    </row>
    <row r="143" spans="1:65" s="2" customFormat="1" ht="37.9" customHeight="1">
      <c r="A143" s="31"/>
      <c r="B143" s="129"/>
      <c r="C143" s="183" t="s">
        <v>113</v>
      </c>
      <c r="D143" s="183" t="s">
        <v>407</v>
      </c>
      <c r="E143" s="184" t="s">
        <v>3328</v>
      </c>
      <c r="F143" s="185" t="s">
        <v>3329</v>
      </c>
      <c r="G143" s="186" t="s">
        <v>245</v>
      </c>
      <c r="H143" s="187">
        <v>1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39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868</v>
      </c>
      <c r="AT143" s="176" t="s">
        <v>407</v>
      </c>
      <c r="AU143" s="176" t="s">
        <v>151</v>
      </c>
      <c r="AY143" s="16" t="s">
        <v>173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151</v>
      </c>
      <c r="BK143" s="177">
        <f t="shared" si="14"/>
        <v>0</v>
      </c>
      <c r="BL143" s="16" t="s">
        <v>285</v>
      </c>
      <c r="BM143" s="176" t="s">
        <v>213</v>
      </c>
    </row>
    <row r="144" spans="1:65" s="2" customFormat="1" ht="16.5" customHeight="1">
      <c r="A144" s="31"/>
      <c r="B144" s="129"/>
      <c r="C144" s="183" t="s">
        <v>116</v>
      </c>
      <c r="D144" s="183" t="s">
        <v>407</v>
      </c>
      <c r="E144" s="184" t="s">
        <v>3330</v>
      </c>
      <c r="F144" s="185" t="s">
        <v>3331</v>
      </c>
      <c r="G144" s="186" t="s">
        <v>245</v>
      </c>
      <c r="H144" s="187">
        <v>1</v>
      </c>
      <c r="I144" s="188"/>
      <c r="J144" s="189">
        <f t="shared" si="5"/>
        <v>0</v>
      </c>
      <c r="K144" s="190"/>
      <c r="L144" s="191"/>
      <c r="M144" s="192" t="s">
        <v>1</v>
      </c>
      <c r="N144" s="193" t="s">
        <v>39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868</v>
      </c>
      <c r="AT144" s="176" t="s">
        <v>407</v>
      </c>
      <c r="AU144" s="176" t="s">
        <v>151</v>
      </c>
      <c r="AY144" s="16" t="s">
        <v>173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151</v>
      </c>
      <c r="BK144" s="177">
        <f t="shared" si="14"/>
        <v>0</v>
      </c>
      <c r="BL144" s="16" t="s">
        <v>285</v>
      </c>
      <c r="BM144" s="176" t="s">
        <v>216</v>
      </c>
    </row>
    <row r="145" spans="1:65" s="2" customFormat="1" ht="44.25" customHeight="1">
      <c r="A145" s="31"/>
      <c r="B145" s="129"/>
      <c r="C145" s="183" t="s">
        <v>119</v>
      </c>
      <c r="D145" s="183" t="s">
        <v>407</v>
      </c>
      <c r="E145" s="184" t="s">
        <v>3332</v>
      </c>
      <c r="F145" s="185" t="s">
        <v>3333</v>
      </c>
      <c r="G145" s="186" t="s">
        <v>245</v>
      </c>
      <c r="H145" s="187">
        <v>1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39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868</v>
      </c>
      <c r="AT145" s="176" t="s">
        <v>407</v>
      </c>
      <c r="AU145" s="176" t="s">
        <v>151</v>
      </c>
      <c r="AY145" s="16" t="s">
        <v>173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151</v>
      </c>
      <c r="BK145" s="177">
        <f t="shared" si="14"/>
        <v>0</v>
      </c>
      <c r="BL145" s="16" t="s">
        <v>285</v>
      </c>
      <c r="BM145" s="176" t="s">
        <v>219</v>
      </c>
    </row>
    <row r="146" spans="1:65" s="2" customFormat="1" ht="21.75" customHeight="1">
      <c r="A146" s="31"/>
      <c r="B146" s="129"/>
      <c r="C146" s="183" t="s">
        <v>220</v>
      </c>
      <c r="D146" s="183" t="s">
        <v>407</v>
      </c>
      <c r="E146" s="184" t="s">
        <v>3334</v>
      </c>
      <c r="F146" s="185" t="s">
        <v>3335</v>
      </c>
      <c r="G146" s="186" t="s">
        <v>245</v>
      </c>
      <c r="H146" s="187">
        <v>2</v>
      </c>
      <c r="I146" s="188"/>
      <c r="J146" s="189">
        <f t="shared" si="5"/>
        <v>0</v>
      </c>
      <c r="K146" s="190"/>
      <c r="L146" s="191"/>
      <c r="M146" s="192" t="s">
        <v>1</v>
      </c>
      <c r="N146" s="193" t="s">
        <v>39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868</v>
      </c>
      <c r="AT146" s="176" t="s">
        <v>407</v>
      </c>
      <c r="AU146" s="176" t="s">
        <v>151</v>
      </c>
      <c r="AY146" s="16" t="s">
        <v>173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151</v>
      </c>
      <c r="BK146" s="177">
        <f t="shared" si="14"/>
        <v>0</v>
      </c>
      <c r="BL146" s="16" t="s">
        <v>285</v>
      </c>
      <c r="BM146" s="176" t="s">
        <v>223</v>
      </c>
    </row>
    <row r="147" spans="1:65" s="2" customFormat="1" ht="16.5" customHeight="1">
      <c r="A147" s="31"/>
      <c r="B147" s="129"/>
      <c r="C147" s="183" t="s">
        <v>201</v>
      </c>
      <c r="D147" s="183" t="s">
        <v>407</v>
      </c>
      <c r="E147" s="184" t="s">
        <v>3195</v>
      </c>
      <c r="F147" s="185" t="s">
        <v>3196</v>
      </c>
      <c r="G147" s="186" t="s">
        <v>764</v>
      </c>
      <c r="H147" s="216"/>
      <c r="I147" s="188"/>
      <c r="J147" s="189">
        <f t="shared" si="5"/>
        <v>0</v>
      </c>
      <c r="K147" s="190"/>
      <c r="L147" s="191"/>
      <c r="M147" s="192" t="s">
        <v>1</v>
      </c>
      <c r="N147" s="193" t="s">
        <v>39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868</v>
      </c>
      <c r="AT147" s="176" t="s">
        <v>407</v>
      </c>
      <c r="AU147" s="176" t="s">
        <v>151</v>
      </c>
      <c r="AY147" s="16" t="s">
        <v>173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151</v>
      </c>
      <c r="BK147" s="177">
        <f t="shared" si="14"/>
        <v>0</v>
      </c>
      <c r="BL147" s="16" t="s">
        <v>285</v>
      </c>
      <c r="BM147" s="176" t="s">
        <v>226</v>
      </c>
    </row>
    <row r="148" spans="1:65" s="2" customFormat="1" ht="16.5" customHeight="1">
      <c r="A148" s="31"/>
      <c r="B148" s="129"/>
      <c r="C148" s="164" t="s">
        <v>227</v>
      </c>
      <c r="D148" s="164" t="s">
        <v>176</v>
      </c>
      <c r="E148" s="165" t="s">
        <v>3336</v>
      </c>
      <c r="F148" s="166" t="s">
        <v>3337</v>
      </c>
      <c r="G148" s="167" t="s">
        <v>245</v>
      </c>
      <c r="H148" s="168">
        <v>40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39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285</v>
      </c>
      <c r="AT148" s="176" t="s">
        <v>176</v>
      </c>
      <c r="AU148" s="176" t="s">
        <v>151</v>
      </c>
      <c r="AY148" s="16" t="s">
        <v>173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151</v>
      </c>
      <c r="BK148" s="177">
        <f t="shared" si="14"/>
        <v>0</v>
      </c>
      <c r="BL148" s="16" t="s">
        <v>285</v>
      </c>
      <c r="BM148" s="176" t="s">
        <v>230</v>
      </c>
    </row>
    <row r="149" spans="1:65" s="2" customFormat="1" ht="16.5" customHeight="1">
      <c r="A149" s="31"/>
      <c r="B149" s="129"/>
      <c r="C149" s="164" t="s">
        <v>204</v>
      </c>
      <c r="D149" s="164" t="s">
        <v>176</v>
      </c>
      <c r="E149" s="165" t="s">
        <v>3338</v>
      </c>
      <c r="F149" s="166" t="s">
        <v>3339</v>
      </c>
      <c r="G149" s="167" t="s">
        <v>245</v>
      </c>
      <c r="H149" s="168">
        <v>5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39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285</v>
      </c>
      <c r="AT149" s="176" t="s">
        <v>176</v>
      </c>
      <c r="AU149" s="176" t="s">
        <v>151</v>
      </c>
      <c r="AY149" s="16" t="s">
        <v>173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151</v>
      </c>
      <c r="BK149" s="177">
        <f t="shared" si="14"/>
        <v>0</v>
      </c>
      <c r="BL149" s="16" t="s">
        <v>285</v>
      </c>
      <c r="BM149" s="176" t="s">
        <v>233</v>
      </c>
    </row>
    <row r="150" spans="1:65" s="2" customFormat="1" ht="16.5" customHeight="1">
      <c r="A150" s="31"/>
      <c r="B150" s="129"/>
      <c r="C150" s="164" t="s">
        <v>234</v>
      </c>
      <c r="D150" s="164" t="s">
        <v>176</v>
      </c>
      <c r="E150" s="165" t="s">
        <v>3340</v>
      </c>
      <c r="F150" s="166" t="s">
        <v>3341</v>
      </c>
      <c r="G150" s="167" t="s">
        <v>245</v>
      </c>
      <c r="H150" s="168">
        <v>45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39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285</v>
      </c>
      <c r="AT150" s="176" t="s">
        <v>176</v>
      </c>
      <c r="AU150" s="176" t="s">
        <v>151</v>
      </c>
      <c r="AY150" s="16" t="s">
        <v>173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151</v>
      </c>
      <c r="BK150" s="177">
        <f t="shared" si="14"/>
        <v>0</v>
      </c>
      <c r="BL150" s="16" t="s">
        <v>285</v>
      </c>
      <c r="BM150" s="176" t="s">
        <v>237</v>
      </c>
    </row>
    <row r="151" spans="1:65" s="2" customFormat="1" ht="16.5" customHeight="1">
      <c r="A151" s="31"/>
      <c r="B151" s="129"/>
      <c r="C151" s="164" t="s">
        <v>7</v>
      </c>
      <c r="D151" s="164" t="s">
        <v>176</v>
      </c>
      <c r="E151" s="165" t="s">
        <v>3342</v>
      </c>
      <c r="F151" s="166" t="s">
        <v>3343</v>
      </c>
      <c r="G151" s="167" t="s">
        <v>245</v>
      </c>
      <c r="H151" s="168">
        <v>13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39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285</v>
      </c>
      <c r="AT151" s="176" t="s">
        <v>176</v>
      </c>
      <c r="AU151" s="176" t="s">
        <v>151</v>
      </c>
      <c r="AY151" s="16" t="s">
        <v>173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151</v>
      </c>
      <c r="BK151" s="177">
        <f t="shared" si="14"/>
        <v>0</v>
      </c>
      <c r="BL151" s="16" t="s">
        <v>285</v>
      </c>
      <c r="BM151" s="176" t="s">
        <v>241</v>
      </c>
    </row>
    <row r="152" spans="1:65" s="2" customFormat="1" ht="16.5" customHeight="1">
      <c r="A152" s="31"/>
      <c r="B152" s="129"/>
      <c r="C152" s="164" t="s">
        <v>242</v>
      </c>
      <c r="D152" s="164" t="s">
        <v>176</v>
      </c>
      <c r="E152" s="165" t="s">
        <v>3344</v>
      </c>
      <c r="F152" s="166" t="s">
        <v>3345</v>
      </c>
      <c r="G152" s="167" t="s">
        <v>245</v>
      </c>
      <c r="H152" s="168">
        <v>13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39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285</v>
      </c>
      <c r="AT152" s="176" t="s">
        <v>176</v>
      </c>
      <c r="AU152" s="176" t="s">
        <v>151</v>
      </c>
      <c r="AY152" s="16" t="s">
        <v>173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151</v>
      </c>
      <c r="BK152" s="177">
        <f t="shared" si="14"/>
        <v>0</v>
      </c>
      <c r="BL152" s="16" t="s">
        <v>285</v>
      </c>
      <c r="BM152" s="176" t="s">
        <v>246</v>
      </c>
    </row>
    <row r="153" spans="1:65" s="2" customFormat="1" ht="16.5" customHeight="1">
      <c r="A153" s="31"/>
      <c r="B153" s="129"/>
      <c r="C153" s="164" t="s">
        <v>210</v>
      </c>
      <c r="D153" s="164" t="s">
        <v>176</v>
      </c>
      <c r="E153" s="165" t="s">
        <v>3346</v>
      </c>
      <c r="F153" s="166" t="s">
        <v>3347</v>
      </c>
      <c r="G153" s="167" t="s">
        <v>245</v>
      </c>
      <c r="H153" s="168">
        <v>3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39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285</v>
      </c>
      <c r="AT153" s="176" t="s">
        <v>176</v>
      </c>
      <c r="AU153" s="176" t="s">
        <v>151</v>
      </c>
      <c r="AY153" s="16" t="s">
        <v>173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151</v>
      </c>
      <c r="BK153" s="177">
        <f t="shared" si="14"/>
        <v>0</v>
      </c>
      <c r="BL153" s="16" t="s">
        <v>285</v>
      </c>
      <c r="BM153" s="176" t="s">
        <v>249</v>
      </c>
    </row>
    <row r="154" spans="1:65" s="2" customFormat="1" ht="24.2" customHeight="1">
      <c r="A154" s="31"/>
      <c r="B154" s="129"/>
      <c r="C154" s="164" t="s">
        <v>250</v>
      </c>
      <c r="D154" s="164" t="s">
        <v>176</v>
      </c>
      <c r="E154" s="165" t="s">
        <v>3348</v>
      </c>
      <c r="F154" s="166" t="s">
        <v>3349</v>
      </c>
      <c r="G154" s="167" t="s">
        <v>245</v>
      </c>
      <c r="H154" s="168">
        <v>1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39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285</v>
      </c>
      <c r="AT154" s="176" t="s">
        <v>176</v>
      </c>
      <c r="AU154" s="176" t="s">
        <v>151</v>
      </c>
      <c r="AY154" s="16" t="s">
        <v>173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151</v>
      </c>
      <c r="BK154" s="177">
        <f t="shared" si="14"/>
        <v>0</v>
      </c>
      <c r="BL154" s="16" t="s">
        <v>285</v>
      </c>
      <c r="BM154" s="176" t="s">
        <v>253</v>
      </c>
    </row>
    <row r="155" spans="1:65" s="2" customFormat="1" ht="16.5" customHeight="1">
      <c r="A155" s="31"/>
      <c r="B155" s="129"/>
      <c r="C155" s="164" t="s">
        <v>213</v>
      </c>
      <c r="D155" s="164" t="s">
        <v>176</v>
      </c>
      <c r="E155" s="165" t="s">
        <v>3350</v>
      </c>
      <c r="F155" s="166" t="s">
        <v>3351</v>
      </c>
      <c r="G155" s="167" t="s">
        <v>245</v>
      </c>
      <c r="H155" s="168">
        <v>1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39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285</v>
      </c>
      <c r="AT155" s="176" t="s">
        <v>176</v>
      </c>
      <c r="AU155" s="176" t="s">
        <v>151</v>
      </c>
      <c r="AY155" s="16" t="s">
        <v>173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151</v>
      </c>
      <c r="BK155" s="177">
        <f t="shared" si="14"/>
        <v>0</v>
      </c>
      <c r="BL155" s="16" t="s">
        <v>285</v>
      </c>
      <c r="BM155" s="176" t="s">
        <v>256</v>
      </c>
    </row>
    <row r="156" spans="1:65" s="2" customFormat="1" ht="16.5" customHeight="1">
      <c r="A156" s="31"/>
      <c r="B156" s="129"/>
      <c r="C156" s="164" t="s">
        <v>257</v>
      </c>
      <c r="D156" s="164" t="s">
        <v>176</v>
      </c>
      <c r="E156" s="165" t="s">
        <v>3352</v>
      </c>
      <c r="F156" s="166" t="s">
        <v>3353</v>
      </c>
      <c r="G156" s="167" t="s">
        <v>245</v>
      </c>
      <c r="H156" s="168">
        <v>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39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285</v>
      </c>
      <c r="AT156" s="176" t="s">
        <v>176</v>
      </c>
      <c r="AU156" s="176" t="s">
        <v>151</v>
      </c>
      <c r="AY156" s="16" t="s">
        <v>173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151</v>
      </c>
      <c r="BK156" s="177">
        <f t="shared" si="14"/>
        <v>0</v>
      </c>
      <c r="BL156" s="16" t="s">
        <v>285</v>
      </c>
      <c r="BM156" s="176" t="s">
        <v>260</v>
      </c>
    </row>
    <row r="157" spans="1:65" s="2" customFormat="1" ht="24.2" customHeight="1">
      <c r="A157" s="31"/>
      <c r="B157" s="129"/>
      <c r="C157" s="164" t="s">
        <v>216</v>
      </c>
      <c r="D157" s="164" t="s">
        <v>176</v>
      </c>
      <c r="E157" s="165" t="s">
        <v>3354</v>
      </c>
      <c r="F157" s="166" t="s">
        <v>3355</v>
      </c>
      <c r="G157" s="167" t="s">
        <v>3224</v>
      </c>
      <c r="H157" s="168">
        <v>1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39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285</v>
      </c>
      <c r="AT157" s="176" t="s">
        <v>176</v>
      </c>
      <c r="AU157" s="176" t="s">
        <v>151</v>
      </c>
      <c r="AY157" s="16" t="s">
        <v>173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151</v>
      </c>
      <c r="BK157" s="177">
        <f t="shared" si="14"/>
        <v>0</v>
      </c>
      <c r="BL157" s="16" t="s">
        <v>285</v>
      </c>
      <c r="BM157" s="176" t="s">
        <v>263</v>
      </c>
    </row>
    <row r="158" spans="1:65" s="2" customFormat="1" ht="37.9" customHeight="1">
      <c r="A158" s="31"/>
      <c r="B158" s="129"/>
      <c r="C158" s="164" t="s">
        <v>264</v>
      </c>
      <c r="D158" s="164" t="s">
        <v>176</v>
      </c>
      <c r="E158" s="165" t="s">
        <v>3356</v>
      </c>
      <c r="F158" s="166" t="s">
        <v>3357</v>
      </c>
      <c r="G158" s="167" t="s">
        <v>3358</v>
      </c>
      <c r="H158" s="168">
        <v>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39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285</v>
      </c>
      <c r="AT158" s="176" t="s">
        <v>176</v>
      </c>
      <c r="AU158" s="176" t="s">
        <v>151</v>
      </c>
      <c r="AY158" s="16" t="s">
        <v>173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151</v>
      </c>
      <c r="BK158" s="177">
        <f t="shared" si="14"/>
        <v>0</v>
      </c>
      <c r="BL158" s="16" t="s">
        <v>285</v>
      </c>
      <c r="BM158" s="176" t="s">
        <v>268</v>
      </c>
    </row>
    <row r="159" spans="1:65" s="2" customFormat="1" ht="24.2" customHeight="1">
      <c r="A159" s="31"/>
      <c r="B159" s="129"/>
      <c r="C159" s="183" t="s">
        <v>219</v>
      </c>
      <c r="D159" s="183" t="s">
        <v>407</v>
      </c>
      <c r="E159" s="184" t="s">
        <v>3359</v>
      </c>
      <c r="F159" s="185" t="s">
        <v>3360</v>
      </c>
      <c r="G159" s="186" t="s">
        <v>240</v>
      </c>
      <c r="H159" s="187">
        <v>600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39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868</v>
      </c>
      <c r="AT159" s="176" t="s">
        <v>407</v>
      </c>
      <c r="AU159" s="176" t="s">
        <v>151</v>
      </c>
      <c r="AY159" s="16" t="s">
        <v>173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151</v>
      </c>
      <c r="BK159" s="177">
        <f t="shared" si="14"/>
        <v>0</v>
      </c>
      <c r="BL159" s="16" t="s">
        <v>285</v>
      </c>
      <c r="BM159" s="176" t="s">
        <v>271</v>
      </c>
    </row>
    <row r="160" spans="1:65" s="2" customFormat="1" ht="24.2" customHeight="1">
      <c r="A160" s="31"/>
      <c r="B160" s="129"/>
      <c r="C160" s="183" t="s">
        <v>272</v>
      </c>
      <c r="D160" s="183" t="s">
        <v>407</v>
      </c>
      <c r="E160" s="184" t="s">
        <v>3361</v>
      </c>
      <c r="F160" s="185" t="s">
        <v>3362</v>
      </c>
      <c r="G160" s="186" t="s">
        <v>240</v>
      </c>
      <c r="H160" s="187">
        <v>200</v>
      </c>
      <c r="I160" s="188"/>
      <c r="J160" s="189">
        <f t="shared" si="5"/>
        <v>0</v>
      </c>
      <c r="K160" s="190"/>
      <c r="L160" s="191"/>
      <c r="M160" s="192" t="s">
        <v>1</v>
      </c>
      <c r="N160" s="193" t="s">
        <v>39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868</v>
      </c>
      <c r="AT160" s="176" t="s">
        <v>407</v>
      </c>
      <c r="AU160" s="176" t="s">
        <v>151</v>
      </c>
      <c r="AY160" s="16" t="s">
        <v>173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151</v>
      </c>
      <c r="BK160" s="177">
        <f t="shared" si="14"/>
        <v>0</v>
      </c>
      <c r="BL160" s="16" t="s">
        <v>285</v>
      </c>
      <c r="BM160" s="176" t="s">
        <v>275</v>
      </c>
    </row>
    <row r="161" spans="1:65" s="2" customFormat="1" ht="24.2" customHeight="1">
      <c r="A161" s="31"/>
      <c r="B161" s="129"/>
      <c r="C161" s="183" t="s">
        <v>223</v>
      </c>
      <c r="D161" s="183" t="s">
        <v>407</v>
      </c>
      <c r="E161" s="184" t="s">
        <v>3363</v>
      </c>
      <c r="F161" s="185" t="s">
        <v>3364</v>
      </c>
      <c r="G161" s="186" t="s">
        <v>240</v>
      </c>
      <c r="H161" s="187">
        <v>250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39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868</v>
      </c>
      <c r="AT161" s="176" t="s">
        <v>407</v>
      </c>
      <c r="AU161" s="176" t="s">
        <v>151</v>
      </c>
      <c r="AY161" s="16" t="s">
        <v>173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151</v>
      </c>
      <c r="BK161" s="177">
        <f t="shared" si="14"/>
        <v>0</v>
      </c>
      <c r="BL161" s="16" t="s">
        <v>285</v>
      </c>
      <c r="BM161" s="176" t="s">
        <v>278</v>
      </c>
    </row>
    <row r="162" spans="1:65" s="2" customFormat="1" ht="24.2" customHeight="1">
      <c r="A162" s="31"/>
      <c r="B162" s="129"/>
      <c r="C162" s="183" t="s">
        <v>279</v>
      </c>
      <c r="D162" s="183" t="s">
        <v>407</v>
      </c>
      <c r="E162" s="184" t="s">
        <v>3365</v>
      </c>
      <c r="F162" s="185" t="s">
        <v>3366</v>
      </c>
      <c r="G162" s="186" t="s">
        <v>240</v>
      </c>
      <c r="H162" s="187">
        <v>50</v>
      </c>
      <c r="I162" s="188"/>
      <c r="J162" s="189">
        <f t="shared" si="5"/>
        <v>0</v>
      </c>
      <c r="K162" s="190"/>
      <c r="L162" s="191"/>
      <c r="M162" s="192" t="s">
        <v>1</v>
      </c>
      <c r="N162" s="193" t="s">
        <v>39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868</v>
      </c>
      <c r="AT162" s="176" t="s">
        <v>407</v>
      </c>
      <c r="AU162" s="176" t="s">
        <v>151</v>
      </c>
      <c r="AY162" s="16" t="s">
        <v>173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151</v>
      </c>
      <c r="BK162" s="177">
        <f t="shared" si="14"/>
        <v>0</v>
      </c>
      <c r="BL162" s="16" t="s">
        <v>285</v>
      </c>
      <c r="BM162" s="176" t="s">
        <v>282</v>
      </c>
    </row>
    <row r="163" spans="1:65" s="2" customFormat="1" ht="24.2" customHeight="1">
      <c r="A163" s="31"/>
      <c r="B163" s="129"/>
      <c r="C163" s="183" t="s">
        <v>226</v>
      </c>
      <c r="D163" s="183" t="s">
        <v>407</v>
      </c>
      <c r="E163" s="184" t="s">
        <v>3367</v>
      </c>
      <c r="F163" s="185" t="s">
        <v>3368</v>
      </c>
      <c r="G163" s="186" t="s">
        <v>245</v>
      </c>
      <c r="H163" s="187">
        <v>100</v>
      </c>
      <c r="I163" s="188"/>
      <c r="J163" s="189">
        <f t="shared" si="5"/>
        <v>0</v>
      </c>
      <c r="K163" s="190"/>
      <c r="L163" s="191"/>
      <c r="M163" s="192" t="s">
        <v>1</v>
      </c>
      <c r="N163" s="193" t="s">
        <v>39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868</v>
      </c>
      <c r="AT163" s="176" t="s">
        <v>407</v>
      </c>
      <c r="AU163" s="176" t="s">
        <v>151</v>
      </c>
      <c r="AY163" s="16" t="s">
        <v>173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151</v>
      </c>
      <c r="BK163" s="177">
        <f t="shared" si="14"/>
        <v>0</v>
      </c>
      <c r="BL163" s="16" t="s">
        <v>285</v>
      </c>
      <c r="BM163" s="176" t="s">
        <v>285</v>
      </c>
    </row>
    <row r="164" spans="1:65" s="2" customFormat="1" ht="16.5" customHeight="1">
      <c r="A164" s="31"/>
      <c r="B164" s="129"/>
      <c r="C164" s="183" t="s">
        <v>290</v>
      </c>
      <c r="D164" s="183" t="s">
        <v>407</v>
      </c>
      <c r="E164" s="184" t="s">
        <v>3369</v>
      </c>
      <c r="F164" s="185" t="s">
        <v>3370</v>
      </c>
      <c r="G164" s="186" t="s">
        <v>245</v>
      </c>
      <c r="H164" s="187">
        <v>800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39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868</v>
      </c>
      <c r="AT164" s="176" t="s">
        <v>407</v>
      </c>
      <c r="AU164" s="176" t="s">
        <v>151</v>
      </c>
      <c r="AY164" s="16" t="s">
        <v>173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151</v>
      </c>
      <c r="BK164" s="177">
        <f t="shared" si="14"/>
        <v>0</v>
      </c>
      <c r="BL164" s="16" t="s">
        <v>285</v>
      </c>
      <c r="BM164" s="176" t="s">
        <v>294</v>
      </c>
    </row>
    <row r="165" spans="1:65" s="2" customFormat="1" ht="16.5" customHeight="1">
      <c r="A165" s="31"/>
      <c r="B165" s="129"/>
      <c r="C165" s="183" t="s">
        <v>230</v>
      </c>
      <c r="D165" s="183" t="s">
        <v>407</v>
      </c>
      <c r="E165" s="184" t="s">
        <v>3371</v>
      </c>
      <c r="F165" s="185" t="s">
        <v>3372</v>
      </c>
      <c r="G165" s="186" t="s">
        <v>245</v>
      </c>
      <c r="H165" s="187">
        <v>800</v>
      </c>
      <c r="I165" s="188"/>
      <c r="J165" s="189">
        <f t="shared" si="5"/>
        <v>0</v>
      </c>
      <c r="K165" s="190"/>
      <c r="L165" s="191"/>
      <c r="M165" s="192" t="s">
        <v>1</v>
      </c>
      <c r="N165" s="193" t="s">
        <v>39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868</v>
      </c>
      <c r="AT165" s="176" t="s">
        <v>407</v>
      </c>
      <c r="AU165" s="176" t="s">
        <v>151</v>
      </c>
      <c r="AY165" s="16" t="s">
        <v>173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151</v>
      </c>
      <c r="BK165" s="177">
        <f t="shared" si="14"/>
        <v>0</v>
      </c>
      <c r="BL165" s="16" t="s">
        <v>285</v>
      </c>
      <c r="BM165" s="176" t="s">
        <v>297</v>
      </c>
    </row>
    <row r="166" spans="1:65" s="2" customFormat="1" ht="16.5" customHeight="1">
      <c r="A166" s="31"/>
      <c r="B166" s="129"/>
      <c r="C166" s="183" t="s">
        <v>298</v>
      </c>
      <c r="D166" s="183" t="s">
        <v>407</v>
      </c>
      <c r="E166" s="184" t="s">
        <v>3195</v>
      </c>
      <c r="F166" s="185" t="s">
        <v>3196</v>
      </c>
      <c r="G166" s="186" t="s">
        <v>764</v>
      </c>
      <c r="H166" s="216"/>
      <c r="I166" s="188"/>
      <c r="J166" s="189">
        <f t="shared" si="5"/>
        <v>0</v>
      </c>
      <c r="K166" s="190"/>
      <c r="L166" s="191"/>
      <c r="M166" s="192" t="s">
        <v>1</v>
      </c>
      <c r="N166" s="193" t="s">
        <v>39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868</v>
      </c>
      <c r="AT166" s="176" t="s">
        <v>407</v>
      </c>
      <c r="AU166" s="176" t="s">
        <v>151</v>
      </c>
      <c r="AY166" s="16" t="s">
        <v>173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151</v>
      </c>
      <c r="BK166" s="177">
        <f t="shared" si="14"/>
        <v>0</v>
      </c>
      <c r="BL166" s="16" t="s">
        <v>285</v>
      </c>
      <c r="BM166" s="176" t="s">
        <v>301</v>
      </c>
    </row>
    <row r="167" spans="1:65" s="2" customFormat="1" ht="16.5" customHeight="1">
      <c r="A167" s="31"/>
      <c r="B167" s="129"/>
      <c r="C167" s="183" t="s">
        <v>233</v>
      </c>
      <c r="D167" s="183" t="s">
        <v>407</v>
      </c>
      <c r="E167" s="184" t="s">
        <v>3373</v>
      </c>
      <c r="F167" s="185" t="s">
        <v>3374</v>
      </c>
      <c r="G167" s="186" t="s">
        <v>245</v>
      </c>
      <c r="H167" s="187">
        <v>1</v>
      </c>
      <c r="I167" s="188"/>
      <c r="J167" s="189">
        <f t="shared" si="5"/>
        <v>0</v>
      </c>
      <c r="K167" s="190"/>
      <c r="L167" s="191"/>
      <c r="M167" s="192" t="s">
        <v>1</v>
      </c>
      <c r="N167" s="193" t="s">
        <v>39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868</v>
      </c>
      <c r="AT167" s="176" t="s">
        <v>407</v>
      </c>
      <c r="AU167" s="176" t="s">
        <v>151</v>
      </c>
      <c r="AY167" s="16" t="s">
        <v>173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151</v>
      </c>
      <c r="BK167" s="177">
        <f t="shared" si="14"/>
        <v>0</v>
      </c>
      <c r="BL167" s="16" t="s">
        <v>285</v>
      </c>
      <c r="BM167" s="176" t="s">
        <v>304</v>
      </c>
    </row>
    <row r="168" spans="1:65" s="2" customFormat="1" ht="21.75" customHeight="1">
      <c r="A168" s="31"/>
      <c r="B168" s="129"/>
      <c r="C168" s="164" t="s">
        <v>305</v>
      </c>
      <c r="D168" s="164" t="s">
        <v>176</v>
      </c>
      <c r="E168" s="165" t="s">
        <v>3276</v>
      </c>
      <c r="F168" s="166" t="s">
        <v>3277</v>
      </c>
      <c r="G168" s="167" t="s">
        <v>240</v>
      </c>
      <c r="H168" s="168">
        <v>250</v>
      </c>
      <c r="I168" s="169"/>
      <c r="J168" s="170">
        <f t="shared" si="5"/>
        <v>0</v>
      </c>
      <c r="K168" s="171"/>
      <c r="L168" s="32"/>
      <c r="M168" s="172" t="s">
        <v>1</v>
      </c>
      <c r="N168" s="173" t="s">
        <v>39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285</v>
      </c>
      <c r="AT168" s="176" t="s">
        <v>176</v>
      </c>
      <c r="AU168" s="176" t="s">
        <v>151</v>
      </c>
      <c r="AY168" s="16" t="s">
        <v>173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151</v>
      </c>
      <c r="BK168" s="177">
        <f t="shared" si="14"/>
        <v>0</v>
      </c>
      <c r="BL168" s="16" t="s">
        <v>285</v>
      </c>
      <c r="BM168" s="176" t="s">
        <v>308</v>
      </c>
    </row>
    <row r="169" spans="1:65" s="2" customFormat="1" ht="16.5" customHeight="1">
      <c r="A169" s="31"/>
      <c r="B169" s="129"/>
      <c r="C169" s="164" t="s">
        <v>237</v>
      </c>
      <c r="D169" s="164" t="s">
        <v>176</v>
      </c>
      <c r="E169" s="165" t="s">
        <v>3375</v>
      </c>
      <c r="F169" s="166" t="s">
        <v>3376</v>
      </c>
      <c r="G169" s="167" t="s">
        <v>245</v>
      </c>
      <c r="H169" s="168">
        <v>60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39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285</v>
      </c>
      <c r="AT169" s="176" t="s">
        <v>176</v>
      </c>
      <c r="AU169" s="176" t="s">
        <v>151</v>
      </c>
      <c r="AY169" s="16" t="s">
        <v>173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151</v>
      </c>
      <c r="BK169" s="177">
        <f t="shared" si="14"/>
        <v>0</v>
      </c>
      <c r="BL169" s="16" t="s">
        <v>285</v>
      </c>
      <c r="BM169" s="176" t="s">
        <v>311</v>
      </c>
    </row>
    <row r="170" spans="1:65" s="2" customFormat="1" ht="16.5" customHeight="1">
      <c r="A170" s="31"/>
      <c r="B170" s="129"/>
      <c r="C170" s="164" t="s">
        <v>314</v>
      </c>
      <c r="D170" s="164" t="s">
        <v>176</v>
      </c>
      <c r="E170" s="165" t="s">
        <v>3377</v>
      </c>
      <c r="F170" s="166" t="s">
        <v>3378</v>
      </c>
      <c r="G170" s="167" t="s">
        <v>245</v>
      </c>
      <c r="H170" s="168">
        <v>10</v>
      </c>
      <c r="I170" s="169"/>
      <c r="J170" s="170">
        <f t="shared" si="5"/>
        <v>0</v>
      </c>
      <c r="K170" s="171"/>
      <c r="L170" s="32"/>
      <c r="M170" s="172" t="s">
        <v>1</v>
      </c>
      <c r="N170" s="173" t="s">
        <v>39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285</v>
      </c>
      <c r="AT170" s="176" t="s">
        <v>176</v>
      </c>
      <c r="AU170" s="176" t="s">
        <v>151</v>
      </c>
      <c r="AY170" s="16" t="s">
        <v>173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151</v>
      </c>
      <c r="BK170" s="177">
        <f t="shared" si="14"/>
        <v>0</v>
      </c>
      <c r="BL170" s="16" t="s">
        <v>285</v>
      </c>
      <c r="BM170" s="176" t="s">
        <v>317</v>
      </c>
    </row>
    <row r="171" spans="1:65" s="2" customFormat="1" ht="24.2" customHeight="1">
      <c r="A171" s="31"/>
      <c r="B171" s="129"/>
      <c r="C171" s="164" t="s">
        <v>241</v>
      </c>
      <c r="D171" s="164" t="s">
        <v>176</v>
      </c>
      <c r="E171" s="165" t="s">
        <v>3379</v>
      </c>
      <c r="F171" s="166" t="s">
        <v>3380</v>
      </c>
      <c r="G171" s="167" t="s">
        <v>240</v>
      </c>
      <c r="H171" s="168">
        <v>800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39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285</v>
      </c>
      <c r="AT171" s="176" t="s">
        <v>176</v>
      </c>
      <c r="AU171" s="176" t="s">
        <v>151</v>
      </c>
      <c r="AY171" s="16" t="s">
        <v>173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151</v>
      </c>
      <c r="BK171" s="177">
        <f t="shared" si="14"/>
        <v>0</v>
      </c>
      <c r="BL171" s="16" t="s">
        <v>285</v>
      </c>
      <c r="BM171" s="176" t="s">
        <v>322</v>
      </c>
    </row>
    <row r="172" spans="1:65" s="2" customFormat="1" ht="21.75" customHeight="1">
      <c r="A172" s="31"/>
      <c r="B172" s="129"/>
      <c r="C172" s="164" t="s">
        <v>323</v>
      </c>
      <c r="D172" s="164" t="s">
        <v>176</v>
      </c>
      <c r="E172" s="165" t="s">
        <v>3381</v>
      </c>
      <c r="F172" s="166" t="s">
        <v>3382</v>
      </c>
      <c r="G172" s="167" t="s">
        <v>240</v>
      </c>
      <c r="H172" s="168">
        <v>300</v>
      </c>
      <c r="I172" s="169"/>
      <c r="J172" s="170">
        <f t="shared" si="5"/>
        <v>0</v>
      </c>
      <c r="K172" s="171"/>
      <c r="L172" s="32"/>
      <c r="M172" s="172" t="s">
        <v>1</v>
      </c>
      <c r="N172" s="173" t="s">
        <v>39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285</v>
      </c>
      <c r="AT172" s="176" t="s">
        <v>176</v>
      </c>
      <c r="AU172" s="176" t="s">
        <v>151</v>
      </c>
      <c r="AY172" s="16" t="s">
        <v>173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151</v>
      </c>
      <c r="BK172" s="177">
        <f t="shared" si="14"/>
        <v>0</v>
      </c>
      <c r="BL172" s="16" t="s">
        <v>285</v>
      </c>
      <c r="BM172" s="176" t="s">
        <v>326</v>
      </c>
    </row>
    <row r="173" spans="1:65" s="2" customFormat="1" ht="24.2" customHeight="1">
      <c r="A173" s="31"/>
      <c r="B173" s="129"/>
      <c r="C173" s="164" t="s">
        <v>246</v>
      </c>
      <c r="D173" s="164" t="s">
        <v>176</v>
      </c>
      <c r="E173" s="165" t="s">
        <v>3383</v>
      </c>
      <c r="F173" s="166" t="s">
        <v>3384</v>
      </c>
      <c r="G173" s="167" t="s">
        <v>245</v>
      </c>
      <c r="H173" s="168">
        <v>900</v>
      </c>
      <c r="I173" s="169"/>
      <c r="J173" s="170">
        <f t="shared" si="5"/>
        <v>0</v>
      </c>
      <c r="K173" s="171"/>
      <c r="L173" s="32"/>
      <c r="M173" s="172" t="s">
        <v>1</v>
      </c>
      <c r="N173" s="173" t="s">
        <v>39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285</v>
      </c>
      <c r="AT173" s="176" t="s">
        <v>176</v>
      </c>
      <c r="AU173" s="176" t="s">
        <v>151</v>
      </c>
      <c r="AY173" s="16" t="s">
        <v>173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151</v>
      </c>
      <c r="BK173" s="177">
        <f t="shared" si="14"/>
        <v>0</v>
      </c>
      <c r="BL173" s="16" t="s">
        <v>285</v>
      </c>
      <c r="BM173" s="176" t="s">
        <v>329</v>
      </c>
    </row>
    <row r="174" spans="1:65" s="2" customFormat="1" ht="16.5" customHeight="1">
      <c r="A174" s="31"/>
      <c r="B174" s="129"/>
      <c r="C174" s="164" t="s">
        <v>332</v>
      </c>
      <c r="D174" s="164" t="s">
        <v>176</v>
      </c>
      <c r="E174" s="165" t="s">
        <v>3385</v>
      </c>
      <c r="F174" s="166" t="s">
        <v>3386</v>
      </c>
      <c r="G174" s="167" t="s">
        <v>3224</v>
      </c>
      <c r="H174" s="168">
        <v>71</v>
      </c>
      <c r="I174" s="169"/>
      <c r="J174" s="170">
        <f t="shared" si="5"/>
        <v>0</v>
      </c>
      <c r="K174" s="171"/>
      <c r="L174" s="32"/>
      <c r="M174" s="172" t="s">
        <v>1</v>
      </c>
      <c r="N174" s="173" t="s">
        <v>39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285</v>
      </c>
      <c r="AT174" s="176" t="s">
        <v>176</v>
      </c>
      <c r="AU174" s="176" t="s">
        <v>151</v>
      </c>
      <c r="AY174" s="16" t="s">
        <v>173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151</v>
      </c>
      <c r="BK174" s="177">
        <f t="shared" si="14"/>
        <v>0</v>
      </c>
      <c r="BL174" s="16" t="s">
        <v>285</v>
      </c>
      <c r="BM174" s="176" t="s">
        <v>335</v>
      </c>
    </row>
    <row r="175" spans="1:65" s="2" customFormat="1" ht="16.5" customHeight="1">
      <c r="A175" s="31"/>
      <c r="B175" s="129"/>
      <c r="C175" s="164" t="s">
        <v>249</v>
      </c>
      <c r="D175" s="164" t="s">
        <v>176</v>
      </c>
      <c r="E175" s="165" t="s">
        <v>3387</v>
      </c>
      <c r="F175" s="166" t="s">
        <v>3388</v>
      </c>
      <c r="G175" s="167" t="s">
        <v>245</v>
      </c>
      <c r="H175" s="168">
        <v>15</v>
      </c>
      <c r="I175" s="169"/>
      <c r="J175" s="170">
        <f t="shared" si="5"/>
        <v>0</v>
      </c>
      <c r="K175" s="171"/>
      <c r="L175" s="32"/>
      <c r="M175" s="172" t="s">
        <v>1</v>
      </c>
      <c r="N175" s="173" t="s">
        <v>39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285</v>
      </c>
      <c r="AT175" s="176" t="s">
        <v>176</v>
      </c>
      <c r="AU175" s="176" t="s">
        <v>151</v>
      </c>
      <c r="AY175" s="16" t="s">
        <v>173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151</v>
      </c>
      <c r="BK175" s="177">
        <f t="shared" si="14"/>
        <v>0</v>
      </c>
      <c r="BL175" s="16" t="s">
        <v>285</v>
      </c>
      <c r="BM175" s="176" t="s">
        <v>340</v>
      </c>
    </row>
    <row r="176" spans="1:65" s="2" customFormat="1" ht="21.75" customHeight="1">
      <c r="A176" s="31"/>
      <c r="B176" s="129"/>
      <c r="C176" s="164" t="s">
        <v>341</v>
      </c>
      <c r="D176" s="164" t="s">
        <v>176</v>
      </c>
      <c r="E176" s="165" t="s">
        <v>3389</v>
      </c>
      <c r="F176" s="166" t="s">
        <v>3390</v>
      </c>
      <c r="G176" s="167" t="s">
        <v>710</v>
      </c>
      <c r="H176" s="168">
        <v>24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39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285</v>
      </c>
      <c r="AT176" s="176" t="s">
        <v>176</v>
      </c>
      <c r="AU176" s="176" t="s">
        <v>151</v>
      </c>
      <c r="AY176" s="16" t="s">
        <v>173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151</v>
      </c>
      <c r="BK176" s="177">
        <f t="shared" si="14"/>
        <v>0</v>
      </c>
      <c r="BL176" s="16" t="s">
        <v>285</v>
      </c>
      <c r="BM176" s="176" t="s">
        <v>344</v>
      </c>
    </row>
    <row r="177" spans="1:65" s="2" customFormat="1" ht="16.5" customHeight="1">
      <c r="A177" s="31"/>
      <c r="B177" s="129"/>
      <c r="C177" s="164" t="s">
        <v>253</v>
      </c>
      <c r="D177" s="164" t="s">
        <v>176</v>
      </c>
      <c r="E177" s="165" t="s">
        <v>3285</v>
      </c>
      <c r="F177" s="166" t="s">
        <v>3286</v>
      </c>
      <c r="G177" s="167" t="s">
        <v>245</v>
      </c>
      <c r="H177" s="168">
        <v>1</v>
      </c>
      <c r="I177" s="169"/>
      <c r="J177" s="170">
        <f t="shared" si="5"/>
        <v>0</v>
      </c>
      <c r="K177" s="171"/>
      <c r="L177" s="32"/>
      <c r="M177" s="172" t="s">
        <v>1</v>
      </c>
      <c r="N177" s="173" t="s">
        <v>39</v>
      </c>
      <c r="O177" s="60"/>
      <c r="P177" s="174">
        <f t="shared" si="6"/>
        <v>0</v>
      </c>
      <c r="Q177" s="174">
        <v>0</v>
      </c>
      <c r="R177" s="174">
        <f t="shared" si="7"/>
        <v>0</v>
      </c>
      <c r="S177" s="174">
        <v>0</v>
      </c>
      <c r="T177" s="175">
        <f t="shared" si="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285</v>
      </c>
      <c r="AT177" s="176" t="s">
        <v>176</v>
      </c>
      <c r="AU177" s="176" t="s">
        <v>151</v>
      </c>
      <c r="AY177" s="16" t="s">
        <v>173</v>
      </c>
      <c r="BE177" s="177">
        <f t="shared" si="9"/>
        <v>0</v>
      </c>
      <c r="BF177" s="177">
        <f t="shared" si="10"/>
        <v>0</v>
      </c>
      <c r="BG177" s="177">
        <f t="shared" si="11"/>
        <v>0</v>
      </c>
      <c r="BH177" s="177">
        <f t="shared" si="12"/>
        <v>0</v>
      </c>
      <c r="BI177" s="177">
        <f t="shared" si="13"/>
        <v>0</v>
      </c>
      <c r="BJ177" s="16" t="s">
        <v>151</v>
      </c>
      <c r="BK177" s="177">
        <f t="shared" si="14"/>
        <v>0</v>
      </c>
      <c r="BL177" s="16" t="s">
        <v>285</v>
      </c>
      <c r="BM177" s="176" t="s">
        <v>349</v>
      </c>
    </row>
    <row r="178" spans="1:65" s="2" customFormat="1" ht="16.5" customHeight="1">
      <c r="A178" s="31"/>
      <c r="B178" s="129"/>
      <c r="C178" s="164" t="s">
        <v>350</v>
      </c>
      <c r="D178" s="164" t="s">
        <v>176</v>
      </c>
      <c r="E178" s="165" t="s">
        <v>3288</v>
      </c>
      <c r="F178" s="166" t="s">
        <v>3289</v>
      </c>
      <c r="G178" s="167" t="s">
        <v>764</v>
      </c>
      <c r="H178" s="211"/>
      <c r="I178" s="169"/>
      <c r="J178" s="170">
        <f t="shared" si="5"/>
        <v>0</v>
      </c>
      <c r="K178" s="171"/>
      <c r="L178" s="32"/>
      <c r="M178" s="172" t="s">
        <v>1</v>
      </c>
      <c r="N178" s="173" t="s">
        <v>39</v>
      </c>
      <c r="O178" s="60"/>
      <c r="P178" s="174">
        <f t="shared" si="6"/>
        <v>0</v>
      </c>
      <c r="Q178" s="174">
        <v>0</v>
      </c>
      <c r="R178" s="174">
        <f t="shared" si="7"/>
        <v>0</v>
      </c>
      <c r="S178" s="174">
        <v>0</v>
      </c>
      <c r="T178" s="175">
        <f t="shared" si="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285</v>
      </c>
      <c r="AT178" s="176" t="s">
        <v>176</v>
      </c>
      <c r="AU178" s="176" t="s">
        <v>151</v>
      </c>
      <c r="AY178" s="16" t="s">
        <v>173</v>
      </c>
      <c r="BE178" s="177">
        <f t="shared" si="9"/>
        <v>0</v>
      </c>
      <c r="BF178" s="177">
        <f t="shared" si="10"/>
        <v>0</v>
      </c>
      <c r="BG178" s="177">
        <f t="shared" si="11"/>
        <v>0</v>
      </c>
      <c r="BH178" s="177">
        <f t="shared" si="12"/>
        <v>0</v>
      </c>
      <c r="BI178" s="177">
        <f t="shared" si="13"/>
        <v>0</v>
      </c>
      <c r="BJ178" s="16" t="s">
        <v>151</v>
      </c>
      <c r="BK178" s="177">
        <f t="shared" si="14"/>
        <v>0</v>
      </c>
      <c r="BL178" s="16" t="s">
        <v>285</v>
      </c>
      <c r="BM178" s="176" t="s">
        <v>353</v>
      </c>
    </row>
    <row r="179" spans="1:65" s="2" customFormat="1" ht="16.5" customHeight="1">
      <c r="A179" s="31"/>
      <c r="B179" s="129"/>
      <c r="C179" s="164" t="s">
        <v>256</v>
      </c>
      <c r="D179" s="164" t="s">
        <v>176</v>
      </c>
      <c r="E179" s="165" t="s">
        <v>3290</v>
      </c>
      <c r="F179" s="166" t="s">
        <v>3291</v>
      </c>
      <c r="G179" s="167" t="s">
        <v>764</v>
      </c>
      <c r="H179" s="211"/>
      <c r="I179" s="169"/>
      <c r="J179" s="170">
        <f t="shared" si="5"/>
        <v>0</v>
      </c>
      <c r="K179" s="171"/>
      <c r="L179" s="32"/>
      <c r="M179" s="172" t="s">
        <v>1</v>
      </c>
      <c r="N179" s="173" t="s">
        <v>39</v>
      </c>
      <c r="O179" s="60"/>
      <c r="P179" s="174">
        <f t="shared" si="6"/>
        <v>0</v>
      </c>
      <c r="Q179" s="174">
        <v>0</v>
      </c>
      <c r="R179" s="174">
        <f t="shared" si="7"/>
        <v>0</v>
      </c>
      <c r="S179" s="174">
        <v>0</v>
      </c>
      <c r="T179" s="175">
        <f t="shared" si="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285</v>
      </c>
      <c r="AT179" s="176" t="s">
        <v>176</v>
      </c>
      <c r="AU179" s="176" t="s">
        <v>151</v>
      </c>
      <c r="AY179" s="16" t="s">
        <v>173</v>
      </c>
      <c r="BE179" s="177">
        <f t="shared" si="9"/>
        <v>0</v>
      </c>
      <c r="BF179" s="177">
        <f t="shared" si="10"/>
        <v>0</v>
      </c>
      <c r="BG179" s="177">
        <f t="shared" si="11"/>
        <v>0</v>
      </c>
      <c r="BH179" s="177">
        <f t="shared" si="12"/>
        <v>0</v>
      </c>
      <c r="BI179" s="177">
        <f t="shared" si="13"/>
        <v>0</v>
      </c>
      <c r="BJ179" s="16" t="s">
        <v>151</v>
      </c>
      <c r="BK179" s="177">
        <f t="shared" si="14"/>
        <v>0</v>
      </c>
      <c r="BL179" s="16" t="s">
        <v>285</v>
      </c>
      <c r="BM179" s="176" t="s">
        <v>358</v>
      </c>
    </row>
    <row r="180" spans="1:65" s="12" customFormat="1" ht="25.9" customHeight="1">
      <c r="B180" s="151"/>
      <c r="D180" s="152" t="s">
        <v>72</v>
      </c>
      <c r="E180" s="153" t="s">
        <v>150</v>
      </c>
      <c r="F180" s="153" t="s">
        <v>1357</v>
      </c>
      <c r="I180" s="154"/>
      <c r="J180" s="155">
        <f>BK180</f>
        <v>0</v>
      </c>
      <c r="L180" s="151"/>
      <c r="M180" s="212"/>
      <c r="N180" s="213"/>
      <c r="O180" s="213"/>
      <c r="P180" s="214">
        <v>0</v>
      </c>
      <c r="Q180" s="213"/>
      <c r="R180" s="214">
        <v>0</v>
      </c>
      <c r="S180" s="213"/>
      <c r="T180" s="215">
        <v>0</v>
      </c>
      <c r="AR180" s="152" t="s">
        <v>191</v>
      </c>
      <c r="AT180" s="160" t="s">
        <v>72</v>
      </c>
      <c r="AU180" s="160" t="s">
        <v>73</v>
      </c>
      <c r="AY180" s="152" t="s">
        <v>173</v>
      </c>
      <c r="BK180" s="161">
        <v>0</v>
      </c>
    </row>
    <row r="181" spans="1:65" s="2" customFormat="1" ht="6.95" customHeight="1">
      <c r="A181" s="31"/>
      <c r="B181" s="49"/>
      <c r="C181" s="50"/>
      <c r="D181" s="50"/>
      <c r="E181" s="50"/>
      <c r="F181" s="50"/>
      <c r="G181" s="50"/>
      <c r="H181" s="50"/>
      <c r="I181" s="50"/>
      <c r="J181" s="50"/>
      <c r="K181" s="50"/>
      <c r="L181" s="32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112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3391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J106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ROUND((SUM(BE106:BE113) + SUM(BE133:BE174)),  2)</f>
        <v>0</v>
      </c>
      <c r="G35" s="104"/>
      <c r="H35" s="104"/>
      <c r="I35" s="105">
        <v>0.2</v>
      </c>
      <c r="J35" s="103">
        <f>ROUND(((SUM(BE106:BE113) + SUM(BE133:BE174))*I35),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ROUND((SUM(BF106:BF113) + SUM(BF133:BF174)),  2)</f>
        <v>0</v>
      </c>
      <c r="G36" s="104"/>
      <c r="H36" s="104"/>
      <c r="I36" s="105">
        <v>0.2</v>
      </c>
      <c r="J36" s="103">
        <f>ROUND(((SUM(BF106:BF113) + SUM(BF133:BF174))*I36),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ROUND((SUM(BG106:BG113) + SUM(BG133:BG174)),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ROUND((SUM(BH106:BH113) + SUM(BH133:BH174)),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ROUND((SUM(BI106:BI113) + SUM(BI133:BI174)),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10 - SO 01.8  Športova hala - HSP 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J133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1:65" s="9" customFormat="1" ht="24.95" customHeight="1">
      <c r="B97" s="119"/>
      <c r="D97" s="120" t="s">
        <v>3392</v>
      </c>
      <c r="E97" s="121"/>
      <c r="F97" s="121"/>
      <c r="G97" s="121"/>
      <c r="H97" s="121"/>
      <c r="I97" s="121"/>
      <c r="J97" s="122">
        <f>J134</f>
        <v>0</v>
      </c>
      <c r="L97" s="119"/>
    </row>
    <row r="98" spans="1:65" s="9" customFormat="1" ht="24.95" customHeight="1">
      <c r="B98" s="119"/>
      <c r="D98" s="120" t="s">
        <v>3393</v>
      </c>
      <c r="E98" s="121"/>
      <c r="F98" s="121"/>
      <c r="G98" s="121"/>
      <c r="H98" s="121"/>
      <c r="I98" s="121"/>
      <c r="J98" s="122">
        <f>J143</f>
        <v>0</v>
      </c>
      <c r="L98" s="119"/>
    </row>
    <row r="99" spans="1:65" s="9" customFormat="1" ht="24.95" customHeight="1">
      <c r="B99" s="119"/>
      <c r="D99" s="120" t="s">
        <v>3394</v>
      </c>
      <c r="E99" s="121"/>
      <c r="F99" s="121"/>
      <c r="G99" s="121"/>
      <c r="H99" s="121"/>
      <c r="I99" s="121"/>
      <c r="J99" s="122">
        <f>J152</f>
        <v>0</v>
      </c>
      <c r="L99" s="119"/>
    </row>
    <row r="100" spans="1:65" s="9" customFormat="1" ht="24.95" customHeight="1">
      <c r="B100" s="119"/>
      <c r="D100" s="120" t="s">
        <v>3395</v>
      </c>
      <c r="E100" s="121"/>
      <c r="F100" s="121"/>
      <c r="G100" s="121"/>
      <c r="H100" s="121"/>
      <c r="I100" s="121"/>
      <c r="J100" s="122">
        <f>J159</f>
        <v>0</v>
      </c>
      <c r="L100" s="119"/>
    </row>
    <row r="101" spans="1:65" s="9" customFormat="1" ht="24.95" customHeight="1">
      <c r="B101" s="119"/>
      <c r="D101" s="120" t="s">
        <v>3396</v>
      </c>
      <c r="E101" s="121"/>
      <c r="F101" s="121"/>
      <c r="G101" s="121"/>
      <c r="H101" s="121"/>
      <c r="I101" s="121"/>
      <c r="J101" s="122">
        <f>J169</f>
        <v>0</v>
      </c>
      <c r="L101" s="119"/>
    </row>
    <row r="102" spans="1:65" s="9" customFormat="1" ht="24.95" customHeight="1">
      <c r="B102" s="119"/>
      <c r="D102" s="120" t="s">
        <v>3397</v>
      </c>
      <c r="E102" s="121"/>
      <c r="F102" s="121"/>
      <c r="G102" s="121"/>
      <c r="H102" s="121"/>
      <c r="I102" s="121"/>
      <c r="J102" s="122">
        <f>J171</f>
        <v>0</v>
      </c>
      <c r="L102" s="119"/>
    </row>
    <row r="103" spans="1:65" s="9" customFormat="1" ht="24.95" customHeight="1">
      <c r="B103" s="119"/>
      <c r="D103" s="120" t="s">
        <v>2094</v>
      </c>
      <c r="E103" s="121"/>
      <c r="F103" s="121"/>
      <c r="G103" s="121"/>
      <c r="H103" s="121"/>
      <c r="I103" s="121"/>
      <c r="J103" s="122">
        <f>J174</f>
        <v>0</v>
      </c>
      <c r="L103" s="119"/>
    </row>
    <row r="104" spans="1:65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6.9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4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29.25" customHeight="1">
      <c r="A106" s="31"/>
      <c r="B106" s="32"/>
      <c r="C106" s="118" t="s">
        <v>148</v>
      </c>
      <c r="D106" s="31"/>
      <c r="E106" s="31"/>
      <c r="F106" s="31"/>
      <c r="G106" s="31"/>
      <c r="H106" s="31"/>
      <c r="I106" s="31"/>
      <c r="J106" s="127">
        <f>ROUND(J107 + J108 + J109 + J110 + J111 + J112,2)</f>
        <v>0</v>
      </c>
      <c r="K106" s="31"/>
      <c r="L106" s="44"/>
      <c r="N106" s="128" t="s">
        <v>37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18" customHeight="1">
      <c r="A107" s="31"/>
      <c r="B107" s="129"/>
      <c r="C107" s="130"/>
      <c r="D107" s="259" t="s">
        <v>149</v>
      </c>
      <c r="E107" s="260"/>
      <c r="F107" s="260"/>
      <c r="G107" s="130"/>
      <c r="H107" s="130"/>
      <c r="I107" s="130"/>
      <c r="J107" s="132">
        <v>0</v>
      </c>
      <c r="K107" s="130"/>
      <c r="L107" s="133"/>
      <c r="M107" s="134"/>
      <c r="N107" s="135" t="s">
        <v>39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150</v>
      </c>
      <c r="AZ107" s="134"/>
      <c r="BA107" s="134"/>
      <c r="BB107" s="134"/>
      <c r="BC107" s="134"/>
      <c r="BD107" s="134"/>
      <c r="BE107" s="137">
        <f t="shared" ref="BE107:BE112" si="0">IF(N107="základná",J107,0)</f>
        <v>0</v>
      </c>
      <c r="BF107" s="137">
        <f t="shared" ref="BF107:BF112" si="1">IF(N107="znížená",J107,0)</f>
        <v>0</v>
      </c>
      <c r="BG107" s="137">
        <f t="shared" ref="BG107:BG112" si="2">IF(N107="zákl. prenesená",J107,0)</f>
        <v>0</v>
      </c>
      <c r="BH107" s="137">
        <f t="shared" ref="BH107:BH112" si="3">IF(N107="zníž. prenesená",J107,0)</f>
        <v>0</v>
      </c>
      <c r="BI107" s="137">
        <f t="shared" ref="BI107:BI112" si="4">IF(N107="nulová",J107,0)</f>
        <v>0</v>
      </c>
      <c r="BJ107" s="136" t="s">
        <v>151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59" t="s">
        <v>152</v>
      </c>
      <c r="E108" s="260"/>
      <c r="F108" s="260"/>
      <c r="G108" s="130"/>
      <c r="H108" s="130"/>
      <c r="I108" s="130"/>
      <c r="J108" s="132">
        <v>0</v>
      </c>
      <c r="K108" s="130"/>
      <c r="L108" s="133"/>
      <c r="M108" s="134"/>
      <c r="N108" s="135" t="s">
        <v>39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150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151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59" t="s">
        <v>153</v>
      </c>
      <c r="E109" s="260"/>
      <c r="F109" s="260"/>
      <c r="G109" s="130"/>
      <c r="H109" s="130"/>
      <c r="I109" s="130"/>
      <c r="J109" s="132">
        <v>0</v>
      </c>
      <c r="K109" s="130"/>
      <c r="L109" s="133"/>
      <c r="M109" s="134"/>
      <c r="N109" s="135" t="s">
        <v>39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150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151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59" t="s">
        <v>154</v>
      </c>
      <c r="E110" s="260"/>
      <c r="F110" s="260"/>
      <c r="G110" s="130"/>
      <c r="H110" s="130"/>
      <c r="I110" s="130"/>
      <c r="J110" s="132">
        <v>0</v>
      </c>
      <c r="K110" s="130"/>
      <c r="L110" s="133"/>
      <c r="M110" s="134"/>
      <c r="N110" s="135" t="s">
        <v>39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150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151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59" t="s">
        <v>155</v>
      </c>
      <c r="E111" s="260"/>
      <c r="F111" s="260"/>
      <c r="G111" s="130"/>
      <c r="H111" s="130"/>
      <c r="I111" s="130"/>
      <c r="J111" s="132">
        <v>0</v>
      </c>
      <c r="K111" s="130"/>
      <c r="L111" s="133"/>
      <c r="M111" s="134"/>
      <c r="N111" s="135" t="s">
        <v>39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150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151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131" t="s">
        <v>156</v>
      </c>
      <c r="E112" s="130"/>
      <c r="F112" s="130"/>
      <c r="G112" s="130"/>
      <c r="H112" s="130"/>
      <c r="I112" s="130"/>
      <c r="J112" s="132">
        <f>ROUND(J30*T112,2)</f>
        <v>0</v>
      </c>
      <c r="K112" s="130"/>
      <c r="L112" s="133"/>
      <c r="M112" s="134"/>
      <c r="N112" s="135" t="s">
        <v>39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157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151</v>
      </c>
      <c r="BK112" s="134"/>
      <c r="BL112" s="134"/>
      <c r="BM112" s="134"/>
    </row>
    <row r="113" spans="1:31" s="2" customForma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9.25" customHeight="1">
      <c r="A114" s="31"/>
      <c r="B114" s="32"/>
      <c r="C114" s="138" t="s">
        <v>158</v>
      </c>
      <c r="D114" s="108"/>
      <c r="E114" s="108"/>
      <c r="F114" s="108"/>
      <c r="G114" s="108"/>
      <c r="H114" s="108"/>
      <c r="I114" s="108"/>
      <c r="J114" s="139">
        <f>ROUND(J96+J106,2)</f>
        <v>0</v>
      </c>
      <c r="K114" s="108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9" spans="1:31" s="2" customFormat="1" ht="6.95" customHeight="1">
      <c r="A119" s="31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4.95" customHeight="1">
      <c r="A120" s="31"/>
      <c r="B120" s="32"/>
      <c r="C120" s="20" t="s">
        <v>159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15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61" t="str">
        <f>E7</f>
        <v xml:space="preserve"> ŠH Angels Aréna  Rekonštrukcia a Modernizácia pre VO</v>
      </c>
      <c r="F123" s="262"/>
      <c r="G123" s="262"/>
      <c r="H123" s="262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123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6.5" customHeight="1">
      <c r="A125" s="31"/>
      <c r="B125" s="32"/>
      <c r="C125" s="31"/>
      <c r="D125" s="31"/>
      <c r="E125" s="221" t="str">
        <f>E9</f>
        <v xml:space="preserve">10 - SO 01.8  Športova hala - HSP </v>
      </c>
      <c r="F125" s="263"/>
      <c r="G125" s="263"/>
      <c r="H125" s="263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6" t="s">
        <v>19</v>
      </c>
      <c r="D127" s="31"/>
      <c r="E127" s="31"/>
      <c r="F127" s="24" t="str">
        <f>F12</f>
        <v>Košice</v>
      </c>
      <c r="G127" s="31"/>
      <c r="H127" s="31"/>
      <c r="I127" s="26" t="s">
        <v>21</v>
      </c>
      <c r="J127" s="57" t="str">
        <f>IF(J12="","",J12)</f>
        <v>Vyplň údaj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6" t="s">
        <v>22</v>
      </c>
      <c r="D129" s="31"/>
      <c r="E129" s="31"/>
      <c r="F129" s="24" t="str">
        <f>E15</f>
        <v>Mesto Košice</v>
      </c>
      <c r="G129" s="31"/>
      <c r="H129" s="31"/>
      <c r="I129" s="26" t="s">
        <v>28</v>
      </c>
      <c r="J129" s="29" t="str">
        <f>E21</f>
        <v xml:space="preserve"> 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6" t="s">
        <v>26</v>
      </c>
      <c r="D130" s="31"/>
      <c r="E130" s="31"/>
      <c r="F130" s="24" t="str">
        <f>IF(E18="","",E18)</f>
        <v>Vyplň údaj</v>
      </c>
      <c r="G130" s="31"/>
      <c r="H130" s="31"/>
      <c r="I130" s="26" t="s">
        <v>31</v>
      </c>
      <c r="J130" s="29" t="str">
        <f>E24</f>
        <v xml:space="preserve"> </v>
      </c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0.3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11" customFormat="1" ht="29.25" customHeight="1">
      <c r="A132" s="140"/>
      <c r="B132" s="141"/>
      <c r="C132" s="142" t="s">
        <v>160</v>
      </c>
      <c r="D132" s="143" t="s">
        <v>58</v>
      </c>
      <c r="E132" s="143" t="s">
        <v>54</v>
      </c>
      <c r="F132" s="143" t="s">
        <v>55</v>
      </c>
      <c r="G132" s="143" t="s">
        <v>161</v>
      </c>
      <c r="H132" s="143" t="s">
        <v>162</v>
      </c>
      <c r="I132" s="143" t="s">
        <v>163</v>
      </c>
      <c r="J132" s="144" t="s">
        <v>129</v>
      </c>
      <c r="K132" s="145" t="s">
        <v>164</v>
      </c>
      <c r="L132" s="146"/>
      <c r="M132" s="64" t="s">
        <v>1</v>
      </c>
      <c r="N132" s="65" t="s">
        <v>37</v>
      </c>
      <c r="O132" s="65" t="s">
        <v>165</v>
      </c>
      <c r="P132" s="65" t="s">
        <v>166</v>
      </c>
      <c r="Q132" s="65" t="s">
        <v>167</v>
      </c>
      <c r="R132" s="65" t="s">
        <v>168</v>
      </c>
      <c r="S132" s="65" t="s">
        <v>169</v>
      </c>
      <c r="T132" s="66" t="s">
        <v>170</v>
      </c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</row>
    <row r="133" spans="1:65" s="2" customFormat="1" ht="22.9" customHeight="1">
      <c r="A133" s="31"/>
      <c r="B133" s="32"/>
      <c r="C133" s="71" t="s">
        <v>125</v>
      </c>
      <c r="D133" s="31"/>
      <c r="E133" s="31"/>
      <c r="F133" s="31"/>
      <c r="G133" s="31"/>
      <c r="H133" s="31"/>
      <c r="I133" s="31"/>
      <c r="J133" s="147">
        <f>BK133</f>
        <v>0</v>
      </c>
      <c r="K133" s="31"/>
      <c r="L133" s="32"/>
      <c r="M133" s="67"/>
      <c r="N133" s="58"/>
      <c r="O133" s="68"/>
      <c r="P133" s="148">
        <f>P134+P143+P152+P159+P169+P171+P174</f>
        <v>0</v>
      </c>
      <c r="Q133" s="68"/>
      <c r="R133" s="148">
        <f>R134+R143+R152+R159+R169+R171+R174</f>
        <v>0</v>
      </c>
      <c r="S133" s="68"/>
      <c r="T133" s="149">
        <f>T134+T143+T152+T159+T169+T171+T174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6" t="s">
        <v>72</v>
      </c>
      <c r="AU133" s="16" t="s">
        <v>131</v>
      </c>
      <c r="BK133" s="150">
        <f>BK134+BK143+BK152+BK159+BK169+BK171+BK174</f>
        <v>0</v>
      </c>
    </row>
    <row r="134" spans="1:65" s="12" customFormat="1" ht="25.9" customHeight="1">
      <c r="B134" s="151"/>
      <c r="D134" s="152" t="s">
        <v>72</v>
      </c>
      <c r="E134" s="153" t="s">
        <v>3398</v>
      </c>
      <c r="F134" s="153" t="s">
        <v>3398</v>
      </c>
      <c r="I134" s="154"/>
      <c r="J134" s="155">
        <f>BK134</f>
        <v>0</v>
      </c>
      <c r="L134" s="151"/>
      <c r="M134" s="156"/>
      <c r="N134" s="157"/>
      <c r="O134" s="157"/>
      <c r="P134" s="158">
        <f>SUM(P135:P142)</f>
        <v>0</v>
      </c>
      <c r="Q134" s="157"/>
      <c r="R134" s="158">
        <f>SUM(R135:R142)</f>
        <v>0</v>
      </c>
      <c r="S134" s="157"/>
      <c r="T134" s="159">
        <f>SUM(T135:T142)</f>
        <v>0</v>
      </c>
      <c r="AR134" s="152" t="s">
        <v>81</v>
      </c>
      <c r="AT134" s="160" t="s">
        <v>72</v>
      </c>
      <c r="AU134" s="160" t="s">
        <v>73</v>
      </c>
      <c r="AY134" s="152" t="s">
        <v>173</v>
      </c>
      <c r="BK134" s="161">
        <f>SUM(BK135:BK142)</f>
        <v>0</v>
      </c>
    </row>
    <row r="135" spans="1:65" s="2" customFormat="1" ht="16.5" customHeight="1">
      <c r="A135" s="31"/>
      <c r="B135" s="129"/>
      <c r="C135" s="164" t="s">
        <v>151</v>
      </c>
      <c r="D135" s="164" t="s">
        <v>176</v>
      </c>
      <c r="E135" s="165" t="s">
        <v>3399</v>
      </c>
      <c r="F135" s="166" t="s">
        <v>3400</v>
      </c>
      <c r="G135" s="167" t="s">
        <v>245</v>
      </c>
      <c r="H135" s="168">
        <v>2</v>
      </c>
      <c r="I135" s="169"/>
      <c r="J135" s="170">
        <f t="shared" ref="J135:J142" si="5">ROUND(I135*H135,2)</f>
        <v>0</v>
      </c>
      <c r="K135" s="171"/>
      <c r="L135" s="32"/>
      <c r="M135" s="172" t="s">
        <v>1</v>
      </c>
      <c r="N135" s="173" t="s">
        <v>39</v>
      </c>
      <c r="O135" s="60"/>
      <c r="P135" s="174">
        <f t="shared" ref="P135:P142" si="6">O135*H135</f>
        <v>0</v>
      </c>
      <c r="Q135" s="174">
        <v>0</v>
      </c>
      <c r="R135" s="174">
        <f t="shared" ref="R135:R142" si="7">Q135*H135</f>
        <v>0</v>
      </c>
      <c r="S135" s="174">
        <v>0</v>
      </c>
      <c r="T135" s="175">
        <f t="shared" ref="T135:T142" si="8"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180</v>
      </c>
      <c r="AT135" s="176" t="s">
        <v>176</v>
      </c>
      <c r="AU135" s="176" t="s">
        <v>81</v>
      </c>
      <c r="AY135" s="16" t="s">
        <v>173</v>
      </c>
      <c r="BE135" s="177">
        <f t="shared" ref="BE135:BE142" si="9">IF(N135="základná",J135,0)</f>
        <v>0</v>
      </c>
      <c r="BF135" s="177">
        <f t="shared" ref="BF135:BF142" si="10">IF(N135="znížená",J135,0)</f>
        <v>0</v>
      </c>
      <c r="BG135" s="177">
        <f t="shared" ref="BG135:BG142" si="11">IF(N135="zákl. prenesená",J135,0)</f>
        <v>0</v>
      </c>
      <c r="BH135" s="177">
        <f t="shared" ref="BH135:BH142" si="12">IF(N135="zníž. prenesená",J135,0)</f>
        <v>0</v>
      </c>
      <c r="BI135" s="177">
        <f t="shared" ref="BI135:BI142" si="13">IF(N135="nulová",J135,0)</f>
        <v>0</v>
      </c>
      <c r="BJ135" s="16" t="s">
        <v>151</v>
      </c>
      <c r="BK135" s="177">
        <f t="shared" ref="BK135:BK142" si="14">ROUND(I135*H135,2)</f>
        <v>0</v>
      </c>
      <c r="BL135" s="16" t="s">
        <v>180</v>
      </c>
      <c r="BM135" s="176" t="s">
        <v>151</v>
      </c>
    </row>
    <row r="136" spans="1:65" s="2" customFormat="1" ht="37.9" customHeight="1">
      <c r="A136" s="31"/>
      <c r="B136" s="129"/>
      <c r="C136" s="164" t="s">
        <v>187</v>
      </c>
      <c r="D136" s="164" t="s">
        <v>176</v>
      </c>
      <c r="E136" s="165" t="s">
        <v>3401</v>
      </c>
      <c r="F136" s="166" t="s">
        <v>3402</v>
      </c>
      <c r="G136" s="167" t="s">
        <v>245</v>
      </c>
      <c r="H136" s="168">
        <v>4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39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180</v>
      </c>
      <c r="AT136" s="176" t="s">
        <v>176</v>
      </c>
      <c r="AU136" s="176" t="s">
        <v>81</v>
      </c>
      <c r="AY136" s="16" t="s">
        <v>173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151</v>
      </c>
      <c r="BK136" s="177">
        <f t="shared" si="14"/>
        <v>0</v>
      </c>
      <c r="BL136" s="16" t="s">
        <v>180</v>
      </c>
      <c r="BM136" s="176" t="s">
        <v>180</v>
      </c>
    </row>
    <row r="137" spans="1:65" s="2" customFormat="1" ht="37.9" customHeight="1">
      <c r="A137" s="31"/>
      <c r="B137" s="129"/>
      <c r="C137" s="164" t="s">
        <v>191</v>
      </c>
      <c r="D137" s="164" t="s">
        <v>176</v>
      </c>
      <c r="E137" s="165" t="s">
        <v>3403</v>
      </c>
      <c r="F137" s="166" t="s">
        <v>3404</v>
      </c>
      <c r="G137" s="167" t="s">
        <v>245</v>
      </c>
      <c r="H137" s="168">
        <v>4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39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180</v>
      </c>
      <c r="AT137" s="176" t="s">
        <v>176</v>
      </c>
      <c r="AU137" s="176" t="s">
        <v>81</v>
      </c>
      <c r="AY137" s="16" t="s">
        <v>173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151</v>
      </c>
      <c r="BK137" s="177">
        <f t="shared" si="14"/>
        <v>0</v>
      </c>
      <c r="BL137" s="16" t="s">
        <v>180</v>
      </c>
      <c r="BM137" s="176" t="s">
        <v>187</v>
      </c>
    </row>
    <row r="138" spans="1:65" s="2" customFormat="1" ht="37.9" customHeight="1">
      <c r="A138" s="31"/>
      <c r="B138" s="129"/>
      <c r="C138" s="164" t="s">
        <v>180</v>
      </c>
      <c r="D138" s="164" t="s">
        <v>176</v>
      </c>
      <c r="E138" s="165" t="s">
        <v>3405</v>
      </c>
      <c r="F138" s="166" t="s">
        <v>3406</v>
      </c>
      <c r="G138" s="167" t="s">
        <v>245</v>
      </c>
      <c r="H138" s="168">
        <v>28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39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180</v>
      </c>
      <c r="AT138" s="176" t="s">
        <v>176</v>
      </c>
      <c r="AU138" s="176" t="s">
        <v>81</v>
      </c>
      <c r="AY138" s="16" t="s">
        <v>173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151</v>
      </c>
      <c r="BK138" s="177">
        <f t="shared" si="14"/>
        <v>0</v>
      </c>
      <c r="BL138" s="16" t="s">
        <v>180</v>
      </c>
      <c r="BM138" s="176" t="s">
        <v>190</v>
      </c>
    </row>
    <row r="139" spans="1:65" s="2" customFormat="1" ht="44.25" customHeight="1">
      <c r="A139" s="31"/>
      <c r="B139" s="129"/>
      <c r="C139" s="164" t="s">
        <v>183</v>
      </c>
      <c r="D139" s="164" t="s">
        <v>176</v>
      </c>
      <c r="E139" s="165" t="s">
        <v>3407</v>
      </c>
      <c r="F139" s="166" t="s">
        <v>3408</v>
      </c>
      <c r="G139" s="167" t="s">
        <v>245</v>
      </c>
      <c r="H139" s="168">
        <v>20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39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180</v>
      </c>
      <c r="AT139" s="176" t="s">
        <v>176</v>
      </c>
      <c r="AU139" s="176" t="s">
        <v>81</v>
      </c>
      <c r="AY139" s="16" t="s">
        <v>173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151</v>
      </c>
      <c r="BK139" s="177">
        <f t="shared" si="14"/>
        <v>0</v>
      </c>
      <c r="BL139" s="16" t="s">
        <v>180</v>
      </c>
      <c r="BM139" s="176" t="s">
        <v>110</v>
      </c>
    </row>
    <row r="140" spans="1:65" s="2" customFormat="1" ht="66.75" customHeight="1">
      <c r="A140" s="31"/>
      <c r="B140" s="129"/>
      <c r="C140" s="164" t="s">
        <v>81</v>
      </c>
      <c r="D140" s="164" t="s">
        <v>176</v>
      </c>
      <c r="E140" s="165" t="s">
        <v>3409</v>
      </c>
      <c r="F140" s="166" t="s">
        <v>3410</v>
      </c>
      <c r="G140" s="167" t="s">
        <v>245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39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180</v>
      </c>
      <c r="AT140" s="176" t="s">
        <v>176</v>
      </c>
      <c r="AU140" s="176" t="s">
        <v>81</v>
      </c>
      <c r="AY140" s="16" t="s">
        <v>173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151</v>
      </c>
      <c r="BK140" s="177">
        <f t="shared" si="14"/>
        <v>0</v>
      </c>
      <c r="BL140" s="16" t="s">
        <v>180</v>
      </c>
      <c r="BM140" s="176" t="s">
        <v>113</v>
      </c>
    </row>
    <row r="141" spans="1:65" s="2" customFormat="1" ht="16.5" customHeight="1">
      <c r="A141" s="31"/>
      <c r="B141" s="129"/>
      <c r="C141" s="164" t="s">
        <v>196</v>
      </c>
      <c r="D141" s="164" t="s">
        <v>176</v>
      </c>
      <c r="E141" s="165" t="s">
        <v>3411</v>
      </c>
      <c r="F141" s="166" t="s">
        <v>3412</v>
      </c>
      <c r="G141" s="167" t="s">
        <v>245</v>
      </c>
      <c r="H141" s="168">
        <v>4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39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180</v>
      </c>
      <c r="AT141" s="176" t="s">
        <v>176</v>
      </c>
      <c r="AU141" s="176" t="s">
        <v>81</v>
      </c>
      <c r="AY141" s="16" t="s">
        <v>173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151</v>
      </c>
      <c r="BK141" s="177">
        <f t="shared" si="14"/>
        <v>0</v>
      </c>
      <c r="BL141" s="16" t="s">
        <v>180</v>
      </c>
      <c r="BM141" s="176" t="s">
        <v>119</v>
      </c>
    </row>
    <row r="142" spans="1:65" s="2" customFormat="1" ht="16.5" customHeight="1">
      <c r="A142" s="31"/>
      <c r="B142" s="129"/>
      <c r="C142" s="164" t="s">
        <v>190</v>
      </c>
      <c r="D142" s="164" t="s">
        <v>176</v>
      </c>
      <c r="E142" s="165" t="s">
        <v>3413</v>
      </c>
      <c r="F142" s="166" t="s">
        <v>3196</v>
      </c>
      <c r="G142" s="167" t="s">
        <v>764</v>
      </c>
      <c r="H142" s="211"/>
      <c r="I142" s="169"/>
      <c r="J142" s="170">
        <f t="shared" si="5"/>
        <v>0</v>
      </c>
      <c r="K142" s="171"/>
      <c r="L142" s="32"/>
      <c r="M142" s="172" t="s">
        <v>1</v>
      </c>
      <c r="N142" s="173" t="s">
        <v>39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180</v>
      </c>
      <c r="AT142" s="176" t="s">
        <v>176</v>
      </c>
      <c r="AU142" s="176" t="s">
        <v>81</v>
      </c>
      <c r="AY142" s="16" t="s">
        <v>173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151</v>
      </c>
      <c r="BK142" s="177">
        <f t="shared" si="14"/>
        <v>0</v>
      </c>
      <c r="BL142" s="16" t="s">
        <v>180</v>
      </c>
      <c r="BM142" s="176" t="s">
        <v>201</v>
      </c>
    </row>
    <row r="143" spans="1:65" s="12" customFormat="1" ht="25.9" customHeight="1">
      <c r="B143" s="151"/>
      <c r="D143" s="152" t="s">
        <v>72</v>
      </c>
      <c r="E143" s="153" t="s">
        <v>3414</v>
      </c>
      <c r="F143" s="153" t="s">
        <v>3414</v>
      </c>
      <c r="I143" s="154"/>
      <c r="J143" s="155">
        <f>BK143</f>
        <v>0</v>
      </c>
      <c r="L143" s="151"/>
      <c r="M143" s="156"/>
      <c r="N143" s="157"/>
      <c r="O143" s="157"/>
      <c r="P143" s="158">
        <f>SUM(P144:P151)</f>
        <v>0</v>
      </c>
      <c r="Q143" s="157"/>
      <c r="R143" s="158">
        <f>SUM(R144:R151)</f>
        <v>0</v>
      </c>
      <c r="S143" s="157"/>
      <c r="T143" s="159">
        <f>SUM(T144:T151)</f>
        <v>0</v>
      </c>
      <c r="AR143" s="152" t="s">
        <v>81</v>
      </c>
      <c r="AT143" s="160" t="s">
        <v>72</v>
      </c>
      <c r="AU143" s="160" t="s">
        <v>73</v>
      </c>
      <c r="AY143" s="152" t="s">
        <v>173</v>
      </c>
      <c r="BK143" s="161">
        <f>SUM(BK144:BK151)</f>
        <v>0</v>
      </c>
    </row>
    <row r="144" spans="1:65" s="2" customFormat="1" ht="24.2" customHeight="1">
      <c r="A144" s="31"/>
      <c r="B144" s="129"/>
      <c r="C144" s="164" t="s">
        <v>174</v>
      </c>
      <c r="D144" s="164" t="s">
        <v>176</v>
      </c>
      <c r="E144" s="165" t="s">
        <v>3415</v>
      </c>
      <c r="F144" s="166" t="s">
        <v>3416</v>
      </c>
      <c r="G144" s="167" t="s">
        <v>245</v>
      </c>
      <c r="H144" s="168">
        <v>1</v>
      </c>
      <c r="I144" s="169"/>
      <c r="J144" s="170">
        <f t="shared" ref="J144:J151" si="15">ROUND(I144*H144,2)</f>
        <v>0</v>
      </c>
      <c r="K144" s="171"/>
      <c r="L144" s="32"/>
      <c r="M144" s="172" t="s">
        <v>1</v>
      </c>
      <c r="N144" s="173" t="s">
        <v>39</v>
      </c>
      <c r="O144" s="60"/>
      <c r="P144" s="174">
        <f t="shared" ref="P144:P151" si="16">O144*H144</f>
        <v>0</v>
      </c>
      <c r="Q144" s="174">
        <v>0</v>
      </c>
      <c r="R144" s="174">
        <f t="shared" ref="R144:R151" si="17">Q144*H144</f>
        <v>0</v>
      </c>
      <c r="S144" s="174">
        <v>0</v>
      </c>
      <c r="T144" s="175">
        <f t="shared" ref="T144:T151" si="18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180</v>
      </c>
      <c r="AT144" s="176" t="s">
        <v>176</v>
      </c>
      <c r="AU144" s="176" t="s">
        <v>81</v>
      </c>
      <c r="AY144" s="16" t="s">
        <v>173</v>
      </c>
      <c r="BE144" s="177">
        <f t="shared" ref="BE144:BE151" si="19">IF(N144="základná",J144,0)</f>
        <v>0</v>
      </c>
      <c r="BF144" s="177">
        <f t="shared" ref="BF144:BF151" si="20">IF(N144="znížená",J144,0)</f>
        <v>0</v>
      </c>
      <c r="BG144" s="177">
        <f t="shared" ref="BG144:BG151" si="21">IF(N144="zákl. prenesená",J144,0)</f>
        <v>0</v>
      </c>
      <c r="BH144" s="177">
        <f t="shared" ref="BH144:BH151" si="22">IF(N144="zníž. prenesená",J144,0)</f>
        <v>0</v>
      </c>
      <c r="BI144" s="177">
        <f t="shared" ref="BI144:BI151" si="23">IF(N144="nulová",J144,0)</f>
        <v>0</v>
      </c>
      <c r="BJ144" s="16" t="s">
        <v>151</v>
      </c>
      <c r="BK144" s="177">
        <f t="shared" ref="BK144:BK151" si="24">ROUND(I144*H144,2)</f>
        <v>0</v>
      </c>
      <c r="BL144" s="16" t="s">
        <v>180</v>
      </c>
      <c r="BM144" s="176" t="s">
        <v>204</v>
      </c>
    </row>
    <row r="145" spans="1:65" s="2" customFormat="1" ht="16.5" customHeight="1">
      <c r="A145" s="31"/>
      <c r="B145" s="129"/>
      <c r="C145" s="164" t="s">
        <v>110</v>
      </c>
      <c r="D145" s="164" t="s">
        <v>176</v>
      </c>
      <c r="E145" s="165" t="s">
        <v>3417</v>
      </c>
      <c r="F145" s="166" t="s">
        <v>3418</v>
      </c>
      <c r="G145" s="167" t="s">
        <v>245</v>
      </c>
      <c r="H145" s="168">
        <v>4</v>
      </c>
      <c r="I145" s="169"/>
      <c r="J145" s="170">
        <f t="shared" si="15"/>
        <v>0</v>
      </c>
      <c r="K145" s="171"/>
      <c r="L145" s="32"/>
      <c r="M145" s="172" t="s">
        <v>1</v>
      </c>
      <c r="N145" s="173" t="s">
        <v>39</v>
      </c>
      <c r="O145" s="60"/>
      <c r="P145" s="174">
        <f t="shared" si="16"/>
        <v>0</v>
      </c>
      <c r="Q145" s="174">
        <v>0</v>
      </c>
      <c r="R145" s="174">
        <f t="shared" si="17"/>
        <v>0</v>
      </c>
      <c r="S145" s="174">
        <v>0</v>
      </c>
      <c r="T145" s="175">
        <f t="shared" si="1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180</v>
      </c>
      <c r="AT145" s="176" t="s">
        <v>176</v>
      </c>
      <c r="AU145" s="176" t="s">
        <v>81</v>
      </c>
      <c r="AY145" s="16" t="s">
        <v>173</v>
      </c>
      <c r="BE145" s="177">
        <f t="shared" si="19"/>
        <v>0</v>
      </c>
      <c r="BF145" s="177">
        <f t="shared" si="20"/>
        <v>0</v>
      </c>
      <c r="BG145" s="177">
        <f t="shared" si="21"/>
        <v>0</v>
      </c>
      <c r="BH145" s="177">
        <f t="shared" si="22"/>
        <v>0</v>
      </c>
      <c r="BI145" s="177">
        <f t="shared" si="23"/>
        <v>0</v>
      </c>
      <c r="BJ145" s="16" t="s">
        <v>151</v>
      </c>
      <c r="BK145" s="177">
        <f t="shared" si="24"/>
        <v>0</v>
      </c>
      <c r="BL145" s="16" t="s">
        <v>180</v>
      </c>
      <c r="BM145" s="176" t="s">
        <v>7</v>
      </c>
    </row>
    <row r="146" spans="1:65" s="2" customFormat="1" ht="24.2" customHeight="1">
      <c r="A146" s="31"/>
      <c r="B146" s="129"/>
      <c r="C146" s="164" t="s">
        <v>207</v>
      </c>
      <c r="D146" s="164" t="s">
        <v>176</v>
      </c>
      <c r="E146" s="165" t="s">
        <v>3419</v>
      </c>
      <c r="F146" s="166" t="s">
        <v>3420</v>
      </c>
      <c r="G146" s="167" t="s">
        <v>245</v>
      </c>
      <c r="H146" s="168">
        <v>20</v>
      </c>
      <c r="I146" s="169"/>
      <c r="J146" s="170">
        <f t="shared" si="15"/>
        <v>0</v>
      </c>
      <c r="K146" s="171"/>
      <c r="L146" s="32"/>
      <c r="M146" s="172" t="s">
        <v>1</v>
      </c>
      <c r="N146" s="173" t="s">
        <v>39</v>
      </c>
      <c r="O146" s="60"/>
      <c r="P146" s="174">
        <f t="shared" si="16"/>
        <v>0</v>
      </c>
      <c r="Q146" s="174">
        <v>0</v>
      </c>
      <c r="R146" s="174">
        <f t="shared" si="17"/>
        <v>0</v>
      </c>
      <c r="S146" s="174">
        <v>0</v>
      </c>
      <c r="T146" s="175">
        <f t="shared" si="1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180</v>
      </c>
      <c r="AT146" s="176" t="s">
        <v>176</v>
      </c>
      <c r="AU146" s="176" t="s">
        <v>81</v>
      </c>
      <c r="AY146" s="16" t="s">
        <v>173</v>
      </c>
      <c r="BE146" s="177">
        <f t="shared" si="19"/>
        <v>0</v>
      </c>
      <c r="BF146" s="177">
        <f t="shared" si="20"/>
        <v>0</v>
      </c>
      <c r="BG146" s="177">
        <f t="shared" si="21"/>
        <v>0</v>
      </c>
      <c r="BH146" s="177">
        <f t="shared" si="22"/>
        <v>0</v>
      </c>
      <c r="BI146" s="177">
        <f t="shared" si="23"/>
        <v>0</v>
      </c>
      <c r="BJ146" s="16" t="s">
        <v>151</v>
      </c>
      <c r="BK146" s="177">
        <f t="shared" si="24"/>
        <v>0</v>
      </c>
      <c r="BL146" s="16" t="s">
        <v>180</v>
      </c>
      <c r="BM146" s="176" t="s">
        <v>210</v>
      </c>
    </row>
    <row r="147" spans="1:65" s="2" customFormat="1" ht="24.2" customHeight="1">
      <c r="A147" s="31"/>
      <c r="B147" s="129"/>
      <c r="C147" s="164" t="s">
        <v>113</v>
      </c>
      <c r="D147" s="164" t="s">
        <v>176</v>
      </c>
      <c r="E147" s="165" t="s">
        <v>3421</v>
      </c>
      <c r="F147" s="166" t="s">
        <v>3422</v>
      </c>
      <c r="G147" s="167" t="s">
        <v>245</v>
      </c>
      <c r="H147" s="168">
        <v>28</v>
      </c>
      <c r="I147" s="169"/>
      <c r="J147" s="170">
        <f t="shared" si="15"/>
        <v>0</v>
      </c>
      <c r="K147" s="171"/>
      <c r="L147" s="32"/>
      <c r="M147" s="172" t="s">
        <v>1</v>
      </c>
      <c r="N147" s="173" t="s">
        <v>39</v>
      </c>
      <c r="O147" s="60"/>
      <c r="P147" s="174">
        <f t="shared" si="16"/>
        <v>0</v>
      </c>
      <c r="Q147" s="174">
        <v>0</v>
      </c>
      <c r="R147" s="174">
        <f t="shared" si="17"/>
        <v>0</v>
      </c>
      <c r="S147" s="174">
        <v>0</v>
      </c>
      <c r="T147" s="175">
        <f t="shared" si="1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180</v>
      </c>
      <c r="AT147" s="176" t="s">
        <v>176</v>
      </c>
      <c r="AU147" s="176" t="s">
        <v>81</v>
      </c>
      <c r="AY147" s="16" t="s">
        <v>173</v>
      </c>
      <c r="BE147" s="177">
        <f t="shared" si="19"/>
        <v>0</v>
      </c>
      <c r="BF147" s="177">
        <f t="shared" si="20"/>
        <v>0</v>
      </c>
      <c r="BG147" s="177">
        <f t="shared" si="21"/>
        <v>0</v>
      </c>
      <c r="BH147" s="177">
        <f t="shared" si="22"/>
        <v>0</v>
      </c>
      <c r="BI147" s="177">
        <f t="shared" si="23"/>
        <v>0</v>
      </c>
      <c r="BJ147" s="16" t="s">
        <v>151</v>
      </c>
      <c r="BK147" s="177">
        <f t="shared" si="24"/>
        <v>0</v>
      </c>
      <c r="BL147" s="16" t="s">
        <v>180</v>
      </c>
      <c r="BM147" s="176" t="s">
        <v>213</v>
      </c>
    </row>
    <row r="148" spans="1:65" s="2" customFormat="1" ht="24.2" customHeight="1">
      <c r="A148" s="31"/>
      <c r="B148" s="129"/>
      <c r="C148" s="164" t="s">
        <v>116</v>
      </c>
      <c r="D148" s="164" t="s">
        <v>176</v>
      </c>
      <c r="E148" s="165" t="s">
        <v>3423</v>
      </c>
      <c r="F148" s="166" t="s">
        <v>3424</v>
      </c>
      <c r="G148" s="167" t="s">
        <v>245</v>
      </c>
      <c r="H148" s="168">
        <v>8</v>
      </c>
      <c r="I148" s="169"/>
      <c r="J148" s="170">
        <f t="shared" si="15"/>
        <v>0</v>
      </c>
      <c r="K148" s="171"/>
      <c r="L148" s="32"/>
      <c r="M148" s="172" t="s">
        <v>1</v>
      </c>
      <c r="N148" s="173" t="s">
        <v>39</v>
      </c>
      <c r="O148" s="60"/>
      <c r="P148" s="174">
        <f t="shared" si="16"/>
        <v>0</v>
      </c>
      <c r="Q148" s="174">
        <v>0</v>
      </c>
      <c r="R148" s="174">
        <f t="shared" si="17"/>
        <v>0</v>
      </c>
      <c r="S148" s="174">
        <v>0</v>
      </c>
      <c r="T148" s="175">
        <f t="shared" si="1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180</v>
      </c>
      <c r="AT148" s="176" t="s">
        <v>176</v>
      </c>
      <c r="AU148" s="176" t="s">
        <v>81</v>
      </c>
      <c r="AY148" s="16" t="s">
        <v>173</v>
      </c>
      <c r="BE148" s="177">
        <f t="shared" si="19"/>
        <v>0</v>
      </c>
      <c r="BF148" s="177">
        <f t="shared" si="20"/>
        <v>0</v>
      </c>
      <c r="BG148" s="177">
        <f t="shared" si="21"/>
        <v>0</v>
      </c>
      <c r="BH148" s="177">
        <f t="shared" si="22"/>
        <v>0</v>
      </c>
      <c r="BI148" s="177">
        <f t="shared" si="23"/>
        <v>0</v>
      </c>
      <c r="BJ148" s="16" t="s">
        <v>151</v>
      </c>
      <c r="BK148" s="177">
        <f t="shared" si="24"/>
        <v>0</v>
      </c>
      <c r="BL148" s="16" t="s">
        <v>180</v>
      </c>
      <c r="BM148" s="176" t="s">
        <v>216</v>
      </c>
    </row>
    <row r="149" spans="1:65" s="2" customFormat="1" ht="24.2" customHeight="1">
      <c r="A149" s="31"/>
      <c r="B149" s="129"/>
      <c r="C149" s="164" t="s">
        <v>119</v>
      </c>
      <c r="D149" s="164" t="s">
        <v>176</v>
      </c>
      <c r="E149" s="165" t="s">
        <v>3425</v>
      </c>
      <c r="F149" s="166" t="s">
        <v>3426</v>
      </c>
      <c r="G149" s="167" t="s">
        <v>3224</v>
      </c>
      <c r="H149" s="168">
        <v>56</v>
      </c>
      <c r="I149" s="169"/>
      <c r="J149" s="170">
        <f t="shared" si="15"/>
        <v>0</v>
      </c>
      <c r="K149" s="171"/>
      <c r="L149" s="32"/>
      <c r="M149" s="172" t="s">
        <v>1</v>
      </c>
      <c r="N149" s="173" t="s">
        <v>39</v>
      </c>
      <c r="O149" s="60"/>
      <c r="P149" s="174">
        <f t="shared" si="16"/>
        <v>0</v>
      </c>
      <c r="Q149" s="174">
        <v>0</v>
      </c>
      <c r="R149" s="174">
        <f t="shared" si="17"/>
        <v>0</v>
      </c>
      <c r="S149" s="174">
        <v>0</v>
      </c>
      <c r="T149" s="175">
        <f t="shared" si="1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180</v>
      </c>
      <c r="AT149" s="176" t="s">
        <v>176</v>
      </c>
      <c r="AU149" s="176" t="s">
        <v>81</v>
      </c>
      <c r="AY149" s="16" t="s">
        <v>173</v>
      </c>
      <c r="BE149" s="177">
        <f t="shared" si="19"/>
        <v>0</v>
      </c>
      <c r="BF149" s="177">
        <f t="shared" si="20"/>
        <v>0</v>
      </c>
      <c r="BG149" s="177">
        <f t="shared" si="21"/>
        <v>0</v>
      </c>
      <c r="BH149" s="177">
        <f t="shared" si="22"/>
        <v>0</v>
      </c>
      <c r="BI149" s="177">
        <f t="shared" si="23"/>
        <v>0</v>
      </c>
      <c r="BJ149" s="16" t="s">
        <v>151</v>
      </c>
      <c r="BK149" s="177">
        <f t="shared" si="24"/>
        <v>0</v>
      </c>
      <c r="BL149" s="16" t="s">
        <v>180</v>
      </c>
      <c r="BM149" s="176" t="s">
        <v>219</v>
      </c>
    </row>
    <row r="150" spans="1:65" s="2" customFormat="1" ht="16.5" customHeight="1">
      <c r="A150" s="31"/>
      <c r="B150" s="129"/>
      <c r="C150" s="164" t="s">
        <v>220</v>
      </c>
      <c r="D150" s="164" t="s">
        <v>176</v>
      </c>
      <c r="E150" s="165" t="s">
        <v>3427</v>
      </c>
      <c r="F150" s="166" t="s">
        <v>3428</v>
      </c>
      <c r="G150" s="167" t="s">
        <v>245</v>
      </c>
      <c r="H150" s="168">
        <v>1</v>
      </c>
      <c r="I150" s="169"/>
      <c r="J150" s="170">
        <f t="shared" si="15"/>
        <v>0</v>
      </c>
      <c r="K150" s="171"/>
      <c r="L150" s="32"/>
      <c r="M150" s="172" t="s">
        <v>1</v>
      </c>
      <c r="N150" s="173" t="s">
        <v>39</v>
      </c>
      <c r="O150" s="60"/>
      <c r="P150" s="174">
        <f t="shared" si="16"/>
        <v>0</v>
      </c>
      <c r="Q150" s="174">
        <v>0</v>
      </c>
      <c r="R150" s="174">
        <f t="shared" si="17"/>
        <v>0</v>
      </c>
      <c r="S150" s="174">
        <v>0</v>
      </c>
      <c r="T150" s="175">
        <f t="shared" si="1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180</v>
      </c>
      <c r="AT150" s="176" t="s">
        <v>176</v>
      </c>
      <c r="AU150" s="176" t="s">
        <v>81</v>
      </c>
      <c r="AY150" s="16" t="s">
        <v>173</v>
      </c>
      <c r="BE150" s="177">
        <f t="shared" si="19"/>
        <v>0</v>
      </c>
      <c r="BF150" s="177">
        <f t="shared" si="20"/>
        <v>0</v>
      </c>
      <c r="BG150" s="177">
        <f t="shared" si="21"/>
        <v>0</v>
      </c>
      <c r="BH150" s="177">
        <f t="shared" si="22"/>
        <v>0</v>
      </c>
      <c r="BI150" s="177">
        <f t="shared" si="23"/>
        <v>0</v>
      </c>
      <c r="BJ150" s="16" t="s">
        <v>151</v>
      </c>
      <c r="BK150" s="177">
        <f t="shared" si="24"/>
        <v>0</v>
      </c>
      <c r="BL150" s="16" t="s">
        <v>180</v>
      </c>
      <c r="BM150" s="176" t="s">
        <v>223</v>
      </c>
    </row>
    <row r="151" spans="1:65" s="2" customFormat="1" ht="24.2" customHeight="1">
      <c r="A151" s="31"/>
      <c r="B151" s="129"/>
      <c r="C151" s="164" t="s">
        <v>201</v>
      </c>
      <c r="D151" s="164" t="s">
        <v>176</v>
      </c>
      <c r="E151" s="165" t="s">
        <v>3429</v>
      </c>
      <c r="F151" s="166" t="s">
        <v>3430</v>
      </c>
      <c r="G151" s="167" t="s">
        <v>1807</v>
      </c>
      <c r="H151" s="168">
        <v>1</v>
      </c>
      <c r="I151" s="169"/>
      <c r="J151" s="170">
        <f t="shared" si="15"/>
        <v>0</v>
      </c>
      <c r="K151" s="171"/>
      <c r="L151" s="32"/>
      <c r="M151" s="172" t="s">
        <v>1</v>
      </c>
      <c r="N151" s="173" t="s">
        <v>39</v>
      </c>
      <c r="O151" s="60"/>
      <c r="P151" s="174">
        <f t="shared" si="16"/>
        <v>0</v>
      </c>
      <c r="Q151" s="174">
        <v>0</v>
      </c>
      <c r="R151" s="174">
        <f t="shared" si="17"/>
        <v>0</v>
      </c>
      <c r="S151" s="174">
        <v>0</v>
      </c>
      <c r="T151" s="175">
        <f t="shared" si="1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180</v>
      </c>
      <c r="AT151" s="176" t="s">
        <v>176</v>
      </c>
      <c r="AU151" s="176" t="s">
        <v>81</v>
      </c>
      <c r="AY151" s="16" t="s">
        <v>173</v>
      </c>
      <c r="BE151" s="177">
        <f t="shared" si="19"/>
        <v>0</v>
      </c>
      <c r="BF151" s="177">
        <f t="shared" si="20"/>
        <v>0</v>
      </c>
      <c r="BG151" s="177">
        <f t="shared" si="21"/>
        <v>0</v>
      </c>
      <c r="BH151" s="177">
        <f t="shared" si="22"/>
        <v>0</v>
      </c>
      <c r="BI151" s="177">
        <f t="shared" si="23"/>
        <v>0</v>
      </c>
      <c r="BJ151" s="16" t="s">
        <v>151</v>
      </c>
      <c r="BK151" s="177">
        <f t="shared" si="24"/>
        <v>0</v>
      </c>
      <c r="BL151" s="16" t="s">
        <v>180</v>
      </c>
      <c r="BM151" s="176" t="s">
        <v>226</v>
      </c>
    </row>
    <row r="152" spans="1:65" s="12" customFormat="1" ht="25.9" customHeight="1">
      <c r="B152" s="151"/>
      <c r="D152" s="152" t="s">
        <v>72</v>
      </c>
      <c r="E152" s="153" t="s">
        <v>3431</v>
      </c>
      <c r="F152" s="153" t="s">
        <v>3431</v>
      </c>
      <c r="I152" s="154"/>
      <c r="J152" s="155">
        <f>BK152</f>
        <v>0</v>
      </c>
      <c r="L152" s="151"/>
      <c r="M152" s="156"/>
      <c r="N152" s="157"/>
      <c r="O152" s="157"/>
      <c r="P152" s="158">
        <f>SUM(P153:P158)</f>
        <v>0</v>
      </c>
      <c r="Q152" s="157"/>
      <c r="R152" s="158">
        <f>SUM(R153:R158)</f>
        <v>0</v>
      </c>
      <c r="S152" s="157"/>
      <c r="T152" s="159">
        <f>SUM(T153:T158)</f>
        <v>0</v>
      </c>
      <c r="AR152" s="152" t="s">
        <v>81</v>
      </c>
      <c r="AT152" s="160" t="s">
        <v>72</v>
      </c>
      <c r="AU152" s="160" t="s">
        <v>73</v>
      </c>
      <c r="AY152" s="152" t="s">
        <v>173</v>
      </c>
      <c r="BK152" s="161">
        <f>SUM(BK153:BK158)</f>
        <v>0</v>
      </c>
    </row>
    <row r="153" spans="1:65" s="2" customFormat="1" ht="21.75" customHeight="1">
      <c r="A153" s="31"/>
      <c r="B153" s="129"/>
      <c r="C153" s="164" t="s">
        <v>227</v>
      </c>
      <c r="D153" s="164" t="s">
        <v>176</v>
      </c>
      <c r="E153" s="165" t="s">
        <v>3432</v>
      </c>
      <c r="F153" s="166" t="s">
        <v>3433</v>
      </c>
      <c r="G153" s="167" t="s">
        <v>240</v>
      </c>
      <c r="H153" s="168">
        <v>650</v>
      </c>
      <c r="I153" s="169"/>
      <c r="J153" s="170">
        <f t="shared" ref="J153:J158" si="25">ROUND(I153*H153,2)</f>
        <v>0</v>
      </c>
      <c r="K153" s="171"/>
      <c r="L153" s="32"/>
      <c r="M153" s="172" t="s">
        <v>1</v>
      </c>
      <c r="N153" s="173" t="s">
        <v>39</v>
      </c>
      <c r="O153" s="60"/>
      <c r="P153" s="174">
        <f t="shared" ref="P153:P158" si="26">O153*H153</f>
        <v>0</v>
      </c>
      <c r="Q153" s="174">
        <v>0</v>
      </c>
      <c r="R153" s="174">
        <f t="shared" ref="R153:R158" si="27">Q153*H153</f>
        <v>0</v>
      </c>
      <c r="S153" s="174">
        <v>0</v>
      </c>
      <c r="T153" s="175">
        <f t="shared" ref="T153:T158" si="28"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180</v>
      </c>
      <c r="AT153" s="176" t="s">
        <v>176</v>
      </c>
      <c r="AU153" s="176" t="s">
        <v>81</v>
      </c>
      <c r="AY153" s="16" t="s">
        <v>173</v>
      </c>
      <c r="BE153" s="177">
        <f t="shared" ref="BE153:BE158" si="29">IF(N153="základná",J153,0)</f>
        <v>0</v>
      </c>
      <c r="BF153" s="177">
        <f t="shared" ref="BF153:BF158" si="30">IF(N153="znížená",J153,0)</f>
        <v>0</v>
      </c>
      <c r="BG153" s="177">
        <f t="shared" ref="BG153:BG158" si="31">IF(N153="zákl. prenesená",J153,0)</f>
        <v>0</v>
      </c>
      <c r="BH153" s="177">
        <f t="shared" ref="BH153:BH158" si="32">IF(N153="zníž. prenesená",J153,0)</f>
        <v>0</v>
      </c>
      <c r="BI153" s="177">
        <f t="shared" ref="BI153:BI158" si="33">IF(N153="nulová",J153,0)</f>
        <v>0</v>
      </c>
      <c r="BJ153" s="16" t="s">
        <v>151</v>
      </c>
      <c r="BK153" s="177">
        <f t="shared" ref="BK153:BK158" si="34">ROUND(I153*H153,2)</f>
        <v>0</v>
      </c>
      <c r="BL153" s="16" t="s">
        <v>180</v>
      </c>
      <c r="BM153" s="176" t="s">
        <v>230</v>
      </c>
    </row>
    <row r="154" spans="1:65" s="2" customFormat="1" ht="24.2" customHeight="1">
      <c r="A154" s="31"/>
      <c r="B154" s="129"/>
      <c r="C154" s="183" t="s">
        <v>204</v>
      </c>
      <c r="D154" s="183" t="s">
        <v>407</v>
      </c>
      <c r="E154" s="184" t="s">
        <v>3363</v>
      </c>
      <c r="F154" s="185" t="s">
        <v>3364</v>
      </c>
      <c r="G154" s="186" t="s">
        <v>240</v>
      </c>
      <c r="H154" s="187">
        <v>300</v>
      </c>
      <c r="I154" s="188"/>
      <c r="J154" s="189">
        <f t="shared" si="25"/>
        <v>0</v>
      </c>
      <c r="K154" s="190"/>
      <c r="L154" s="191"/>
      <c r="M154" s="192" t="s">
        <v>1</v>
      </c>
      <c r="N154" s="193" t="s">
        <v>39</v>
      </c>
      <c r="O154" s="60"/>
      <c r="P154" s="174">
        <f t="shared" si="26"/>
        <v>0</v>
      </c>
      <c r="Q154" s="174">
        <v>0</v>
      </c>
      <c r="R154" s="174">
        <f t="shared" si="27"/>
        <v>0</v>
      </c>
      <c r="S154" s="174">
        <v>0</v>
      </c>
      <c r="T154" s="175">
        <f t="shared" si="2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190</v>
      </c>
      <c r="AT154" s="176" t="s">
        <v>407</v>
      </c>
      <c r="AU154" s="176" t="s">
        <v>81</v>
      </c>
      <c r="AY154" s="16" t="s">
        <v>173</v>
      </c>
      <c r="BE154" s="177">
        <f t="shared" si="29"/>
        <v>0</v>
      </c>
      <c r="BF154" s="177">
        <f t="shared" si="30"/>
        <v>0</v>
      </c>
      <c r="BG154" s="177">
        <f t="shared" si="31"/>
        <v>0</v>
      </c>
      <c r="BH154" s="177">
        <f t="shared" si="32"/>
        <v>0</v>
      </c>
      <c r="BI154" s="177">
        <f t="shared" si="33"/>
        <v>0</v>
      </c>
      <c r="BJ154" s="16" t="s">
        <v>151</v>
      </c>
      <c r="BK154" s="177">
        <f t="shared" si="34"/>
        <v>0</v>
      </c>
      <c r="BL154" s="16" t="s">
        <v>180</v>
      </c>
      <c r="BM154" s="176" t="s">
        <v>233</v>
      </c>
    </row>
    <row r="155" spans="1:65" s="2" customFormat="1" ht="16.5" customHeight="1">
      <c r="A155" s="31"/>
      <c r="B155" s="129"/>
      <c r="C155" s="164" t="s">
        <v>242</v>
      </c>
      <c r="D155" s="164" t="s">
        <v>176</v>
      </c>
      <c r="E155" s="165" t="s">
        <v>3261</v>
      </c>
      <c r="F155" s="166" t="s">
        <v>3434</v>
      </c>
      <c r="G155" s="167" t="s">
        <v>245</v>
      </c>
      <c r="H155" s="168">
        <v>1</v>
      </c>
      <c r="I155" s="169"/>
      <c r="J155" s="170">
        <f t="shared" si="25"/>
        <v>0</v>
      </c>
      <c r="K155" s="171"/>
      <c r="L155" s="32"/>
      <c r="M155" s="172" t="s">
        <v>1</v>
      </c>
      <c r="N155" s="173" t="s">
        <v>39</v>
      </c>
      <c r="O155" s="60"/>
      <c r="P155" s="174">
        <f t="shared" si="26"/>
        <v>0</v>
      </c>
      <c r="Q155" s="174">
        <v>0</v>
      </c>
      <c r="R155" s="174">
        <f t="shared" si="27"/>
        <v>0</v>
      </c>
      <c r="S155" s="174">
        <v>0</v>
      </c>
      <c r="T155" s="175">
        <f t="shared" si="2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180</v>
      </c>
      <c r="AT155" s="176" t="s">
        <v>176</v>
      </c>
      <c r="AU155" s="176" t="s">
        <v>81</v>
      </c>
      <c r="AY155" s="16" t="s">
        <v>173</v>
      </c>
      <c r="BE155" s="177">
        <f t="shared" si="29"/>
        <v>0</v>
      </c>
      <c r="BF155" s="177">
        <f t="shared" si="30"/>
        <v>0</v>
      </c>
      <c r="BG155" s="177">
        <f t="shared" si="31"/>
        <v>0</v>
      </c>
      <c r="BH155" s="177">
        <f t="shared" si="32"/>
        <v>0</v>
      </c>
      <c r="BI155" s="177">
        <f t="shared" si="33"/>
        <v>0</v>
      </c>
      <c r="BJ155" s="16" t="s">
        <v>151</v>
      </c>
      <c r="BK155" s="177">
        <f t="shared" si="34"/>
        <v>0</v>
      </c>
      <c r="BL155" s="16" t="s">
        <v>180</v>
      </c>
      <c r="BM155" s="176" t="s">
        <v>237</v>
      </c>
    </row>
    <row r="156" spans="1:65" s="2" customFormat="1" ht="21.75" customHeight="1">
      <c r="A156" s="31"/>
      <c r="B156" s="129"/>
      <c r="C156" s="164" t="s">
        <v>210</v>
      </c>
      <c r="D156" s="164" t="s">
        <v>176</v>
      </c>
      <c r="E156" s="165" t="s">
        <v>3435</v>
      </c>
      <c r="F156" s="166" t="s">
        <v>3436</v>
      </c>
      <c r="G156" s="167" t="s">
        <v>1807</v>
      </c>
      <c r="H156" s="168">
        <v>2</v>
      </c>
      <c r="I156" s="169"/>
      <c r="J156" s="170">
        <f t="shared" si="25"/>
        <v>0</v>
      </c>
      <c r="K156" s="171"/>
      <c r="L156" s="32"/>
      <c r="M156" s="172" t="s">
        <v>1</v>
      </c>
      <c r="N156" s="173" t="s">
        <v>39</v>
      </c>
      <c r="O156" s="60"/>
      <c r="P156" s="174">
        <f t="shared" si="26"/>
        <v>0</v>
      </c>
      <c r="Q156" s="174">
        <v>0</v>
      </c>
      <c r="R156" s="174">
        <f t="shared" si="27"/>
        <v>0</v>
      </c>
      <c r="S156" s="174">
        <v>0</v>
      </c>
      <c r="T156" s="175">
        <f t="shared" si="2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180</v>
      </c>
      <c r="AT156" s="176" t="s">
        <v>176</v>
      </c>
      <c r="AU156" s="176" t="s">
        <v>81</v>
      </c>
      <c r="AY156" s="16" t="s">
        <v>173</v>
      </c>
      <c r="BE156" s="177">
        <f t="shared" si="29"/>
        <v>0</v>
      </c>
      <c r="BF156" s="177">
        <f t="shared" si="30"/>
        <v>0</v>
      </c>
      <c r="BG156" s="177">
        <f t="shared" si="31"/>
        <v>0</v>
      </c>
      <c r="BH156" s="177">
        <f t="shared" si="32"/>
        <v>0</v>
      </c>
      <c r="BI156" s="177">
        <f t="shared" si="33"/>
        <v>0</v>
      </c>
      <c r="BJ156" s="16" t="s">
        <v>151</v>
      </c>
      <c r="BK156" s="177">
        <f t="shared" si="34"/>
        <v>0</v>
      </c>
      <c r="BL156" s="16" t="s">
        <v>180</v>
      </c>
      <c r="BM156" s="176" t="s">
        <v>241</v>
      </c>
    </row>
    <row r="157" spans="1:65" s="2" customFormat="1" ht="16.5" customHeight="1">
      <c r="A157" s="31"/>
      <c r="B157" s="129"/>
      <c r="C157" s="164" t="s">
        <v>7</v>
      </c>
      <c r="D157" s="164" t="s">
        <v>176</v>
      </c>
      <c r="E157" s="165" t="s">
        <v>3371</v>
      </c>
      <c r="F157" s="166" t="s">
        <v>3372</v>
      </c>
      <c r="G157" s="167" t="s">
        <v>245</v>
      </c>
      <c r="H157" s="168">
        <v>750</v>
      </c>
      <c r="I157" s="169"/>
      <c r="J157" s="170">
        <f t="shared" si="25"/>
        <v>0</v>
      </c>
      <c r="K157" s="171"/>
      <c r="L157" s="32"/>
      <c r="M157" s="172" t="s">
        <v>1</v>
      </c>
      <c r="N157" s="173" t="s">
        <v>39</v>
      </c>
      <c r="O157" s="60"/>
      <c r="P157" s="174">
        <f t="shared" si="26"/>
        <v>0</v>
      </c>
      <c r="Q157" s="174">
        <v>0</v>
      </c>
      <c r="R157" s="174">
        <f t="shared" si="27"/>
        <v>0</v>
      </c>
      <c r="S157" s="174">
        <v>0</v>
      </c>
      <c r="T157" s="175">
        <f t="shared" si="2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180</v>
      </c>
      <c r="AT157" s="176" t="s">
        <v>176</v>
      </c>
      <c r="AU157" s="176" t="s">
        <v>81</v>
      </c>
      <c r="AY157" s="16" t="s">
        <v>173</v>
      </c>
      <c r="BE157" s="177">
        <f t="shared" si="29"/>
        <v>0</v>
      </c>
      <c r="BF157" s="177">
        <f t="shared" si="30"/>
        <v>0</v>
      </c>
      <c r="BG157" s="177">
        <f t="shared" si="31"/>
        <v>0</v>
      </c>
      <c r="BH157" s="177">
        <f t="shared" si="32"/>
        <v>0</v>
      </c>
      <c r="BI157" s="177">
        <f t="shared" si="33"/>
        <v>0</v>
      </c>
      <c r="BJ157" s="16" t="s">
        <v>151</v>
      </c>
      <c r="BK157" s="177">
        <f t="shared" si="34"/>
        <v>0</v>
      </c>
      <c r="BL157" s="16" t="s">
        <v>180</v>
      </c>
      <c r="BM157" s="176" t="s">
        <v>246</v>
      </c>
    </row>
    <row r="158" spans="1:65" s="2" customFormat="1" ht="16.5" customHeight="1">
      <c r="A158" s="31"/>
      <c r="B158" s="129"/>
      <c r="C158" s="164" t="s">
        <v>234</v>
      </c>
      <c r="D158" s="164" t="s">
        <v>176</v>
      </c>
      <c r="E158" s="165" t="s">
        <v>3369</v>
      </c>
      <c r="F158" s="166" t="s">
        <v>3370</v>
      </c>
      <c r="G158" s="167" t="s">
        <v>245</v>
      </c>
      <c r="H158" s="168">
        <v>750</v>
      </c>
      <c r="I158" s="169"/>
      <c r="J158" s="170">
        <f t="shared" si="25"/>
        <v>0</v>
      </c>
      <c r="K158" s="171"/>
      <c r="L158" s="32"/>
      <c r="M158" s="172" t="s">
        <v>1</v>
      </c>
      <c r="N158" s="173" t="s">
        <v>39</v>
      </c>
      <c r="O158" s="60"/>
      <c r="P158" s="174">
        <f t="shared" si="26"/>
        <v>0</v>
      </c>
      <c r="Q158" s="174">
        <v>0</v>
      </c>
      <c r="R158" s="174">
        <f t="shared" si="27"/>
        <v>0</v>
      </c>
      <c r="S158" s="174">
        <v>0</v>
      </c>
      <c r="T158" s="175">
        <f t="shared" si="2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180</v>
      </c>
      <c r="AT158" s="176" t="s">
        <v>176</v>
      </c>
      <c r="AU158" s="176" t="s">
        <v>81</v>
      </c>
      <c r="AY158" s="16" t="s">
        <v>173</v>
      </c>
      <c r="BE158" s="177">
        <f t="shared" si="29"/>
        <v>0</v>
      </c>
      <c r="BF158" s="177">
        <f t="shared" si="30"/>
        <v>0</v>
      </c>
      <c r="BG158" s="177">
        <f t="shared" si="31"/>
        <v>0</v>
      </c>
      <c r="BH158" s="177">
        <f t="shared" si="32"/>
        <v>0</v>
      </c>
      <c r="BI158" s="177">
        <f t="shared" si="33"/>
        <v>0</v>
      </c>
      <c r="BJ158" s="16" t="s">
        <v>151</v>
      </c>
      <c r="BK158" s="177">
        <f t="shared" si="34"/>
        <v>0</v>
      </c>
      <c r="BL158" s="16" t="s">
        <v>180</v>
      </c>
      <c r="BM158" s="176" t="s">
        <v>249</v>
      </c>
    </row>
    <row r="159" spans="1:65" s="12" customFormat="1" ht="25.9" customHeight="1">
      <c r="B159" s="151"/>
      <c r="D159" s="152" t="s">
        <v>72</v>
      </c>
      <c r="E159" s="153" t="s">
        <v>3263</v>
      </c>
      <c r="F159" s="153" t="s">
        <v>3263</v>
      </c>
      <c r="I159" s="154"/>
      <c r="J159" s="155">
        <f>BK159</f>
        <v>0</v>
      </c>
      <c r="L159" s="151"/>
      <c r="M159" s="156"/>
      <c r="N159" s="157"/>
      <c r="O159" s="157"/>
      <c r="P159" s="158">
        <f>SUM(P160:P168)</f>
        <v>0</v>
      </c>
      <c r="Q159" s="157"/>
      <c r="R159" s="158">
        <f>SUM(R160:R168)</f>
        <v>0</v>
      </c>
      <c r="S159" s="157"/>
      <c r="T159" s="159">
        <f>SUM(T160:T168)</f>
        <v>0</v>
      </c>
      <c r="AR159" s="152" t="s">
        <v>81</v>
      </c>
      <c r="AT159" s="160" t="s">
        <v>72</v>
      </c>
      <c r="AU159" s="160" t="s">
        <v>73</v>
      </c>
      <c r="AY159" s="152" t="s">
        <v>173</v>
      </c>
      <c r="BK159" s="161">
        <f>SUM(BK160:BK168)</f>
        <v>0</v>
      </c>
    </row>
    <row r="160" spans="1:65" s="2" customFormat="1" ht="21.75" customHeight="1">
      <c r="A160" s="31"/>
      <c r="B160" s="129"/>
      <c r="C160" s="164" t="s">
        <v>250</v>
      </c>
      <c r="D160" s="164" t="s">
        <v>176</v>
      </c>
      <c r="E160" s="165" t="s">
        <v>3276</v>
      </c>
      <c r="F160" s="166" t="s">
        <v>3277</v>
      </c>
      <c r="G160" s="167" t="s">
        <v>240</v>
      </c>
      <c r="H160" s="168">
        <v>300</v>
      </c>
      <c r="I160" s="169"/>
      <c r="J160" s="170">
        <f t="shared" ref="J160:J168" si="35">ROUND(I160*H160,2)</f>
        <v>0</v>
      </c>
      <c r="K160" s="171"/>
      <c r="L160" s="32"/>
      <c r="M160" s="172" t="s">
        <v>1</v>
      </c>
      <c r="N160" s="173" t="s">
        <v>39</v>
      </c>
      <c r="O160" s="60"/>
      <c r="P160" s="174">
        <f t="shared" ref="P160:P168" si="36">O160*H160</f>
        <v>0</v>
      </c>
      <c r="Q160" s="174">
        <v>0</v>
      </c>
      <c r="R160" s="174">
        <f t="shared" ref="R160:R168" si="37">Q160*H160</f>
        <v>0</v>
      </c>
      <c r="S160" s="174">
        <v>0</v>
      </c>
      <c r="T160" s="175">
        <f t="shared" ref="T160:T168" si="38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180</v>
      </c>
      <c r="AT160" s="176" t="s">
        <v>176</v>
      </c>
      <c r="AU160" s="176" t="s">
        <v>81</v>
      </c>
      <c r="AY160" s="16" t="s">
        <v>173</v>
      </c>
      <c r="BE160" s="177">
        <f t="shared" ref="BE160:BE168" si="39">IF(N160="základná",J160,0)</f>
        <v>0</v>
      </c>
      <c r="BF160" s="177">
        <f t="shared" ref="BF160:BF168" si="40">IF(N160="znížená",J160,0)</f>
        <v>0</v>
      </c>
      <c r="BG160" s="177">
        <f t="shared" ref="BG160:BG168" si="41">IF(N160="zákl. prenesená",J160,0)</f>
        <v>0</v>
      </c>
      <c r="BH160" s="177">
        <f t="shared" ref="BH160:BH168" si="42">IF(N160="zníž. prenesená",J160,0)</f>
        <v>0</v>
      </c>
      <c r="BI160" s="177">
        <f t="shared" ref="BI160:BI168" si="43">IF(N160="nulová",J160,0)</f>
        <v>0</v>
      </c>
      <c r="BJ160" s="16" t="s">
        <v>151</v>
      </c>
      <c r="BK160" s="177">
        <f t="shared" ref="BK160:BK168" si="44">ROUND(I160*H160,2)</f>
        <v>0</v>
      </c>
      <c r="BL160" s="16" t="s">
        <v>180</v>
      </c>
      <c r="BM160" s="176" t="s">
        <v>253</v>
      </c>
    </row>
    <row r="161" spans="1:65" s="2" customFormat="1" ht="16.5" customHeight="1">
      <c r="A161" s="31"/>
      <c r="B161" s="129"/>
      <c r="C161" s="164" t="s">
        <v>213</v>
      </c>
      <c r="D161" s="164" t="s">
        <v>176</v>
      </c>
      <c r="E161" s="165" t="s">
        <v>3375</v>
      </c>
      <c r="F161" s="166" t="s">
        <v>3376</v>
      </c>
      <c r="G161" s="167" t="s">
        <v>245</v>
      </c>
      <c r="H161" s="168">
        <v>60</v>
      </c>
      <c r="I161" s="169"/>
      <c r="J161" s="170">
        <f t="shared" si="35"/>
        <v>0</v>
      </c>
      <c r="K161" s="171"/>
      <c r="L161" s="32"/>
      <c r="M161" s="172" t="s">
        <v>1</v>
      </c>
      <c r="N161" s="173" t="s">
        <v>39</v>
      </c>
      <c r="O161" s="60"/>
      <c r="P161" s="174">
        <f t="shared" si="36"/>
        <v>0</v>
      </c>
      <c r="Q161" s="174">
        <v>0</v>
      </c>
      <c r="R161" s="174">
        <f t="shared" si="37"/>
        <v>0</v>
      </c>
      <c r="S161" s="174">
        <v>0</v>
      </c>
      <c r="T161" s="175">
        <f t="shared" si="3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180</v>
      </c>
      <c r="AT161" s="176" t="s">
        <v>176</v>
      </c>
      <c r="AU161" s="176" t="s">
        <v>81</v>
      </c>
      <c r="AY161" s="16" t="s">
        <v>173</v>
      </c>
      <c r="BE161" s="177">
        <f t="shared" si="39"/>
        <v>0</v>
      </c>
      <c r="BF161" s="177">
        <f t="shared" si="40"/>
        <v>0</v>
      </c>
      <c r="BG161" s="177">
        <f t="shared" si="41"/>
        <v>0</v>
      </c>
      <c r="BH161" s="177">
        <f t="shared" si="42"/>
        <v>0</v>
      </c>
      <c r="BI161" s="177">
        <f t="shared" si="43"/>
        <v>0</v>
      </c>
      <c r="BJ161" s="16" t="s">
        <v>151</v>
      </c>
      <c r="BK161" s="177">
        <f t="shared" si="44"/>
        <v>0</v>
      </c>
      <c r="BL161" s="16" t="s">
        <v>180</v>
      </c>
      <c r="BM161" s="176" t="s">
        <v>256</v>
      </c>
    </row>
    <row r="162" spans="1:65" s="2" customFormat="1" ht="16.5" customHeight="1">
      <c r="A162" s="31"/>
      <c r="B162" s="129"/>
      <c r="C162" s="164" t="s">
        <v>257</v>
      </c>
      <c r="D162" s="164" t="s">
        <v>176</v>
      </c>
      <c r="E162" s="165" t="s">
        <v>3377</v>
      </c>
      <c r="F162" s="166" t="s">
        <v>3378</v>
      </c>
      <c r="G162" s="167" t="s">
        <v>245</v>
      </c>
      <c r="H162" s="168">
        <v>5</v>
      </c>
      <c r="I162" s="169"/>
      <c r="J162" s="170">
        <f t="shared" si="35"/>
        <v>0</v>
      </c>
      <c r="K162" s="171"/>
      <c r="L162" s="32"/>
      <c r="M162" s="172" t="s">
        <v>1</v>
      </c>
      <c r="N162" s="173" t="s">
        <v>39</v>
      </c>
      <c r="O162" s="60"/>
      <c r="P162" s="174">
        <f t="shared" si="36"/>
        <v>0</v>
      </c>
      <c r="Q162" s="174">
        <v>0</v>
      </c>
      <c r="R162" s="174">
        <f t="shared" si="37"/>
        <v>0</v>
      </c>
      <c r="S162" s="174">
        <v>0</v>
      </c>
      <c r="T162" s="175">
        <f t="shared" si="3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180</v>
      </c>
      <c r="AT162" s="176" t="s">
        <v>176</v>
      </c>
      <c r="AU162" s="176" t="s">
        <v>81</v>
      </c>
      <c r="AY162" s="16" t="s">
        <v>173</v>
      </c>
      <c r="BE162" s="177">
        <f t="shared" si="39"/>
        <v>0</v>
      </c>
      <c r="BF162" s="177">
        <f t="shared" si="40"/>
        <v>0</v>
      </c>
      <c r="BG162" s="177">
        <f t="shared" si="41"/>
        <v>0</v>
      </c>
      <c r="BH162" s="177">
        <f t="shared" si="42"/>
        <v>0</v>
      </c>
      <c r="BI162" s="177">
        <f t="shared" si="43"/>
        <v>0</v>
      </c>
      <c r="BJ162" s="16" t="s">
        <v>151</v>
      </c>
      <c r="BK162" s="177">
        <f t="shared" si="44"/>
        <v>0</v>
      </c>
      <c r="BL162" s="16" t="s">
        <v>180</v>
      </c>
      <c r="BM162" s="176" t="s">
        <v>260</v>
      </c>
    </row>
    <row r="163" spans="1:65" s="2" customFormat="1" ht="24.2" customHeight="1">
      <c r="A163" s="31"/>
      <c r="B163" s="129"/>
      <c r="C163" s="164" t="s">
        <v>216</v>
      </c>
      <c r="D163" s="164" t="s">
        <v>176</v>
      </c>
      <c r="E163" s="165" t="s">
        <v>3379</v>
      </c>
      <c r="F163" s="166" t="s">
        <v>3380</v>
      </c>
      <c r="G163" s="167" t="s">
        <v>240</v>
      </c>
      <c r="H163" s="168">
        <v>650</v>
      </c>
      <c r="I163" s="169"/>
      <c r="J163" s="170">
        <f t="shared" si="35"/>
        <v>0</v>
      </c>
      <c r="K163" s="171"/>
      <c r="L163" s="32"/>
      <c r="M163" s="172" t="s">
        <v>1</v>
      </c>
      <c r="N163" s="173" t="s">
        <v>39</v>
      </c>
      <c r="O163" s="60"/>
      <c r="P163" s="174">
        <f t="shared" si="36"/>
        <v>0</v>
      </c>
      <c r="Q163" s="174">
        <v>0</v>
      </c>
      <c r="R163" s="174">
        <f t="shared" si="37"/>
        <v>0</v>
      </c>
      <c r="S163" s="174">
        <v>0</v>
      </c>
      <c r="T163" s="175">
        <f t="shared" si="3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180</v>
      </c>
      <c r="AT163" s="176" t="s">
        <v>176</v>
      </c>
      <c r="AU163" s="176" t="s">
        <v>81</v>
      </c>
      <c r="AY163" s="16" t="s">
        <v>173</v>
      </c>
      <c r="BE163" s="177">
        <f t="shared" si="39"/>
        <v>0</v>
      </c>
      <c r="BF163" s="177">
        <f t="shared" si="40"/>
        <v>0</v>
      </c>
      <c r="BG163" s="177">
        <f t="shared" si="41"/>
        <v>0</v>
      </c>
      <c r="BH163" s="177">
        <f t="shared" si="42"/>
        <v>0</v>
      </c>
      <c r="BI163" s="177">
        <f t="shared" si="43"/>
        <v>0</v>
      </c>
      <c r="BJ163" s="16" t="s">
        <v>151</v>
      </c>
      <c r="BK163" s="177">
        <f t="shared" si="44"/>
        <v>0</v>
      </c>
      <c r="BL163" s="16" t="s">
        <v>180</v>
      </c>
      <c r="BM163" s="176" t="s">
        <v>263</v>
      </c>
    </row>
    <row r="164" spans="1:65" s="2" customFormat="1" ht="21.75" customHeight="1">
      <c r="A164" s="31"/>
      <c r="B164" s="129"/>
      <c r="C164" s="164" t="s">
        <v>264</v>
      </c>
      <c r="D164" s="164" t="s">
        <v>176</v>
      </c>
      <c r="E164" s="165" t="s">
        <v>3381</v>
      </c>
      <c r="F164" s="166" t="s">
        <v>3382</v>
      </c>
      <c r="G164" s="167" t="s">
        <v>240</v>
      </c>
      <c r="H164" s="168">
        <v>300</v>
      </c>
      <c r="I164" s="169"/>
      <c r="J164" s="170">
        <f t="shared" si="35"/>
        <v>0</v>
      </c>
      <c r="K164" s="171"/>
      <c r="L164" s="32"/>
      <c r="M164" s="172" t="s">
        <v>1</v>
      </c>
      <c r="N164" s="173" t="s">
        <v>39</v>
      </c>
      <c r="O164" s="60"/>
      <c r="P164" s="174">
        <f t="shared" si="36"/>
        <v>0</v>
      </c>
      <c r="Q164" s="174">
        <v>0</v>
      </c>
      <c r="R164" s="174">
        <f t="shared" si="37"/>
        <v>0</v>
      </c>
      <c r="S164" s="174">
        <v>0</v>
      </c>
      <c r="T164" s="175">
        <f t="shared" si="3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180</v>
      </c>
      <c r="AT164" s="176" t="s">
        <v>176</v>
      </c>
      <c r="AU164" s="176" t="s">
        <v>81</v>
      </c>
      <c r="AY164" s="16" t="s">
        <v>173</v>
      </c>
      <c r="BE164" s="177">
        <f t="shared" si="39"/>
        <v>0</v>
      </c>
      <c r="BF164" s="177">
        <f t="shared" si="40"/>
        <v>0</v>
      </c>
      <c r="BG164" s="177">
        <f t="shared" si="41"/>
        <v>0</v>
      </c>
      <c r="BH164" s="177">
        <f t="shared" si="42"/>
        <v>0</v>
      </c>
      <c r="BI164" s="177">
        <f t="shared" si="43"/>
        <v>0</v>
      </c>
      <c r="BJ164" s="16" t="s">
        <v>151</v>
      </c>
      <c r="BK164" s="177">
        <f t="shared" si="44"/>
        <v>0</v>
      </c>
      <c r="BL164" s="16" t="s">
        <v>180</v>
      </c>
      <c r="BM164" s="176" t="s">
        <v>268</v>
      </c>
    </row>
    <row r="165" spans="1:65" s="2" customFormat="1" ht="21.75" customHeight="1">
      <c r="A165" s="31"/>
      <c r="B165" s="129"/>
      <c r="C165" s="164" t="s">
        <v>279</v>
      </c>
      <c r="D165" s="164" t="s">
        <v>176</v>
      </c>
      <c r="E165" s="165" t="s">
        <v>3389</v>
      </c>
      <c r="F165" s="166" t="s">
        <v>3390</v>
      </c>
      <c r="G165" s="167" t="s">
        <v>710</v>
      </c>
      <c r="H165" s="168">
        <v>24</v>
      </c>
      <c r="I165" s="169"/>
      <c r="J165" s="170">
        <f t="shared" si="35"/>
        <v>0</v>
      </c>
      <c r="K165" s="171"/>
      <c r="L165" s="32"/>
      <c r="M165" s="172" t="s">
        <v>1</v>
      </c>
      <c r="N165" s="173" t="s">
        <v>39</v>
      </c>
      <c r="O165" s="60"/>
      <c r="P165" s="174">
        <f t="shared" si="36"/>
        <v>0</v>
      </c>
      <c r="Q165" s="174">
        <v>0</v>
      </c>
      <c r="R165" s="174">
        <f t="shared" si="37"/>
        <v>0</v>
      </c>
      <c r="S165" s="174">
        <v>0</v>
      </c>
      <c r="T165" s="175">
        <f t="shared" si="3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180</v>
      </c>
      <c r="AT165" s="176" t="s">
        <v>176</v>
      </c>
      <c r="AU165" s="176" t="s">
        <v>81</v>
      </c>
      <c r="AY165" s="16" t="s">
        <v>173</v>
      </c>
      <c r="BE165" s="177">
        <f t="shared" si="39"/>
        <v>0</v>
      </c>
      <c r="BF165" s="177">
        <f t="shared" si="40"/>
        <v>0</v>
      </c>
      <c r="BG165" s="177">
        <f t="shared" si="41"/>
        <v>0</v>
      </c>
      <c r="BH165" s="177">
        <f t="shared" si="42"/>
        <v>0</v>
      </c>
      <c r="BI165" s="177">
        <f t="shared" si="43"/>
        <v>0</v>
      </c>
      <c r="BJ165" s="16" t="s">
        <v>151</v>
      </c>
      <c r="BK165" s="177">
        <f t="shared" si="44"/>
        <v>0</v>
      </c>
      <c r="BL165" s="16" t="s">
        <v>180</v>
      </c>
      <c r="BM165" s="176" t="s">
        <v>271</v>
      </c>
    </row>
    <row r="166" spans="1:65" s="2" customFormat="1" ht="16.5" customHeight="1">
      <c r="A166" s="31"/>
      <c r="B166" s="129"/>
      <c r="C166" s="164" t="s">
        <v>219</v>
      </c>
      <c r="D166" s="164" t="s">
        <v>176</v>
      </c>
      <c r="E166" s="165" t="s">
        <v>3437</v>
      </c>
      <c r="F166" s="166" t="s">
        <v>3438</v>
      </c>
      <c r="G166" s="167" t="s">
        <v>245</v>
      </c>
      <c r="H166" s="168">
        <v>4</v>
      </c>
      <c r="I166" s="169"/>
      <c r="J166" s="170">
        <f t="shared" si="35"/>
        <v>0</v>
      </c>
      <c r="K166" s="171"/>
      <c r="L166" s="32"/>
      <c r="M166" s="172" t="s">
        <v>1</v>
      </c>
      <c r="N166" s="173" t="s">
        <v>39</v>
      </c>
      <c r="O166" s="60"/>
      <c r="P166" s="174">
        <f t="shared" si="36"/>
        <v>0</v>
      </c>
      <c r="Q166" s="174">
        <v>0</v>
      </c>
      <c r="R166" s="174">
        <f t="shared" si="37"/>
        <v>0</v>
      </c>
      <c r="S166" s="174">
        <v>0</v>
      </c>
      <c r="T166" s="175">
        <f t="shared" si="3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180</v>
      </c>
      <c r="AT166" s="176" t="s">
        <v>176</v>
      </c>
      <c r="AU166" s="176" t="s">
        <v>81</v>
      </c>
      <c r="AY166" s="16" t="s">
        <v>173</v>
      </c>
      <c r="BE166" s="177">
        <f t="shared" si="39"/>
        <v>0</v>
      </c>
      <c r="BF166" s="177">
        <f t="shared" si="40"/>
        <v>0</v>
      </c>
      <c r="BG166" s="177">
        <f t="shared" si="41"/>
        <v>0</v>
      </c>
      <c r="BH166" s="177">
        <f t="shared" si="42"/>
        <v>0</v>
      </c>
      <c r="BI166" s="177">
        <f t="shared" si="43"/>
        <v>0</v>
      </c>
      <c r="BJ166" s="16" t="s">
        <v>151</v>
      </c>
      <c r="BK166" s="177">
        <f t="shared" si="44"/>
        <v>0</v>
      </c>
      <c r="BL166" s="16" t="s">
        <v>180</v>
      </c>
      <c r="BM166" s="176" t="s">
        <v>275</v>
      </c>
    </row>
    <row r="167" spans="1:65" s="2" customFormat="1" ht="24.2" customHeight="1">
      <c r="A167" s="31"/>
      <c r="B167" s="129"/>
      <c r="C167" s="164" t="s">
        <v>272</v>
      </c>
      <c r="D167" s="164" t="s">
        <v>176</v>
      </c>
      <c r="E167" s="165" t="s">
        <v>3272</v>
      </c>
      <c r="F167" s="166" t="s">
        <v>3273</v>
      </c>
      <c r="G167" s="167" t="s">
        <v>245</v>
      </c>
      <c r="H167" s="168">
        <v>750</v>
      </c>
      <c r="I167" s="169"/>
      <c r="J167" s="170">
        <f t="shared" si="35"/>
        <v>0</v>
      </c>
      <c r="K167" s="171"/>
      <c r="L167" s="32"/>
      <c r="M167" s="172" t="s">
        <v>1</v>
      </c>
      <c r="N167" s="173" t="s">
        <v>39</v>
      </c>
      <c r="O167" s="60"/>
      <c r="P167" s="174">
        <f t="shared" si="36"/>
        <v>0</v>
      </c>
      <c r="Q167" s="174">
        <v>0</v>
      </c>
      <c r="R167" s="174">
        <f t="shared" si="37"/>
        <v>0</v>
      </c>
      <c r="S167" s="174">
        <v>0</v>
      </c>
      <c r="T167" s="175">
        <f t="shared" si="3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180</v>
      </c>
      <c r="AT167" s="176" t="s">
        <v>176</v>
      </c>
      <c r="AU167" s="176" t="s">
        <v>81</v>
      </c>
      <c r="AY167" s="16" t="s">
        <v>173</v>
      </c>
      <c r="BE167" s="177">
        <f t="shared" si="39"/>
        <v>0</v>
      </c>
      <c r="BF167" s="177">
        <f t="shared" si="40"/>
        <v>0</v>
      </c>
      <c r="BG167" s="177">
        <f t="shared" si="41"/>
        <v>0</v>
      </c>
      <c r="BH167" s="177">
        <f t="shared" si="42"/>
        <v>0</v>
      </c>
      <c r="BI167" s="177">
        <f t="shared" si="43"/>
        <v>0</v>
      </c>
      <c r="BJ167" s="16" t="s">
        <v>151</v>
      </c>
      <c r="BK167" s="177">
        <f t="shared" si="44"/>
        <v>0</v>
      </c>
      <c r="BL167" s="16" t="s">
        <v>180</v>
      </c>
      <c r="BM167" s="176" t="s">
        <v>278</v>
      </c>
    </row>
    <row r="168" spans="1:65" s="2" customFormat="1" ht="33" customHeight="1">
      <c r="A168" s="31"/>
      <c r="B168" s="129"/>
      <c r="C168" s="164" t="s">
        <v>223</v>
      </c>
      <c r="D168" s="164" t="s">
        <v>176</v>
      </c>
      <c r="E168" s="165" t="s">
        <v>3278</v>
      </c>
      <c r="F168" s="166" t="s">
        <v>3279</v>
      </c>
      <c r="G168" s="167" t="s">
        <v>245</v>
      </c>
      <c r="H168" s="168">
        <v>10</v>
      </c>
      <c r="I168" s="169"/>
      <c r="J168" s="170">
        <f t="shared" si="35"/>
        <v>0</v>
      </c>
      <c r="K168" s="171"/>
      <c r="L168" s="32"/>
      <c r="M168" s="172" t="s">
        <v>1</v>
      </c>
      <c r="N168" s="173" t="s">
        <v>39</v>
      </c>
      <c r="O168" s="60"/>
      <c r="P168" s="174">
        <f t="shared" si="36"/>
        <v>0</v>
      </c>
      <c r="Q168" s="174">
        <v>0</v>
      </c>
      <c r="R168" s="174">
        <f t="shared" si="37"/>
        <v>0</v>
      </c>
      <c r="S168" s="174">
        <v>0</v>
      </c>
      <c r="T168" s="175">
        <f t="shared" si="3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180</v>
      </c>
      <c r="AT168" s="176" t="s">
        <v>176</v>
      </c>
      <c r="AU168" s="176" t="s">
        <v>81</v>
      </c>
      <c r="AY168" s="16" t="s">
        <v>173</v>
      </c>
      <c r="BE168" s="177">
        <f t="shared" si="39"/>
        <v>0</v>
      </c>
      <c r="BF168" s="177">
        <f t="shared" si="40"/>
        <v>0</v>
      </c>
      <c r="BG168" s="177">
        <f t="shared" si="41"/>
        <v>0</v>
      </c>
      <c r="BH168" s="177">
        <f t="shared" si="42"/>
        <v>0</v>
      </c>
      <c r="BI168" s="177">
        <f t="shared" si="43"/>
        <v>0</v>
      </c>
      <c r="BJ168" s="16" t="s">
        <v>151</v>
      </c>
      <c r="BK168" s="177">
        <f t="shared" si="44"/>
        <v>0</v>
      </c>
      <c r="BL168" s="16" t="s">
        <v>180</v>
      </c>
      <c r="BM168" s="176" t="s">
        <v>282</v>
      </c>
    </row>
    <row r="169" spans="1:65" s="12" customFormat="1" ht="25.9" customHeight="1">
      <c r="B169" s="151"/>
      <c r="D169" s="152" t="s">
        <v>72</v>
      </c>
      <c r="E169" s="153" t="s">
        <v>3284</v>
      </c>
      <c r="F169" s="153" t="s">
        <v>3284</v>
      </c>
      <c r="I169" s="154"/>
      <c r="J169" s="155">
        <f>BK169</f>
        <v>0</v>
      </c>
      <c r="L169" s="151"/>
      <c r="M169" s="156"/>
      <c r="N169" s="157"/>
      <c r="O169" s="157"/>
      <c r="P169" s="158">
        <f>P170</f>
        <v>0</v>
      </c>
      <c r="Q169" s="157"/>
      <c r="R169" s="158">
        <f>R170</f>
        <v>0</v>
      </c>
      <c r="S169" s="157"/>
      <c r="T169" s="159">
        <f>T170</f>
        <v>0</v>
      </c>
      <c r="AR169" s="152" t="s">
        <v>81</v>
      </c>
      <c r="AT169" s="160" t="s">
        <v>72</v>
      </c>
      <c r="AU169" s="160" t="s">
        <v>73</v>
      </c>
      <c r="AY169" s="152" t="s">
        <v>173</v>
      </c>
      <c r="BK169" s="161">
        <f>BK170</f>
        <v>0</v>
      </c>
    </row>
    <row r="170" spans="1:65" s="2" customFormat="1" ht="16.5" customHeight="1">
      <c r="A170" s="31"/>
      <c r="B170" s="129"/>
      <c r="C170" s="164" t="s">
        <v>226</v>
      </c>
      <c r="D170" s="164" t="s">
        <v>176</v>
      </c>
      <c r="E170" s="165" t="s">
        <v>3285</v>
      </c>
      <c r="F170" s="166" t="s">
        <v>3286</v>
      </c>
      <c r="G170" s="167" t="s">
        <v>245</v>
      </c>
      <c r="H170" s="168">
        <v>1</v>
      </c>
      <c r="I170" s="169"/>
      <c r="J170" s="170">
        <f>ROUND(I170*H170,2)</f>
        <v>0</v>
      </c>
      <c r="K170" s="171"/>
      <c r="L170" s="32"/>
      <c r="M170" s="172" t="s">
        <v>1</v>
      </c>
      <c r="N170" s="173" t="s">
        <v>39</v>
      </c>
      <c r="O170" s="60"/>
      <c r="P170" s="174">
        <f>O170*H170</f>
        <v>0</v>
      </c>
      <c r="Q170" s="174">
        <v>0</v>
      </c>
      <c r="R170" s="174">
        <f>Q170*H170</f>
        <v>0</v>
      </c>
      <c r="S170" s="174">
        <v>0</v>
      </c>
      <c r="T170" s="175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180</v>
      </c>
      <c r="AT170" s="176" t="s">
        <v>176</v>
      </c>
      <c r="AU170" s="176" t="s">
        <v>81</v>
      </c>
      <c r="AY170" s="16" t="s">
        <v>173</v>
      </c>
      <c r="BE170" s="177">
        <f>IF(N170="základná",J170,0)</f>
        <v>0</v>
      </c>
      <c r="BF170" s="177">
        <f>IF(N170="znížená",J170,0)</f>
        <v>0</v>
      </c>
      <c r="BG170" s="177">
        <f>IF(N170="zákl. prenesená",J170,0)</f>
        <v>0</v>
      </c>
      <c r="BH170" s="177">
        <f>IF(N170="zníž. prenesená",J170,0)</f>
        <v>0</v>
      </c>
      <c r="BI170" s="177">
        <f>IF(N170="nulová",J170,0)</f>
        <v>0</v>
      </c>
      <c r="BJ170" s="16" t="s">
        <v>151</v>
      </c>
      <c r="BK170" s="177">
        <f>ROUND(I170*H170,2)</f>
        <v>0</v>
      </c>
      <c r="BL170" s="16" t="s">
        <v>180</v>
      </c>
      <c r="BM170" s="176" t="s">
        <v>285</v>
      </c>
    </row>
    <row r="171" spans="1:65" s="12" customFormat="1" ht="25.9" customHeight="1">
      <c r="B171" s="151"/>
      <c r="D171" s="152" t="s">
        <v>72</v>
      </c>
      <c r="E171" s="153" t="s">
        <v>3287</v>
      </c>
      <c r="F171" s="153" t="s">
        <v>3287</v>
      </c>
      <c r="I171" s="154"/>
      <c r="J171" s="155">
        <f>BK171</f>
        <v>0</v>
      </c>
      <c r="L171" s="151"/>
      <c r="M171" s="156"/>
      <c r="N171" s="157"/>
      <c r="O171" s="157"/>
      <c r="P171" s="158">
        <f>SUM(P172:P173)</f>
        <v>0</v>
      </c>
      <c r="Q171" s="157"/>
      <c r="R171" s="158">
        <f>SUM(R172:R173)</f>
        <v>0</v>
      </c>
      <c r="S171" s="157"/>
      <c r="T171" s="159">
        <f>SUM(T172:T173)</f>
        <v>0</v>
      </c>
      <c r="AR171" s="152" t="s">
        <v>81</v>
      </c>
      <c r="AT171" s="160" t="s">
        <v>72</v>
      </c>
      <c r="AU171" s="160" t="s">
        <v>73</v>
      </c>
      <c r="AY171" s="152" t="s">
        <v>173</v>
      </c>
      <c r="BK171" s="161">
        <f>SUM(BK172:BK173)</f>
        <v>0</v>
      </c>
    </row>
    <row r="172" spans="1:65" s="2" customFormat="1" ht="16.5" customHeight="1">
      <c r="A172" s="31"/>
      <c r="B172" s="129"/>
      <c r="C172" s="164" t="s">
        <v>290</v>
      </c>
      <c r="D172" s="164" t="s">
        <v>176</v>
      </c>
      <c r="E172" s="165" t="s">
        <v>3288</v>
      </c>
      <c r="F172" s="166" t="s">
        <v>3289</v>
      </c>
      <c r="G172" s="167" t="s">
        <v>764</v>
      </c>
      <c r="H172" s="211"/>
      <c r="I172" s="169"/>
      <c r="J172" s="170">
        <f>ROUND(I172*H172,2)</f>
        <v>0</v>
      </c>
      <c r="K172" s="171"/>
      <c r="L172" s="32"/>
      <c r="M172" s="172" t="s">
        <v>1</v>
      </c>
      <c r="N172" s="173" t="s">
        <v>39</v>
      </c>
      <c r="O172" s="60"/>
      <c r="P172" s="174">
        <f>O172*H172</f>
        <v>0</v>
      </c>
      <c r="Q172" s="174">
        <v>0</v>
      </c>
      <c r="R172" s="174">
        <f>Q172*H172</f>
        <v>0</v>
      </c>
      <c r="S172" s="174">
        <v>0</v>
      </c>
      <c r="T172" s="17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180</v>
      </c>
      <c r="AT172" s="176" t="s">
        <v>176</v>
      </c>
      <c r="AU172" s="176" t="s">
        <v>81</v>
      </c>
      <c r="AY172" s="16" t="s">
        <v>173</v>
      </c>
      <c r="BE172" s="177">
        <f>IF(N172="základná",J172,0)</f>
        <v>0</v>
      </c>
      <c r="BF172" s="177">
        <f>IF(N172="znížená",J172,0)</f>
        <v>0</v>
      </c>
      <c r="BG172" s="177">
        <f>IF(N172="zákl. prenesená",J172,0)</f>
        <v>0</v>
      </c>
      <c r="BH172" s="177">
        <f>IF(N172="zníž. prenesená",J172,0)</f>
        <v>0</v>
      </c>
      <c r="BI172" s="177">
        <f>IF(N172="nulová",J172,0)</f>
        <v>0</v>
      </c>
      <c r="BJ172" s="16" t="s">
        <v>151</v>
      </c>
      <c r="BK172" s="177">
        <f>ROUND(I172*H172,2)</f>
        <v>0</v>
      </c>
      <c r="BL172" s="16" t="s">
        <v>180</v>
      </c>
      <c r="BM172" s="176" t="s">
        <v>294</v>
      </c>
    </row>
    <row r="173" spans="1:65" s="2" customFormat="1" ht="16.5" customHeight="1">
      <c r="A173" s="31"/>
      <c r="B173" s="129"/>
      <c r="C173" s="164" t="s">
        <v>230</v>
      </c>
      <c r="D173" s="164" t="s">
        <v>176</v>
      </c>
      <c r="E173" s="165" t="s">
        <v>3290</v>
      </c>
      <c r="F173" s="166" t="s">
        <v>3291</v>
      </c>
      <c r="G173" s="167" t="s">
        <v>764</v>
      </c>
      <c r="H173" s="211"/>
      <c r="I173" s="169"/>
      <c r="J173" s="170">
        <f>ROUND(I173*H173,2)</f>
        <v>0</v>
      </c>
      <c r="K173" s="171"/>
      <c r="L173" s="32"/>
      <c r="M173" s="172" t="s">
        <v>1</v>
      </c>
      <c r="N173" s="173" t="s">
        <v>39</v>
      </c>
      <c r="O173" s="60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180</v>
      </c>
      <c r="AT173" s="176" t="s">
        <v>176</v>
      </c>
      <c r="AU173" s="176" t="s">
        <v>81</v>
      </c>
      <c r="AY173" s="16" t="s">
        <v>173</v>
      </c>
      <c r="BE173" s="177">
        <f>IF(N173="základná",J173,0)</f>
        <v>0</v>
      </c>
      <c r="BF173" s="177">
        <f>IF(N173="znížená",J173,0)</f>
        <v>0</v>
      </c>
      <c r="BG173" s="177">
        <f>IF(N173="zákl. prenesená",J173,0)</f>
        <v>0</v>
      </c>
      <c r="BH173" s="177">
        <f>IF(N173="zníž. prenesená",J173,0)</f>
        <v>0</v>
      </c>
      <c r="BI173" s="177">
        <f>IF(N173="nulová",J173,0)</f>
        <v>0</v>
      </c>
      <c r="BJ173" s="16" t="s">
        <v>151</v>
      </c>
      <c r="BK173" s="177">
        <f>ROUND(I173*H173,2)</f>
        <v>0</v>
      </c>
      <c r="BL173" s="16" t="s">
        <v>180</v>
      </c>
      <c r="BM173" s="176" t="s">
        <v>297</v>
      </c>
    </row>
    <row r="174" spans="1:65" s="12" customFormat="1" ht="25.9" customHeight="1">
      <c r="B174" s="151"/>
      <c r="D174" s="152" t="s">
        <v>72</v>
      </c>
      <c r="E174" s="153" t="s">
        <v>150</v>
      </c>
      <c r="F174" s="153" t="s">
        <v>1357</v>
      </c>
      <c r="I174" s="154"/>
      <c r="J174" s="155">
        <f>BK174</f>
        <v>0</v>
      </c>
      <c r="L174" s="151"/>
      <c r="M174" s="212"/>
      <c r="N174" s="213"/>
      <c r="O174" s="213"/>
      <c r="P174" s="214">
        <v>0</v>
      </c>
      <c r="Q174" s="213"/>
      <c r="R174" s="214">
        <v>0</v>
      </c>
      <c r="S174" s="213"/>
      <c r="T174" s="215">
        <v>0</v>
      </c>
      <c r="AR174" s="152" t="s">
        <v>191</v>
      </c>
      <c r="AT174" s="160" t="s">
        <v>72</v>
      </c>
      <c r="AU174" s="160" t="s">
        <v>73</v>
      </c>
      <c r="AY174" s="152" t="s">
        <v>173</v>
      </c>
      <c r="BK174" s="161">
        <v>0</v>
      </c>
    </row>
    <row r="175" spans="1:65" s="2" customFormat="1" ht="6.95" customHeight="1">
      <c r="A175" s="31"/>
      <c r="B175" s="49"/>
      <c r="C175" s="50"/>
      <c r="D175" s="50"/>
      <c r="E175" s="50"/>
      <c r="F175" s="50"/>
      <c r="G175" s="50"/>
      <c r="H175" s="50"/>
      <c r="I175" s="50"/>
      <c r="J175" s="50"/>
      <c r="K175" s="50"/>
      <c r="L175" s="32"/>
      <c r="M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115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3439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J104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ROUND((SUM(BE104:BE111) + SUM(BE131:BE148)),  2)</f>
        <v>0</v>
      </c>
      <c r="G35" s="104"/>
      <c r="H35" s="104"/>
      <c r="I35" s="105">
        <v>0.2</v>
      </c>
      <c r="J35" s="103">
        <f>ROUND(((SUM(BE104:BE111) + SUM(BE131:BE148))*I35),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ROUND((SUM(BF104:BF111) + SUM(BF131:BF148)),  2)</f>
        <v>0</v>
      </c>
      <c r="G36" s="104"/>
      <c r="H36" s="104"/>
      <c r="I36" s="105">
        <v>0.2</v>
      </c>
      <c r="J36" s="103">
        <f>ROUND(((SUM(BF104:BF111) + SUM(BF131:BF148))*I36),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ROUND((SUM(BG104:BG111) + SUM(BG131:BG148)),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ROUND((SUM(BH104:BH111) + SUM(BH131:BH148)),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ROUND((SUM(BI104:BI111) + SUM(BI131:BI148)),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>12 - SO 05 Prekládka NN vedení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J131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1:65" s="9" customFormat="1" ht="24.95" customHeight="1">
      <c r="B97" s="119"/>
      <c r="D97" s="120" t="s">
        <v>2481</v>
      </c>
      <c r="E97" s="121"/>
      <c r="F97" s="121"/>
      <c r="G97" s="121"/>
      <c r="H97" s="121"/>
      <c r="I97" s="121"/>
      <c r="J97" s="122">
        <f>J132</f>
        <v>0</v>
      </c>
      <c r="L97" s="119"/>
    </row>
    <row r="98" spans="1:65" s="10" customFormat="1" ht="19.899999999999999" customHeight="1">
      <c r="B98" s="123"/>
      <c r="D98" s="124" t="s">
        <v>3440</v>
      </c>
      <c r="E98" s="125"/>
      <c r="F98" s="125"/>
      <c r="G98" s="125"/>
      <c r="H98" s="125"/>
      <c r="I98" s="125"/>
      <c r="J98" s="126">
        <f>J133</f>
        <v>0</v>
      </c>
      <c r="L98" s="123"/>
    </row>
    <row r="99" spans="1:65" s="10" customFormat="1" ht="19.899999999999999" customHeight="1">
      <c r="B99" s="123"/>
      <c r="D99" s="124" t="s">
        <v>2496</v>
      </c>
      <c r="E99" s="125"/>
      <c r="F99" s="125"/>
      <c r="G99" s="125"/>
      <c r="H99" s="125"/>
      <c r="I99" s="125"/>
      <c r="J99" s="126">
        <f>J138</f>
        <v>0</v>
      </c>
      <c r="L99" s="123"/>
    </row>
    <row r="100" spans="1:65" s="9" customFormat="1" ht="24.95" customHeight="1">
      <c r="B100" s="119"/>
      <c r="D100" s="120" t="s">
        <v>2093</v>
      </c>
      <c r="E100" s="121"/>
      <c r="F100" s="121"/>
      <c r="G100" s="121"/>
      <c r="H100" s="121"/>
      <c r="I100" s="121"/>
      <c r="J100" s="122">
        <f>J145</f>
        <v>0</v>
      </c>
      <c r="L100" s="119"/>
    </row>
    <row r="101" spans="1:65" s="9" customFormat="1" ht="24.95" customHeight="1">
      <c r="B101" s="119"/>
      <c r="D101" s="120" t="s">
        <v>2094</v>
      </c>
      <c r="E101" s="121"/>
      <c r="F101" s="121"/>
      <c r="G101" s="121"/>
      <c r="H101" s="121"/>
      <c r="I101" s="121"/>
      <c r="J101" s="122">
        <f>J148</f>
        <v>0</v>
      </c>
      <c r="L101" s="119"/>
    </row>
    <row r="102" spans="1:65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6.9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29.25" customHeight="1">
      <c r="A104" s="31"/>
      <c r="B104" s="32"/>
      <c r="C104" s="118" t="s">
        <v>148</v>
      </c>
      <c r="D104" s="31"/>
      <c r="E104" s="31"/>
      <c r="F104" s="31"/>
      <c r="G104" s="31"/>
      <c r="H104" s="31"/>
      <c r="I104" s="31"/>
      <c r="J104" s="127">
        <f>ROUND(J105 + J106 + J107 + J108 + J109 + J110,2)</f>
        <v>0</v>
      </c>
      <c r="K104" s="31"/>
      <c r="L104" s="44"/>
      <c r="N104" s="128" t="s">
        <v>37</v>
      </c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18" customHeight="1">
      <c r="A105" s="31"/>
      <c r="B105" s="129"/>
      <c r="C105" s="130"/>
      <c r="D105" s="259" t="s">
        <v>149</v>
      </c>
      <c r="E105" s="260"/>
      <c r="F105" s="260"/>
      <c r="G105" s="130"/>
      <c r="H105" s="130"/>
      <c r="I105" s="130"/>
      <c r="J105" s="132">
        <v>0</v>
      </c>
      <c r="K105" s="130"/>
      <c r="L105" s="133"/>
      <c r="M105" s="134"/>
      <c r="N105" s="135" t="s">
        <v>39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150</v>
      </c>
      <c r="AZ105" s="134"/>
      <c r="BA105" s="134"/>
      <c r="BB105" s="134"/>
      <c r="BC105" s="134"/>
      <c r="BD105" s="134"/>
      <c r="BE105" s="137">
        <f t="shared" ref="BE105:BE110" si="0">IF(N105="základná",J105,0)</f>
        <v>0</v>
      </c>
      <c r="BF105" s="137">
        <f t="shared" ref="BF105:BF110" si="1">IF(N105="znížená",J105,0)</f>
        <v>0</v>
      </c>
      <c r="BG105" s="137">
        <f t="shared" ref="BG105:BG110" si="2">IF(N105="zákl. prenesená",J105,0)</f>
        <v>0</v>
      </c>
      <c r="BH105" s="137">
        <f t="shared" ref="BH105:BH110" si="3">IF(N105="zníž. prenesená",J105,0)</f>
        <v>0</v>
      </c>
      <c r="BI105" s="137">
        <f t="shared" ref="BI105:BI110" si="4">IF(N105="nulová",J105,0)</f>
        <v>0</v>
      </c>
      <c r="BJ105" s="136" t="s">
        <v>151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59" t="s">
        <v>152</v>
      </c>
      <c r="E106" s="260"/>
      <c r="F106" s="260"/>
      <c r="G106" s="130"/>
      <c r="H106" s="130"/>
      <c r="I106" s="130"/>
      <c r="J106" s="132">
        <v>0</v>
      </c>
      <c r="K106" s="130"/>
      <c r="L106" s="133"/>
      <c r="M106" s="134"/>
      <c r="N106" s="135" t="s">
        <v>39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150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151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59" t="s">
        <v>153</v>
      </c>
      <c r="E107" s="260"/>
      <c r="F107" s="260"/>
      <c r="G107" s="130"/>
      <c r="H107" s="130"/>
      <c r="I107" s="130"/>
      <c r="J107" s="132">
        <v>0</v>
      </c>
      <c r="K107" s="130"/>
      <c r="L107" s="133"/>
      <c r="M107" s="134"/>
      <c r="N107" s="135" t="s">
        <v>39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150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151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59" t="s">
        <v>154</v>
      </c>
      <c r="E108" s="260"/>
      <c r="F108" s="260"/>
      <c r="G108" s="130"/>
      <c r="H108" s="130"/>
      <c r="I108" s="130"/>
      <c r="J108" s="132">
        <v>0</v>
      </c>
      <c r="K108" s="130"/>
      <c r="L108" s="133"/>
      <c r="M108" s="134"/>
      <c r="N108" s="135" t="s">
        <v>39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150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151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59" t="s">
        <v>155</v>
      </c>
      <c r="E109" s="260"/>
      <c r="F109" s="260"/>
      <c r="G109" s="130"/>
      <c r="H109" s="130"/>
      <c r="I109" s="130"/>
      <c r="J109" s="132">
        <v>0</v>
      </c>
      <c r="K109" s="130"/>
      <c r="L109" s="133"/>
      <c r="M109" s="134"/>
      <c r="N109" s="135" t="s">
        <v>39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150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151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131" t="s">
        <v>156</v>
      </c>
      <c r="E110" s="130"/>
      <c r="F110" s="130"/>
      <c r="G110" s="130"/>
      <c r="H110" s="130"/>
      <c r="I110" s="130"/>
      <c r="J110" s="132">
        <f>ROUND(J30*T110,2)</f>
        <v>0</v>
      </c>
      <c r="K110" s="130"/>
      <c r="L110" s="133"/>
      <c r="M110" s="134"/>
      <c r="N110" s="135" t="s">
        <v>39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157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151</v>
      </c>
      <c r="BK110" s="134"/>
      <c r="BL110" s="134"/>
      <c r="BM110" s="134"/>
    </row>
    <row r="111" spans="1:65" s="2" customForma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29.25" customHeight="1">
      <c r="A112" s="31"/>
      <c r="B112" s="32"/>
      <c r="C112" s="138" t="s">
        <v>158</v>
      </c>
      <c r="D112" s="108"/>
      <c r="E112" s="108"/>
      <c r="F112" s="108"/>
      <c r="G112" s="108"/>
      <c r="H112" s="108"/>
      <c r="I112" s="108"/>
      <c r="J112" s="139">
        <f>ROUND(J96+J104,2)</f>
        <v>0</v>
      </c>
      <c r="K112" s="108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>
      <c r="A113" s="31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>
      <c r="A117" s="31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20" t="s">
        <v>159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15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61" t="str">
        <f>E7</f>
        <v xml:space="preserve"> ŠH Angels Aréna  Rekonštrukcia a Modernizácia pre VO</v>
      </c>
      <c r="F121" s="262"/>
      <c r="G121" s="262"/>
      <c r="H121" s="262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123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21" t="str">
        <f>E9</f>
        <v>12 - SO 05 Prekládka NN vedení</v>
      </c>
      <c r="F123" s="263"/>
      <c r="G123" s="263"/>
      <c r="H123" s="263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19</v>
      </c>
      <c r="D125" s="31"/>
      <c r="E125" s="31"/>
      <c r="F125" s="24" t="str">
        <f>F12</f>
        <v>Košice</v>
      </c>
      <c r="G125" s="31"/>
      <c r="H125" s="31"/>
      <c r="I125" s="26" t="s">
        <v>21</v>
      </c>
      <c r="J125" s="57" t="str">
        <f>IF(J12="","",J12)</f>
        <v>Vyplň údaj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22</v>
      </c>
      <c r="D127" s="31"/>
      <c r="E127" s="31"/>
      <c r="F127" s="24" t="str">
        <f>E15</f>
        <v>Mesto Košice</v>
      </c>
      <c r="G127" s="31"/>
      <c r="H127" s="31"/>
      <c r="I127" s="26" t="s">
        <v>28</v>
      </c>
      <c r="J127" s="29" t="str">
        <f>E21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26</v>
      </c>
      <c r="D128" s="31"/>
      <c r="E128" s="31"/>
      <c r="F128" s="24" t="str">
        <f>IF(E18="","",E18)</f>
        <v>Vyplň údaj</v>
      </c>
      <c r="G128" s="31"/>
      <c r="H128" s="31"/>
      <c r="I128" s="26" t="s">
        <v>31</v>
      </c>
      <c r="J128" s="29" t="str">
        <f>E24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40"/>
      <c r="B130" s="141"/>
      <c r="C130" s="142" t="s">
        <v>160</v>
      </c>
      <c r="D130" s="143" t="s">
        <v>58</v>
      </c>
      <c r="E130" s="143" t="s">
        <v>54</v>
      </c>
      <c r="F130" s="143" t="s">
        <v>55</v>
      </c>
      <c r="G130" s="143" t="s">
        <v>161</v>
      </c>
      <c r="H130" s="143" t="s">
        <v>162</v>
      </c>
      <c r="I130" s="143" t="s">
        <v>163</v>
      </c>
      <c r="J130" s="144" t="s">
        <v>129</v>
      </c>
      <c r="K130" s="145" t="s">
        <v>164</v>
      </c>
      <c r="L130" s="146"/>
      <c r="M130" s="64" t="s">
        <v>1</v>
      </c>
      <c r="N130" s="65" t="s">
        <v>37</v>
      </c>
      <c r="O130" s="65" t="s">
        <v>165</v>
      </c>
      <c r="P130" s="65" t="s">
        <v>166</v>
      </c>
      <c r="Q130" s="65" t="s">
        <v>167</v>
      </c>
      <c r="R130" s="65" t="s">
        <v>168</v>
      </c>
      <c r="S130" s="65" t="s">
        <v>169</v>
      </c>
      <c r="T130" s="66" t="s">
        <v>170</v>
      </c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</row>
    <row r="131" spans="1:65" s="2" customFormat="1" ht="22.9" customHeight="1">
      <c r="A131" s="31"/>
      <c r="B131" s="32"/>
      <c r="C131" s="71" t="s">
        <v>125</v>
      </c>
      <c r="D131" s="31"/>
      <c r="E131" s="31"/>
      <c r="F131" s="31"/>
      <c r="G131" s="31"/>
      <c r="H131" s="31"/>
      <c r="I131" s="31"/>
      <c r="J131" s="147">
        <f>BK131</f>
        <v>0</v>
      </c>
      <c r="K131" s="31"/>
      <c r="L131" s="32"/>
      <c r="M131" s="67"/>
      <c r="N131" s="58"/>
      <c r="O131" s="68"/>
      <c r="P131" s="148">
        <f>P132+P145+P148</f>
        <v>0</v>
      </c>
      <c r="Q131" s="68"/>
      <c r="R131" s="148">
        <f>R132+R145+R148</f>
        <v>0</v>
      </c>
      <c r="S131" s="68"/>
      <c r="T131" s="149">
        <f>T132+T145+T148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72</v>
      </c>
      <c r="AU131" s="16" t="s">
        <v>131</v>
      </c>
      <c r="BK131" s="150">
        <f>BK132+BK145+BK148</f>
        <v>0</v>
      </c>
    </row>
    <row r="132" spans="1:65" s="12" customFormat="1" ht="25.9" customHeight="1">
      <c r="B132" s="151"/>
      <c r="D132" s="152" t="s">
        <v>72</v>
      </c>
      <c r="E132" s="153" t="s">
        <v>407</v>
      </c>
      <c r="F132" s="153" t="s">
        <v>2497</v>
      </c>
      <c r="I132" s="154"/>
      <c r="J132" s="155">
        <f>BK132</f>
        <v>0</v>
      </c>
      <c r="L132" s="151"/>
      <c r="M132" s="156"/>
      <c r="N132" s="157"/>
      <c r="O132" s="157"/>
      <c r="P132" s="158">
        <f>P133+P138</f>
        <v>0</v>
      </c>
      <c r="Q132" s="157"/>
      <c r="R132" s="158">
        <f>R133+R138</f>
        <v>0</v>
      </c>
      <c r="S132" s="157"/>
      <c r="T132" s="159">
        <f>T133+T138</f>
        <v>0</v>
      </c>
      <c r="AR132" s="152" t="s">
        <v>183</v>
      </c>
      <c r="AT132" s="160" t="s">
        <v>72</v>
      </c>
      <c r="AU132" s="160" t="s">
        <v>73</v>
      </c>
      <c r="AY132" s="152" t="s">
        <v>173</v>
      </c>
      <c r="BK132" s="161">
        <f>BK133+BK138</f>
        <v>0</v>
      </c>
    </row>
    <row r="133" spans="1:65" s="12" customFormat="1" ht="22.9" customHeight="1">
      <c r="B133" s="151"/>
      <c r="D133" s="152" t="s">
        <v>72</v>
      </c>
      <c r="E133" s="162" t="s">
        <v>409</v>
      </c>
      <c r="F133" s="162" t="s">
        <v>3441</v>
      </c>
      <c r="I133" s="154"/>
      <c r="J133" s="163">
        <f>BK133</f>
        <v>0</v>
      </c>
      <c r="L133" s="151"/>
      <c r="M133" s="156"/>
      <c r="N133" s="157"/>
      <c r="O133" s="157"/>
      <c r="P133" s="158">
        <f>SUM(P134:P137)</f>
        <v>0</v>
      </c>
      <c r="Q133" s="157"/>
      <c r="R133" s="158">
        <f>SUM(R134:R137)</f>
        <v>0</v>
      </c>
      <c r="S133" s="157"/>
      <c r="T133" s="159">
        <f>SUM(T134:T137)</f>
        <v>0</v>
      </c>
      <c r="AR133" s="152" t="s">
        <v>183</v>
      </c>
      <c r="AT133" s="160" t="s">
        <v>72</v>
      </c>
      <c r="AU133" s="160" t="s">
        <v>81</v>
      </c>
      <c r="AY133" s="152" t="s">
        <v>173</v>
      </c>
      <c r="BK133" s="161">
        <f>SUM(BK134:BK137)</f>
        <v>0</v>
      </c>
    </row>
    <row r="134" spans="1:65" s="2" customFormat="1" ht="24.2" customHeight="1">
      <c r="A134" s="31"/>
      <c r="B134" s="129"/>
      <c r="C134" s="164" t="s">
        <v>81</v>
      </c>
      <c r="D134" s="164" t="s">
        <v>176</v>
      </c>
      <c r="E134" s="165" t="s">
        <v>3442</v>
      </c>
      <c r="F134" s="166" t="s">
        <v>3443</v>
      </c>
      <c r="G134" s="167" t="s">
        <v>245</v>
      </c>
      <c r="H134" s="168">
        <v>2</v>
      </c>
      <c r="I134" s="169"/>
      <c r="J134" s="170">
        <f>ROUND(I134*H134,2)</f>
        <v>0</v>
      </c>
      <c r="K134" s="171"/>
      <c r="L134" s="32"/>
      <c r="M134" s="172" t="s">
        <v>1</v>
      </c>
      <c r="N134" s="173" t="s">
        <v>39</v>
      </c>
      <c r="O134" s="60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285</v>
      </c>
      <c r="AT134" s="176" t="s">
        <v>176</v>
      </c>
      <c r="AU134" s="176" t="s">
        <v>151</v>
      </c>
      <c r="AY134" s="16" t="s">
        <v>173</v>
      </c>
      <c r="BE134" s="177">
        <f>IF(N134="základná",J134,0)</f>
        <v>0</v>
      </c>
      <c r="BF134" s="177">
        <f>IF(N134="znížená",J134,0)</f>
        <v>0</v>
      </c>
      <c r="BG134" s="177">
        <f>IF(N134="zákl. prenesená",J134,0)</f>
        <v>0</v>
      </c>
      <c r="BH134" s="177">
        <f>IF(N134="zníž. prenesená",J134,0)</f>
        <v>0</v>
      </c>
      <c r="BI134" s="177">
        <f>IF(N134="nulová",J134,0)</f>
        <v>0</v>
      </c>
      <c r="BJ134" s="16" t="s">
        <v>151</v>
      </c>
      <c r="BK134" s="177">
        <f>ROUND(I134*H134,2)</f>
        <v>0</v>
      </c>
      <c r="BL134" s="16" t="s">
        <v>285</v>
      </c>
      <c r="BM134" s="176" t="s">
        <v>151</v>
      </c>
    </row>
    <row r="135" spans="1:65" s="2" customFormat="1" ht="16.5" customHeight="1">
      <c r="A135" s="31"/>
      <c r="B135" s="129"/>
      <c r="C135" s="183" t="s">
        <v>151</v>
      </c>
      <c r="D135" s="183" t="s">
        <v>407</v>
      </c>
      <c r="E135" s="184" t="s">
        <v>3444</v>
      </c>
      <c r="F135" s="185" t="s">
        <v>3445</v>
      </c>
      <c r="G135" s="186" t="s">
        <v>3260</v>
      </c>
      <c r="H135" s="187">
        <v>2</v>
      </c>
      <c r="I135" s="188"/>
      <c r="J135" s="189">
        <f>ROUND(I135*H135,2)</f>
        <v>0</v>
      </c>
      <c r="K135" s="190"/>
      <c r="L135" s="191"/>
      <c r="M135" s="192" t="s">
        <v>1</v>
      </c>
      <c r="N135" s="193" t="s">
        <v>39</v>
      </c>
      <c r="O135" s="60"/>
      <c r="P135" s="174">
        <f>O135*H135</f>
        <v>0</v>
      </c>
      <c r="Q135" s="174">
        <v>0</v>
      </c>
      <c r="R135" s="174">
        <f>Q135*H135</f>
        <v>0</v>
      </c>
      <c r="S135" s="174">
        <v>0</v>
      </c>
      <c r="T135" s="17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868</v>
      </c>
      <c r="AT135" s="176" t="s">
        <v>407</v>
      </c>
      <c r="AU135" s="176" t="s">
        <v>151</v>
      </c>
      <c r="AY135" s="16" t="s">
        <v>173</v>
      </c>
      <c r="BE135" s="177">
        <f>IF(N135="základná",J135,0)</f>
        <v>0</v>
      </c>
      <c r="BF135" s="177">
        <f>IF(N135="znížená",J135,0)</f>
        <v>0</v>
      </c>
      <c r="BG135" s="177">
        <f>IF(N135="zákl. prenesená",J135,0)</f>
        <v>0</v>
      </c>
      <c r="BH135" s="177">
        <f>IF(N135="zníž. prenesená",J135,0)</f>
        <v>0</v>
      </c>
      <c r="BI135" s="177">
        <f>IF(N135="nulová",J135,0)</f>
        <v>0</v>
      </c>
      <c r="BJ135" s="16" t="s">
        <v>151</v>
      </c>
      <c r="BK135" s="177">
        <f>ROUND(I135*H135,2)</f>
        <v>0</v>
      </c>
      <c r="BL135" s="16" t="s">
        <v>285</v>
      </c>
      <c r="BM135" s="176" t="s">
        <v>180</v>
      </c>
    </row>
    <row r="136" spans="1:65" s="2" customFormat="1" ht="24.2" customHeight="1">
      <c r="A136" s="31"/>
      <c r="B136" s="129"/>
      <c r="C136" s="164" t="s">
        <v>183</v>
      </c>
      <c r="D136" s="164" t="s">
        <v>176</v>
      </c>
      <c r="E136" s="165" t="s">
        <v>3446</v>
      </c>
      <c r="F136" s="166" t="s">
        <v>3447</v>
      </c>
      <c r="G136" s="167" t="s">
        <v>240</v>
      </c>
      <c r="H136" s="168">
        <v>30</v>
      </c>
      <c r="I136" s="169"/>
      <c r="J136" s="170">
        <f>ROUND(I136*H136,2)</f>
        <v>0</v>
      </c>
      <c r="K136" s="171"/>
      <c r="L136" s="32"/>
      <c r="M136" s="172" t="s">
        <v>1</v>
      </c>
      <c r="N136" s="173" t="s">
        <v>39</v>
      </c>
      <c r="O136" s="60"/>
      <c r="P136" s="174">
        <f>O136*H136</f>
        <v>0</v>
      </c>
      <c r="Q136" s="174">
        <v>0</v>
      </c>
      <c r="R136" s="174">
        <f>Q136*H136</f>
        <v>0</v>
      </c>
      <c r="S136" s="174">
        <v>0</v>
      </c>
      <c r="T136" s="175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285</v>
      </c>
      <c r="AT136" s="176" t="s">
        <v>176</v>
      </c>
      <c r="AU136" s="176" t="s">
        <v>151</v>
      </c>
      <c r="AY136" s="16" t="s">
        <v>173</v>
      </c>
      <c r="BE136" s="177">
        <f>IF(N136="základná",J136,0)</f>
        <v>0</v>
      </c>
      <c r="BF136" s="177">
        <f>IF(N136="znížená",J136,0)</f>
        <v>0</v>
      </c>
      <c r="BG136" s="177">
        <f>IF(N136="zákl. prenesená",J136,0)</f>
        <v>0</v>
      </c>
      <c r="BH136" s="177">
        <f>IF(N136="zníž. prenesená",J136,0)</f>
        <v>0</v>
      </c>
      <c r="BI136" s="177">
        <f>IF(N136="nulová",J136,0)</f>
        <v>0</v>
      </c>
      <c r="BJ136" s="16" t="s">
        <v>151</v>
      </c>
      <c r="BK136" s="177">
        <f>ROUND(I136*H136,2)</f>
        <v>0</v>
      </c>
      <c r="BL136" s="16" t="s">
        <v>285</v>
      </c>
      <c r="BM136" s="176" t="s">
        <v>187</v>
      </c>
    </row>
    <row r="137" spans="1:65" s="2" customFormat="1" ht="16.5" customHeight="1">
      <c r="A137" s="31"/>
      <c r="B137" s="129"/>
      <c r="C137" s="183" t="s">
        <v>180</v>
      </c>
      <c r="D137" s="183" t="s">
        <v>407</v>
      </c>
      <c r="E137" s="184" t="s">
        <v>3448</v>
      </c>
      <c r="F137" s="185" t="s">
        <v>3449</v>
      </c>
      <c r="G137" s="186" t="s">
        <v>240</v>
      </c>
      <c r="H137" s="187">
        <v>30</v>
      </c>
      <c r="I137" s="188"/>
      <c r="J137" s="189">
        <f>ROUND(I137*H137,2)</f>
        <v>0</v>
      </c>
      <c r="K137" s="190"/>
      <c r="L137" s="191"/>
      <c r="M137" s="192" t="s">
        <v>1</v>
      </c>
      <c r="N137" s="193" t="s">
        <v>39</v>
      </c>
      <c r="O137" s="60"/>
      <c r="P137" s="174">
        <f>O137*H137</f>
        <v>0</v>
      </c>
      <c r="Q137" s="174">
        <v>0</v>
      </c>
      <c r="R137" s="174">
        <f>Q137*H137</f>
        <v>0</v>
      </c>
      <c r="S137" s="174">
        <v>0</v>
      </c>
      <c r="T137" s="17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868</v>
      </c>
      <c r="AT137" s="176" t="s">
        <v>407</v>
      </c>
      <c r="AU137" s="176" t="s">
        <v>151</v>
      </c>
      <c r="AY137" s="16" t="s">
        <v>173</v>
      </c>
      <c r="BE137" s="177">
        <f>IF(N137="základná",J137,0)</f>
        <v>0</v>
      </c>
      <c r="BF137" s="177">
        <f>IF(N137="znížená",J137,0)</f>
        <v>0</v>
      </c>
      <c r="BG137" s="177">
        <f>IF(N137="zákl. prenesená",J137,0)</f>
        <v>0</v>
      </c>
      <c r="BH137" s="177">
        <f>IF(N137="zníž. prenesená",J137,0)</f>
        <v>0</v>
      </c>
      <c r="BI137" s="177">
        <f>IF(N137="nulová",J137,0)</f>
        <v>0</v>
      </c>
      <c r="BJ137" s="16" t="s">
        <v>151</v>
      </c>
      <c r="BK137" s="177">
        <f>ROUND(I137*H137,2)</f>
        <v>0</v>
      </c>
      <c r="BL137" s="16" t="s">
        <v>285</v>
      </c>
      <c r="BM137" s="176" t="s">
        <v>190</v>
      </c>
    </row>
    <row r="138" spans="1:65" s="12" customFormat="1" ht="22.9" customHeight="1">
      <c r="B138" s="151"/>
      <c r="D138" s="152" t="s">
        <v>72</v>
      </c>
      <c r="E138" s="162" t="s">
        <v>3116</v>
      </c>
      <c r="F138" s="162" t="s">
        <v>3117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SUM(P139:P144)</f>
        <v>0</v>
      </c>
      <c r="Q138" s="157"/>
      <c r="R138" s="158">
        <f>SUM(R139:R144)</f>
        <v>0</v>
      </c>
      <c r="S138" s="157"/>
      <c r="T138" s="159">
        <f>SUM(T139:T144)</f>
        <v>0</v>
      </c>
      <c r="AR138" s="152" t="s">
        <v>183</v>
      </c>
      <c r="AT138" s="160" t="s">
        <v>72</v>
      </c>
      <c r="AU138" s="160" t="s">
        <v>81</v>
      </c>
      <c r="AY138" s="152" t="s">
        <v>173</v>
      </c>
      <c r="BK138" s="161">
        <f>SUM(BK139:BK144)</f>
        <v>0</v>
      </c>
    </row>
    <row r="139" spans="1:65" s="2" customFormat="1" ht="24.2" customHeight="1">
      <c r="A139" s="31"/>
      <c r="B139" s="129"/>
      <c r="C139" s="164" t="s">
        <v>191</v>
      </c>
      <c r="D139" s="164" t="s">
        <v>176</v>
      </c>
      <c r="E139" s="165" t="s">
        <v>3450</v>
      </c>
      <c r="F139" s="166" t="s">
        <v>3451</v>
      </c>
      <c r="G139" s="167" t="s">
        <v>240</v>
      </c>
      <c r="H139" s="168">
        <v>15</v>
      </c>
      <c r="I139" s="169"/>
      <c r="J139" s="170">
        <f t="shared" ref="J139:J144" si="5">ROUND(I139*H139,2)</f>
        <v>0</v>
      </c>
      <c r="K139" s="171"/>
      <c r="L139" s="32"/>
      <c r="M139" s="172" t="s">
        <v>1</v>
      </c>
      <c r="N139" s="173" t="s">
        <v>39</v>
      </c>
      <c r="O139" s="60"/>
      <c r="P139" s="174">
        <f t="shared" ref="P139:P144" si="6">O139*H139</f>
        <v>0</v>
      </c>
      <c r="Q139" s="174">
        <v>0</v>
      </c>
      <c r="R139" s="174">
        <f t="shared" ref="R139:R144" si="7">Q139*H139</f>
        <v>0</v>
      </c>
      <c r="S139" s="174">
        <v>0</v>
      </c>
      <c r="T139" s="175">
        <f t="shared" ref="T139:T144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285</v>
      </c>
      <c r="AT139" s="176" t="s">
        <v>176</v>
      </c>
      <c r="AU139" s="176" t="s">
        <v>151</v>
      </c>
      <c r="AY139" s="16" t="s">
        <v>173</v>
      </c>
      <c r="BE139" s="177">
        <f t="shared" ref="BE139:BE144" si="9">IF(N139="základná",J139,0)</f>
        <v>0</v>
      </c>
      <c r="BF139" s="177">
        <f t="shared" ref="BF139:BF144" si="10">IF(N139="znížená",J139,0)</f>
        <v>0</v>
      </c>
      <c r="BG139" s="177">
        <f t="shared" ref="BG139:BG144" si="11">IF(N139="zákl. prenesená",J139,0)</f>
        <v>0</v>
      </c>
      <c r="BH139" s="177">
        <f t="shared" ref="BH139:BH144" si="12">IF(N139="zníž. prenesená",J139,0)</f>
        <v>0</v>
      </c>
      <c r="BI139" s="177">
        <f t="shared" ref="BI139:BI144" si="13">IF(N139="nulová",J139,0)</f>
        <v>0</v>
      </c>
      <c r="BJ139" s="16" t="s">
        <v>151</v>
      </c>
      <c r="BK139" s="177">
        <f t="shared" ref="BK139:BK144" si="14">ROUND(I139*H139,2)</f>
        <v>0</v>
      </c>
      <c r="BL139" s="16" t="s">
        <v>285</v>
      </c>
      <c r="BM139" s="176" t="s">
        <v>110</v>
      </c>
    </row>
    <row r="140" spans="1:65" s="2" customFormat="1" ht="33" customHeight="1">
      <c r="A140" s="31"/>
      <c r="B140" s="129"/>
      <c r="C140" s="164" t="s">
        <v>187</v>
      </c>
      <c r="D140" s="164" t="s">
        <v>176</v>
      </c>
      <c r="E140" s="165" t="s">
        <v>3452</v>
      </c>
      <c r="F140" s="166" t="s">
        <v>3453</v>
      </c>
      <c r="G140" s="167" t="s">
        <v>240</v>
      </c>
      <c r="H140" s="168">
        <v>30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39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285</v>
      </c>
      <c r="AT140" s="176" t="s">
        <v>176</v>
      </c>
      <c r="AU140" s="176" t="s">
        <v>151</v>
      </c>
      <c r="AY140" s="16" t="s">
        <v>173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151</v>
      </c>
      <c r="BK140" s="177">
        <f t="shared" si="14"/>
        <v>0</v>
      </c>
      <c r="BL140" s="16" t="s">
        <v>285</v>
      </c>
      <c r="BM140" s="176" t="s">
        <v>113</v>
      </c>
    </row>
    <row r="141" spans="1:65" s="2" customFormat="1" ht="16.5" customHeight="1">
      <c r="A141" s="31"/>
      <c r="B141" s="129"/>
      <c r="C141" s="183" t="s">
        <v>196</v>
      </c>
      <c r="D141" s="183" t="s">
        <v>407</v>
      </c>
      <c r="E141" s="184" t="s">
        <v>3454</v>
      </c>
      <c r="F141" s="185" t="s">
        <v>3455</v>
      </c>
      <c r="G141" s="186" t="s">
        <v>267</v>
      </c>
      <c r="H141" s="187">
        <v>1.68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39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868</v>
      </c>
      <c r="AT141" s="176" t="s">
        <v>407</v>
      </c>
      <c r="AU141" s="176" t="s">
        <v>151</v>
      </c>
      <c r="AY141" s="16" t="s">
        <v>173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151</v>
      </c>
      <c r="BK141" s="177">
        <f t="shared" si="14"/>
        <v>0</v>
      </c>
      <c r="BL141" s="16" t="s">
        <v>285</v>
      </c>
      <c r="BM141" s="176" t="s">
        <v>119</v>
      </c>
    </row>
    <row r="142" spans="1:65" s="2" customFormat="1" ht="24.2" customHeight="1">
      <c r="A142" s="31"/>
      <c r="B142" s="129"/>
      <c r="C142" s="164" t="s">
        <v>190</v>
      </c>
      <c r="D142" s="164" t="s">
        <v>176</v>
      </c>
      <c r="E142" s="165" t="s">
        <v>3456</v>
      </c>
      <c r="F142" s="166" t="s">
        <v>3457</v>
      </c>
      <c r="G142" s="167" t="s">
        <v>240</v>
      </c>
      <c r="H142" s="168">
        <v>15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39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285</v>
      </c>
      <c r="AT142" s="176" t="s">
        <v>176</v>
      </c>
      <c r="AU142" s="176" t="s">
        <v>151</v>
      </c>
      <c r="AY142" s="16" t="s">
        <v>173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151</v>
      </c>
      <c r="BK142" s="177">
        <f t="shared" si="14"/>
        <v>0</v>
      </c>
      <c r="BL142" s="16" t="s">
        <v>285</v>
      </c>
      <c r="BM142" s="176" t="s">
        <v>201</v>
      </c>
    </row>
    <row r="143" spans="1:65" s="2" customFormat="1" ht="24.2" customHeight="1">
      <c r="A143" s="31"/>
      <c r="B143" s="129"/>
      <c r="C143" s="183" t="s">
        <v>174</v>
      </c>
      <c r="D143" s="183" t="s">
        <v>407</v>
      </c>
      <c r="E143" s="184" t="s">
        <v>3458</v>
      </c>
      <c r="F143" s="185" t="s">
        <v>3459</v>
      </c>
      <c r="G143" s="186" t="s">
        <v>240</v>
      </c>
      <c r="H143" s="187">
        <v>15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39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868</v>
      </c>
      <c r="AT143" s="176" t="s">
        <v>407</v>
      </c>
      <c r="AU143" s="176" t="s">
        <v>151</v>
      </c>
      <c r="AY143" s="16" t="s">
        <v>173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151</v>
      </c>
      <c r="BK143" s="177">
        <f t="shared" si="14"/>
        <v>0</v>
      </c>
      <c r="BL143" s="16" t="s">
        <v>285</v>
      </c>
      <c r="BM143" s="176" t="s">
        <v>204</v>
      </c>
    </row>
    <row r="144" spans="1:65" s="2" customFormat="1" ht="33" customHeight="1">
      <c r="A144" s="31"/>
      <c r="B144" s="129"/>
      <c r="C144" s="164" t="s">
        <v>110</v>
      </c>
      <c r="D144" s="164" t="s">
        <v>176</v>
      </c>
      <c r="E144" s="165" t="s">
        <v>3460</v>
      </c>
      <c r="F144" s="166" t="s">
        <v>3461</v>
      </c>
      <c r="G144" s="167" t="s">
        <v>240</v>
      </c>
      <c r="H144" s="168">
        <v>15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39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285</v>
      </c>
      <c r="AT144" s="176" t="s">
        <v>176</v>
      </c>
      <c r="AU144" s="176" t="s">
        <v>151</v>
      </c>
      <c r="AY144" s="16" t="s">
        <v>173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151</v>
      </c>
      <c r="BK144" s="177">
        <f t="shared" si="14"/>
        <v>0</v>
      </c>
      <c r="BL144" s="16" t="s">
        <v>285</v>
      </c>
      <c r="BM144" s="176" t="s">
        <v>7</v>
      </c>
    </row>
    <row r="145" spans="1:65" s="12" customFormat="1" ht="25.9" customHeight="1">
      <c r="B145" s="151"/>
      <c r="D145" s="152" t="s">
        <v>72</v>
      </c>
      <c r="E145" s="153" t="s">
        <v>1356</v>
      </c>
      <c r="F145" s="153" t="s">
        <v>2251</v>
      </c>
      <c r="I145" s="154"/>
      <c r="J145" s="155">
        <f>BK145</f>
        <v>0</v>
      </c>
      <c r="L145" s="151"/>
      <c r="M145" s="156"/>
      <c r="N145" s="157"/>
      <c r="O145" s="157"/>
      <c r="P145" s="158">
        <f>SUM(P146:P147)</f>
        <v>0</v>
      </c>
      <c r="Q145" s="157"/>
      <c r="R145" s="158">
        <f>SUM(R146:R147)</f>
        <v>0</v>
      </c>
      <c r="S145" s="157"/>
      <c r="T145" s="159">
        <f>SUM(T146:T147)</f>
        <v>0</v>
      </c>
      <c r="AR145" s="152" t="s">
        <v>180</v>
      </c>
      <c r="AT145" s="160" t="s">
        <v>72</v>
      </c>
      <c r="AU145" s="160" t="s">
        <v>73</v>
      </c>
      <c r="AY145" s="152" t="s">
        <v>173</v>
      </c>
      <c r="BK145" s="161">
        <f>SUM(BK146:BK147)</f>
        <v>0</v>
      </c>
    </row>
    <row r="146" spans="1:65" s="2" customFormat="1" ht="24.2" customHeight="1">
      <c r="A146" s="31"/>
      <c r="B146" s="129"/>
      <c r="C146" s="164" t="s">
        <v>207</v>
      </c>
      <c r="D146" s="164" t="s">
        <v>176</v>
      </c>
      <c r="E146" s="165" t="s">
        <v>3129</v>
      </c>
      <c r="F146" s="166" t="s">
        <v>3462</v>
      </c>
      <c r="G146" s="167" t="s">
        <v>710</v>
      </c>
      <c r="H146" s="168">
        <v>20</v>
      </c>
      <c r="I146" s="169"/>
      <c r="J146" s="170">
        <f>ROUND(I146*H146,2)</f>
        <v>0</v>
      </c>
      <c r="K146" s="171"/>
      <c r="L146" s="32"/>
      <c r="M146" s="172" t="s">
        <v>1</v>
      </c>
      <c r="N146" s="173" t="s">
        <v>39</v>
      </c>
      <c r="O146" s="60"/>
      <c r="P146" s="174">
        <f>O146*H146</f>
        <v>0</v>
      </c>
      <c r="Q146" s="174">
        <v>0</v>
      </c>
      <c r="R146" s="174">
        <f>Q146*H146</f>
        <v>0</v>
      </c>
      <c r="S146" s="174">
        <v>0</v>
      </c>
      <c r="T146" s="17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2254</v>
      </c>
      <c r="AT146" s="176" t="s">
        <v>176</v>
      </c>
      <c r="AU146" s="176" t="s">
        <v>81</v>
      </c>
      <c r="AY146" s="16" t="s">
        <v>173</v>
      </c>
      <c r="BE146" s="177">
        <f>IF(N146="základná",J146,0)</f>
        <v>0</v>
      </c>
      <c r="BF146" s="177">
        <f>IF(N146="znížená",J146,0)</f>
        <v>0</v>
      </c>
      <c r="BG146" s="177">
        <f>IF(N146="zákl. prenesená",J146,0)</f>
        <v>0</v>
      </c>
      <c r="BH146" s="177">
        <f>IF(N146="zníž. prenesená",J146,0)</f>
        <v>0</v>
      </c>
      <c r="BI146" s="177">
        <f>IF(N146="nulová",J146,0)</f>
        <v>0</v>
      </c>
      <c r="BJ146" s="16" t="s">
        <v>151</v>
      </c>
      <c r="BK146" s="177">
        <f>ROUND(I146*H146,2)</f>
        <v>0</v>
      </c>
      <c r="BL146" s="16" t="s">
        <v>2254</v>
      </c>
      <c r="BM146" s="176" t="s">
        <v>210</v>
      </c>
    </row>
    <row r="147" spans="1:65" s="2" customFormat="1" ht="16.5" customHeight="1">
      <c r="A147" s="31"/>
      <c r="B147" s="129"/>
      <c r="C147" s="164" t="s">
        <v>113</v>
      </c>
      <c r="D147" s="164" t="s">
        <v>176</v>
      </c>
      <c r="E147" s="165" t="s">
        <v>2252</v>
      </c>
      <c r="F147" s="166" t="s">
        <v>3463</v>
      </c>
      <c r="G147" s="167" t="s">
        <v>710</v>
      </c>
      <c r="H147" s="168">
        <v>20</v>
      </c>
      <c r="I147" s="169"/>
      <c r="J147" s="170">
        <f>ROUND(I147*H147,2)</f>
        <v>0</v>
      </c>
      <c r="K147" s="171"/>
      <c r="L147" s="32"/>
      <c r="M147" s="172" t="s">
        <v>1</v>
      </c>
      <c r="N147" s="173" t="s">
        <v>39</v>
      </c>
      <c r="O147" s="60"/>
      <c r="P147" s="174">
        <f>O147*H147</f>
        <v>0</v>
      </c>
      <c r="Q147" s="174">
        <v>0</v>
      </c>
      <c r="R147" s="174">
        <f>Q147*H147</f>
        <v>0</v>
      </c>
      <c r="S147" s="174">
        <v>0</v>
      </c>
      <c r="T147" s="175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2254</v>
      </c>
      <c r="AT147" s="176" t="s">
        <v>176</v>
      </c>
      <c r="AU147" s="176" t="s">
        <v>81</v>
      </c>
      <c r="AY147" s="16" t="s">
        <v>173</v>
      </c>
      <c r="BE147" s="177">
        <f>IF(N147="základná",J147,0)</f>
        <v>0</v>
      </c>
      <c r="BF147" s="177">
        <f>IF(N147="znížená",J147,0)</f>
        <v>0</v>
      </c>
      <c r="BG147" s="177">
        <f>IF(N147="zákl. prenesená",J147,0)</f>
        <v>0</v>
      </c>
      <c r="BH147" s="177">
        <f>IF(N147="zníž. prenesená",J147,0)</f>
        <v>0</v>
      </c>
      <c r="BI147" s="177">
        <f>IF(N147="nulová",J147,0)</f>
        <v>0</v>
      </c>
      <c r="BJ147" s="16" t="s">
        <v>151</v>
      </c>
      <c r="BK147" s="177">
        <f>ROUND(I147*H147,2)</f>
        <v>0</v>
      </c>
      <c r="BL147" s="16" t="s">
        <v>2254</v>
      </c>
      <c r="BM147" s="176" t="s">
        <v>213</v>
      </c>
    </row>
    <row r="148" spans="1:65" s="12" customFormat="1" ht="25.9" customHeight="1">
      <c r="B148" s="151"/>
      <c r="D148" s="152" t="s">
        <v>72</v>
      </c>
      <c r="E148" s="153" t="s">
        <v>150</v>
      </c>
      <c r="F148" s="153" t="s">
        <v>1357</v>
      </c>
      <c r="I148" s="154"/>
      <c r="J148" s="155">
        <f>BK148</f>
        <v>0</v>
      </c>
      <c r="L148" s="151"/>
      <c r="M148" s="212"/>
      <c r="N148" s="213"/>
      <c r="O148" s="213"/>
      <c r="P148" s="214">
        <v>0</v>
      </c>
      <c r="Q148" s="213"/>
      <c r="R148" s="214">
        <v>0</v>
      </c>
      <c r="S148" s="213"/>
      <c r="T148" s="215">
        <v>0</v>
      </c>
      <c r="AR148" s="152" t="s">
        <v>191</v>
      </c>
      <c r="AT148" s="160" t="s">
        <v>72</v>
      </c>
      <c r="AU148" s="160" t="s">
        <v>73</v>
      </c>
      <c r="AY148" s="152" t="s">
        <v>173</v>
      </c>
      <c r="BK148" s="161">
        <v>0</v>
      </c>
    </row>
    <row r="149" spans="1:65" s="2" customFormat="1" ht="6.95" customHeight="1">
      <c r="A149" s="31"/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32"/>
      <c r="M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118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3464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J104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ROUND((SUM(BE104:BE111) + SUM(BE131:BE169)),  2)</f>
        <v>0</v>
      </c>
      <c r="G35" s="104"/>
      <c r="H35" s="104"/>
      <c r="I35" s="105">
        <v>0.2</v>
      </c>
      <c r="J35" s="103">
        <f>ROUND(((SUM(BE104:BE111) + SUM(BE131:BE169))*I35),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ROUND((SUM(BF104:BF111) + SUM(BF131:BF169)),  2)</f>
        <v>0</v>
      </c>
      <c r="G36" s="104"/>
      <c r="H36" s="104"/>
      <c r="I36" s="105">
        <v>0.2</v>
      </c>
      <c r="J36" s="103">
        <f>ROUND(((SUM(BF104:BF111) + SUM(BF131:BF169))*I36),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ROUND((SUM(BG104:BG111) + SUM(BG131:BG169)),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ROUND((SUM(BH104:BH111) + SUM(BH131:BH169)),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ROUND((SUM(BI104:BI111) + SUM(BI131:BI169)),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>13 - SO 06 Odberné elektrické zariadenie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J131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1:65" s="9" customFormat="1" ht="24.95" customHeight="1">
      <c r="B97" s="119"/>
      <c r="D97" s="120" t="s">
        <v>2481</v>
      </c>
      <c r="E97" s="121"/>
      <c r="F97" s="121"/>
      <c r="G97" s="121"/>
      <c r="H97" s="121"/>
      <c r="I97" s="121"/>
      <c r="J97" s="122">
        <f>J132</f>
        <v>0</v>
      </c>
      <c r="L97" s="119"/>
    </row>
    <row r="98" spans="1:65" s="10" customFormat="1" ht="19.899999999999999" customHeight="1">
      <c r="B98" s="123"/>
      <c r="D98" s="124" t="s">
        <v>3440</v>
      </c>
      <c r="E98" s="125"/>
      <c r="F98" s="125"/>
      <c r="G98" s="125"/>
      <c r="H98" s="125"/>
      <c r="I98" s="125"/>
      <c r="J98" s="126">
        <f>J133</f>
        <v>0</v>
      </c>
      <c r="L98" s="123"/>
    </row>
    <row r="99" spans="1:65" s="10" customFormat="1" ht="19.899999999999999" customHeight="1">
      <c r="B99" s="123"/>
      <c r="D99" s="124" t="s">
        <v>2496</v>
      </c>
      <c r="E99" s="125"/>
      <c r="F99" s="125"/>
      <c r="G99" s="125"/>
      <c r="H99" s="125"/>
      <c r="I99" s="125"/>
      <c r="J99" s="126">
        <f>J158</f>
        <v>0</v>
      </c>
      <c r="L99" s="123"/>
    </row>
    <row r="100" spans="1:65" s="9" customFormat="1" ht="24.95" customHeight="1">
      <c r="B100" s="119"/>
      <c r="D100" s="120" t="s">
        <v>2093</v>
      </c>
      <c r="E100" s="121"/>
      <c r="F100" s="121"/>
      <c r="G100" s="121"/>
      <c r="H100" s="121"/>
      <c r="I100" s="121"/>
      <c r="J100" s="122">
        <f>J165</f>
        <v>0</v>
      </c>
      <c r="L100" s="119"/>
    </row>
    <row r="101" spans="1:65" s="9" customFormat="1" ht="24.95" customHeight="1">
      <c r="B101" s="119"/>
      <c r="D101" s="120" t="s">
        <v>2094</v>
      </c>
      <c r="E101" s="121"/>
      <c r="F101" s="121"/>
      <c r="G101" s="121"/>
      <c r="H101" s="121"/>
      <c r="I101" s="121"/>
      <c r="J101" s="122">
        <f>J169</f>
        <v>0</v>
      </c>
      <c r="L101" s="119"/>
    </row>
    <row r="102" spans="1:65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6.9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29.25" customHeight="1">
      <c r="A104" s="31"/>
      <c r="B104" s="32"/>
      <c r="C104" s="118" t="s">
        <v>148</v>
      </c>
      <c r="D104" s="31"/>
      <c r="E104" s="31"/>
      <c r="F104" s="31"/>
      <c r="G104" s="31"/>
      <c r="H104" s="31"/>
      <c r="I104" s="31"/>
      <c r="J104" s="127">
        <f>ROUND(J105 + J106 + J107 + J108 + J109 + J110,2)</f>
        <v>0</v>
      </c>
      <c r="K104" s="31"/>
      <c r="L104" s="44"/>
      <c r="N104" s="128" t="s">
        <v>37</v>
      </c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18" customHeight="1">
      <c r="A105" s="31"/>
      <c r="B105" s="129"/>
      <c r="C105" s="130"/>
      <c r="D105" s="259" t="s">
        <v>149</v>
      </c>
      <c r="E105" s="260"/>
      <c r="F105" s="260"/>
      <c r="G105" s="130"/>
      <c r="H105" s="130"/>
      <c r="I105" s="130"/>
      <c r="J105" s="132">
        <v>0</v>
      </c>
      <c r="K105" s="130"/>
      <c r="L105" s="133"/>
      <c r="M105" s="134"/>
      <c r="N105" s="135" t="s">
        <v>39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150</v>
      </c>
      <c r="AZ105" s="134"/>
      <c r="BA105" s="134"/>
      <c r="BB105" s="134"/>
      <c r="BC105" s="134"/>
      <c r="BD105" s="134"/>
      <c r="BE105" s="137">
        <f t="shared" ref="BE105:BE110" si="0">IF(N105="základná",J105,0)</f>
        <v>0</v>
      </c>
      <c r="BF105" s="137">
        <f t="shared" ref="BF105:BF110" si="1">IF(N105="znížená",J105,0)</f>
        <v>0</v>
      </c>
      <c r="BG105" s="137">
        <f t="shared" ref="BG105:BG110" si="2">IF(N105="zákl. prenesená",J105,0)</f>
        <v>0</v>
      </c>
      <c r="BH105" s="137">
        <f t="shared" ref="BH105:BH110" si="3">IF(N105="zníž. prenesená",J105,0)</f>
        <v>0</v>
      </c>
      <c r="BI105" s="137">
        <f t="shared" ref="BI105:BI110" si="4">IF(N105="nulová",J105,0)</f>
        <v>0</v>
      </c>
      <c r="BJ105" s="136" t="s">
        <v>151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59" t="s">
        <v>152</v>
      </c>
      <c r="E106" s="260"/>
      <c r="F106" s="260"/>
      <c r="G106" s="130"/>
      <c r="H106" s="130"/>
      <c r="I106" s="130"/>
      <c r="J106" s="132">
        <v>0</v>
      </c>
      <c r="K106" s="130"/>
      <c r="L106" s="133"/>
      <c r="M106" s="134"/>
      <c r="N106" s="135" t="s">
        <v>39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150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151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59" t="s">
        <v>153</v>
      </c>
      <c r="E107" s="260"/>
      <c r="F107" s="260"/>
      <c r="G107" s="130"/>
      <c r="H107" s="130"/>
      <c r="I107" s="130"/>
      <c r="J107" s="132">
        <v>0</v>
      </c>
      <c r="K107" s="130"/>
      <c r="L107" s="133"/>
      <c r="M107" s="134"/>
      <c r="N107" s="135" t="s">
        <v>39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150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151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59" t="s">
        <v>154</v>
      </c>
      <c r="E108" s="260"/>
      <c r="F108" s="260"/>
      <c r="G108" s="130"/>
      <c r="H108" s="130"/>
      <c r="I108" s="130"/>
      <c r="J108" s="132">
        <v>0</v>
      </c>
      <c r="K108" s="130"/>
      <c r="L108" s="133"/>
      <c r="M108" s="134"/>
      <c r="N108" s="135" t="s">
        <v>39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150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151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59" t="s">
        <v>155</v>
      </c>
      <c r="E109" s="260"/>
      <c r="F109" s="260"/>
      <c r="G109" s="130"/>
      <c r="H109" s="130"/>
      <c r="I109" s="130"/>
      <c r="J109" s="132">
        <v>0</v>
      </c>
      <c r="K109" s="130"/>
      <c r="L109" s="133"/>
      <c r="M109" s="134"/>
      <c r="N109" s="135" t="s">
        <v>39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150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151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131" t="s">
        <v>156</v>
      </c>
      <c r="E110" s="130"/>
      <c r="F110" s="130"/>
      <c r="G110" s="130"/>
      <c r="H110" s="130"/>
      <c r="I110" s="130"/>
      <c r="J110" s="132">
        <f>ROUND(J30*T110,2)</f>
        <v>0</v>
      </c>
      <c r="K110" s="130"/>
      <c r="L110" s="133"/>
      <c r="M110" s="134"/>
      <c r="N110" s="135" t="s">
        <v>39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157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151</v>
      </c>
      <c r="BK110" s="134"/>
      <c r="BL110" s="134"/>
      <c r="BM110" s="134"/>
    </row>
    <row r="111" spans="1:65" s="2" customForma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29.25" customHeight="1">
      <c r="A112" s="31"/>
      <c r="B112" s="32"/>
      <c r="C112" s="138" t="s">
        <v>158</v>
      </c>
      <c r="D112" s="108"/>
      <c r="E112" s="108"/>
      <c r="F112" s="108"/>
      <c r="G112" s="108"/>
      <c r="H112" s="108"/>
      <c r="I112" s="108"/>
      <c r="J112" s="139">
        <f>ROUND(J96+J104,2)</f>
        <v>0</v>
      </c>
      <c r="K112" s="108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>
      <c r="A113" s="31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>
      <c r="A117" s="31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20" t="s">
        <v>159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15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61" t="str">
        <f>E7</f>
        <v xml:space="preserve"> ŠH Angels Aréna  Rekonštrukcia a Modernizácia pre VO</v>
      </c>
      <c r="F121" s="262"/>
      <c r="G121" s="262"/>
      <c r="H121" s="262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123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21" t="str">
        <f>E9</f>
        <v>13 - SO 06 Odberné elektrické zariadenie</v>
      </c>
      <c r="F123" s="263"/>
      <c r="G123" s="263"/>
      <c r="H123" s="263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19</v>
      </c>
      <c r="D125" s="31"/>
      <c r="E125" s="31"/>
      <c r="F125" s="24" t="str">
        <f>F12</f>
        <v>Košice</v>
      </c>
      <c r="G125" s="31"/>
      <c r="H125" s="31"/>
      <c r="I125" s="26" t="s">
        <v>21</v>
      </c>
      <c r="J125" s="57" t="str">
        <f>IF(J12="","",J12)</f>
        <v>Vyplň údaj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22</v>
      </c>
      <c r="D127" s="31"/>
      <c r="E127" s="31"/>
      <c r="F127" s="24" t="str">
        <f>E15</f>
        <v>Mesto Košice</v>
      </c>
      <c r="G127" s="31"/>
      <c r="H127" s="31"/>
      <c r="I127" s="26" t="s">
        <v>28</v>
      </c>
      <c r="J127" s="29" t="str">
        <f>E21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26</v>
      </c>
      <c r="D128" s="31"/>
      <c r="E128" s="31"/>
      <c r="F128" s="24" t="str">
        <f>IF(E18="","",E18)</f>
        <v>Vyplň údaj</v>
      </c>
      <c r="G128" s="31"/>
      <c r="H128" s="31"/>
      <c r="I128" s="26" t="s">
        <v>31</v>
      </c>
      <c r="J128" s="29" t="str">
        <f>E24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40"/>
      <c r="B130" s="141"/>
      <c r="C130" s="142" t="s">
        <v>160</v>
      </c>
      <c r="D130" s="143" t="s">
        <v>58</v>
      </c>
      <c r="E130" s="143" t="s">
        <v>54</v>
      </c>
      <c r="F130" s="143" t="s">
        <v>55</v>
      </c>
      <c r="G130" s="143" t="s">
        <v>161</v>
      </c>
      <c r="H130" s="143" t="s">
        <v>162</v>
      </c>
      <c r="I130" s="143" t="s">
        <v>163</v>
      </c>
      <c r="J130" s="144" t="s">
        <v>129</v>
      </c>
      <c r="K130" s="145" t="s">
        <v>164</v>
      </c>
      <c r="L130" s="146"/>
      <c r="M130" s="64" t="s">
        <v>1</v>
      </c>
      <c r="N130" s="65" t="s">
        <v>37</v>
      </c>
      <c r="O130" s="65" t="s">
        <v>165</v>
      </c>
      <c r="P130" s="65" t="s">
        <v>166</v>
      </c>
      <c r="Q130" s="65" t="s">
        <v>167</v>
      </c>
      <c r="R130" s="65" t="s">
        <v>168</v>
      </c>
      <c r="S130" s="65" t="s">
        <v>169</v>
      </c>
      <c r="T130" s="66" t="s">
        <v>170</v>
      </c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</row>
    <row r="131" spans="1:65" s="2" customFormat="1" ht="22.9" customHeight="1">
      <c r="A131" s="31"/>
      <c r="B131" s="32"/>
      <c r="C131" s="71" t="s">
        <v>125</v>
      </c>
      <c r="D131" s="31"/>
      <c r="E131" s="31"/>
      <c r="F131" s="31"/>
      <c r="G131" s="31"/>
      <c r="H131" s="31"/>
      <c r="I131" s="31"/>
      <c r="J131" s="147">
        <f>BK131</f>
        <v>0</v>
      </c>
      <c r="K131" s="31"/>
      <c r="L131" s="32"/>
      <c r="M131" s="67"/>
      <c r="N131" s="58"/>
      <c r="O131" s="68"/>
      <c r="P131" s="148">
        <f>P132+P165+P169</f>
        <v>0</v>
      </c>
      <c r="Q131" s="68"/>
      <c r="R131" s="148">
        <f>R132+R165+R169</f>
        <v>0</v>
      </c>
      <c r="S131" s="68"/>
      <c r="T131" s="149">
        <f>T132+T165+T169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72</v>
      </c>
      <c r="AU131" s="16" t="s">
        <v>131</v>
      </c>
      <c r="BK131" s="150">
        <f>BK132+BK165+BK169</f>
        <v>0</v>
      </c>
    </row>
    <row r="132" spans="1:65" s="12" customFormat="1" ht="25.9" customHeight="1">
      <c r="B132" s="151"/>
      <c r="D132" s="152" t="s">
        <v>72</v>
      </c>
      <c r="E132" s="153" t="s">
        <v>407</v>
      </c>
      <c r="F132" s="153" t="s">
        <v>2497</v>
      </c>
      <c r="I132" s="154"/>
      <c r="J132" s="155">
        <f>BK132</f>
        <v>0</v>
      </c>
      <c r="L132" s="151"/>
      <c r="M132" s="156"/>
      <c r="N132" s="157"/>
      <c r="O132" s="157"/>
      <c r="P132" s="158">
        <f>P133+P158</f>
        <v>0</v>
      </c>
      <c r="Q132" s="157"/>
      <c r="R132" s="158">
        <f>R133+R158</f>
        <v>0</v>
      </c>
      <c r="S132" s="157"/>
      <c r="T132" s="159">
        <f>T133+T158</f>
        <v>0</v>
      </c>
      <c r="AR132" s="152" t="s">
        <v>183</v>
      </c>
      <c r="AT132" s="160" t="s">
        <v>72</v>
      </c>
      <c r="AU132" s="160" t="s">
        <v>73</v>
      </c>
      <c r="AY132" s="152" t="s">
        <v>173</v>
      </c>
      <c r="BK132" s="161">
        <f>BK133+BK158</f>
        <v>0</v>
      </c>
    </row>
    <row r="133" spans="1:65" s="12" customFormat="1" ht="22.9" customHeight="1">
      <c r="B133" s="151"/>
      <c r="D133" s="152" t="s">
        <v>72</v>
      </c>
      <c r="E133" s="162" t="s">
        <v>409</v>
      </c>
      <c r="F133" s="162" t="s">
        <v>3441</v>
      </c>
      <c r="I133" s="154"/>
      <c r="J133" s="163">
        <f>BK133</f>
        <v>0</v>
      </c>
      <c r="L133" s="151"/>
      <c r="M133" s="156"/>
      <c r="N133" s="157"/>
      <c r="O133" s="157"/>
      <c r="P133" s="158">
        <f>SUM(P134:P157)</f>
        <v>0</v>
      </c>
      <c r="Q133" s="157"/>
      <c r="R133" s="158">
        <f>SUM(R134:R157)</f>
        <v>0</v>
      </c>
      <c r="S133" s="157"/>
      <c r="T133" s="159">
        <f>SUM(T134:T157)</f>
        <v>0</v>
      </c>
      <c r="AR133" s="152" t="s">
        <v>183</v>
      </c>
      <c r="AT133" s="160" t="s">
        <v>72</v>
      </c>
      <c r="AU133" s="160" t="s">
        <v>81</v>
      </c>
      <c r="AY133" s="152" t="s">
        <v>173</v>
      </c>
      <c r="BK133" s="161">
        <f>SUM(BK134:BK157)</f>
        <v>0</v>
      </c>
    </row>
    <row r="134" spans="1:65" s="2" customFormat="1" ht="24.2" customHeight="1">
      <c r="A134" s="31"/>
      <c r="B134" s="129"/>
      <c r="C134" s="164" t="s">
        <v>81</v>
      </c>
      <c r="D134" s="164" t="s">
        <v>176</v>
      </c>
      <c r="E134" s="165" t="s">
        <v>3465</v>
      </c>
      <c r="F134" s="166" t="s">
        <v>3466</v>
      </c>
      <c r="G134" s="167" t="s">
        <v>245</v>
      </c>
      <c r="H134" s="168">
        <v>2</v>
      </c>
      <c r="I134" s="169"/>
      <c r="J134" s="170">
        <f t="shared" ref="J134:J157" si="5">ROUND(I134*H134,2)</f>
        <v>0</v>
      </c>
      <c r="K134" s="171"/>
      <c r="L134" s="32"/>
      <c r="M134" s="172" t="s">
        <v>1</v>
      </c>
      <c r="N134" s="173" t="s">
        <v>39</v>
      </c>
      <c r="O134" s="60"/>
      <c r="P134" s="174">
        <f t="shared" ref="P134:P157" si="6">O134*H134</f>
        <v>0</v>
      </c>
      <c r="Q134" s="174">
        <v>0</v>
      </c>
      <c r="R134" s="174">
        <f t="shared" ref="R134:R157" si="7">Q134*H134</f>
        <v>0</v>
      </c>
      <c r="S134" s="174">
        <v>0</v>
      </c>
      <c r="T134" s="175">
        <f t="shared" ref="T134:T157" si="8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285</v>
      </c>
      <c r="AT134" s="176" t="s">
        <v>176</v>
      </c>
      <c r="AU134" s="176" t="s">
        <v>151</v>
      </c>
      <c r="AY134" s="16" t="s">
        <v>173</v>
      </c>
      <c r="BE134" s="177">
        <f t="shared" ref="BE134:BE157" si="9">IF(N134="základná",J134,0)</f>
        <v>0</v>
      </c>
      <c r="BF134" s="177">
        <f t="shared" ref="BF134:BF157" si="10">IF(N134="znížená",J134,0)</f>
        <v>0</v>
      </c>
      <c r="BG134" s="177">
        <f t="shared" ref="BG134:BG157" si="11">IF(N134="zákl. prenesená",J134,0)</f>
        <v>0</v>
      </c>
      <c r="BH134" s="177">
        <f t="shared" ref="BH134:BH157" si="12">IF(N134="zníž. prenesená",J134,0)</f>
        <v>0</v>
      </c>
      <c r="BI134" s="177">
        <f t="shared" ref="BI134:BI157" si="13">IF(N134="nulová",J134,0)</f>
        <v>0</v>
      </c>
      <c r="BJ134" s="16" t="s">
        <v>151</v>
      </c>
      <c r="BK134" s="177">
        <f t="shared" ref="BK134:BK157" si="14">ROUND(I134*H134,2)</f>
        <v>0</v>
      </c>
      <c r="BL134" s="16" t="s">
        <v>285</v>
      </c>
      <c r="BM134" s="176" t="s">
        <v>151</v>
      </c>
    </row>
    <row r="135" spans="1:65" s="2" customFormat="1" ht="24.2" customHeight="1">
      <c r="A135" s="31"/>
      <c r="B135" s="129"/>
      <c r="C135" s="183" t="s">
        <v>151</v>
      </c>
      <c r="D135" s="183" t="s">
        <v>407</v>
      </c>
      <c r="E135" s="184" t="s">
        <v>3467</v>
      </c>
      <c r="F135" s="185" t="s">
        <v>3468</v>
      </c>
      <c r="G135" s="186" t="s">
        <v>245</v>
      </c>
      <c r="H135" s="187">
        <v>2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39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868</v>
      </c>
      <c r="AT135" s="176" t="s">
        <v>407</v>
      </c>
      <c r="AU135" s="176" t="s">
        <v>151</v>
      </c>
      <c r="AY135" s="16" t="s">
        <v>173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151</v>
      </c>
      <c r="BK135" s="177">
        <f t="shared" si="14"/>
        <v>0</v>
      </c>
      <c r="BL135" s="16" t="s">
        <v>285</v>
      </c>
      <c r="BM135" s="176" t="s">
        <v>180</v>
      </c>
    </row>
    <row r="136" spans="1:65" s="2" customFormat="1" ht="24.2" customHeight="1">
      <c r="A136" s="31"/>
      <c r="B136" s="129"/>
      <c r="C136" s="164" t="s">
        <v>183</v>
      </c>
      <c r="D136" s="164" t="s">
        <v>176</v>
      </c>
      <c r="E136" s="165" t="s">
        <v>3469</v>
      </c>
      <c r="F136" s="166" t="s">
        <v>3470</v>
      </c>
      <c r="G136" s="167" t="s">
        <v>245</v>
      </c>
      <c r="H136" s="168">
        <v>1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39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285</v>
      </c>
      <c r="AT136" s="176" t="s">
        <v>176</v>
      </c>
      <c r="AU136" s="176" t="s">
        <v>151</v>
      </c>
      <c r="AY136" s="16" t="s">
        <v>173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151</v>
      </c>
      <c r="BK136" s="177">
        <f t="shared" si="14"/>
        <v>0</v>
      </c>
      <c r="BL136" s="16" t="s">
        <v>285</v>
      </c>
      <c r="BM136" s="176" t="s">
        <v>187</v>
      </c>
    </row>
    <row r="137" spans="1:65" s="2" customFormat="1" ht="24.2" customHeight="1">
      <c r="A137" s="31"/>
      <c r="B137" s="129"/>
      <c r="C137" s="183" t="s">
        <v>180</v>
      </c>
      <c r="D137" s="183" t="s">
        <v>407</v>
      </c>
      <c r="E137" s="184" t="s">
        <v>3471</v>
      </c>
      <c r="F137" s="185" t="s">
        <v>3472</v>
      </c>
      <c r="G137" s="186" t="s">
        <v>245</v>
      </c>
      <c r="H137" s="187">
        <v>1</v>
      </c>
      <c r="I137" s="188"/>
      <c r="J137" s="189">
        <f t="shared" si="5"/>
        <v>0</v>
      </c>
      <c r="K137" s="190"/>
      <c r="L137" s="191"/>
      <c r="M137" s="192" t="s">
        <v>1</v>
      </c>
      <c r="N137" s="193" t="s">
        <v>39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868</v>
      </c>
      <c r="AT137" s="176" t="s">
        <v>407</v>
      </c>
      <c r="AU137" s="176" t="s">
        <v>151</v>
      </c>
      <c r="AY137" s="16" t="s">
        <v>173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151</v>
      </c>
      <c r="BK137" s="177">
        <f t="shared" si="14"/>
        <v>0</v>
      </c>
      <c r="BL137" s="16" t="s">
        <v>285</v>
      </c>
      <c r="BM137" s="176" t="s">
        <v>190</v>
      </c>
    </row>
    <row r="138" spans="1:65" s="2" customFormat="1" ht="24.2" customHeight="1">
      <c r="A138" s="31"/>
      <c r="B138" s="129"/>
      <c r="C138" s="164" t="s">
        <v>191</v>
      </c>
      <c r="D138" s="164" t="s">
        <v>176</v>
      </c>
      <c r="E138" s="165" t="s">
        <v>3473</v>
      </c>
      <c r="F138" s="166" t="s">
        <v>3474</v>
      </c>
      <c r="G138" s="167" t="s">
        <v>245</v>
      </c>
      <c r="H138" s="168">
        <v>1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39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285</v>
      </c>
      <c r="AT138" s="176" t="s">
        <v>176</v>
      </c>
      <c r="AU138" s="176" t="s">
        <v>151</v>
      </c>
      <c r="AY138" s="16" t="s">
        <v>173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151</v>
      </c>
      <c r="BK138" s="177">
        <f t="shared" si="14"/>
        <v>0</v>
      </c>
      <c r="BL138" s="16" t="s">
        <v>285</v>
      </c>
      <c r="BM138" s="176" t="s">
        <v>110</v>
      </c>
    </row>
    <row r="139" spans="1:65" s="2" customFormat="1" ht="24.2" customHeight="1">
      <c r="A139" s="31"/>
      <c r="B139" s="129"/>
      <c r="C139" s="183" t="s">
        <v>187</v>
      </c>
      <c r="D139" s="183" t="s">
        <v>407</v>
      </c>
      <c r="E139" s="184" t="s">
        <v>3475</v>
      </c>
      <c r="F139" s="185" t="s">
        <v>3476</v>
      </c>
      <c r="G139" s="186" t="s">
        <v>245</v>
      </c>
      <c r="H139" s="187">
        <v>1</v>
      </c>
      <c r="I139" s="188"/>
      <c r="J139" s="189">
        <f t="shared" si="5"/>
        <v>0</v>
      </c>
      <c r="K139" s="190"/>
      <c r="L139" s="191"/>
      <c r="M139" s="192" t="s">
        <v>1</v>
      </c>
      <c r="N139" s="193" t="s">
        <v>39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868</v>
      </c>
      <c r="AT139" s="176" t="s">
        <v>407</v>
      </c>
      <c r="AU139" s="176" t="s">
        <v>151</v>
      </c>
      <c r="AY139" s="16" t="s">
        <v>173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151</v>
      </c>
      <c r="BK139" s="177">
        <f t="shared" si="14"/>
        <v>0</v>
      </c>
      <c r="BL139" s="16" t="s">
        <v>285</v>
      </c>
      <c r="BM139" s="176" t="s">
        <v>113</v>
      </c>
    </row>
    <row r="140" spans="1:65" s="2" customFormat="1" ht="24.2" customHeight="1">
      <c r="A140" s="31"/>
      <c r="B140" s="129"/>
      <c r="C140" s="164" t="s">
        <v>196</v>
      </c>
      <c r="D140" s="164" t="s">
        <v>176</v>
      </c>
      <c r="E140" s="165" t="s">
        <v>3477</v>
      </c>
      <c r="F140" s="166" t="s">
        <v>3478</v>
      </c>
      <c r="G140" s="167" t="s">
        <v>245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39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285</v>
      </c>
      <c r="AT140" s="176" t="s">
        <v>176</v>
      </c>
      <c r="AU140" s="176" t="s">
        <v>151</v>
      </c>
      <c r="AY140" s="16" t="s">
        <v>173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151</v>
      </c>
      <c r="BK140" s="177">
        <f t="shared" si="14"/>
        <v>0</v>
      </c>
      <c r="BL140" s="16" t="s">
        <v>285</v>
      </c>
      <c r="BM140" s="176" t="s">
        <v>119</v>
      </c>
    </row>
    <row r="141" spans="1:65" s="2" customFormat="1" ht="24.2" customHeight="1">
      <c r="A141" s="31"/>
      <c r="B141" s="129"/>
      <c r="C141" s="183" t="s">
        <v>190</v>
      </c>
      <c r="D141" s="183" t="s">
        <v>407</v>
      </c>
      <c r="E141" s="184" t="s">
        <v>3479</v>
      </c>
      <c r="F141" s="185" t="s">
        <v>3480</v>
      </c>
      <c r="G141" s="186" t="s">
        <v>245</v>
      </c>
      <c r="H141" s="187">
        <v>1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39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868</v>
      </c>
      <c r="AT141" s="176" t="s">
        <v>407</v>
      </c>
      <c r="AU141" s="176" t="s">
        <v>151</v>
      </c>
      <c r="AY141" s="16" t="s">
        <v>173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151</v>
      </c>
      <c r="BK141" s="177">
        <f t="shared" si="14"/>
        <v>0</v>
      </c>
      <c r="BL141" s="16" t="s">
        <v>285</v>
      </c>
      <c r="BM141" s="176" t="s">
        <v>201</v>
      </c>
    </row>
    <row r="142" spans="1:65" s="2" customFormat="1" ht="16.5" customHeight="1">
      <c r="A142" s="31"/>
      <c r="B142" s="129"/>
      <c r="C142" s="164" t="s">
        <v>174</v>
      </c>
      <c r="D142" s="164" t="s">
        <v>176</v>
      </c>
      <c r="E142" s="165" t="s">
        <v>3069</v>
      </c>
      <c r="F142" s="166" t="s">
        <v>3481</v>
      </c>
      <c r="G142" s="167" t="s">
        <v>240</v>
      </c>
      <c r="H142" s="168">
        <v>10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39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285</v>
      </c>
      <c r="AT142" s="176" t="s">
        <v>176</v>
      </c>
      <c r="AU142" s="176" t="s">
        <v>151</v>
      </c>
      <c r="AY142" s="16" t="s">
        <v>173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151</v>
      </c>
      <c r="BK142" s="177">
        <f t="shared" si="14"/>
        <v>0</v>
      </c>
      <c r="BL142" s="16" t="s">
        <v>285</v>
      </c>
      <c r="BM142" s="176" t="s">
        <v>204</v>
      </c>
    </row>
    <row r="143" spans="1:65" s="2" customFormat="1" ht="24.2" customHeight="1">
      <c r="A143" s="31"/>
      <c r="B143" s="129"/>
      <c r="C143" s="183" t="s">
        <v>110</v>
      </c>
      <c r="D143" s="183" t="s">
        <v>407</v>
      </c>
      <c r="E143" s="184" t="s">
        <v>3073</v>
      </c>
      <c r="F143" s="185" t="s">
        <v>3482</v>
      </c>
      <c r="G143" s="186" t="s">
        <v>245</v>
      </c>
      <c r="H143" s="187">
        <v>8.3330000000000002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39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868</v>
      </c>
      <c r="AT143" s="176" t="s">
        <v>407</v>
      </c>
      <c r="AU143" s="176" t="s">
        <v>151</v>
      </c>
      <c r="AY143" s="16" t="s">
        <v>173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151</v>
      </c>
      <c r="BK143" s="177">
        <f t="shared" si="14"/>
        <v>0</v>
      </c>
      <c r="BL143" s="16" t="s">
        <v>285</v>
      </c>
      <c r="BM143" s="176" t="s">
        <v>7</v>
      </c>
    </row>
    <row r="144" spans="1:65" s="2" customFormat="1" ht="16.5" customHeight="1">
      <c r="A144" s="31"/>
      <c r="B144" s="129"/>
      <c r="C144" s="164" t="s">
        <v>207</v>
      </c>
      <c r="D144" s="164" t="s">
        <v>176</v>
      </c>
      <c r="E144" s="165" t="s">
        <v>3069</v>
      </c>
      <c r="F144" s="166" t="s">
        <v>3481</v>
      </c>
      <c r="G144" s="167" t="s">
        <v>240</v>
      </c>
      <c r="H144" s="168">
        <v>20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39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285</v>
      </c>
      <c r="AT144" s="176" t="s">
        <v>176</v>
      </c>
      <c r="AU144" s="176" t="s">
        <v>151</v>
      </c>
      <c r="AY144" s="16" t="s">
        <v>173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151</v>
      </c>
      <c r="BK144" s="177">
        <f t="shared" si="14"/>
        <v>0</v>
      </c>
      <c r="BL144" s="16" t="s">
        <v>285</v>
      </c>
      <c r="BM144" s="176" t="s">
        <v>210</v>
      </c>
    </row>
    <row r="145" spans="1:65" s="2" customFormat="1" ht="16.5" customHeight="1">
      <c r="A145" s="31"/>
      <c r="B145" s="129"/>
      <c r="C145" s="183" t="s">
        <v>113</v>
      </c>
      <c r="D145" s="183" t="s">
        <v>407</v>
      </c>
      <c r="E145" s="184" t="s">
        <v>3078</v>
      </c>
      <c r="F145" s="185" t="s">
        <v>3079</v>
      </c>
      <c r="G145" s="186" t="s">
        <v>245</v>
      </c>
      <c r="H145" s="187">
        <v>16.667000000000002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39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868</v>
      </c>
      <c r="AT145" s="176" t="s">
        <v>407</v>
      </c>
      <c r="AU145" s="176" t="s">
        <v>151</v>
      </c>
      <c r="AY145" s="16" t="s">
        <v>173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151</v>
      </c>
      <c r="BK145" s="177">
        <f t="shared" si="14"/>
        <v>0</v>
      </c>
      <c r="BL145" s="16" t="s">
        <v>285</v>
      </c>
      <c r="BM145" s="176" t="s">
        <v>213</v>
      </c>
    </row>
    <row r="146" spans="1:65" s="2" customFormat="1" ht="21.75" customHeight="1">
      <c r="A146" s="31"/>
      <c r="B146" s="129"/>
      <c r="C146" s="164" t="s">
        <v>116</v>
      </c>
      <c r="D146" s="164" t="s">
        <v>176</v>
      </c>
      <c r="E146" s="165" t="s">
        <v>3483</v>
      </c>
      <c r="F146" s="166" t="s">
        <v>3484</v>
      </c>
      <c r="G146" s="167" t="s">
        <v>240</v>
      </c>
      <c r="H146" s="168">
        <v>25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39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285</v>
      </c>
      <c r="AT146" s="176" t="s">
        <v>176</v>
      </c>
      <c r="AU146" s="176" t="s">
        <v>151</v>
      </c>
      <c r="AY146" s="16" t="s">
        <v>173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151</v>
      </c>
      <c r="BK146" s="177">
        <f t="shared" si="14"/>
        <v>0</v>
      </c>
      <c r="BL146" s="16" t="s">
        <v>285</v>
      </c>
      <c r="BM146" s="176" t="s">
        <v>216</v>
      </c>
    </row>
    <row r="147" spans="1:65" s="2" customFormat="1" ht="16.5" customHeight="1">
      <c r="A147" s="31"/>
      <c r="B147" s="129"/>
      <c r="C147" s="183" t="s">
        <v>119</v>
      </c>
      <c r="D147" s="183" t="s">
        <v>407</v>
      </c>
      <c r="E147" s="184" t="s">
        <v>3485</v>
      </c>
      <c r="F147" s="185" t="s">
        <v>3486</v>
      </c>
      <c r="G147" s="186" t="s">
        <v>240</v>
      </c>
      <c r="H147" s="187">
        <v>25</v>
      </c>
      <c r="I147" s="188"/>
      <c r="J147" s="189">
        <f t="shared" si="5"/>
        <v>0</v>
      </c>
      <c r="K147" s="190"/>
      <c r="L147" s="191"/>
      <c r="M147" s="192" t="s">
        <v>1</v>
      </c>
      <c r="N147" s="193" t="s">
        <v>39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868</v>
      </c>
      <c r="AT147" s="176" t="s">
        <v>407</v>
      </c>
      <c r="AU147" s="176" t="s">
        <v>151</v>
      </c>
      <c r="AY147" s="16" t="s">
        <v>173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151</v>
      </c>
      <c r="BK147" s="177">
        <f t="shared" si="14"/>
        <v>0</v>
      </c>
      <c r="BL147" s="16" t="s">
        <v>285</v>
      </c>
      <c r="BM147" s="176" t="s">
        <v>219</v>
      </c>
    </row>
    <row r="148" spans="1:65" s="2" customFormat="1" ht="24.2" customHeight="1">
      <c r="A148" s="31"/>
      <c r="B148" s="129"/>
      <c r="C148" s="164" t="s">
        <v>220</v>
      </c>
      <c r="D148" s="164" t="s">
        <v>176</v>
      </c>
      <c r="E148" s="165" t="s">
        <v>2697</v>
      </c>
      <c r="F148" s="166" t="s">
        <v>3487</v>
      </c>
      <c r="G148" s="167" t="s">
        <v>240</v>
      </c>
      <c r="H148" s="168">
        <v>80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39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285</v>
      </c>
      <c r="AT148" s="176" t="s">
        <v>176</v>
      </c>
      <c r="AU148" s="176" t="s">
        <v>151</v>
      </c>
      <c r="AY148" s="16" t="s">
        <v>173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151</v>
      </c>
      <c r="BK148" s="177">
        <f t="shared" si="14"/>
        <v>0</v>
      </c>
      <c r="BL148" s="16" t="s">
        <v>285</v>
      </c>
      <c r="BM148" s="176" t="s">
        <v>223</v>
      </c>
    </row>
    <row r="149" spans="1:65" s="2" customFormat="1" ht="21.75" customHeight="1">
      <c r="A149" s="31"/>
      <c r="B149" s="129"/>
      <c r="C149" s="183" t="s">
        <v>201</v>
      </c>
      <c r="D149" s="183" t="s">
        <v>407</v>
      </c>
      <c r="E149" s="184" t="s">
        <v>3488</v>
      </c>
      <c r="F149" s="185" t="s">
        <v>3489</v>
      </c>
      <c r="G149" s="186" t="s">
        <v>240</v>
      </c>
      <c r="H149" s="187">
        <v>80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39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868</v>
      </c>
      <c r="AT149" s="176" t="s">
        <v>407</v>
      </c>
      <c r="AU149" s="176" t="s">
        <v>151</v>
      </c>
      <c r="AY149" s="16" t="s">
        <v>173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151</v>
      </c>
      <c r="BK149" s="177">
        <f t="shared" si="14"/>
        <v>0</v>
      </c>
      <c r="BL149" s="16" t="s">
        <v>285</v>
      </c>
      <c r="BM149" s="176" t="s">
        <v>226</v>
      </c>
    </row>
    <row r="150" spans="1:65" s="2" customFormat="1" ht="24.2" customHeight="1">
      <c r="A150" s="31"/>
      <c r="B150" s="129"/>
      <c r="C150" s="164" t="s">
        <v>227</v>
      </c>
      <c r="D150" s="164" t="s">
        <v>176</v>
      </c>
      <c r="E150" s="165" t="s">
        <v>3490</v>
      </c>
      <c r="F150" s="166" t="s">
        <v>3491</v>
      </c>
      <c r="G150" s="167" t="s">
        <v>240</v>
      </c>
      <c r="H150" s="168">
        <v>15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39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285</v>
      </c>
      <c r="AT150" s="176" t="s">
        <v>176</v>
      </c>
      <c r="AU150" s="176" t="s">
        <v>151</v>
      </c>
      <c r="AY150" s="16" t="s">
        <v>173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151</v>
      </c>
      <c r="BK150" s="177">
        <f t="shared" si="14"/>
        <v>0</v>
      </c>
      <c r="BL150" s="16" t="s">
        <v>285</v>
      </c>
      <c r="BM150" s="176" t="s">
        <v>230</v>
      </c>
    </row>
    <row r="151" spans="1:65" s="2" customFormat="1" ht="16.5" customHeight="1">
      <c r="A151" s="31"/>
      <c r="B151" s="129"/>
      <c r="C151" s="183" t="s">
        <v>204</v>
      </c>
      <c r="D151" s="183" t="s">
        <v>407</v>
      </c>
      <c r="E151" s="184" t="s">
        <v>3492</v>
      </c>
      <c r="F151" s="185" t="s">
        <v>3493</v>
      </c>
      <c r="G151" s="186" t="s">
        <v>240</v>
      </c>
      <c r="H151" s="187">
        <v>15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39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868</v>
      </c>
      <c r="AT151" s="176" t="s">
        <v>407</v>
      </c>
      <c r="AU151" s="176" t="s">
        <v>151</v>
      </c>
      <c r="AY151" s="16" t="s">
        <v>173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151</v>
      </c>
      <c r="BK151" s="177">
        <f t="shared" si="14"/>
        <v>0</v>
      </c>
      <c r="BL151" s="16" t="s">
        <v>285</v>
      </c>
      <c r="BM151" s="176" t="s">
        <v>233</v>
      </c>
    </row>
    <row r="152" spans="1:65" s="2" customFormat="1" ht="24.2" customHeight="1">
      <c r="A152" s="31"/>
      <c r="B152" s="129"/>
      <c r="C152" s="164" t="s">
        <v>234</v>
      </c>
      <c r="D152" s="164" t="s">
        <v>176</v>
      </c>
      <c r="E152" s="165" t="s">
        <v>3494</v>
      </c>
      <c r="F152" s="166" t="s">
        <v>3495</v>
      </c>
      <c r="G152" s="167" t="s">
        <v>240</v>
      </c>
      <c r="H152" s="168">
        <v>15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39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285</v>
      </c>
      <c r="AT152" s="176" t="s">
        <v>176</v>
      </c>
      <c r="AU152" s="176" t="s">
        <v>151</v>
      </c>
      <c r="AY152" s="16" t="s">
        <v>173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151</v>
      </c>
      <c r="BK152" s="177">
        <f t="shared" si="14"/>
        <v>0</v>
      </c>
      <c r="BL152" s="16" t="s">
        <v>285</v>
      </c>
      <c r="BM152" s="176" t="s">
        <v>237</v>
      </c>
    </row>
    <row r="153" spans="1:65" s="2" customFormat="1" ht="16.5" customHeight="1">
      <c r="A153" s="31"/>
      <c r="B153" s="129"/>
      <c r="C153" s="183" t="s">
        <v>7</v>
      </c>
      <c r="D153" s="183" t="s">
        <v>407</v>
      </c>
      <c r="E153" s="184" t="s">
        <v>3496</v>
      </c>
      <c r="F153" s="185" t="s">
        <v>3497</v>
      </c>
      <c r="G153" s="186" t="s">
        <v>240</v>
      </c>
      <c r="H153" s="187">
        <v>15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39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868</v>
      </c>
      <c r="AT153" s="176" t="s">
        <v>407</v>
      </c>
      <c r="AU153" s="176" t="s">
        <v>151</v>
      </c>
      <c r="AY153" s="16" t="s">
        <v>173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151</v>
      </c>
      <c r="BK153" s="177">
        <f t="shared" si="14"/>
        <v>0</v>
      </c>
      <c r="BL153" s="16" t="s">
        <v>285</v>
      </c>
      <c r="BM153" s="176" t="s">
        <v>241</v>
      </c>
    </row>
    <row r="154" spans="1:65" s="2" customFormat="1" ht="24.2" customHeight="1">
      <c r="A154" s="31"/>
      <c r="B154" s="129"/>
      <c r="C154" s="164" t="s">
        <v>242</v>
      </c>
      <c r="D154" s="164" t="s">
        <v>176</v>
      </c>
      <c r="E154" s="165" t="s">
        <v>3498</v>
      </c>
      <c r="F154" s="166" t="s">
        <v>3499</v>
      </c>
      <c r="G154" s="167" t="s">
        <v>240</v>
      </c>
      <c r="H154" s="168">
        <v>15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39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285</v>
      </c>
      <c r="AT154" s="176" t="s">
        <v>176</v>
      </c>
      <c r="AU154" s="176" t="s">
        <v>151</v>
      </c>
      <c r="AY154" s="16" t="s">
        <v>173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151</v>
      </c>
      <c r="BK154" s="177">
        <f t="shared" si="14"/>
        <v>0</v>
      </c>
      <c r="BL154" s="16" t="s">
        <v>285</v>
      </c>
      <c r="BM154" s="176" t="s">
        <v>246</v>
      </c>
    </row>
    <row r="155" spans="1:65" s="2" customFormat="1" ht="16.5" customHeight="1">
      <c r="A155" s="31"/>
      <c r="B155" s="129"/>
      <c r="C155" s="183" t="s">
        <v>210</v>
      </c>
      <c r="D155" s="183" t="s">
        <v>407</v>
      </c>
      <c r="E155" s="184" t="s">
        <v>3500</v>
      </c>
      <c r="F155" s="185" t="s">
        <v>3501</v>
      </c>
      <c r="G155" s="186" t="s">
        <v>240</v>
      </c>
      <c r="H155" s="187">
        <v>15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39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868</v>
      </c>
      <c r="AT155" s="176" t="s">
        <v>407</v>
      </c>
      <c r="AU155" s="176" t="s">
        <v>151</v>
      </c>
      <c r="AY155" s="16" t="s">
        <v>173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151</v>
      </c>
      <c r="BK155" s="177">
        <f t="shared" si="14"/>
        <v>0</v>
      </c>
      <c r="BL155" s="16" t="s">
        <v>285</v>
      </c>
      <c r="BM155" s="176" t="s">
        <v>249</v>
      </c>
    </row>
    <row r="156" spans="1:65" s="2" customFormat="1" ht="24.2" customHeight="1">
      <c r="A156" s="31"/>
      <c r="B156" s="129"/>
      <c r="C156" s="164" t="s">
        <v>250</v>
      </c>
      <c r="D156" s="164" t="s">
        <v>176</v>
      </c>
      <c r="E156" s="165" t="s">
        <v>3502</v>
      </c>
      <c r="F156" s="166" t="s">
        <v>3503</v>
      </c>
      <c r="G156" s="167" t="s">
        <v>240</v>
      </c>
      <c r="H156" s="168">
        <v>10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39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285</v>
      </c>
      <c r="AT156" s="176" t="s">
        <v>176</v>
      </c>
      <c r="AU156" s="176" t="s">
        <v>151</v>
      </c>
      <c r="AY156" s="16" t="s">
        <v>173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151</v>
      </c>
      <c r="BK156" s="177">
        <f t="shared" si="14"/>
        <v>0</v>
      </c>
      <c r="BL156" s="16" t="s">
        <v>285</v>
      </c>
      <c r="BM156" s="176" t="s">
        <v>253</v>
      </c>
    </row>
    <row r="157" spans="1:65" s="2" customFormat="1" ht="16.5" customHeight="1">
      <c r="A157" s="31"/>
      <c r="B157" s="129"/>
      <c r="C157" s="183" t="s">
        <v>213</v>
      </c>
      <c r="D157" s="183" t="s">
        <v>407</v>
      </c>
      <c r="E157" s="184" t="s">
        <v>3504</v>
      </c>
      <c r="F157" s="185" t="s">
        <v>3505</v>
      </c>
      <c r="G157" s="186" t="s">
        <v>240</v>
      </c>
      <c r="H157" s="187">
        <v>10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39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868</v>
      </c>
      <c r="AT157" s="176" t="s">
        <v>407</v>
      </c>
      <c r="AU157" s="176" t="s">
        <v>151</v>
      </c>
      <c r="AY157" s="16" t="s">
        <v>173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151</v>
      </c>
      <c r="BK157" s="177">
        <f t="shared" si="14"/>
        <v>0</v>
      </c>
      <c r="BL157" s="16" t="s">
        <v>285</v>
      </c>
      <c r="BM157" s="176" t="s">
        <v>256</v>
      </c>
    </row>
    <row r="158" spans="1:65" s="12" customFormat="1" ht="22.9" customHeight="1">
      <c r="B158" s="151"/>
      <c r="D158" s="152" t="s">
        <v>72</v>
      </c>
      <c r="E158" s="162" t="s">
        <v>3116</v>
      </c>
      <c r="F158" s="162" t="s">
        <v>3117</v>
      </c>
      <c r="I158" s="154"/>
      <c r="J158" s="163">
        <f>BK158</f>
        <v>0</v>
      </c>
      <c r="L158" s="151"/>
      <c r="M158" s="156"/>
      <c r="N158" s="157"/>
      <c r="O158" s="157"/>
      <c r="P158" s="158">
        <f>SUM(P159:P164)</f>
        <v>0</v>
      </c>
      <c r="Q158" s="157"/>
      <c r="R158" s="158">
        <f>SUM(R159:R164)</f>
        <v>0</v>
      </c>
      <c r="S158" s="157"/>
      <c r="T158" s="159">
        <f>SUM(T159:T164)</f>
        <v>0</v>
      </c>
      <c r="AR158" s="152" t="s">
        <v>183</v>
      </c>
      <c r="AT158" s="160" t="s">
        <v>72</v>
      </c>
      <c r="AU158" s="160" t="s">
        <v>81</v>
      </c>
      <c r="AY158" s="152" t="s">
        <v>173</v>
      </c>
      <c r="BK158" s="161">
        <f>SUM(BK159:BK164)</f>
        <v>0</v>
      </c>
    </row>
    <row r="159" spans="1:65" s="2" customFormat="1" ht="24.2" customHeight="1">
      <c r="A159" s="31"/>
      <c r="B159" s="129"/>
      <c r="C159" s="164" t="s">
        <v>257</v>
      </c>
      <c r="D159" s="164" t="s">
        <v>176</v>
      </c>
      <c r="E159" s="165" t="s">
        <v>3450</v>
      </c>
      <c r="F159" s="166" t="s">
        <v>3451</v>
      </c>
      <c r="G159" s="167" t="s">
        <v>240</v>
      </c>
      <c r="H159" s="168">
        <v>25</v>
      </c>
      <c r="I159" s="169"/>
      <c r="J159" s="170">
        <f t="shared" ref="J159:J164" si="15">ROUND(I159*H159,2)</f>
        <v>0</v>
      </c>
      <c r="K159" s="171"/>
      <c r="L159" s="32"/>
      <c r="M159" s="172" t="s">
        <v>1</v>
      </c>
      <c r="N159" s="173" t="s">
        <v>39</v>
      </c>
      <c r="O159" s="60"/>
      <c r="P159" s="174">
        <f t="shared" ref="P159:P164" si="16">O159*H159</f>
        <v>0</v>
      </c>
      <c r="Q159" s="174">
        <v>0</v>
      </c>
      <c r="R159" s="174">
        <f t="shared" ref="R159:R164" si="17">Q159*H159</f>
        <v>0</v>
      </c>
      <c r="S159" s="174">
        <v>0</v>
      </c>
      <c r="T159" s="175">
        <f t="shared" ref="T159:T164" si="18"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285</v>
      </c>
      <c r="AT159" s="176" t="s">
        <v>176</v>
      </c>
      <c r="AU159" s="176" t="s">
        <v>151</v>
      </c>
      <c r="AY159" s="16" t="s">
        <v>173</v>
      </c>
      <c r="BE159" s="177">
        <f t="shared" ref="BE159:BE164" si="19">IF(N159="základná",J159,0)</f>
        <v>0</v>
      </c>
      <c r="BF159" s="177">
        <f t="shared" ref="BF159:BF164" si="20">IF(N159="znížená",J159,0)</f>
        <v>0</v>
      </c>
      <c r="BG159" s="177">
        <f t="shared" ref="BG159:BG164" si="21">IF(N159="zákl. prenesená",J159,0)</f>
        <v>0</v>
      </c>
      <c r="BH159" s="177">
        <f t="shared" ref="BH159:BH164" si="22">IF(N159="zníž. prenesená",J159,0)</f>
        <v>0</v>
      </c>
      <c r="BI159" s="177">
        <f t="shared" ref="BI159:BI164" si="23">IF(N159="nulová",J159,0)</f>
        <v>0</v>
      </c>
      <c r="BJ159" s="16" t="s">
        <v>151</v>
      </c>
      <c r="BK159" s="177">
        <f t="shared" ref="BK159:BK164" si="24">ROUND(I159*H159,2)</f>
        <v>0</v>
      </c>
      <c r="BL159" s="16" t="s">
        <v>285</v>
      </c>
      <c r="BM159" s="176" t="s">
        <v>260</v>
      </c>
    </row>
    <row r="160" spans="1:65" s="2" customFormat="1" ht="33" customHeight="1">
      <c r="A160" s="31"/>
      <c r="B160" s="129"/>
      <c r="C160" s="164" t="s">
        <v>216</v>
      </c>
      <c r="D160" s="164" t="s">
        <v>176</v>
      </c>
      <c r="E160" s="165" t="s">
        <v>3452</v>
      </c>
      <c r="F160" s="166" t="s">
        <v>3453</v>
      </c>
      <c r="G160" s="167" t="s">
        <v>240</v>
      </c>
      <c r="H160" s="168">
        <v>50</v>
      </c>
      <c r="I160" s="169"/>
      <c r="J160" s="170">
        <f t="shared" si="15"/>
        <v>0</v>
      </c>
      <c r="K160" s="171"/>
      <c r="L160" s="32"/>
      <c r="M160" s="172" t="s">
        <v>1</v>
      </c>
      <c r="N160" s="173" t="s">
        <v>39</v>
      </c>
      <c r="O160" s="60"/>
      <c r="P160" s="174">
        <f t="shared" si="16"/>
        <v>0</v>
      </c>
      <c r="Q160" s="174">
        <v>0</v>
      </c>
      <c r="R160" s="174">
        <f t="shared" si="17"/>
        <v>0</v>
      </c>
      <c r="S160" s="174">
        <v>0</v>
      </c>
      <c r="T160" s="175">
        <f t="shared" si="1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285</v>
      </c>
      <c r="AT160" s="176" t="s">
        <v>176</v>
      </c>
      <c r="AU160" s="176" t="s">
        <v>151</v>
      </c>
      <c r="AY160" s="16" t="s">
        <v>173</v>
      </c>
      <c r="BE160" s="177">
        <f t="shared" si="19"/>
        <v>0</v>
      </c>
      <c r="BF160" s="177">
        <f t="shared" si="20"/>
        <v>0</v>
      </c>
      <c r="BG160" s="177">
        <f t="shared" si="21"/>
        <v>0</v>
      </c>
      <c r="BH160" s="177">
        <f t="shared" si="22"/>
        <v>0</v>
      </c>
      <c r="BI160" s="177">
        <f t="shared" si="23"/>
        <v>0</v>
      </c>
      <c r="BJ160" s="16" t="s">
        <v>151</v>
      </c>
      <c r="BK160" s="177">
        <f t="shared" si="24"/>
        <v>0</v>
      </c>
      <c r="BL160" s="16" t="s">
        <v>285</v>
      </c>
      <c r="BM160" s="176" t="s">
        <v>263</v>
      </c>
    </row>
    <row r="161" spans="1:65" s="2" customFormat="1" ht="16.5" customHeight="1">
      <c r="A161" s="31"/>
      <c r="B161" s="129"/>
      <c r="C161" s="183" t="s">
        <v>264</v>
      </c>
      <c r="D161" s="183" t="s">
        <v>407</v>
      </c>
      <c r="E161" s="184" t="s">
        <v>3454</v>
      </c>
      <c r="F161" s="185" t="s">
        <v>3455</v>
      </c>
      <c r="G161" s="186" t="s">
        <v>267</v>
      </c>
      <c r="H161" s="187">
        <v>2.8</v>
      </c>
      <c r="I161" s="188"/>
      <c r="J161" s="189">
        <f t="shared" si="15"/>
        <v>0</v>
      </c>
      <c r="K161" s="190"/>
      <c r="L161" s="191"/>
      <c r="M161" s="192" t="s">
        <v>1</v>
      </c>
      <c r="N161" s="193" t="s">
        <v>39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868</v>
      </c>
      <c r="AT161" s="176" t="s">
        <v>407</v>
      </c>
      <c r="AU161" s="176" t="s">
        <v>151</v>
      </c>
      <c r="AY161" s="16" t="s">
        <v>173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151</v>
      </c>
      <c r="BK161" s="177">
        <f t="shared" si="24"/>
        <v>0</v>
      </c>
      <c r="BL161" s="16" t="s">
        <v>285</v>
      </c>
      <c r="BM161" s="176" t="s">
        <v>268</v>
      </c>
    </row>
    <row r="162" spans="1:65" s="2" customFormat="1" ht="24.2" customHeight="1">
      <c r="A162" s="31"/>
      <c r="B162" s="129"/>
      <c r="C162" s="164" t="s">
        <v>219</v>
      </c>
      <c r="D162" s="164" t="s">
        <v>176</v>
      </c>
      <c r="E162" s="165" t="s">
        <v>3456</v>
      </c>
      <c r="F162" s="166" t="s">
        <v>3457</v>
      </c>
      <c r="G162" s="167" t="s">
        <v>240</v>
      </c>
      <c r="H162" s="168">
        <v>25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39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285</v>
      </c>
      <c r="AT162" s="176" t="s">
        <v>176</v>
      </c>
      <c r="AU162" s="176" t="s">
        <v>151</v>
      </c>
      <c r="AY162" s="16" t="s">
        <v>173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151</v>
      </c>
      <c r="BK162" s="177">
        <f t="shared" si="24"/>
        <v>0</v>
      </c>
      <c r="BL162" s="16" t="s">
        <v>285</v>
      </c>
      <c r="BM162" s="176" t="s">
        <v>271</v>
      </c>
    </row>
    <row r="163" spans="1:65" s="2" customFormat="1" ht="24.2" customHeight="1">
      <c r="A163" s="31"/>
      <c r="B163" s="129"/>
      <c r="C163" s="183" t="s">
        <v>272</v>
      </c>
      <c r="D163" s="183" t="s">
        <v>407</v>
      </c>
      <c r="E163" s="184" t="s">
        <v>3458</v>
      </c>
      <c r="F163" s="185" t="s">
        <v>3459</v>
      </c>
      <c r="G163" s="186" t="s">
        <v>240</v>
      </c>
      <c r="H163" s="187">
        <v>25</v>
      </c>
      <c r="I163" s="188"/>
      <c r="J163" s="189">
        <f t="shared" si="15"/>
        <v>0</v>
      </c>
      <c r="K163" s="190"/>
      <c r="L163" s="191"/>
      <c r="M163" s="192" t="s">
        <v>1</v>
      </c>
      <c r="N163" s="193" t="s">
        <v>39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868</v>
      </c>
      <c r="AT163" s="176" t="s">
        <v>407</v>
      </c>
      <c r="AU163" s="176" t="s">
        <v>151</v>
      </c>
      <c r="AY163" s="16" t="s">
        <v>173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151</v>
      </c>
      <c r="BK163" s="177">
        <f t="shared" si="24"/>
        <v>0</v>
      </c>
      <c r="BL163" s="16" t="s">
        <v>285</v>
      </c>
      <c r="BM163" s="176" t="s">
        <v>275</v>
      </c>
    </row>
    <row r="164" spans="1:65" s="2" customFormat="1" ht="33" customHeight="1">
      <c r="A164" s="31"/>
      <c r="B164" s="129"/>
      <c r="C164" s="164" t="s">
        <v>223</v>
      </c>
      <c r="D164" s="164" t="s">
        <v>176</v>
      </c>
      <c r="E164" s="165" t="s">
        <v>3460</v>
      </c>
      <c r="F164" s="166" t="s">
        <v>3461</v>
      </c>
      <c r="G164" s="167" t="s">
        <v>240</v>
      </c>
      <c r="H164" s="168">
        <v>25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39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285</v>
      </c>
      <c r="AT164" s="176" t="s">
        <v>176</v>
      </c>
      <c r="AU164" s="176" t="s">
        <v>151</v>
      </c>
      <c r="AY164" s="16" t="s">
        <v>173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151</v>
      </c>
      <c r="BK164" s="177">
        <f t="shared" si="24"/>
        <v>0</v>
      </c>
      <c r="BL164" s="16" t="s">
        <v>285</v>
      </c>
      <c r="BM164" s="176" t="s">
        <v>278</v>
      </c>
    </row>
    <row r="165" spans="1:65" s="12" customFormat="1" ht="25.9" customHeight="1">
      <c r="B165" s="151"/>
      <c r="D165" s="152" t="s">
        <v>72</v>
      </c>
      <c r="E165" s="153" t="s">
        <v>1356</v>
      </c>
      <c r="F165" s="153" t="s">
        <v>2251</v>
      </c>
      <c r="I165" s="154"/>
      <c r="J165" s="155">
        <f>BK165</f>
        <v>0</v>
      </c>
      <c r="L165" s="151"/>
      <c r="M165" s="156"/>
      <c r="N165" s="157"/>
      <c r="O165" s="157"/>
      <c r="P165" s="158">
        <f>SUM(P166:P168)</f>
        <v>0</v>
      </c>
      <c r="Q165" s="157"/>
      <c r="R165" s="158">
        <f>SUM(R166:R168)</f>
        <v>0</v>
      </c>
      <c r="S165" s="157"/>
      <c r="T165" s="159">
        <f>SUM(T166:T168)</f>
        <v>0</v>
      </c>
      <c r="AR165" s="152" t="s">
        <v>180</v>
      </c>
      <c r="AT165" s="160" t="s">
        <v>72</v>
      </c>
      <c r="AU165" s="160" t="s">
        <v>73</v>
      </c>
      <c r="AY165" s="152" t="s">
        <v>173</v>
      </c>
      <c r="BK165" s="161">
        <f>SUM(BK166:BK168)</f>
        <v>0</v>
      </c>
    </row>
    <row r="166" spans="1:65" s="2" customFormat="1" ht="24.2" customHeight="1">
      <c r="A166" s="31"/>
      <c r="B166" s="129"/>
      <c r="C166" s="164" t="s">
        <v>279</v>
      </c>
      <c r="D166" s="164" t="s">
        <v>176</v>
      </c>
      <c r="E166" s="165" t="s">
        <v>3129</v>
      </c>
      <c r="F166" s="166" t="s">
        <v>3462</v>
      </c>
      <c r="G166" s="167" t="s">
        <v>710</v>
      </c>
      <c r="H166" s="168">
        <v>20</v>
      </c>
      <c r="I166" s="169"/>
      <c r="J166" s="170">
        <f>ROUND(I166*H166,2)</f>
        <v>0</v>
      </c>
      <c r="K166" s="171"/>
      <c r="L166" s="32"/>
      <c r="M166" s="172" t="s">
        <v>1</v>
      </c>
      <c r="N166" s="173" t="s">
        <v>39</v>
      </c>
      <c r="O166" s="60"/>
      <c r="P166" s="174">
        <f>O166*H166</f>
        <v>0</v>
      </c>
      <c r="Q166" s="174">
        <v>0</v>
      </c>
      <c r="R166" s="174">
        <f>Q166*H166</f>
        <v>0</v>
      </c>
      <c r="S166" s="174">
        <v>0</v>
      </c>
      <c r="T166" s="175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2254</v>
      </c>
      <c r="AT166" s="176" t="s">
        <v>176</v>
      </c>
      <c r="AU166" s="176" t="s">
        <v>81</v>
      </c>
      <c r="AY166" s="16" t="s">
        <v>173</v>
      </c>
      <c r="BE166" s="177">
        <f>IF(N166="základná",J166,0)</f>
        <v>0</v>
      </c>
      <c r="BF166" s="177">
        <f>IF(N166="znížená",J166,0)</f>
        <v>0</v>
      </c>
      <c r="BG166" s="177">
        <f>IF(N166="zákl. prenesená",J166,0)</f>
        <v>0</v>
      </c>
      <c r="BH166" s="177">
        <f>IF(N166="zníž. prenesená",J166,0)</f>
        <v>0</v>
      </c>
      <c r="BI166" s="177">
        <f>IF(N166="nulová",J166,0)</f>
        <v>0</v>
      </c>
      <c r="BJ166" s="16" t="s">
        <v>151</v>
      </c>
      <c r="BK166" s="177">
        <f>ROUND(I166*H166,2)</f>
        <v>0</v>
      </c>
      <c r="BL166" s="16" t="s">
        <v>2254</v>
      </c>
      <c r="BM166" s="176" t="s">
        <v>282</v>
      </c>
    </row>
    <row r="167" spans="1:65" s="2" customFormat="1" ht="16.5" customHeight="1">
      <c r="A167" s="31"/>
      <c r="B167" s="129"/>
      <c r="C167" s="164" t="s">
        <v>226</v>
      </c>
      <c r="D167" s="164" t="s">
        <v>176</v>
      </c>
      <c r="E167" s="165" t="s">
        <v>3132</v>
      </c>
      <c r="F167" s="166" t="s">
        <v>3506</v>
      </c>
      <c r="G167" s="167" t="s">
        <v>710</v>
      </c>
      <c r="H167" s="168">
        <v>16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39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2254</v>
      </c>
      <c r="AT167" s="176" t="s">
        <v>176</v>
      </c>
      <c r="AU167" s="176" t="s">
        <v>81</v>
      </c>
      <c r="AY167" s="16" t="s">
        <v>173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151</v>
      </c>
      <c r="BK167" s="177">
        <f>ROUND(I167*H167,2)</f>
        <v>0</v>
      </c>
      <c r="BL167" s="16" t="s">
        <v>2254</v>
      </c>
      <c r="BM167" s="176" t="s">
        <v>285</v>
      </c>
    </row>
    <row r="168" spans="1:65" s="2" customFormat="1" ht="16.5" customHeight="1">
      <c r="A168" s="31"/>
      <c r="B168" s="129"/>
      <c r="C168" s="164" t="s">
        <v>290</v>
      </c>
      <c r="D168" s="164" t="s">
        <v>176</v>
      </c>
      <c r="E168" s="165" t="s">
        <v>2252</v>
      </c>
      <c r="F168" s="166" t="s">
        <v>3463</v>
      </c>
      <c r="G168" s="167" t="s">
        <v>710</v>
      </c>
      <c r="H168" s="168">
        <v>20</v>
      </c>
      <c r="I168" s="169"/>
      <c r="J168" s="170">
        <f>ROUND(I168*H168,2)</f>
        <v>0</v>
      </c>
      <c r="K168" s="171"/>
      <c r="L168" s="32"/>
      <c r="M168" s="172" t="s">
        <v>1</v>
      </c>
      <c r="N168" s="173" t="s">
        <v>39</v>
      </c>
      <c r="O168" s="60"/>
      <c r="P168" s="174">
        <f>O168*H168</f>
        <v>0</v>
      </c>
      <c r="Q168" s="174">
        <v>0</v>
      </c>
      <c r="R168" s="174">
        <f>Q168*H168</f>
        <v>0</v>
      </c>
      <c r="S168" s="174">
        <v>0</v>
      </c>
      <c r="T168" s="17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2254</v>
      </c>
      <c r="AT168" s="176" t="s">
        <v>176</v>
      </c>
      <c r="AU168" s="176" t="s">
        <v>81</v>
      </c>
      <c r="AY168" s="16" t="s">
        <v>173</v>
      </c>
      <c r="BE168" s="177">
        <f>IF(N168="základná",J168,0)</f>
        <v>0</v>
      </c>
      <c r="BF168" s="177">
        <f>IF(N168="znížená",J168,0)</f>
        <v>0</v>
      </c>
      <c r="BG168" s="177">
        <f>IF(N168="zákl. prenesená",J168,0)</f>
        <v>0</v>
      </c>
      <c r="BH168" s="177">
        <f>IF(N168="zníž. prenesená",J168,0)</f>
        <v>0</v>
      </c>
      <c r="BI168" s="177">
        <f>IF(N168="nulová",J168,0)</f>
        <v>0</v>
      </c>
      <c r="BJ168" s="16" t="s">
        <v>151</v>
      </c>
      <c r="BK168" s="177">
        <f>ROUND(I168*H168,2)</f>
        <v>0</v>
      </c>
      <c r="BL168" s="16" t="s">
        <v>2254</v>
      </c>
      <c r="BM168" s="176" t="s">
        <v>294</v>
      </c>
    </row>
    <row r="169" spans="1:65" s="12" customFormat="1" ht="25.9" customHeight="1">
      <c r="B169" s="151"/>
      <c r="D169" s="152" t="s">
        <v>72</v>
      </c>
      <c r="E169" s="153" t="s">
        <v>150</v>
      </c>
      <c r="F169" s="153" t="s">
        <v>1357</v>
      </c>
      <c r="I169" s="154"/>
      <c r="J169" s="155">
        <f>BK169</f>
        <v>0</v>
      </c>
      <c r="L169" s="151"/>
      <c r="M169" s="212"/>
      <c r="N169" s="213"/>
      <c r="O169" s="213"/>
      <c r="P169" s="214">
        <v>0</v>
      </c>
      <c r="Q169" s="213"/>
      <c r="R169" s="214">
        <v>0</v>
      </c>
      <c r="S169" s="213"/>
      <c r="T169" s="215">
        <v>0</v>
      </c>
      <c r="AR169" s="152" t="s">
        <v>191</v>
      </c>
      <c r="AT169" s="160" t="s">
        <v>72</v>
      </c>
      <c r="AU169" s="160" t="s">
        <v>73</v>
      </c>
      <c r="AY169" s="152" t="s">
        <v>173</v>
      </c>
      <c r="BK169" s="161">
        <v>0</v>
      </c>
    </row>
    <row r="170" spans="1:65" s="2" customFormat="1" ht="6.95" customHeight="1">
      <c r="A170" s="31"/>
      <c r="B170" s="49"/>
      <c r="C170" s="50"/>
      <c r="D170" s="50"/>
      <c r="E170" s="50"/>
      <c r="F170" s="50"/>
      <c r="G170" s="50"/>
      <c r="H170" s="50"/>
      <c r="I170" s="50"/>
      <c r="J170" s="50"/>
      <c r="K170" s="50"/>
      <c r="L170" s="32"/>
      <c r="M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topLeftCell="A127" workbookViewId="0">
      <selection activeCell="F147" sqref="F14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121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3507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J103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ROUND((SUM(BE103:BE110) + SUM(BE130:BE150)),  2)</f>
        <v>0</v>
      </c>
      <c r="G35" s="104"/>
      <c r="H35" s="104"/>
      <c r="I35" s="105">
        <v>0.2</v>
      </c>
      <c r="J35" s="103">
        <f>ROUND(((SUM(BE103:BE110) + SUM(BE130:BE150))*I35),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ROUND((SUM(BF103:BF110) + SUM(BF130:BF150)),  2)</f>
        <v>0</v>
      </c>
      <c r="G36" s="104"/>
      <c r="H36" s="104"/>
      <c r="I36" s="105">
        <v>0.2</v>
      </c>
      <c r="J36" s="103">
        <f>ROUND(((SUM(BF103:BF110) + SUM(BF130:BF150))*I36),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ROUND((SUM(BG103:BG110) + SUM(BG130:BG150)),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ROUND((SUM(BH103:BH110) + SUM(BH130:BH150)),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ROUND((SUM(BI103:BI110) + SUM(BI130:BI150)),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>14 - SO 07 Dieselagregát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J130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1:65" s="9" customFormat="1" ht="24.95" customHeight="1">
      <c r="B97" s="119"/>
      <c r="D97" s="120" t="s">
        <v>2481</v>
      </c>
      <c r="E97" s="121"/>
      <c r="F97" s="121"/>
      <c r="G97" s="121"/>
      <c r="H97" s="121"/>
      <c r="I97" s="121"/>
      <c r="J97" s="122">
        <f>J131</f>
        <v>0</v>
      </c>
      <c r="L97" s="119"/>
    </row>
    <row r="98" spans="1:65" s="10" customFormat="1" ht="19.899999999999999" customHeight="1">
      <c r="B98" s="123"/>
      <c r="D98" s="124" t="s">
        <v>3440</v>
      </c>
      <c r="E98" s="125"/>
      <c r="F98" s="125"/>
      <c r="G98" s="125"/>
      <c r="H98" s="125"/>
      <c r="I98" s="125"/>
      <c r="J98" s="126">
        <f>J132</f>
        <v>0</v>
      </c>
      <c r="L98" s="123"/>
    </row>
    <row r="99" spans="1:65" s="9" customFormat="1" ht="24.95" customHeight="1">
      <c r="B99" s="119"/>
      <c r="D99" s="120" t="s">
        <v>2093</v>
      </c>
      <c r="E99" s="121"/>
      <c r="F99" s="121"/>
      <c r="G99" s="121"/>
      <c r="H99" s="121"/>
      <c r="I99" s="121"/>
      <c r="J99" s="122">
        <f>J148</f>
        <v>0</v>
      </c>
      <c r="L99" s="119"/>
    </row>
    <row r="100" spans="1:65" s="9" customFormat="1" ht="24.95" customHeight="1">
      <c r="B100" s="119"/>
      <c r="D100" s="120" t="s">
        <v>2094</v>
      </c>
      <c r="E100" s="121"/>
      <c r="F100" s="121"/>
      <c r="G100" s="121"/>
      <c r="H100" s="121"/>
      <c r="I100" s="121"/>
      <c r="J100" s="122">
        <f>J150</f>
        <v>0</v>
      </c>
      <c r="L100" s="119"/>
    </row>
    <row r="101" spans="1:65" s="2" customFormat="1" ht="21.75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6.9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29.25" customHeight="1">
      <c r="A103" s="31"/>
      <c r="B103" s="32"/>
      <c r="C103" s="118" t="s">
        <v>148</v>
      </c>
      <c r="D103" s="31"/>
      <c r="E103" s="31"/>
      <c r="F103" s="31"/>
      <c r="G103" s="31"/>
      <c r="H103" s="31"/>
      <c r="I103" s="31"/>
      <c r="J103" s="127">
        <f>ROUND(J104 + J105 + J106 + J107 + J108 + J109,2)</f>
        <v>0</v>
      </c>
      <c r="K103" s="31"/>
      <c r="L103" s="44"/>
      <c r="N103" s="128" t="s">
        <v>37</v>
      </c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18" customHeight="1">
      <c r="A104" s="31"/>
      <c r="B104" s="129"/>
      <c r="C104" s="130"/>
      <c r="D104" s="259" t="s">
        <v>149</v>
      </c>
      <c r="E104" s="260"/>
      <c r="F104" s="260"/>
      <c r="G104" s="130"/>
      <c r="H104" s="130"/>
      <c r="I104" s="130"/>
      <c r="J104" s="132">
        <v>0</v>
      </c>
      <c r="K104" s="130"/>
      <c r="L104" s="133"/>
      <c r="M104" s="134"/>
      <c r="N104" s="135" t="s">
        <v>39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150</v>
      </c>
      <c r="AZ104" s="134"/>
      <c r="BA104" s="134"/>
      <c r="BB104" s="134"/>
      <c r="BC104" s="134"/>
      <c r="BD104" s="134"/>
      <c r="BE104" s="137">
        <f t="shared" ref="BE104:BE109" si="0">IF(N104="základná",J104,0)</f>
        <v>0</v>
      </c>
      <c r="BF104" s="137">
        <f t="shared" ref="BF104:BF109" si="1">IF(N104="znížená",J104,0)</f>
        <v>0</v>
      </c>
      <c r="BG104" s="137">
        <f t="shared" ref="BG104:BG109" si="2">IF(N104="zákl. prenesená",J104,0)</f>
        <v>0</v>
      </c>
      <c r="BH104" s="137">
        <f t="shared" ref="BH104:BH109" si="3">IF(N104="zníž. prenesená",J104,0)</f>
        <v>0</v>
      </c>
      <c r="BI104" s="137">
        <f t="shared" ref="BI104:BI109" si="4">IF(N104="nulová",J104,0)</f>
        <v>0</v>
      </c>
      <c r="BJ104" s="136" t="s">
        <v>151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59" t="s">
        <v>152</v>
      </c>
      <c r="E105" s="260"/>
      <c r="F105" s="260"/>
      <c r="G105" s="130"/>
      <c r="H105" s="130"/>
      <c r="I105" s="130"/>
      <c r="J105" s="132">
        <v>0</v>
      </c>
      <c r="K105" s="130"/>
      <c r="L105" s="133"/>
      <c r="M105" s="134"/>
      <c r="N105" s="135" t="s">
        <v>39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150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151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59" t="s">
        <v>153</v>
      </c>
      <c r="E106" s="260"/>
      <c r="F106" s="260"/>
      <c r="G106" s="130"/>
      <c r="H106" s="130"/>
      <c r="I106" s="130"/>
      <c r="J106" s="132">
        <v>0</v>
      </c>
      <c r="K106" s="130"/>
      <c r="L106" s="133"/>
      <c r="M106" s="134"/>
      <c r="N106" s="135" t="s">
        <v>39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150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151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59" t="s">
        <v>154</v>
      </c>
      <c r="E107" s="260"/>
      <c r="F107" s="260"/>
      <c r="G107" s="130"/>
      <c r="H107" s="130"/>
      <c r="I107" s="130"/>
      <c r="J107" s="132">
        <v>0</v>
      </c>
      <c r="K107" s="130"/>
      <c r="L107" s="133"/>
      <c r="M107" s="134"/>
      <c r="N107" s="135" t="s">
        <v>39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150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151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59" t="s">
        <v>155</v>
      </c>
      <c r="E108" s="260"/>
      <c r="F108" s="260"/>
      <c r="G108" s="130"/>
      <c r="H108" s="130"/>
      <c r="I108" s="130"/>
      <c r="J108" s="132">
        <v>0</v>
      </c>
      <c r="K108" s="130"/>
      <c r="L108" s="133"/>
      <c r="M108" s="134"/>
      <c r="N108" s="135" t="s">
        <v>39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150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151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131" t="s">
        <v>156</v>
      </c>
      <c r="E109" s="130"/>
      <c r="F109" s="130"/>
      <c r="G109" s="130"/>
      <c r="H109" s="130"/>
      <c r="I109" s="130"/>
      <c r="J109" s="132">
        <f>ROUND(J30*T109,2)</f>
        <v>0</v>
      </c>
      <c r="K109" s="130"/>
      <c r="L109" s="133"/>
      <c r="M109" s="134"/>
      <c r="N109" s="135" t="s">
        <v>39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157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151</v>
      </c>
      <c r="BK109" s="134"/>
      <c r="BL109" s="134"/>
      <c r="BM109" s="134"/>
    </row>
    <row r="110" spans="1:65" s="2" customForma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29.25" customHeight="1">
      <c r="A111" s="31"/>
      <c r="B111" s="32"/>
      <c r="C111" s="138" t="s">
        <v>158</v>
      </c>
      <c r="D111" s="108"/>
      <c r="E111" s="108"/>
      <c r="F111" s="108"/>
      <c r="G111" s="108"/>
      <c r="H111" s="108"/>
      <c r="I111" s="108"/>
      <c r="J111" s="139">
        <f>ROUND(J96+J103,2)</f>
        <v>0</v>
      </c>
      <c r="K111" s="108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6.95" customHeight="1">
      <c r="A112" s="31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pans="1:31" s="2" customFormat="1" ht="6.95" customHeight="1">
      <c r="A116" s="31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4.95" customHeight="1">
      <c r="A117" s="31"/>
      <c r="B117" s="32"/>
      <c r="C117" s="20" t="s">
        <v>159</v>
      </c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6.9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2" customHeight="1">
      <c r="A119" s="31"/>
      <c r="B119" s="32"/>
      <c r="C119" s="26" t="s">
        <v>15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6.5" customHeight="1">
      <c r="A120" s="31"/>
      <c r="B120" s="32"/>
      <c r="C120" s="31"/>
      <c r="D120" s="31"/>
      <c r="E120" s="261" t="str">
        <f>E7</f>
        <v xml:space="preserve"> ŠH Angels Aréna  Rekonštrukcia a Modernizácia pre VO</v>
      </c>
      <c r="F120" s="262"/>
      <c r="G120" s="262"/>
      <c r="H120" s="262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123</v>
      </c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221" t="str">
        <f>E9</f>
        <v>14 - SO 07 Dieselagregát</v>
      </c>
      <c r="F122" s="263"/>
      <c r="G122" s="263"/>
      <c r="H122" s="263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19</v>
      </c>
      <c r="D124" s="31"/>
      <c r="E124" s="31"/>
      <c r="F124" s="24" t="str">
        <f>F12</f>
        <v>Košice</v>
      </c>
      <c r="G124" s="31"/>
      <c r="H124" s="31"/>
      <c r="I124" s="26" t="s">
        <v>21</v>
      </c>
      <c r="J124" s="57" t="str">
        <f>IF(J12="","",J12)</f>
        <v>Vyplň údaj</v>
      </c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22</v>
      </c>
      <c r="D126" s="31"/>
      <c r="E126" s="31"/>
      <c r="F126" s="24" t="str">
        <f>E15</f>
        <v>Mesto Košice</v>
      </c>
      <c r="G126" s="31"/>
      <c r="H126" s="31"/>
      <c r="I126" s="26" t="s">
        <v>28</v>
      </c>
      <c r="J126" s="29" t="str">
        <f>E21</f>
        <v xml:space="preserve"> 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26</v>
      </c>
      <c r="D127" s="31"/>
      <c r="E127" s="31"/>
      <c r="F127" s="24" t="str">
        <f>IF(E18="","",E18)</f>
        <v>Vyplň údaj</v>
      </c>
      <c r="G127" s="31"/>
      <c r="H127" s="31"/>
      <c r="I127" s="26" t="s">
        <v>31</v>
      </c>
      <c r="J127" s="29" t="str">
        <f>E24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40"/>
      <c r="B129" s="141"/>
      <c r="C129" s="142" t="s">
        <v>160</v>
      </c>
      <c r="D129" s="143" t="s">
        <v>58</v>
      </c>
      <c r="E129" s="143" t="s">
        <v>54</v>
      </c>
      <c r="F129" s="143" t="s">
        <v>55</v>
      </c>
      <c r="G129" s="143" t="s">
        <v>161</v>
      </c>
      <c r="H129" s="143" t="s">
        <v>162</v>
      </c>
      <c r="I129" s="143" t="s">
        <v>163</v>
      </c>
      <c r="J129" s="144" t="s">
        <v>129</v>
      </c>
      <c r="K129" s="145" t="s">
        <v>164</v>
      </c>
      <c r="L129" s="146"/>
      <c r="M129" s="64" t="s">
        <v>1</v>
      </c>
      <c r="N129" s="65" t="s">
        <v>37</v>
      </c>
      <c r="O129" s="65" t="s">
        <v>165</v>
      </c>
      <c r="P129" s="65" t="s">
        <v>166</v>
      </c>
      <c r="Q129" s="65" t="s">
        <v>167</v>
      </c>
      <c r="R129" s="65" t="s">
        <v>168</v>
      </c>
      <c r="S129" s="65" t="s">
        <v>169</v>
      </c>
      <c r="T129" s="66" t="s">
        <v>170</v>
      </c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</row>
    <row r="130" spans="1:65" s="2" customFormat="1" ht="22.9" customHeight="1">
      <c r="A130" s="31"/>
      <c r="B130" s="32"/>
      <c r="C130" s="71" t="s">
        <v>125</v>
      </c>
      <c r="D130" s="31"/>
      <c r="E130" s="31"/>
      <c r="F130" s="31"/>
      <c r="G130" s="31"/>
      <c r="H130" s="31"/>
      <c r="I130" s="31"/>
      <c r="J130" s="147">
        <f>BK130</f>
        <v>0</v>
      </c>
      <c r="K130" s="31"/>
      <c r="L130" s="32"/>
      <c r="M130" s="67"/>
      <c r="N130" s="58"/>
      <c r="O130" s="68"/>
      <c r="P130" s="148">
        <f>P131+P148+P150</f>
        <v>0</v>
      </c>
      <c r="Q130" s="68"/>
      <c r="R130" s="148">
        <f>R131+R148+R150</f>
        <v>0</v>
      </c>
      <c r="S130" s="68"/>
      <c r="T130" s="149">
        <f>T131+T148+T150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6" t="s">
        <v>72</v>
      </c>
      <c r="AU130" s="16" t="s">
        <v>131</v>
      </c>
      <c r="BK130" s="150">
        <f>BK131+BK148+BK150</f>
        <v>0</v>
      </c>
    </row>
    <row r="131" spans="1:65" s="12" customFormat="1" ht="25.9" customHeight="1">
      <c r="B131" s="151"/>
      <c r="D131" s="152" t="s">
        <v>72</v>
      </c>
      <c r="E131" s="153" t="s">
        <v>407</v>
      </c>
      <c r="F131" s="153" t="s">
        <v>2497</v>
      </c>
      <c r="I131" s="154"/>
      <c r="J131" s="155">
        <f>BK131</f>
        <v>0</v>
      </c>
      <c r="L131" s="151"/>
      <c r="M131" s="156"/>
      <c r="N131" s="157"/>
      <c r="O131" s="157"/>
      <c r="P131" s="158">
        <f>P132</f>
        <v>0</v>
      </c>
      <c r="Q131" s="157"/>
      <c r="R131" s="158">
        <f>R132</f>
        <v>0</v>
      </c>
      <c r="S131" s="157"/>
      <c r="T131" s="159">
        <f>T132</f>
        <v>0</v>
      </c>
      <c r="AR131" s="152" t="s">
        <v>183</v>
      </c>
      <c r="AT131" s="160" t="s">
        <v>72</v>
      </c>
      <c r="AU131" s="160" t="s">
        <v>73</v>
      </c>
      <c r="AY131" s="152" t="s">
        <v>173</v>
      </c>
      <c r="BK131" s="161">
        <f>BK132</f>
        <v>0</v>
      </c>
    </row>
    <row r="132" spans="1:65" s="12" customFormat="1" ht="22.9" customHeight="1">
      <c r="B132" s="151"/>
      <c r="D132" s="152" t="s">
        <v>72</v>
      </c>
      <c r="E132" s="162" t="s">
        <v>409</v>
      </c>
      <c r="F132" s="162" t="s">
        <v>3441</v>
      </c>
      <c r="I132" s="154"/>
      <c r="J132" s="163">
        <f>BK132</f>
        <v>0</v>
      </c>
      <c r="L132" s="151"/>
      <c r="M132" s="156"/>
      <c r="N132" s="157"/>
      <c r="O132" s="157"/>
      <c r="P132" s="158">
        <f>SUM(P133:P147)</f>
        <v>0</v>
      </c>
      <c r="Q132" s="157"/>
      <c r="R132" s="158">
        <f>SUM(R133:R147)</f>
        <v>0</v>
      </c>
      <c r="S132" s="157"/>
      <c r="T132" s="159">
        <f>SUM(T133:T147)</f>
        <v>0</v>
      </c>
      <c r="AR132" s="152" t="s">
        <v>183</v>
      </c>
      <c r="AT132" s="160" t="s">
        <v>72</v>
      </c>
      <c r="AU132" s="160" t="s">
        <v>81</v>
      </c>
      <c r="AY132" s="152" t="s">
        <v>173</v>
      </c>
      <c r="BK132" s="161">
        <f>SUM(BK133:BK147)</f>
        <v>0</v>
      </c>
    </row>
    <row r="133" spans="1:65" s="2" customFormat="1" ht="21.75" customHeight="1">
      <c r="A133" s="31"/>
      <c r="B133" s="129"/>
      <c r="C133" s="164" t="s">
        <v>81</v>
      </c>
      <c r="D133" s="164" t="s">
        <v>176</v>
      </c>
      <c r="E133" s="165" t="s">
        <v>3508</v>
      </c>
      <c r="F133" s="166" t="s">
        <v>3509</v>
      </c>
      <c r="G133" s="167" t="s">
        <v>240</v>
      </c>
      <c r="H133" s="168">
        <v>55</v>
      </c>
      <c r="I133" s="169"/>
      <c r="J133" s="170">
        <f t="shared" ref="J133:J147" si="5">ROUND(I133*H133,2)</f>
        <v>0</v>
      </c>
      <c r="K133" s="171"/>
      <c r="L133" s="32"/>
      <c r="M133" s="172" t="s">
        <v>1</v>
      </c>
      <c r="N133" s="173" t="s">
        <v>39</v>
      </c>
      <c r="O133" s="60"/>
      <c r="P133" s="174">
        <f t="shared" ref="P133:P147" si="6">O133*H133</f>
        <v>0</v>
      </c>
      <c r="Q133" s="174">
        <v>0</v>
      </c>
      <c r="R133" s="174">
        <f t="shared" ref="R133:R147" si="7">Q133*H133</f>
        <v>0</v>
      </c>
      <c r="S133" s="174">
        <v>0</v>
      </c>
      <c r="T133" s="175">
        <f t="shared" ref="T133:T147" si="8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285</v>
      </c>
      <c r="AT133" s="176" t="s">
        <v>176</v>
      </c>
      <c r="AU133" s="176" t="s">
        <v>151</v>
      </c>
      <c r="AY133" s="16" t="s">
        <v>173</v>
      </c>
      <c r="BE133" s="177">
        <f t="shared" ref="BE133:BE147" si="9">IF(N133="základná",J133,0)</f>
        <v>0</v>
      </c>
      <c r="BF133" s="177">
        <f t="shared" ref="BF133:BF147" si="10">IF(N133="znížená",J133,0)</f>
        <v>0</v>
      </c>
      <c r="BG133" s="177">
        <f t="shared" ref="BG133:BG147" si="11">IF(N133="zákl. prenesená",J133,0)</f>
        <v>0</v>
      </c>
      <c r="BH133" s="177">
        <f t="shared" ref="BH133:BH147" si="12">IF(N133="zníž. prenesená",J133,0)</f>
        <v>0</v>
      </c>
      <c r="BI133" s="177">
        <f t="shared" ref="BI133:BI147" si="13">IF(N133="nulová",J133,0)</f>
        <v>0</v>
      </c>
      <c r="BJ133" s="16" t="s">
        <v>151</v>
      </c>
      <c r="BK133" s="177">
        <f t="shared" ref="BK133:BK147" si="14">ROUND(I133*H133,2)</f>
        <v>0</v>
      </c>
      <c r="BL133" s="16" t="s">
        <v>285</v>
      </c>
      <c r="BM133" s="176" t="s">
        <v>151</v>
      </c>
    </row>
    <row r="134" spans="1:65" s="2" customFormat="1" ht="24.2" customHeight="1">
      <c r="A134" s="31"/>
      <c r="B134" s="129"/>
      <c r="C134" s="183" t="s">
        <v>151</v>
      </c>
      <c r="D134" s="183" t="s">
        <v>407</v>
      </c>
      <c r="E134" s="184" t="s">
        <v>3510</v>
      </c>
      <c r="F134" s="185" t="s">
        <v>3511</v>
      </c>
      <c r="G134" s="186" t="s">
        <v>240</v>
      </c>
      <c r="H134" s="187">
        <v>25</v>
      </c>
      <c r="I134" s="188"/>
      <c r="J134" s="189">
        <f t="shared" si="5"/>
        <v>0</v>
      </c>
      <c r="K134" s="190"/>
      <c r="L134" s="191"/>
      <c r="M134" s="192" t="s">
        <v>1</v>
      </c>
      <c r="N134" s="193" t="s">
        <v>39</v>
      </c>
      <c r="O134" s="60"/>
      <c r="P134" s="174">
        <f t="shared" si="6"/>
        <v>0</v>
      </c>
      <c r="Q134" s="174">
        <v>0</v>
      </c>
      <c r="R134" s="174">
        <f t="shared" si="7"/>
        <v>0</v>
      </c>
      <c r="S134" s="174">
        <v>0</v>
      </c>
      <c r="T134" s="175">
        <f t="shared" si="8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868</v>
      </c>
      <c r="AT134" s="176" t="s">
        <v>407</v>
      </c>
      <c r="AU134" s="176" t="s">
        <v>151</v>
      </c>
      <c r="AY134" s="16" t="s">
        <v>173</v>
      </c>
      <c r="BE134" s="177">
        <f t="shared" si="9"/>
        <v>0</v>
      </c>
      <c r="BF134" s="177">
        <f t="shared" si="10"/>
        <v>0</v>
      </c>
      <c r="BG134" s="177">
        <f t="shared" si="11"/>
        <v>0</v>
      </c>
      <c r="BH134" s="177">
        <f t="shared" si="12"/>
        <v>0</v>
      </c>
      <c r="BI134" s="177">
        <f t="shared" si="13"/>
        <v>0</v>
      </c>
      <c r="BJ134" s="16" t="s">
        <v>151</v>
      </c>
      <c r="BK134" s="177">
        <f t="shared" si="14"/>
        <v>0</v>
      </c>
      <c r="BL134" s="16" t="s">
        <v>285</v>
      </c>
      <c r="BM134" s="176" t="s">
        <v>180</v>
      </c>
    </row>
    <row r="135" spans="1:65" s="2" customFormat="1" ht="21.75" customHeight="1">
      <c r="A135" s="31"/>
      <c r="B135" s="129"/>
      <c r="C135" s="183" t="s">
        <v>183</v>
      </c>
      <c r="D135" s="183" t="s">
        <v>407</v>
      </c>
      <c r="E135" s="184" t="s">
        <v>3512</v>
      </c>
      <c r="F135" s="185" t="s">
        <v>3513</v>
      </c>
      <c r="G135" s="186" t="s">
        <v>240</v>
      </c>
      <c r="H135" s="187">
        <v>30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39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868</v>
      </c>
      <c r="AT135" s="176" t="s">
        <v>407</v>
      </c>
      <c r="AU135" s="176" t="s">
        <v>151</v>
      </c>
      <c r="AY135" s="16" t="s">
        <v>173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151</v>
      </c>
      <c r="BK135" s="177">
        <f t="shared" si="14"/>
        <v>0</v>
      </c>
      <c r="BL135" s="16" t="s">
        <v>285</v>
      </c>
      <c r="BM135" s="176" t="s">
        <v>187</v>
      </c>
    </row>
    <row r="136" spans="1:65" s="2" customFormat="1" ht="55.5" customHeight="1">
      <c r="A136" s="31"/>
      <c r="B136" s="129"/>
      <c r="C136" s="164" t="s">
        <v>180</v>
      </c>
      <c r="D136" s="164" t="s">
        <v>176</v>
      </c>
      <c r="E136" s="165" t="s">
        <v>3514</v>
      </c>
      <c r="F136" s="166" t="s">
        <v>3515</v>
      </c>
      <c r="G136" s="167" t="s">
        <v>245</v>
      </c>
      <c r="H136" s="168">
        <v>1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39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285</v>
      </c>
      <c r="AT136" s="176" t="s">
        <v>176</v>
      </c>
      <c r="AU136" s="176" t="s">
        <v>151</v>
      </c>
      <c r="AY136" s="16" t="s">
        <v>173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151</v>
      </c>
      <c r="BK136" s="177">
        <f t="shared" si="14"/>
        <v>0</v>
      </c>
      <c r="BL136" s="16" t="s">
        <v>285</v>
      </c>
      <c r="BM136" s="176" t="s">
        <v>190</v>
      </c>
    </row>
    <row r="137" spans="1:65" s="2" customFormat="1" ht="33" customHeight="1">
      <c r="A137" s="31"/>
      <c r="B137" s="129"/>
      <c r="C137" s="164" t="s">
        <v>116</v>
      </c>
      <c r="D137" s="164" t="s">
        <v>176</v>
      </c>
      <c r="E137" s="165" t="s">
        <v>3516</v>
      </c>
      <c r="F137" s="166" t="s">
        <v>3517</v>
      </c>
      <c r="G137" s="167" t="s">
        <v>1803</v>
      </c>
      <c r="H137" s="168">
        <v>1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39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285</v>
      </c>
      <c r="AT137" s="176" t="s">
        <v>176</v>
      </c>
      <c r="AU137" s="176" t="s">
        <v>151</v>
      </c>
      <c r="AY137" s="16" t="s">
        <v>173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151</v>
      </c>
      <c r="BK137" s="177">
        <f t="shared" si="14"/>
        <v>0</v>
      </c>
      <c r="BL137" s="16" t="s">
        <v>285</v>
      </c>
      <c r="BM137" s="176" t="s">
        <v>110</v>
      </c>
    </row>
    <row r="138" spans="1:65" s="2" customFormat="1" ht="16.5" customHeight="1">
      <c r="A138" s="31"/>
      <c r="B138" s="129"/>
      <c r="C138" s="164" t="s">
        <v>119</v>
      </c>
      <c r="D138" s="164" t="s">
        <v>176</v>
      </c>
      <c r="E138" s="165" t="s">
        <v>3518</v>
      </c>
      <c r="F138" s="166" t="s">
        <v>3519</v>
      </c>
      <c r="G138" s="167" t="s">
        <v>1803</v>
      </c>
      <c r="H138" s="168">
        <v>1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39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285</v>
      </c>
      <c r="AT138" s="176" t="s">
        <v>176</v>
      </c>
      <c r="AU138" s="176" t="s">
        <v>151</v>
      </c>
      <c r="AY138" s="16" t="s">
        <v>173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151</v>
      </c>
      <c r="BK138" s="177">
        <f t="shared" si="14"/>
        <v>0</v>
      </c>
      <c r="BL138" s="16" t="s">
        <v>285</v>
      </c>
      <c r="BM138" s="176" t="s">
        <v>113</v>
      </c>
    </row>
    <row r="139" spans="1:65" s="2" customFormat="1" ht="16.5" customHeight="1">
      <c r="A139" s="31"/>
      <c r="B139" s="129"/>
      <c r="C139" s="164" t="s">
        <v>220</v>
      </c>
      <c r="D139" s="164" t="s">
        <v>176</v>
      </c>
      <c r="E139" s="165" t="s">
        <v>3520</v>
      </c>
      <c r="F139" s="166" t="s">
        <v>3521</v>
      </c>
      <c r="G139" s="167" t="s">
        <v>1803</v>
      </c>
      <c r="H139" s="168">
        <v>1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39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285</v>
      </c>
      <c r="AT139" s="176" t="s">
        <v>176</v>
      </c>
      <c r="AU139" s="176" t="s">
        <v>151</v>
      </c>
      <c r="AY139" s="16" t="s">
        <v>173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151</v>
      </c>
      <c r="BK139" s="177">
        <f t="shared" si="14"/>
        <v>0</v>
      </c>
      <c r="BL139" s="16" t="s">
        <v>285</v>
      </c>
      <c r="BM139" s="176" t="s">
        <v>119</v>
      </c>
    </row>
    <row r="140" spans="1:65" s="2" customFormat="1" ht="16.5" customHeight="1">
      <c r="A140" s="31"/>
      <c r="B140" s="129"/>
      <c r="C140" s="164" t="s">
        <v>191</v>
      </c>
      <c r="D140" s="164" t="s">
        <v>176</v>
      </c>
      <c r="E140" s="165" t="s">
        <v>3522</v>
      </c>
      <c r="F140" s="166" t="s">
        <v>3523</v>
      </c>
      <c r="G140" s="167" t="s">
        <v>1803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39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285</v>
      </c>
      <c r="AT140" s="176" t="s">
        <v>176</v>
      </c>
      <c r="AU140" s="176" t="s">
        <v>151</v>
      </c>
      <c r="AY140" s="16" t="s">
        <v>173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151</v>
      </c>
      <c r="BK140" s="177">
        <f t="shared" si="14"/>
        <v>0</v>
      </c>
      <c r="BL140" s="16" t="s">
        <v>285</v>
      </c>
      <c r="BM140" s="176" t="s">
        <v>201</v>
      </c>
    </row>
    <row r="141" spans="1:65" s="2" customFormat="1" ht="16.5" customHeight="1">
      <c r="A141" s="31"/>
      <c r="B141" s="129"/>
      <c r="C141" s="164" t="s">
        <v>187</v>
      </c>
      <c r="D141" s="164" t="s">
        <v>176</v>
      </c>
      <c r="E141" s="165" t="s">
        <v>3524</v>
      </c>
      <c r="F141" s="166" t="s">
        <v>3525</v>
      </c>
      <c r="G141" s="167" t="s">
        <v>1803</v>
      </c>
      <c r="H141" s="168">
        <v>1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39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285</v>
      </c>
      <c r="AT141" s="176" t="s">
        <v>176</v>
      </c>
      <c r="AU141" s="176" t="s">
        <v>151</v>
      </c>
      <c r="AY141" s="16" t="s">
        <v>173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151</v>
      </c>
      <c r="BK141" s="177">
        <f t="shared" si="14"/>
        <v>0</v>
      </c>
      <c r="BL141" s="16" t="s">
        <v>285</v>
      </c>
      <c r="BM141" s="176" t="s">
        <v>204</v>
      </c>
    </row>
    <row r="142" spans="1:65" s="2" customFormat="1" ht="16.5" customHeight="1">
      <c r="A142" s="31"/>
      <c r="B142" s="129"/>
      <c r="C142" s="164" t="s">
        <v>196</v>
      </c>
      <c r="D142" s="164" t="s">
        <v>176</v>
      </c>
      <c r="E142" s="165" t="s">
        <v>3526</v>
      </c>
      <c r="F142" s="166" t="s">
        <v>3527</v>
      </c>
      <c r="G142" s="167" t="s">
        <v>1376</v>
      </c>
      <c r="H142" s="168">
        <v>500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39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285</v>
      </c>
      <c r="AT142" s="176" t="s">
        <v>176</v>
      </c>
      <c r="AU142" s="176" t="s">
        <v>151</v>
      </c>
      <c r="AY142" s="16" t="s">
        <v>173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151</v>
      </c>
      <c r="BK142" s="177">
        <f t="shared" si="14"/>
        <v>0</v>
      </c>
      <c r="BL142" s="16" t="s">
        <v>285</v>
      </c>
      <c r="BM142" s="176" t="s">
        <v>7</v>
      </c>
    </row>
    <row r="143" spans="1:65" s="2" customFormat="1" ht="16.5" customHeight="1">
      <c r="A143" s="31"/>
      <c r="B143" s="129"/>
      <c r="C143" s="164" t="s">
        <v>190</v>
      </c>
      <c r="D143" s="164" t="s">
        <v>176</v>
      </c>
      <c r="E143" s="165" t="s">
        <v>3528</v>
      </c>
      <c r="F143" s="166" t="s">
        <v>3529</v>
      </c>
      <c r="G143" s="167" t="s">
        <v>1376</v>
      </c>
      <c r="H143" s="168">
        <v>500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39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285</v>
      </c>
      <c r="AT143" s="176" t="s">
        <v>176</v>
      </c>
      <c r="AU143" s="176" t="s">
        <v>151</v>
      </c>
      <c r="AY143" s="16" t="s">
        <v>173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151</v>
      </c>
      <c r="BK143" s="177">
        <f t="shared" si="14"/>
        <v>0</v>
      </c>
      <c r="BL143" s="16" t="s">
        <v>285</v>
      </c>
      <c r="BM143" s="176" t="s">
        <v>210</v>
      </c>
    </row>
    <row r="144" spans="1:65" s="2" customFormat="1" ht="24.2" customHeight="1">
      <c r="A144" s="31"/>
      <c r="B144" s="129"/>
      <c r="C144" s="164" t="s">
        <v>174</v>
      </c>
      <c r="D144" s="164" t="s">
        <v>176</v>
      </c>
      <c r="E144" s="165" t="s">
        <v>3530</v>
      </c>
      <c r="F144" s="166" t="s">
        <v>3531</v>
      </c>
      <c r="G144" s="167" t="s">
        <v>1803</v>
      </c>
      <c r="H144" s="168">
        <v>1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39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285</v>
      </c>
      <c r="AT144" s="176" t="s">
        <v>176</v>
      </c>
      <c r="AU144" s="176" t="s">
        <v>151</v>
      </c>
      <c r="AY144" s="16" t="s">
        <v>173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151</v>
      </c>
      <c r="BK144" s="177">
        <f t="shared" si="14"/>
        <v>0</v>
      </c>
      <c r="BL144" s="16" t="s">
        <v>285</v>
      </c>
      <c r="BM144" s="176" t="s">
        <v>213</v>
      </c>
    </row>
    <row r="145" spans="1:65" s="2" customFormat="1" ht="24.2" customHeight="1">
      <c r="A145" s="31"/>
      <c r="B145" s="129"/>
      <c r="C145" s="164" t="s">
        <v>110</v>
      </c>
      <c r="D145" s="164" t="s">
        <v>176</v>
      </c>
      <c r="E145" s="165" t="s">
        <v>3532</v>
      </c>
      <c r="F145" s="166" t="s">
        <v>3533</v>
      </c>
      <c r="G145" s="167" t="s">
        <v>1803</v>
      </c>
      <c r="H145" s="168">
        <v>20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39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285</v>
      </c>
      <c r="AT145" s="176" t="s">
        <v>176</v>
      </c>
      <c r="AU145" s="176" t="s">
        <v>151</v>
      </c>
      <c r="AY145" s="16" t="s">
        <v>173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151</v>
      </c>
      <c r="BK145" s="177">
        <f t="shared" si="14"/>
        <v>0</v>
      </c>
      <c r="BL145" s="16" t="s">
        <v>285</v>
      </c>
      <c r="BM145" s="176" t="s">
        <v>216</v>
      </c>
    </row>
    <row r="146" spans="1:65" s="2" customFormat="1" ht="44.25" customHeight="1">
      <c r="A146" s="31"/>
      <c r="B146" s="129"/>
      <c r="C146" s="164" t="s">
        <v>207</v>
      </c>
      <c r="D146" s="164" t="s">
        <v>176</v>
      </c>
      <c r="E146" s="165" t="s">
        <v>3534</v>
      </c>
      <c r="F146" s="166" t="s">
        <v>3535</v>
      </c>
      <c r="G146" s="167" t="s">
        <v>1803</v>
      </c>
      <c r="H146" s="168">
        <v>1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39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285</v>
      </c>
      <c r="AT146" s="176" t="s">
        <v>176</v>
      </c>
      <c r="AU146" s="176" t="s">
        <v>151</v>
      </c>
      <c r="AY146" s="16" t="s">
        <v>173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151</v>
      </c>
      <c r="BK146" s="177">
        <f t="shared" si="14"/>
        <v>0</v>
      </c>
      <c r="BL146" s="16" t="s">
        <v>285</v>
      </c>
      <c r="BM146" s="176" t="s">
        <v>219</v>
      </c>
    </row>
    <row r="147" spans="1:65" s="2" customFormat="1" ht="27" customHeight="1">
      <c r="A147" s="31"/>
      <c r="B147" s="129"/>
      <c r="C147" s="164" t="s">
        <v>113</v>
      </c>
      <c r="D147" s="164" t="s">
        <v>176</v>
      </c>
      <c r="E147" s="165" t="s">
        <v>3536</v>
      </c>
      <c r="F147" s="166" t="s">
        <v>3540</v>
      </c>
      <c r="G147" s="167" t="s">
        <v>1803</v>
      </c>
      <c r="H147" s="168">
        <v>25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39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285</v>
      </c>
      <c r="AT147" s="176" t="s">
        <v>176</v>
      </c>
      <c r="AU147" s="176" t="s">
        <v>151</v>
      </c>
      <c r="AY147" s="16" t="s">
        <v>173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151</v>
      </c>
      <c r="BK147" s="177">
        <f t="shared" si="14"/>
        <v>0</v>
      </c>
      <c r="BL147" s="16" t="s">
        <v>285</v>
      </c>
      <c r="BM147" s="176" t="s">
        <v>223</v>
      </c>
    </row>
    <row r="148" spans="1:65" s="12" customFormat="1" ht="25.9" customHeight="1">
      <c r="B148" s="151"/>
      <c r="D148" s="152" t="s">
        <v>72</v>
      </c>
      <c r="E148" s="153" t="s">
        <v>1356</v>
      </c>
      <c r="F148" s="153" t="s">
        <v>2251</v>
      </c>
      <c r="I148" s="154"/>
      <c r="J148" s="155">
        <f>BK148</f>
        <v>0</v>
      </c>
      <c r="L148" s="151"/>
      <c r="M148" s="156"/>
      <c r="N148" s="157"/>
      <c r="O148" s="157"/>
      <c r="P148" s="158">
        <f>P149</f>
        <v>0</v>
      </c>
      <c r="Q148" s="157"/>
      <c r="R148" s="158">
        <f>R149</f>
        <v>0</v>
      </c>
      <c r="S148" s="157"/>
      <c r="T148" s="159">
        <f>T149</f>
        <v>0</v>
      </c>
      <c r="AR148" s="152" t="s">
        <v>180</v>
      </c>
      <c r="AT148" s="160" t="s">
        <v>72</v>
      </c>
      <c r="AU148" s="160" t="s">
        <v>73</v>
      </c>
      <c r="AY148" s="152" t="s">
        <v>173</v>
      </c>
      <c r="BK148" s="161">
        <f>BK149</f>
        <v>0</v>
      </c>
    </row>
    <row r="149" spans="1:65" s="2" customFormat="1" ht="33" customHeight="1">
      <c r="A149" s="31"/>
      <c r="B149" s="129"/>
      <c r="C149" s="164" t="s">
        <v>201</v>
      </c>
      <c r="D149" s="164" t="s">
        <v>176</v>
      </c>
      <c r="E149" s="165" t="s">
        <v>3129</v>
      </c>
      <c r="F149" s="166" t="s">
        <v>3537</v>
      </c>
      <c r="G149" s="167" t="s">
        <v>710</v>
      </c>
      <c r="H149" s="168">
        <v>20</v>
      </c>
      <c r="I149" s="169"/>
      <c r="J149" s="170">
        <f>ROUND(I149*H149,2)</f>
        <v>0</v>
      </c>
      <c r="K149" s="171"/>
      <c r="L149" s="32"/>
      <c r="M149" s="172" t="s">
        <v>1</v>
      </c>
      <c r="N149" s="173" t="s">
        <v>39</v>
      </c>
      <c r="O149" s="60"/>
      <c r="P149" s="174">
        <f>O149*H149</f>
        <v>0</v>
      </c>
      <c r="Q149" s="174">
        <v>0</v>
      </c>
      <c r="R149" s="174">
        <f>Q149*H149</f>
        <v>0</v>
      </c>
      <c r="S149" s="174">
        <v>0</v>
      </c>
      <c r="T149" s="175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2254</v>
      </c>
      <c r="AT149" s="176" t="s">
        <v>176</v>
      </c>
      <c r="AU149" s="176" t="s">
        <v>81</v>
      </c>
      <c r="AY149" s="16" t="s">
        <v>173</v>
      </c>
      <c r="BE149" s="177">
        <f>IF(N149="základná",J149,0)</f>
        <v>0</v>
      </c>
      <c r="BF149" s="177">
        <f>IF(N149="znížená",J149,0)</f>
        <v>0</v>
      </c>
      <c r="BG149" s="177">
        <f>IF(N149="zákl. prenesená",J149,0)</f>
        <v>0</v>
      </c>
      <c r="BH149" s="177">
        <f>IF(N149="zníž. prenesená",J149,0)</f>
        <v>0</v>
      </c>
      <c r="BI149" s="177">
        <f>IF(N149="nulová",J149,0)</f>
        <v>0</v>
      </c>
      <c r="BJ149" s="16" t="s">
        <v>151</v>
      </c>
      <c r="BK149" s="177">
        <f>ROUND(I149*H149,2)</f>
        <v>0</v>
      </c>
      <c r="BL149" s="16" t="s">
        <v>2254</v>
      </c>
      <c r="BM149" s="176" t="s">
        <v>226</v>
      </c>
    </row>
    <row r="150" spans="1:65" s="12" customFormat="1" ht="25.9" customHeight="1">
      <c r="B150" s="151"/>
      <c r="D150" s="152" t="s">
        <v>72</v>
      </c>
      <c r="E150" s="153" t="s">
        <v>150</v>
      </c>
      <c r="F150" s="153" t="s">
        <v>1357</v>
      </c>
      <c r="I150" s="154"/>
      <c r="J150" s="155">
        <f>BK150</f>
        <v>0</v>
      </c>
      <c r="L150" s="151"/>
      <c r="M150" s="212"/>
      <c r="N150" s="213"/>
      <c r="O150" s="213"/>
      <c r="P150" s="214">
        <v>0</v>
      </c>
      <c r="Q150" s="213"/>
      <c r="R150" s="214">
        <v>0</v>
      </c>
      <c r="S150" s="213"/>
      <c r="T150" s="215">
        <v>0</v>
      </c>
      <c r="AR150" s="152" t="s">
        <v>191</v>
      </c>
      <c r="AT150" s="160" t="s">
        <v>72</v>
      </c>
      <c r="AU150" s="160" t="s">
        <v>73</v>
      </c>
      <c r="AY150" s="152" t="s">
        <v>173</v>
      </c>
      <c r="BK150" s="161">
        <v>0</v>
      </c>
    </row>
    <row r="151" spans="1:65" s="2" customFormat="1" ht="6.95" customHeight="1">
      <c r="A151" s="31"/>
      <c r="B151" s="49"/>
      <c r="C151" s="50"/>
      <c r="D151" s="50"/>
      <c r="E151" s="50"/>
      <c r="F151" s="50"/>
      <c r="G151" s="50"/>
      <c r="H151" s="50"/>
      <c r="I151" s="50"/>
      <c r="J151" s="50"/>
      <c r="K151" s="50"/>
      <c r="L151" s="32"/>
      <c r="M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82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124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J115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ROUND((SUM(BE115:BE122) + SUM(BE142:BE218)),  2)</f>
        <v>0</v>
      </c>
      <c r="G35" s="104"/>
      <c r="H35" s="104"/>
      <c r="I35" s="105">
        <v>0.2</v>
      </c>
      <c r="J35" s="103">
        <f>ROUND(((SUM(BE115:BE122) + SUM(BE142:BE218))*I35),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ROUND((SUM(BF115:BF122) + SUM(BF142:BF218)),  2)</f>
        <v>0</v>
      </c>
      <c r="G36" s="104"/>
      <c r="H36" s="104"/>
      <c r="I36" s="105">
        <v>0.2</v>
      </c>
      <c r="J36" s="103">
        <f>ROUND(((SUM(BF115:BF122) + SUM(BF142:BF218))*I36),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ROUND((SUM(BG115:BG122) + SUM(BG142:BG218)),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ROUND((SUM(BH115:BH122) + SUM(BH142:BH218)),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ROUND((SUM(BI115:BI122) + SUM(BI142:BI218)),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00 - SO 01 Športova hala - buracie práce 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J142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2:12" s="9" customFormat="1" ht="24.95" customHeight="1">
      <c r="B97" s="119"/>
      <c r="D97" s="120" t="s">
        <v>132</v>
      </c>
      <c r="E97" s="121"/>
      <c r="F97" s="121"/>
      <c r="G97" s="121"/>
      <c r="H97" s="121"/>
      <c r="I97" s="121"/>
      <c r="J97" s="122">
        <f>J143</f>
        <v>0</v>
      </c>
      <c r="L97" s="119"/>
    </row>
    <row r="98" spans="2:12" s="10" customFormat="1" ht="19.899999999999999" customHeight="1">
      <c r="B98" s="123"/>
      <c r="D98" s="124" t="s">
        <v>133</v>
      </c>
      <c r="E98" s="125"/>
      <c r="F98" s="125"/>
      <c r="G98" s="125"/>
      <c r="H98" s="125"/>
      <c r="I98" s="125"/>
      <c r="J98" s="126">
        <f>J144</f>
        <v>0</v>
      </c>
      <c r="L98" s="123"/>
    </row>
    <row r="99" spans="2:12" s="9" customFormat="1" ht="24.95" customHeight="1">
      <c r="B99" s="119"/>
      <c r="D99" s="120" t="s">
        <v>134</v>
      </c>
      <c r="E99" s="121"/>
      <c r="F99" s="121"/>
      <c r="G99" s="121"/>
      <c r="H99" s="121"/>
      <c r="I99" s="121"/>
      <c r="J99" s="122">
        <f>J177</f>
        <v>0</v>
      </c>
      <c r="L99" s="119"/>
    </row>
    <row r="100" spans="2:12" s="10" customFormat="1" ht="19.899999999999999" customHeight="1">
      <c r="B100" s="123"/>
      <c r="D100" s="124" t="s">
        <v>135</v>
      </c>
      <c r="E100" s="125"/>
      <c r="F100" s="125"/>
      <c r="G100" s="125"/>
      <c r="H100" s="125"/>
      <c r="I100" s="125"/>
      <c r="J100" s="126">
        <f>J178</f>
        <v>0</v>
      </c>
      <c r="L100" s="123"/>
    </row>
    <row r="101" spans="2:12" s="10" customFormat="1" ht="19.899999999999999" customHeight="1">
      <c r="B101" s="123"/>
      <c r="D101" s="124" t="s">
        <v>136</v>
      </c>
      <c r="E101" s="125"/>
      <c r="F101" s="125"/>
      <c r="G101" s="125"/>
      <c r="H101" s="125"/>
      <c r="I101" s="125"/>
      <c r="J101" s="126">
        <f>J185</f>
        <v>0</v>
      </c>
      <c r="L101" s="123"/>
    </row>
    <row r="102" spans="2:12" s="10" customFormat="1" ht="19.899999999999999" customHeight="1">
      <c r="B102" s="123"/>
      <c r="D102" s="124" t="s">
        <v>137</v>
      </c>
      <c r="E102" s="125"/>
      <c r="F102" s="125"/>
      <c r="G102" s="125"/>
      <c r="H102" s="125"/>
      <c r="I102" s="125"/>
      <c r="J102" s="126">
        <f>J187</f>
        <v>0</v>
      </c>
      <c r="L102" s="123"/>
    </row>
    <row r="103" spans="2:12" s="10" customFormat="1" ht="19.899999999999999" customHeight="1">
      <c r="B103" s="123"/>
      <c r="D103" s="124" t="s">
        <v>138</v>
      </c>
      <c r="E103" s="125"/>
      <c r="F103" s="125"/>
      <c r="G103" s="125"/>
      <c r="H103" s="125"/>
      <c r="I103" s="125"/>
      <c r="J103" s="126">
        <f>J191</f>
        <v>0</v>
      </c>
      <c r="L103" s="123"/>
    </row>
    <row r="104" spans="2:12" s="10" customFormat="1" ht="19.899999999999999" customHeight="1">
      <c r="B104" s="123"/>
      <c r="D104" s="124" t="s">
        <v>139</v>
      </c>
      <c r="E104" s="125"/>
      <c r="F104" s="125"/>
      <c r="G104" s="125"/>
      <c r="H104" s="125"/>
      <c r="I104" s="125"/>
      <c r="J104" s="126">
        <f>J193</f>
        <v>0</v>
      </c>
      <c r="L104" s="123"/>
    </row>
    <row r="105" spans="2:12" s="10" customFormat="1" ht="19.899999999999999" customHeight="1">
      <c r="B105" s="123"/>
      <c r="D105" s="124" t="s">
        <v>140</v>
      </c>
      <c r="E105" s="125"/>
      <c r="F105" s="125"/>
      <c r="G105" s="125"/>
      <c r="H105" s="125"/>
      <c r="I105" s="125"/>
      <c r="J105" s="126">
        <f>J196</f>
        <v>0</v>
      </c>
      <c r="L105" s="123"/>
    </row>
    <row r="106" spans="2:12" s="10" customFormat="1" ht="19.899999999999999" customHeight="1">
      <c r="B106" s="123"/>
      <c r="D106" s="124" t="s">
        <v>141</v>
      </c>
      <c r="E106" s="125"/>
      <c r="F106" s="125"/>
      <c r="G106" s="125"/>
      <c r="H106" s="125"/>
      <c r="I106" s="125"/>
      <c r="J106" s="126">
        <f>J199</f>
        <v>0</v>
      </c>
      <c r="L106" s="123"/>
    </row>
    <row r="107" spans="2:12" s="10" customFormat="1" ht="19.899999999999999" customHeight="1">
      <c r="B107" s="123"/>
      <c r="D107" s="124" t="s">
        <v>142</v>
      </c>
      <c r="E107" s="125"/>
      <c r="F107" s="125"/>
      <c r="G107" s="125"/>
      <c r="H107" s="125"/>
      <c r="I107" s="125"/>
      <c r="J107" s="126">
        <f>J204</f>
        <v>0</v>
      </c>
      <c r="L107" s="123"/>
    </row>
    <row r="108" spans="2:12" s="10" customFormat="1" ht="19.899999999999999" customHeight="1">
      <c r="B108" s="123"/>
      <c r="D108" s="124" t="s">
        <v>143</v>
      </c>
      <c r="E108" s="125"/>
      <c r="F108" s="125"/>
      <c r="G108" s="125"/>
      <c r="H108" s="125"/>
      <c r="I108" s="125"/>
      <c r="J108" s="126">
        <f>J208</f>
        <v>0</v>
      </c>
      <c r="L108" s="123"/>
    </row>
    <row r="109" spans="2:12" s="10" customFormat="1" ht="19.899999999999999" customHeight="1">
      <c r="B109" s="123"/>
      <c r="D109" s="124" t="s">
        <v>144</v>
      </c>
      <c r="E109" s="125"/>
      <c r="F109" s="125"/>
      <c r="G109" s="125"/>
      <c r="H109" s="125"/>
      <c r="I109" s="125"/>
      <c r="J109" s="126">
        <f>J210</f>
        <v>0</v>
      </c>
      <c r="L109" s="123"/>
    </row>
    <row r="110" spans="2:12" s="10" customFormat="1" ht="19.899999999999999" customHeight="1">
      <c r="B110" s="123"/>
      <c r="D110" s="124" t="s">
        <v>145</v>
      </c>
      <c r="E110" s="125"/>
      <c r="F110" s="125"/>
      <c r="G110" s="125"/>
      <c r="H110" s="125"/>
      <c r="I110" s="125"/>
      <c r="J110" s="126">
        <f>J213</f>
        <v>0</v>
      </c>
      <c r="L110" s="123"/>
    </row>
    <row r="111" spans="2:12" s="9" customFormat="1" ht="24.95" customHeight="1">
      <c r="B111" s="119"/>
      <c r="D111" s="120" t="s">
        <v>146</v>
      </c>
      <c r="E111" s="121"/>
      <c r="F111" s="121"/>
      <c r="G111" s="121"/>
      <c r="H111" s="121"/>
      <c r="I111" s="121"/>
      <c r="J111" s="122">
        <f>J216</f>
        <v>0</v>
      </c>
      <c r="L111" s="119"/>
    </row>
    <row r="112" spans="2:12" s="10" customFormat="1" ht="19.899999999999999" customHeight="1">
      <c r="B112" s="123"/>
      <c r="D112" s="124" t="s">
        <v>147</v>
      </c>
      <c r="E112" s="125"/>
      <c r="F112" s="125"/>
      <c r="G112" s="125"/>
      <c r="H112" s="125"/>
      <c r="I112" s="125"/>
      <c r="J112" s="126">
        <f>J217</f>
        <v>0</v>
      </c>
      <c r="L112" s="123"/>
    </row>
    <row r="113" spans="1:65" s="2" customFormat="1" ht="21.7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29.25" customHeight="1">
      <c r="A115" s="31"/>
      <c r="B115" s="32"/>
      <c r="C115" s="118" t="s">
        <v>148</v>
      </c>
      <c r="D115" s="31"/>
      <c r="E115" s="31"/>
      <c r="F115" s="31"/>
      <c r="G115" s="31"/>
      <c r="H115" s="31"/>
      <c r="I115" s="31"/>
      <c r="J115" s="127">
        <f>ROUND(J116 + J117 + J118 + J119 + J120 + J121,2)</f>
        <v>0</v>
      </c>
      <c r="K115" s="31"/>
      <c r="L115" s="44"/>
      <c r="N115" s="128" t="s">
        <v>37</v>
      </c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8" customHeight="1">
      <c r="A116" s="31"/>
      <c r="B116" s="129"/>
      <c r="C116" s="130"/>
      <c r="D116" s="259" t="s">
        <v>149</v>
      </c>
      <c r="E116" s="260"/>
      <c r="F116" s="260"/>
      <c r="G116" s="130"/>
      <c r="H116" s="130"/>
      <c r="I116" s="130"/>
      <c r="J116" s="132">
        <v>0</v>
      </c>
      <c r="K116" s="130"/>
      <c r="L116" s="133"/>
      <c r="M116" s="134"/>
      <c r="N116" s="135" t="s">
        <v>39</v>
      </c>
      <c r="O116" s="134"/>
      <c r="P116" s="134"/>
      <c r="Q116" s="134"/>
      <c r="R116" s="134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6" t="s">
        <v>150</v>
      </c>
      <c r="AZ116" s="134"/>
      <c r="BA116" s="134"/>
      <c r="BB116" s="134"/>
      <c r="BC116" s="134"/>
      <c r="BD116" s="134"/>
      <c r="BE116" s="137">
        <f t="shared" ref="BE116:BE121" si="0">IF(N116="základná",J116,0)</f>
        <v>0</v>
      </c>
      <c r="BF116" s="137">
        <f t="shared" ref="BF116:BF121" si="1">IF(N116="znížená",J116,0)</f>
        <v>0</v>
      </c>
      <c r="BG116" s="137">
        <f t="shared" ref="BG116:BG121" si="2">IF(N116="zákl. prenesená",J116,0)</f>
        <v>0</v>
      </c>
      <c r="BH116" s="137">
        <f t="shared" ref="BH116:BH121" si="3">IF(N116="zníž. prenesená",J116,0)</f>
        <v>0</v>
      </c>
      <c r="BI116" s="137">
        <f t="shared" ref="BI116:BI121" si="4">IF(N116="nulová",J116,0)</f>
        <v>0</v>
      </c>
      <c r="BJ116" s="136" t="s">
        <v>151</v>
      </c>
      <c r="BK116" s="134"/>
      <c r="BL116" s="134"/>
      <c r="BM116" s="134"/>
    </row>
    <row r="117" spans="1:65" s="2" customFormat="1" ht="18" customHeight="1">
      <c r="A117" s="31"/>
      <c r="B117" s="129"/>
      <c r="C117" s="130"/>
      <c r="D117" s="259" t="s">
        <v>152</v>
      </c>
      <c r="E117" s="260"/>
      <c r="F117" s="260"/>
      <c r="G117" s="130"/>
      <c r="H117" s="130"/>
      <c r="I117" s="130"/>
      <c r="J117" s="132">
        <v>0</v>
      </c>
      <c r="K117" s="130"/>
      <c r="L117" s="133"/>
      <c r="M117" s="134"/>
      <c r="N117" s="135" t="s">
        <v>39</v>
      </c>
      <c r="O117" s="134"/>
      <c r="P117" s="134"/>
      <c r="Q117" s="134"/>
      <c r="R117" s="134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6" t="s">
        <v>150</v>
      </c>
      <c r="AZ117" s="134"/>
      <c r="BA117" s="134"/>
      <c r="BB117" s="134"/>
      <c r="BC117" s="134"/>
      <c r="BD117" s="134"/>
      <c r="BE117" s="137">
        <f t="shared" si="0"/>
        <v>0</v>
      </c>
      <c r="BF117" s="137">
        <f t="shared" si="1"/>
        <v>0</v>
      </c>
      <c r="BG117" s="137">
        <f t="shared" si="2"/>
        <v>0</v>
      </c>
      <c r="BH117" s="137">
        <f t="shared" si="3"/>
        <v>0</v>
      </c>
      <c r="BI117" s="137">
        <f t="shared" si="4"/>
        <v>0</v>
      </c>
      <c r="BJ117" s="136" t="s">
        <v>151</v>
      </c>
      <c r="BK117" s="134"/>
      <c r="BL117" s="134"/>
      <c r="BM117" s="134"/>
    </row>
    <row r="118" spans="1:65" s="2" customFormat="1" ht="18" customHeight="1">
      <c r="A118" s="31"/>
      <c r="B118" s="129"/>
      <c r="C118" s="130"/>
      <c r="D118" s="259" t="s">
        <v>153</v>
      </c>
      <c r="E118" s="260"/>
      <c r="F118" s="260"/>
      <c r="G118" s="130"/>
      <c r="H118" s="130"/>
      <c r="I118" s="130"/>
      <c r="J118" s="132">
        <v>0</v>
      </c>
      <c r="K118" s="130"/>
      <c r="L118" s="133"/>
      <c r="M118" s="134"/>
      <c r="N118" s="135" t="s">
        <v>39</v>
      </c>
      <c r="O118" s="134"/>
      <c r="P118" s="134"/>
      <c r="Q118" s="134"/>
      <c r="R118" s="134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6" t="s">
        <v>150</v>
      </c>
      <c r="AZ118" s="134"/>
      <c r="BA118" s="134"/>
      <c r="BB118" s="134"/>
      <c r="BC118" s="134"/>
      <c r="BD118" s="134"/>
      <c r="BE118" s="137">
        <f t="shared" si="0"/>
        <v>0</v>
      </c>
      <c r="BF118" s="137">
        <f t="shared" si="1"/>
        <v>0</v>
      </c>
      <c r="BG118" s="137">
        <f t="shared" si="2"/>
        <v>0</v>
      </c>
      <c r="BH118" s="137">
        <f t="shared" si="3"/>
        <v>0</v>
      </c>
      <c r="BI118" s="137">
        <f t="shared" si="4"/>
        <v>0</v>
      </c>
      <c r="BJ118" s="136" t="s">
        <v>151</v>
      </c>
      <c r="BK118" s="134"/>
      <c r="BL118" s="134"/>
      <c r="BM118" s="134"/>
    </row>
    <row r="119" spans="1:65" s="2" customFormat="1" ht="18" customHeight="1">
      <c r="A119" s="31"/>
      <c r="B119" s="129"/>
      <c r="C119" s="130"/>
      <c r="D119" s="259" t="s">
        <v>154</v>
      </c>
      <c r="E119" s="260"/>
      <c r="F119" s="260"/>
      <c r="G119" s="130"/>
      <c r="H119" s="130"/>
      <c r="I119" s="130"/>
      <c r="J119" s="132">
        <v>0</v>
      </c>
      <c r="K119" s="130"/>
      <c r="L119" s="133"/>
      <c r="M119" s="134"/>
      <c r="N119" s="135" t="s">
        <v>39</v>
      </c>
      <c r="O119" s="134"/>
      <c r="P119" s="134"/>
      <c r="Q119" s="134"/>
      <c r="R119" s="134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6" t="s">
        <v>150</v>
      </c>
      <c r="AZ119" s="134"/>
      <c r="BA119" s="134"/>
      <c r="BB119" s="134"/>
      <c r="BC119" s="134"/>
      <c r="BD119" s="134"/>
      <c r="BE119" s="137">
        <f t="shared" si="0"/>
        <v>0</v>
      </c>
      <c r="BF119" s="137">
        <f t="shared" si="1"/>
        <v>0</v>
      </c>
      <c r="BG119" s="137">
        <f t="shared" si="2"/>
        <v>0</v>
      </c>
      <c r="BH119" s="137">
        <f t="shared" si="3"/>
        <v>0</v>
      </c>
      <c r="BI119" s="137">
        <f t="shared" si="4"/>
        <v>0</v>
      </c>
      <c r="BJ119" s="136" t="s">
        <v>151</v>
      </c>
      <c r="BK119" s="134"/>
      <c r="BL119" s="134"/>
      <c r="BM119" s="134"/>
    </row>
    <row r="120" spans="1:65" s="2" customFormat="1" ht="18" customHeight="1">
      <c r="A120" s="31"/>
      <c r="B120" s="129"/>
      <c r="C120" s="130"/>
      <c r="D120" s="259" t="s">
        <v>155</v>
      </c>
      <c r="E120" s="260"/>
      <c r="F120" s="260"/>
      <c r="G120" s="130"/>
      <c r="H120" s="130"/>
      <c r="I120" s="130"/>
      <c r="J120" s="132">
        <v>0</v>
      </c>
      <c r="K120" s="130"/>
      <c r="L120" s="133"/>
      <c r="M120" s="134"/>
      <c r="N120" s="135" t="s">
        <v>39</v>
      </c>
      <c r="O120" s="134"/>
      <c r="P120" s="134"/>
      <c r="Q120" s="134"/>
      <c r="R120" s="134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6" t="s">
        <v>150</v>
      </c>
      <c r="AZ120" s="134"/>
      <c r="BA120" s="134"/>
      <c r="BB120" s="134"/>
      <c r="BC120" s="134"/>
      <c r="BD120" s="134"/>
      <c r="BE120" s="137">
        <f t="shared" si="0"/>
        <v>0</v>
      </c>
      <c r="BF120" s="137">
        <f t="shared" si="1"/>
        <v>0</v>
      </c>
      <c r="BG120" s="137">
        <f t="shared" si="2"/>
        <v>0</v>
      </c>
      <c r="BH120" s="137">
        <f t="shared" si="3"/>
        <v>0</v>
      </c>
      <c r="BI120" s="137">
        <f t="shared" si="4"/>
        <v>0</v>
      </c>
      <c r="BJ120" s="136" t="s">
        <v>151</v>
      </c>
      <c r="BK120" s="134"/>
      <c r="BL120" s="134"/>
      <c r="BM120" s="134"/>
    </row>
    <row r="121" spans="1:65" s="2" customFormat="1" ht="18" customHeight="1">
      <c r="A121" s="31"/>
      <c r="B121" s="129"/>
      <c r="C121" s="130"/>
      <c r="D121" s="131" t="s">
        <v>156</v>
      </c>
      <c r="E121" s="130"/>
      <c r="F121" s="130"/>
      <c r="G121" s="130"/>
      <c r="H121" s="130"/>
      <c r="I121" s="130"/>
      <c r="J121" s="132">
        <f>ROUND(J30*T121,2)</f>
        <v>0</v>
      </c>
      <c r="K121" s="130"/>
      <c r="L121" s="133"/>
      <c r="M121" s="134"/>
      <c r="N121" s="135" t="s">
        <v>39</v>
      </c>
      <c r="O121" s="134"/>
      <c r="P121" s="134"/>
      <c r="Q121" s="134"/>
      <c r="R121" s="134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6" t="s">
        <v>157</v>
      </c>
      <c r="AZ121" s="134"/>
      <c r="BA121" s="134"/>
      <c r="BB121" s="134"/>
      <c r="BC121" s="134"/>
      <c r="BD121" s="134"/>
      <c r="BE121" s="137">
        <f t="shared" si="0"/>
        <v>0</v>
      </c>
      <c r="BF121" s="137">
        <f t="shared" si="1"/>
        <v>0</v>
      </c>
      <c r="BG121" s="137">
        <f t="shared" si="2"/>
        <v>0</v>
      </c>
      <c r="BH121" s="137">
        <f t="shared" si="3"/>
        <v>0</v>
      </c>
      <c r="BI121" s="137">
        <f t="shared" si="4"/>
        <v>0</v>
      </c>
      <c r="BJ121" s="136" t="s">
        <v>151</v>
      </c>
      <c r="BK121" s="134"/>
      <c r="BL121" s="134"/>
      <c r="BM121" s="134"/>
    </row>
    <row r="122" spans="1:65" s="2" customForma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29.25" customHeight="1">
      <c r="A123" s="31"/>
      <c r="B123" s="32"/>
      <c r="C123" s="138" t="s">
        <v>158</v>
      </c>
      <c r="D123" s="108"/>
      <c r="E123" s="108"/>
      <c r="F123" s="108"/>
      <c r="G123" s="108"/>
      <c r="H123" s="108"/>
      <c r="I123" s="108"/>
      <c r="J123" s="139">
        <f>ROUND(J96+J115,2)</f>
        <v>0</v>
      </c>
      <c r="K123" s="108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8" spans="1:65" s="2" customFormat="1" ht="6.95" customHeight="1">
      <c r="A128" s="31"/>
      <c r="B128" s="51"/>
      <c r="C128" s="52"/>
      <c r="D128" s="52"/>
      <c r="E128" s="52"/>
      <c r="F128" s="52"/>
      <c r="G128" s="52"/>
      <c r="H128" s="52"/>
      <c r="I128" s="52"/>
      <c r="J128" s="52"/>
      <c r="K128" s="52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3" s="2" customFormat="1" ht="24.95" customHeight="1">
      <c r="A129" s="31"/>
      <c r="B129" s="32"/>
      <c r="C129" s="20" t="s">
        <v>159</v>
      </c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3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3" s="2" customFormat="1" ht="12" customHeight="1">
      <c r="A131" s="31"/>
      <c r="B131" s="32"/>
      <c r="C131" s="26" t="s">
        <v>15</v>
      </c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3" s="2" customFormat="1" ht="16.5" customHeight="1">
      <c r="A132" s="31"/>
      <c r="B132" s="32"/>
      <c r="C132" s="31"/>
      <c r="D132" s="31"/>
      <c r="E132" s="261" t="str">
        <f>E7</f>
        <v xml:space="preserve"> ŠH Angels Aréna  Rekonštrukcia a Modernizácia pre VO</v>
      </c>
      <c r="F132" s="262"/>
      <c r="G132" s="262"/>
      <c r="H132" s="262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3" s="2" customFormat="1" ht="12" customHeight="1">
      <c r="A133" s="31"/>
      <c r="B133" s="32"/>
      <c r="C133" s="26" t="s">
        <v>123</v>
      </c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6.5" customHeight="1">
      <c r="A134" s="31"/>
      <c r="B134" s="32"/>
      <c r="C134" s="31"/>
      <c r="D134" s="31"/>
      <c r="E134" s="221" t="str">
        <f>E9</f>
        <v xml:space="preserve">00 - SO 01 Športova hala - buracie práce </v>
      </c>
      <c r="F134" s="263"/>
      <c r="G134" s="263"/>
      <c r="H134" s="263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6.95" customHeight="1">
      <c r="A135" s="31"/>
      <c r="B135" s="32"/>
      <c r="C135" s="31"/>
      <c r="D135" s="31"/>
      <c r="E135" s="31"/>
      <c r="F135" s="31"/>
      <c r="G135" s="31"/>
      <c r="H135" s="31"/>
      <c r="I135" s="31"/>
      <c r="J135" s="31"/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12" customHeight="1">
      <c r="A136" s="31"/>
      <c r="B136" s="32"/>
      <c r="C136" s="26" t="s">
        <v>19</v>
      </c>
      <c r="D136" s="31"/>
      <c r="E136" s="31"/>
      <c r="F136" s="24" t="str">
        <f>F12</f>
        <v>Košice</v>
      </c>
      <c r="G136" s="31"/>
      <c r="H136" s="31"/>
      <c r="I136" s="26" t="s">
        <v>21</v>
      </c>
      <c r="J136" s="57" t="str">
        <f>IF(J12="","",J12)</f>
        <v>Vyplň údaj</v>
      </c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6.9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4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15.2" customHeight="1">
      <c r="A138" s="31"/>
      <c r="B138" s="32"/>
      <c r="C138" s="26" t="s">
        <v>22</v>
      </c>
      <c r="D138" s="31"/>
      <c r="E138" s="31"/>
      <c r="F138" s="24" t="str">
        <f>E15</f>
        <v>Mesto Košice</v>
      </c>
      <c r="G138" s="31"/>
      <c r="H138" s="31"/>
      <c r="I138" s="26" t="s">
        <v>28</v>
      </c>
      <c r="J138" s="29" t="str">
        <f>E21</f>
        <v xml:space="preserve"> </v>
      </c>
      <c r="K138" s="31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15.2" customHeight="1">
      <c r="A139" s="31"/>
      <c r="B139" s="32"/>
      <c r="C139" s="26" t="s">
        <v>26</v>
      </c>
      <c r="D139" s="31"/>
      <c r="E139" s="31"/>
      <c r="F139" s="24" t="str">
        <f>IF(E18="","",E18)</f>
        <v>Vyplň údaj</v>
      </c>
      <c r="G139" s="31"/>
      <c r="H139" s="31"/>
      <c r="I139" s="26" t="s">
        <v>31</v>
      </c>
      <c r="J139" s="29" t="str">
        <f>E24</f>
        <v xml:space="preserve"> </v>
      </c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0.35" customHeight="1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11" customFormat="1" ht="29.25" customHeight="1">
      <c r="A141" s="140"/>
      <c r="B141" s="141"/>
      <c r="C141" s="142" t="s">
        <v>160</v>
      </c>
      <c r="D141" s="143" t="s">
        <v>58</v>
      </c>
      <c r="E141" s="143" t="s">
        <v>54</v>
      </c>
      <c r="F141" s="143" t="s">
        <v>55</v>
      </c>
      <c r="G141" s="143" t="s">
        <v>161</v>
      </c>
      <c r="H141" s="143" t="s">
        <v>162</v>
      </c>
      <c r="I141" s="143" t="s">
        <v>163</v>
      </c>
      <c r="J141" s="144" t="s">
        <v>129</v>
      </c>
      <c r="K141" s="145" t="s">
        <v>164</v>
      </c>
      <c r="L141" s="146"/>
      <c r="M141" s="64" t="s">
        <v>1</v>
      </c>
      <c r="N141" s="65" t="s">
        <v>37</v>
      </c>
      <c r="O141" s="65" t="s">
        <v>165</v>
      </c>
      <c r="P141" s="65" t="s">
        <v>166</v>
      </c>
      <c r="Q141" s="65" t="s">
        <v>167</v>
      </c>
      <c r="R141" s="65" t="s">
        <v>168</v>
      </c>
      <c r="S141" s="65" t="s">
        <v>169</v>
      </c>
      <c r="T141" s="66" t="s">
        <v>170</v>
      </c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</row>
    <row r="142" spans="1:63" s="2" customFormat="1" ht="22.9" customHeight="1">
      <c r="A142" s="31"/>
      <c r="B142" s="32"/>
      <c r="C142" s="71" t="s">
        <v>125</v>
      </c>
      <c r="D142" s="31"/>
      <c r="E142" s="31"/>
      <c r="F142" s="31"/>
      <c r="G142" s="31"/>
      <c r="H142" s="31"/>
      <c r="I142" s="31"/>
      <c r="J142" s="147">
        <f>BK142</f>
        <v>0</v>
      </c>
      <c r="K142" s="31"/>
      <c r="L142" s="32"/>
      <c r="M142" s="67"/>
      <c r="N142" s="58"/>
      <c r="O142" s="68"/>
      <c r="P142" s="148">
        <f>P143+P177+P216</f>
        <v>0</v>
      </c>
      <c r="Q142" s="68"/>
      <c r="R142" s="148">
        <f>R143+R177+R216</f>
        <v>0</v>
      </c>
      <c r="S142" s="68"/>
      <c r="T142" s="149">
        <f>T143+T177+T216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6" t="s">
        <v>72</v>
      </c>
      <c r="AU142" s="16" t="s">
        <v>131</v>
      </c>
      <c r="BK142" s="150">
        <f>BK143+BK177+BK216</f>
        <v>0</v>
      </c>
    </row>
    <row r="143" spans="1:63" s="12" customFormat="1" ht="25.9" customHeight="1">
      <c r="B143" s="151"/>
      <c r="D143" s="152" t="s">
        <v>72</v>
      </c>
      <c r="E143" s="153" t="s">
        <v>171</v>
      </c>
      <c r="F143" s="153" t="s">
        <v>172</v>
      </c>
      <c r="I143" s="154"/>
      <c r="J143" s="155">
        <f>BK143</f>
        <v>0</v>
      </c>
      <c r="L143" s="151"/>
      <c r="M143" s="156"/>
      <c r="N143" s="157"/>
      <c r="O143" s="157"/>
      <c r="P143" s="158">
        <f>P144</f>
        <v>0</v>
      </c>
      <c r="Q143" s="157"/>
      <c r="R143" s="158">
        <f>R144</f>
        <v>0</v>
      </c>
      <c r="S143" s="157"/>
      <c r="T143" s="159">
        <f>T144</f>
        <v>0</v>
      </c>
      <c r="AR143" s="152" t="s">
        <v>81</v>
      </c>
      <c r="AT143" s="160" t="s">
        <v>72</v>
      </c>
      <c r="AU143" s="160" t="s">
        <v>73</v>
      </c>
      <c r="AY143" s="152" t="s">
        <v>173</v>
      </c>
      <c r="BK143" s="161">
        <f>BK144</f>
        <v>0</v>
      </c>
    </row>
    <row r="144" spans="1:63" s="12" customFormat="1" ht="22.9" customHeight="1">
      <c r="B144" s="151"/>
      <c r="D144" s="152" t="s">
        <v>72</v>
      </c>
      <c r="E144" s="162" t="s">
        <v>174</v>
      </c>
      <c r="F144" s="162" t="s">
        <v>175</v>
      </c>
      <c r="I144" s="154"/>
      <c r="J144" s="163">
        <f>BK144</f>
        <v>0</v>
      </c>
      <c r="L144" s="151"/>
      <c r="M144" s="156"/>
      <c r="N144" s="157"/>
      <c r="O144" s="157"/>
      <c r="P144" s="158">
        <f>SUM(P145:P176)</f>
        <v>0</v>
      </c>
      <c r="Q144" s="157"/>
      <c r="R144" s="158">
        <f>SUM(R145:R176)</f>
        <v>0</v>
      </c>
      <c r="S144" s="157"/>
      <c r="T144" s="159">
        <f>SUM(T145:T176)</f>
        <v>0</v>
      </c>
      <c r="AR144" s="152" t="s">
        <v>81</v>
      </c>
      <c r="AT144" s="160" t="s">
        <v>72</v>
      </c>
      <c r="AU144" s="160" t="s">
        <v>81</v>
      </c>
      <c r="AY144" s="152" t="s">
        <v>173</v>
      </c>
      <c r="BK144" s="161">
        <f>SUM(BK145:BK176)</f>
        <v>0</v>
      </c>
    </row>
    <row r="145" spans="1:65" s="2" customFormat="1" ht="24.2" customHeight="1">
      <c r="A145" s="31"/>
      <c r="B145" s="129"/>
      <c r="C145" s="164" t="s">
        <v>81</v>
      </c>
      <c r="D145" s="164" t="s">
        <v>176</v>
      </c>
      <c r="E145" s="165" t="s">
        <v>177</v>
      </c>
      <c r="F145" s="166" t="s">
        <v>178</v>
      </c>
      <c r="G145" s="167" t="s">
        <v>179</v>
      </c>
      <c r="H145" s="168">
        <v>1669.624</v>
      </c>
      <c r="I145" s="169"/>
      <c r="J145" s="170">
        <f t="shared" ref="J145:J176" si="5">ROUND(I145*H145,2)</f>
        <v>0</v>
      </c>
      <c r="K145" s="171"/>
      <c r="L145" s="32"/>
      <c r="M145" s="172" t="s">
        <v>1</v>
      </c>
      <c r="N145" s="173" t="s">
        <v>39</v>
      </c>
      <c r="O145" s="60"/>
      <c r="P145" s="174">
        <f t="shared" ref="P145:P176" si="6">O145*H145</f>
        <v>0</v>
      </c>
      <c r="Q145" s="174">
        <v>0</v>
      </c>
      <c r="R145" s="174">
        <f t="shared" ref="R145:R176" si="7">Q145*H145</f>
        <v>0</v>
      </c>
      <c r="S145" s="174">
        <v>0</v>
      </c>
      <c r="T145" s="175">
        <f t="shared" ref="T145:T176" si="8"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180</v>
      </c>
      <c r="AT145" s="176" t="s">
        <v>176</v>
      </c>
      <c r="AU145" s="176" t="s">
        <v>151</v>
      </c>
      <c r="AY145" s="16" t="s">
        <v>173</v>
      </c>
      <c r="BE145" s="177">
        <f t="shared" ref="BE145:BE176" si="9">IF(N145="základná",J145,0)</f>
        <v>0</v>
      </c>
      <c r="BF145" s="177">
        <f t="shared" ref="BF145:BF176" si="10">IF(N145="znížená",J145,0)</f>
        <v>0</v>
      </c>
      <c r="BG145" s="177">
        <f t="shared" ref="BG145:BG176" si="11">IF(N145="zákl. prenesená",J145,0)</f>
        <v>0</v>
      </c>
      <c r="BH145" s="177">
        <f t="shared" ref="BH145:BH176" si="12">IF(N145="zníž. prenesená",J145,0)</f>
        <v>0</v>
      </c>
      <c r="BI145" s="177">
        <f t="shared" ref="BI145:BI176" si="13">IF(N145="nulová",J145,0)</f>
        <v>0</v>
      </c>
      <c r="BJ145" s="16" t="s">
        <v>151</v>
      </c>
      <c r="BK145" s="177">
        <f t="shared" ref="BK145:BK176" si="14">ROUND(I145*H145,2)</f>
        <v>0</v>
      </c>
      <c r="BL145" s="16" t="s">
        <v>180</v>
      </c>
      <c r="BM145" s="176" t="s">
        <v>151</v>
      </c>
    </row>
    <row r="146" spans="1:65" s="2" customFormat="1" ht="16.5" customHeight="1">
      <c r="A146" s="31"/>
      <c r="B146" s="129"/>
      <c r="C146" s="164" t="s">
        <v>151</v>
      </c>
      <c r="D146" s="164" t="s">
        <v>176</v>
      </c>
      <c r="E146" s="165" t="s">
        <v>181</v>
      </c>
      <c r="F146" s="166" t="s">
        <v>182</v>
      </c>
      <c r="G146" s="167" t="s">
        <v>179</v>
      </c>
      <c r="H146" s="168">
        <v>1669.624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39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180</v>
      </c>
      <c r="AT146" s="176" t="s">
        <v>176</v>
      </c>
      <c r="AU146" s="176" t="s">
        <v>151</v>
      </c>
      <c r="AY146" s="16" t="s">
        <v>173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151</v>
      </c>
      <c r="BK146" s="177">
        <f t="shared" si="14"/>
        <v>0</v>
      </c>
      <c r="BL146" s="16" t="s">
        <v>180</v>
      </c>
      <c r="BM146" s="176" t="s">
        <v>180</v>
      </c>
    </row>
    <row r="147" spans="1:65" s="2" customFormat="1" ht="24.2" customHeight="1">
      <c r="A147" s="31"/>
      <c r="B147" s="129"/>
      <c r="C147" s="164" t="s">
        <v>183</v>
      </c>
      <c r="D147" s="164" t="s">
        <v>176</v>
      </c>
      <c r="E147" s="165" t="s">
        <v>184</v>
      </c>
      <c r="F147" s="166" t="s">
        <v>185</v>
      </c>
      <c r="G147" s="167" t="s">
        <v>186</v>
      </c>
      <c r="H147" s="168">
        <v>9.3989999999999991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39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180</v>
      </c>
      <c r="AT147" s="176" t="s">
        <v>176</v>
      </c>
      <c r="AU147" s="176" t="s">
        <v>151</v>
      </c>
      <c r="AY147" s="16" t="s">
        <v>173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151</v>
      </c>
      <c r="BK147" s="177">
        <f t="shared" si="14"/>
        <v>0</v>
      </c>
      <c r="BL147" s="16" t="s">
        <v>180</v>
      </c>
      <c r="BM147" s="176" t="s">
        <v>187</v>
      </c>
    </row>
    <row r="148" spans="1:65" s="2" customFormat="1" ht="24.2" customHeight="1">
      <c r="A148" s="31"/>
      <c r="B148" s="129"/>
      <c r="C148" s="164" t="s">
        <v>180</v>
      </c>
      <c r="D148" s="164" t="s">
        <v>176</v>
      </c>
      <c r="E148" s="165" t="s">
        <v>188</v>
      </c>
      <c r="F148" s="166" t="s">
        <v>189</v>
      </c>
      <c r="G148" s="167" t="s">
        <v>186</v>
      </c>
      <c r="H148" s="168">
        <v>63.77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39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180</v>
      </c>
      <c r="AT148" s="176" t="s">
        <v>176</v>
      </c>
      <c r="AU148" s="176" t="s">
        <v>151</v>
      </c>
      <c r="AY148" s="16" t="s">
        <v>173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151</v>
      </c>
      <c r="BK148" s="177">
        <f t="shared" si="14"/>
        <v>0</v>
      </c>
      <c r="BL148" s="16" t="s">
        <v>180</v>
      </c>
      <c r="BM148" s="176" t="s">
        <v>190</v>
      </c>
    </row>
    <row r="149" spans="1:65" s="2" customFormat="1" ht="24.2" customHeight="1">
      <c r="A149" s="31"/>
      <c r="B149" s="129"/>
      <c r="C149" s="164" t="s">
        <v>191</v>
      </c>
      <c r="D149" s="164" t="s">
        <v>176</v>
      </c>
      <c r="E149" s="165" t="s">
        <v>192</v>
      </c>
      <c r="F149" s="166" t="s">
        <v>193</v>
      </c>
      <c r="G149" s="167" t="s">
        <v>179</v>
      </c>
      <c r="H149" s="168">
        <v>103.53700000000001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39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180</v>
      </c>
      <c r="AT149" s="176" t="s">
        <v>176</v>
      </c>
      <c r="AU149" s="176" t="s">
        <v>151</v>
      </c>
      <c r="AY149" s="16" t="s">
        <v>173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151</v>
      </c>
      <c r="BK149" s="177">
        <f t="shared" si="14"/>
        <v>0</v>
      </c>
      <c r="BL149" s="16" t="s">
        <v>180</v>
      </c>
      <c r="BM149" s="176" t="s">
        <v>110</v>
      </c>
    </row>
    <row r="150" spans="1:65" s="2" customFormat="1" ht="37.9" customHeight="1">
      <c r="A150" s="31"/>
      <c r="B150" s="129"/>
      <c r="C150" s="164" t="s">
        <v>187</v>
      </c>
      <c r="D150" s="164" t="s">
        <v>176</v>
      </c>
      <c r="E150" s="165" t="s">
        <v>194</v>
      </c>
      <c r="F150" s="166" t="s">
        <v>195</v>
      </c>
      <c r="G150" s="167" t="s">
        <v>179</v>
      </c>
      <c r="H150" s="168">
        <v>250.96299999999999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39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180</v>
      </c>
      <c r="AT150" s="176" t="s">
        <v>176</v>
      </c>
      <c r="AU150" s="176" t="s">
        <v>151</v>
      </c>
      <c r="AY150" s="16" t="s">
        <v>173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151</v>
      </c>
      <c r="BK150" s="177">
        <f t="shared" si="14"/>
        <v>0</v>
      </c>
      <c r="BL150" s="16" t="s">
        <v>180</v>
      </c>
      <c r="BM150" s="176" t="s">
        <v>113</v>
      </c>
    </row>
    <row r="151" spans="1:65" s="2" customFormat="1" ht="44.25" customHeight="1">
      <c r="A151" s="31"/>
      <c r="B151" s="129"/>
      <c r="C151" s="164" t="s">
        <v>196</v>
      </c>
      <c r="D151" s="164" t="s">
        <v>176</v>
      </c>
      <c r="E151" s="165" t="s">
        <v>197</v>
      </c>
      <c r="F151" s="166" t="s">
        <v>198</v>
      </c>
      <c r="G151" s="167" t="s">
        <v>186</v>
      </c>
      <c r="H151" s="168">
        <v>5.8410000000000002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39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180</v>
      </c>
      <c r="AT151" s="176" t="s">
        <v>176</v>
      </c>
      <c r="AU151" s="176" t="s">
        <v>151</v>
      </c>
      <c r="AY151" s="16" t="s">
        <v>173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151</v>
      </c>
      <c r="BK151" s="177">
        <f t="shared" si="14"/>
        <v>0</v>
      </c>
      <c r="BL151" s="16" t="s">
        <v>180</v>
      </c>
      <c r="BM151" s="176" t="s">
        <v>119</v>
      </c>
    </row>
    <row r="152" spans="1:65" s="2" customFormat="1" ht="24.2" customHeight="1">
      <c r="A152" s="31"/>
      <c r="B152" s="129"/>
      <c r="C152" s="164" t="s">
        <v>190</v>
      </c>
      <c r="D152" s="164" t="s">
        <v>176</v>
      </c>
      <c r="E152" s="165" t="s">
        <v>199</v>
      </c>
      <c r="F152" s="166" t="s">
        <v>200</v>
      </c>
      <c r="G152" s="167" t="s">
        <v>186</v>
      </c>
      <c r="H152" s="168">
        <v>6.12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39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180</v>
      </c>
      <c r="AT152" s="176" t="s">
        <v>176</v>
      </c>
      <c r="AU152" s="176" t="s">
        <v>151</v>
      </c>
      <c r="AY152" s="16" t="s">
        <v>173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151</v>
      </c>
      <c r="BK152" s="177">
        <f t="shared" si="14"/>
        <v>0</v>
      </c>
      <c r="BL152" s="16" t="s">
        <v>180</v>
      </c>
      <c r="BM152" s="176" t="s">
        <v>201</v>
      </c>
    </row>
    <row r="153" spans="1:65" s="2" customFormat="1" ht="24.2" customHeight="1">
      <c r="A153" s="31"/>
      <c r="B153" s="129"/>
      <c r="C153" s="164" t="s">
        <v>174</v>
      </c>
      <c r="D153" s="164" t="s">
        <v>176</v>
      </c>
      <c r="E153" s="165" t="s">
        <v>202</v>
      </c>
      <c r="F153" s="166" t="s">
        <v>203</v>
      </c>
      <c r="G153" s="167" t="s">
        <v>179</v>
      </c>
      <c r="H153" s="168">
        <v>264.60000000000002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39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180</v>
      </c>
      <c r="AT153" s="176" t="s">
        <v>176</v>
      </c>
      <c r="AU153" s="176" t="s">
        <v>151</v>
      </c>
      <c r="AY153" s="16" t="s">
        <v>173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151</v>
      </c>
      <c r="BK153" s="177">
        <f t="shared" si="14"/>
        <v>0</v>
      </c>
      <c r="BL153" s="16" t="s">
        <v>180</v>
      </c>
      <c r="BM153" s="176" t="s">
        <v>204</v>
      </c>
    </row>
    <row r="154" spans="1:65" s="2" customFormat="1" ht="24.2" customHeight="1">
      <c r="A154" s="31"/>
      <c r="B154" s="129"/>
      <c r="C154" s="164" t="s">
        <v>110</v>
      </c>
      <c r="D154" s="164" t="s">
        <v>176</v>
      </c>
      <c r="E154" s="165" t="s">
        <v>205</v>
      </c>
      <c r="F154" s="166" t="s">
        <v>206</v>
      </c>
      <c r="G154" s="167" t="s">
        <v>186</v>
      </c>
      <c r="H154" s="168">
        <v>11.289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39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180</v>
      </c>
      <c r="AT154" s="176" t="s">
        <v>176</v>
      </c>
      <c r="AU154" s="176" t="s">
        <v>151</v>
      </c>
      <c r="AY154" s="16" t="s">
        <v>173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151</v>
      </c>
      <c r="BK154" s="177">
        <f t="shared" si="14"/>
        <v>0</v>
      </c>
      <c r="BL154" s="16" t="s">
        <v>180</v>
      </c>
      <c r="BM154" s="176" t="s">
        <v>7</v>
      </c>
    </row>
    <row r="155" spans="1:65" s="2" customFormat="1" ht="24.2" customHeight="1">
      <c r="A155" s="31"/>
      <c r="B155" s="129"/>
      <c r="C155" s="164" t="s">
        <v>207</v>
      </c>
      <c r="D155" s="164" t="s">
        <v>176</v>
      </c>
      <c r="E155" s="165" t="s">
        <v>208</v>
      </c>
      <c r="F155" s="166" t="s">
        <v>209</v>
      </c>
      <c r="G155" s="167" t="s">
        <v>179</v>
      </c>
      <c r="H155" s="168">
        <v>394.8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39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180</v>
      </c>
      <c r="AT155" s="176" t="s">
        <v>176</v>
      </c>
      <c r="AU155" s="176" t="s">
        <v>151</v>
      </c>
      <c r="AY155" s="16" t="s">
        <v>173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151</v>
      </c>
      <c r="BK155" s="177">
        <f t="shared" si="14"/>
        <v>0</v>
      </c>
      <c r="BL155" s="16" t="s">
        <v>180</v>
      </c>
      <c r="BM155" s="176" t="s">
        <v>210</v>
      </c>
    </row>
    <row r="156" spans="1:65" s="2" customFormat="1" ht="24.2" customHeight="1">
      <c r="A156" s="31"/>
      <c r="B156" s="129"/>
      <c r="C156" s="164" t="s">
        <v>113</v>
      </c>
      <c r="D156" s="164" t="s">
        <v>176</v>
      </c>
      <c r="E156" s="165" t="s">
        <v>211</v>
      </c>
      <c r="F156" s="166" t="s">
        <v>212</v>
      </c>
      <c r="G156" s="167" t="s">
        <v>186</v>
      </c>
      <c r="H156" s="168">
        <v>1.9470000000000001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39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180</v>
      </c>
      <c r="AT156" s="176" t="s">
        <v>176</v>
      </c>
      <c r="AU156" s="176" t="s">
        <v>151</v>
      </c>
      <c r="AY156" s="16" t="s">
        <v>173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151</v>
      </c>
      <c r="BK156" s="177">
        <f t="shared" si="14"/>
        <v>0</v>
      </c>
      <c r="BL156" s="16" t="s">
        <v>180</v>
      </c>
      <c r="BM156" s="176" t="s">
        <v>213</v>
      </c>
    </row>
    <row r="157" spans="1:65" s="2" customFormat="1" ht="37.9" customHeight="1">
      <c r="A157" s="31"/>
      <c r="B157" s="129"/>
      <c r="C157" s="164" t="s">
        <v>116</v>
      </c>
      <c r="D157" s="164" t="s">
        <v>176</v>
      </c>
      <c r="E157" s="165" t="s">
        <v>214</v>
      </c>
      <c r="F157" s="166" t="s">
        <v>215</v>
      </c>
      <c r="G157" s="167" t="s">
        <v>186</v>
      </c>
      <c r="H157" s="168">
        <v>12.699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39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180</v>
      </c>
      <c r="AT157" s="176" t="s">
        <v>176</v>
      </c>
      <c r="AU157" s="176" t="s">
        <v>151</v>
      </c>
      <c r="AY157" s="16" t="s">
        <v>173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151</v>
      </c>
      <c r="BK157" s="177">
        <f t="shared" si="14"/>
        <v>0</v>
      </c>
      <c r="BL157" s="16" t="s">
        <v>180</v>
      </c>
      <c r="BM157" s="176" t="s">
        <v>216</v>
      </c>
    </row>
    <row r="158" spans="1:65" s="2" customFormat="1" ht="33" customHeight="1">
      <c r="A158" s="31"/>
      <c r="B158" s="129"/>
      <c r="C158" s="164" t="s">
        <v>119</v>
      </c>
      <c r="D158" s="164" t="s">
        <v>176</v>
      </c>
      <c r="E158" s="165" t="s">
        <v>217</v>
      </c>
      <c r="F158" s="166" t="s">
        <v>218</v>
      </c>
      <c r="G158" s="167" t="s">
        <v>179</v>
      </c>
      <c r="H158" s="168">
        <v>161.05000000000001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39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180</v>
      </c>
      <c r="AT158" s="176" t="s">
        <v>176</v>
      </c>
      <c r="AU158" s="176" t="s">
        <v>151</v>
      </c>
      <c r="AY158" s="16" t="s">
        <v>173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151</v>
      </c>
      <c r="BK158" s="177">
        <f t="shared" si="14"/>
        <v>0</v>
      </c>
      <c r="BL158" s="16" t="s">
        <v>180</v>
      </c>
      <c r="BM158" s="176" t="s">
        <v>219</v>
      </c>
    </row>
    <row r="159" spans="1:65" s="2" customFormat="1" ht="37.9" customHeight="1">
      <c r="A159" s="31"/>
      <c r="B159" s="129"/>
      <c r="C159" s="164" t="s">
        <v>220</v>
      </c>
      <c r="D159" s="164" t="s">
        <v>176</v>
      </c>
      <c r="E159" s="165" t="s">
        <v>221</v>
      </c>
      <c r="F159" s="166" t="s">
        <v>222</v>
      </c>
      <c r="G159" s="167" t="s">
        <v>179</v>
      </c>
      <c r="H159" s="168">
        <v>562.22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39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180</v>
      </c>
      <c r="AT159" s="176" t="s">
        <v>176</v>
      </c>
      <c r="AU159" s="176" t="s">
        <v>151</v>
      </c>
      <c r="AY159" s="16" t="s">
        <v>173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151</v>
      </c>
      <c r="BK159" s="177">
        <f t="shared" si="14"/>
        <v>0</v>
      </c>
      <c r="BL159" s="16" t="s">
        <v>180</v>
      </c>
      <c r="BM159" s="176" t="s">
        <v>223</v>
      </c>
    </row>
    <row r="160" spans="1:65" s="2" customFormat="1" ht="24.2" customHeight="1">
      <c r="A160" s="31"/>
      <c r="B160" s="129"/>
      <c r="C160" s="164" t="s">
        <v>201</v>
      </c>
      <c r="D160" s="164" t="s">
        <v>176</v>
      </c>
      <c r="E160" s="165" t="s">
        <v>224</v>
      </c>
      <c r="F160" s="166" t="s">
        <v>225</v>
      </c>
      <c r="G160" s="167" t="s">
        <v>179</v>
      </c>
      <c r="H160" s="168">
        <v>31.8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39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180</v>
      </c>
      <c r="AT160" s="176" t="s">
        <v>176</v>
      </c>
      <c r="AU160" s="176" t="s">
        <v>151</v>
      </c>
      <c r="AY160" s="16" t="s">
        <v>173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151</v>
      </c>
      <c r="BK160" s="177">
        <f t="shared" si="14"/>
        <v>0</v>
      </c>
      <c r="BL160" s="16" t="s">
        <v>180</v>
      </c>
      <c r="BM160" s="176" t="s">
        <v>226</v>
      </c>
    </row>
    <row r="161" spans="1:65" s="2" customFormat="1" ht="24.2" customHeight="1">
      <c r="A161" s="31"/>
      <c r="B161" s="129"/>
      <c r="C161" s="164" t="s">
        <v>227</v>
      </c>
      <c r="D161" s="164" t="s">
        <v>176</v>
      </c>
      <c r="E161" s="165" t="s">
        <v>228</v>
      </c>
      <c r="F161" s="166" t="s">
        <v>229</v>
      </c>
      <c r="G161" s="167" t="s">
        <v>179</v>
      </c>
      <c r="H161" s="168">
        <v>42.875999999999998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39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180</v>
      </c>
      <c r="AT161" s="176" t="s">
        <v>176</v>
      </c>
      <c r="AU161" s="176" t="s">
        <v>151</v>
      </c>
      <c r="AY161" s="16" t="s">
        <v>173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151</v>
      </c>
      <c r="BK161" s="177">
        <f t="shared" si="14"/>
        <v>0</v>
      </c>
      <c r="BL161" s="16" t="s">
        <v>180</v>
      </c>
      <c r="BM161" s="176" t="s">
        <v>230</v>
      </c>
    </row>
    <row r="162" spans="1:65" s="2" customFormat="1" ht="24.2" customHeight="1">
      <c r="A162" s="31"/>
      <c r="B162" s="129"/>
      <c r="C162" s="164" t="s">
        <v>204</v>
      </c>
      <c r="D162" s="164" t="s">
        <v>176</v>
      </c>
      <c r="E162" s="165" t="s">
        <v>231</v>
      </c>
      <c r="F162" s="166" t="s">
        <v>232</v>
      </c>
      <c r="G162" s="167" t="s">
        <v>179</v>
      </c>
      <c r="H162" s="168">
        <v>47.171999999999997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39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180</v>
      </c>
      <c r="AT162" s="176" t="s">
        <v>176</v>
      </c>
      <c r="AU162" s="176" t="s">
        <v>151</v>
      </c>
      <c r="AY162" s="16" t="s">
        <v>173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151</v>
      </c>
      <c r="BK162" s="177">
        <f t="shared" si="14"/>
        <v>0</v>
      </c>
      <c r="BL162" s="16" t="s">
        <v>180</v>
      </c>
      <c r="BM162" s="176" t="s">
        <v>233</v>
      </c>
    </row>
    <row r="163" spans="1:65" s="2" customFormat="1" ht="24.2" customHeight="1">
      <c r="A163" s="31"/>
      <c r="B163" s="129"/>
      <c r="C163" s="164" t="s">
        <v>234</v>
      </c>
      <c r="D163" s="164" t="s">
        <v>176</v>
      </c>
      <c r="E163" s="165" t="s">
        <v>235</v>
      </c>
      <c r="F163" s="166" t="s">
        <v>236</v>
      </c>
      <c r="G163" s="167" t="s">
        <v>186</v>
      </c>
      <c r="H163" s="168">
        <v>21.082999999999998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39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180</v>
      </c>
      <c r="AT163" s="176" t="s">
        <v>176</v>
      </c>
      <c r="AU163" s="176" t="s">
        <v>151</v>
      </c>
      <c r="AY163" s="16" t="s">
        <v>173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151</v>
      </c>
      <c r="BK163" s="177">
        <f t="shared" si="14"/>
        <v>0</v>
      </c>
      <c r="BL163" s="16" t="s">
        <v>180</v>
      </c>
      <c r="BM163" s="176" t="s">
        <v>237</v>
      </c>
    </row>
    <row r="164" spans="1:65" s="2" customFormat="1" ht="24.2" customHeight="1">
      <c r="A164" s="31"/>
      <c r="B164" s="129"/>
      <c r="C164" s="164" t="s">
        <v>7</v>
      </c>
      <c r="D164" s="164" t="s">
        <v>176</v>
      </c>
      <c r="E164" s="165" t="s">
        <v>238</v>
      </c>
      <c r="F164" s="166" t="s">
        <v>239</v>
      </c>
      <c r="G164" s="167" t="s">
        <v>240</v>
      </c>
      <c r="H164" s="168">
        <v>193</v>
      </c>
      <c r="I164" s="169"/>
      <c r="J164" s="170">
        <f t="shared" si="5"/>
        <v>0</v>
      </c>
      <c r="K164" s="171"/>
      <c r="L164" s="32"/>
      <c r="M164" s="172" t="s">
        <v>1</v>
      </c>
      <c r="N164" s="173" t="s">
        <v>39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180</v>
      </c>
      <c r="AT164" s="176" t="s">
        <v>176</v>
      </c>
      <c r="AU164" s="176" t="s">
        <v>151</v>
      </c>
      <c r="AY164" s="16" t="s">
        <v>173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151</v>
      </c>
      <c r="BK164" s="177">
        <f t="shared" si="14"/>
        <v>0</v>
      </c>
      <c r="BL164" s="16" t="s">
        <v>180</v>
      </c>
      <c r="BM164" s="176" t="s">
        <v>241</v>
      </c>
    </row>
    <row r="165" spans="1:65" s="2" customFormat="1" ht="24.2" customHeight="1">
      <c r="A165" s="31"/>
      <c r="B165" s="129"/>
      <c r="C165" s="164" t="s">
        <v>242</v>
      </c>
      <c r="D165" s="164" t="s">
        <v>176</v>
      </c>
      <c r="E165" s="165" t="s">
        <v>243</v>
      </c>
      <c r="F165" s="166" t="s">
        <v>244</v>
      </c>
      <c r="G165" s="167" t="s">
        <v>245</v>
      </c>
      <c r="H165" s="168">
        <v>2</v>
      </c>
      <c r="I165" s="169"/>
      <c r="J165" s="170">
        <f t="shared" si="5"/>
        <v>0</v>
      </c>
      <c r="K165" s="171"/>
      <c r="L165" s="32"/>
      <c r="M165" s="172" t="s">
        <v>1</v>
      </c>
      <c r="N165" s="173" t="s">
        <v>39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180</v>
      </c>
      <c r="AT165" s="176" t="s">
        <v>176</v>
      </c>
      <c r="AU165" s="176" t="s">
        <v>151</v>
      </c>
      <c r="AY165" s="16" t="s">
        <v>173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151</v>
      </c>
      <c r="BK165" s="177">
        <f t="shared" si="14"/>
        <v>0</v>
      </c>
      <c r="BL165" s="16" t="s">
        <v>180</v>
      </c>
      <c r="BM165" s="176" t="s">
        <v>246</v>
      </c>
    </row>
    <row r="166" spans="1:65" s="2" customFormat="1" ht="37.9" customHeight="1">
      <c r="A166" s="31"/>
      <c r="B166" s="129"/>
      <c r="C166" s="164" t="s">
        <v>210</v>
      </c>
      <c r="D166" s="164" t="s">
        <v>176</v>
      </c>
      <c r="E166" s="165" t="s">
        <v>247</v>
      </c>
      <c r="F166" s="166" t="s">
        <v>248</v>
      </c>
      <c r="G166" s="167" t="s">
        <v>179</v>
      </c>
      <c r="H166" s="168">
        <v>275.08999999999997</v>
      </c>
      <c r="I166" s="169"/>
      <c r="J166" s="170">
        <f t="shared" si="5"/>
        <v>0</v>
      </c>
      <c r="K166" s="171"/>
      <c r="L166" s="32"/>
      <c r="M166" s="172" t="s">
        <v>1</v>
      </c>
      <c r="N166" s="173" t="s">
        <v>39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180</v>
      </c>
      <c r="AT166" s="176" t="s">
        <v>176</v>
      </c>
      <c r="AU166" s="176" t="s">
        <v>151</v>
      </c>
      <c r="AY166" s="16" t="s">
        <v>173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151</v>
      </c>
      <c r="BK166" s="177">
        <f t="shared" si="14"/>
        <v>0</v>
      </c>
      <c r="BL166" s="16" t="s">
        <v>180</v>
      </c>
      <c r="BM166" s="176" t="s">
        <v>249</v>
      </c>
    </row>
    <row r="167" spans="1:65" s="2" customFormat="1" ht="33" customHeight="1">
      <c r="A167" s="31"/>
      <c r="B167" s="129"/>
      <c r="C167" s="164" t="s">
        <v>250</v>
      </c>
      <c r="D167" s="164" t="s">
        <v>176</v>
      </c>
      <c r="E167" s="165" t="s">
        <v>251</v>
      </c>
      <c r="F167" s="166" t="s">
        <v>252</v>
      </c>
      <c r="G167" s="167" t="s">
        <v>179</v>
      </c>
      <c r="H167" s="168">
        <v>1218.8969999999999</v>
      </c>
      <c r="I167" s="169"/>
      <c r="J167" s="170">
        <f t="shared" si="5"/>
        <v>0</v>
      </c>
      <c r="K167" s="171"/>
      <c r="L167" s="32"/>
      <c r="M167" s="172" t="s">
        <v>1</v>
      </c>
      <c r="N167" s="173" t="s">
        <v>39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180</v>
      </c>
      <c r="AT167" s="176" t="s">
        <v>176</v>
      </c>
      <c r="AU167" s="176" t="s">
        <v>151</v>
      </c>
      <c r="AY167" s="16" t="s">
        <v>173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151</v>
      </c>
      <c r="BK167" s="177">
        <f t="shared" si="14"/>
        <v>0</v>
      </c>
      <c r="BL167" s="16" t="s">
        <v>180</v>
      </c>
      <c r="BM167" s="176" t="s">
        <v>253</v>
      </c>
    </row>
    <row r="168" spans="1:65" s="2" customFormat="1" ht="37.9" customHeight="1">
      <c r="A168" s="31"/>
      <c r="B168" s="129"/>
      <c r="C168" s="164" t="s">
        <v>213</v>
      </c>
      <c r="D168" s="164" t="s">
        <v>176</v>
      </c>
      <c r="E168" s="165" t="s">
        <v>254</v>
      </c>
      <c r="F168" s="166" t="s">
        <v>255</v>
      </c>
      <c r="G168" s="167" t="s">
        <v>179</v>
      </c>
      <c r="H168" s="168">
        <v>1701.239</v>
      </c>
      <c r="I168" s="169"/>
      <c r="J168" s="170">
        <f t="shared" si="5"/>
        <v>0</v>
      </c>
      <c r="K168" s="171"/>
      <c r="L168" s="32"/>
      <c r="M168" s="172" t="s">
        <v>1</v>
      </c>
      <c r="N168" s="173" t="s">
        <v>39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180</v>
      </c>
      <c r="AT168" s="176" t="s">
        <v>176</v>
      </c>
      <c r="AU168" s="176" t="s">
        <v>151</v>
      </c>
      <c r="AY168" s="16" t="s">
        <v>173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151</v>
      </c>
      <c r="BK168" s="177">
        <f t="shared" si="14"/>
        <v>0</v>
      </c>
      <c r="BL168" s="16" t="s">
        <v>180</v>
      </c>
      <c r="BM168" s="176" t="s">
        <v>256</v>
      </c>
    </row>
    <row r="169" spans="1:65" s="2" customFormat="1" ht="24.2" customHeight="1">
      <c r="A169" s="31"/>
      <c r="B169" s="129"/>
      <c r="C169" s="164" t="s">
        <v>257</v>
      </c>
      <c r="D169" s="164" t="s">
        <v>176</v>
      </c>
      <c r="E169" s="165" t="s">
        <v>258</v>
      </c>
      <c r="F169" s="166" t="s">
        <v>259</v>
      </c>
      <c r="G169" s="167" t="s">
        <v>179</v>
      </c>
      <c r="H169" s="168">
        <v>201.053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39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180</v>
      </c>
      <c r="AT169" s="176" t="s">
        <v>176</v>
      </c>
      <c r="AU169" s="176" t="s">
        <v>151</v>
      </c>
      <c r="AY169" s="16" t="s">
        <v>173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151</v>
      </c>
      <c r="BK169" s="177">
        <f t="shared" si="14"/>
        <v>0</v>
      </c>
      <c r="BL169" s="16" t="s">
        <v>180</v>
      </c>
      <c r="BM169" s="176" t="s">
        <v>260</v>
      </c>
    </row>
    <row r="170" spans="1:65" s="2" customFormat="1" ht="37.9" customHeight="1">
      <c r="A170" s="31"/>
      <c r="B170" s="129"/>
      <c r="C170" s="164" t="s">
        <v>216</v>
      </c>
      <c r="D170" s="164" t="s">
        <v>176</v>
      </c>
      <c r="E170" s="165" t="s">
        <v>261</v>
      </c>
      <c r="F170" s="166" t="s">
        <v>262</v>
      </c>
      <c r="G170" s="167" t="s">
        <v>179</v>
      </c>
      <c r="H170" s="168">
        <v>173.16</v>
      </c>
      <c r="I170" s="169"/>
      <c r="J170" s="170">
        <f t="shared" si="5"/>
        <v>0</v>
      </c>
      <c r="K170" s="171"/>
      <c r="L170" s="32"/>
      <c r="M170" s="172" t="s">
        <v>1</v>
      </c>
      <c r="N170" s="173" t="s">
        <v>39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180</v>
      </c>
      <c r="AT170" s="176" t="s">
        <v>176</v>
      </c>
      <c r="AU170" s="176" t="s">
        <v>151</v>
      </c>
      <c r="AY170" s="16" t="s">
        <v>173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151</v>
      </c>
      <c r="BK170" s="177">
        <f t="shared" si="14"/>
        <v>0</v>
      </c>
      <c r="BL170" s="16" t="s">
        <v>180</v>
      </c>
      <c r="BM170" s="176" t="s">
        <v>263</v>
      </c>
    </row>
    <row r="171" spans="1:65" s="2" customFormat="1" ht="21.75" customHeight="1">
      <c r="A171" s="31"/>
      <c r="B171" s="129"/>
      <c r="C171" s="164" t="s">
        <v>264</v>
      </c>
      <c r="D171" s="164" t="s">
        <v>176</v>
      </c>
      <c r="E171" s="165" t="s">
        <v>265</v>
      </c>
      <c r="F171" s="166" t="s">
        <v>266</v>
      </c>
      <c r="G171" s="167" t="s">
        <v>267</v>
      </c>
      <c r="H171" s="168">
        <v>819.65800000000002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39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180</v>
      </c>
      <c r="AT171" s="176" t="s">
        <v>176</v>
      </c>
      <c r="AU171" s="176" t="s">
        <v>151</v>
      </c>
      <c r="AY171" s="16" t="s">
        <v>173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151</v>
      </c>
      <c r="BK171" s="177">
        <f t="shared" si="14"/>
        <v>0</v>
      </c>
      <c r="BL171" s="16" t="s">
        <v>180</v>
      </c>
      <c r="BM171" s="176" t="s">
        <v>268</v>
      </c>
    </row>
    <row r="172" spans="1:65" s="2" customFormat="1" ht="24.2" customHeight="1">
      <c r="A172" s="31"/>
      <c r="B172" s="129"/>
      <c r="C172" s="164" t="s">
        <v>219</v>
      </c>
      <c r="D172" s="164" t="s">
        <v>176</v>
      </c>
      <c r="E172" s="165" t="s">
        <v>269</v>
      </c>
      <c r="F172" s="166" t="s">
        <v>270</v>
      </c>
      <c r="G172" s="167" t="s">
        <v>267</v>
      </c>
      <c r="H172" s="168">
        <v>8196.58</v>
      </c>
      <c r="I172" s="169"/>
      <c r="J172" s="170">
        <f t="shared" si="5"/>
        <v>0</v>
      </c>
      <c r="K172" s="171"/>
      <c r="L172" s="32"/>
      <c r="M172" s="172" t="s">
        <v>1</v>
      </c>
      <c r="N172" s="173" t="s">
        <v>39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180</v>
      </c>
      <c r="AT172" s="176" t="s">
        <v>176</v>
      </c>
      <c r="AU172" s="176" t="s">
        <v>151</v>
      </c>
      <c r="AY172" s="16" t="s">
        <v>173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151</v>
      </c>
      <c r="BK172" s="177">
        <f t="shared" si="14"/>
        <v>0</v>
      </c>
      <c r="BL172" s="16" t="s">
        <v>180</v>
      </c>
      <c r="BM172" s="176" t="s">
        <v>271</v>
      </c>
    </row>
    <row r="173" spans="1:65" s="2" customFormat="1" ht="24.2" customHeight="1">
      <c r="A173" s="31"/>
      <c r="B173" s="129"/>
      <c r="C173" s="164" t="s">
        <v>272</v>
      </c>
      <c r="D173" s="164" t="s">
        <v>176</v>
      </c>
      <c r="E173" s="165" t="s">
        <v>273</v>
      </c>
      <c r="F173" s="166" t="s">
        <v>274</v>
      </c>
      <c r="G173" s="167" t="s">
        <v>267</v>
      </c>
      <c r="H173" s="168">
        <v>819.65800000000002</v>
      </c>
      <c r="I173" s="169"/>
      <c r="J173" s="170">
        <f t="shared" si="5"/>
        <v>0</v>
      </c>
      <c r="K173" s="171"/>
      <c r="L173" s="32"/>
      <c r="M173" s="172" t="s">
        <v>1</v>
      </c>
      <c r="N173" s="173" t="s">
        <v>39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180</v>
      </c>
      <c r="AT173" s="176" t="s">
        <v>176</v>
      </c>
      <c r="AU173" s="176" t="s">
        <v>151</v>
      </c>
      <c r="AY173" s="16" t="s">
        <v>173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151</v>
      </c>
      <c r="BK173" s="177">
        <f t="shared" si="14"/>
        <v>0</v>
      </c>
      <c r="BL173" s="16" t="s">
        <v>180</v>
      </c>
      <c r="BM173" s="176" t="s">
        <v>275</v>
      </c>
    </row>
    <row r="174" spans="1:65" s="2" customFormat="1" ht="24.2" customHeight="1">
      <c r="A174" s="31"/>
      <c r="B174" s="129"/>
      <c r="C174" s="164" t="s">
        <v>223</v>
      </c>
      <c r="D174" s="164" t="s">
        <v>176</v>
      </c>
      <c r="E174" s="165" t="s">
        <v>276</v>
      </c>
      <c r="F174" s="166" t="s">
        <v>277</v>
      </c>
      <c r="G174" s="167" t="s">
        <v>267</v>
      </c>
      <c r="H174" s="168">
        <v>819.65800000000002</v>
      </c>
      <c r="I174" s="169"/>
      <c r="J174" s="170">
        <f t="shared" si="5"/>
        <v>0</v>
      </c>
      <c r="K174" s="171"/>
      <c r="L174" s="32"/>
      <c r="M174" s="172" t="s">
        <v>1</v>
      </c>
      <c r="N174" s="173" t="s">
        <v>39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180</v>
      </c>
      <c r="AT174" s="176" t="s">
        <v>176</v>
      </c>
      <c r="AU174" s="176" t="s">
        <v>151</v>
      </c>
      <c r="AY174" s="16" t="s">
        <v>173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151</v>
      </c>
      <c r="BK174" s="177">
        <f t="shared" si="14"/>
        <v>0</v>
      </c>
      <c r="BL174" s="16" t="s">
        <v>180</v>
      </c>
      <c r="BM174" s="176" t="s">
        <v>278</v>
      </c>
    </row>
    <row r="175" spans="1:65" s="2" customFormat="1" ht="24.2" customHeight="1">
      <c r="A175" s="31"/>
      <c r="B175" s="129"/>
      <c r="C175" s="164" t="s">
        <v>279</v>
      </c>
      <c r="D175" s="164" t="s">
        <v>176</v>
      </c>
      <c r="E175" s="165" t="s">
        <v>280</v>
      </c>
      <c r="F175" s="166" t="s">
        <v>281</v>
      </c>
      <c r="G175" s="167" t="s">
        <v>267</v>
      </c>
      <c r="H175" s="168">
        <v>819.65800000000002</v>
      </c>
      <c r="I175" s="169"/>
      <c r="J175" s="170">
        <f t="shared" si="5"/>
        <v>0</v>
      </c>
      <c r="K175" s="171"/>
      <c r="L175" s="32"/>
      <c r="M175" s="172" t="s">
        <v>1</v>
      </c>
      <c r="N175" s="173" t="s">
        <v>39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180</v>
      </c>
      <c r="AT175" s="176" t="s">
        <v>176</v>
      </c>
      <c r="AU175" s="176" t="s">
        <v>151</v>
      </c>
      <c r="AY175" s="16" t="s">
        <v>173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151</v>
      </c>
      <c r="BK175" s="177">
        <f t="shared" si="14"/>
        <v>0</v>
      </c>
      <c r="BL175" s="16" t="s">
        <v>180</v>
      </c>
      <c r="BM175" s="176" t="s">
        <v>282</v>
      </c>
    </row>
    <row r="176" spans="1:65" s="2" customFormat="1" ht="24.2" customHeight="1">
      <c r="A176" s="31"/>
      <c r="B176" s="129"/>
      <c r="C176" s="164" t="s">
        <v>226</v>
      </c>
      <c r="D176" s="164" t="s">
        <v>176</v>
      </c>
      <c r="E176" s="165" t="s">
        <v>283</v>
      </c>
      <c r="F176" s="166" t="s">
        <v>284</v>
      </c>
      <c r="G176" s="167" t="s">
        <v>245</v>
      </c>
      <c r="H176" s="168">
        <v>1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39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180</v>
      </c>
      <c r="AT176" s="176" t="s">
        <v>176</v>
      </c>
      <c r="AU176" s="176" t="s">
        <v>151</v>
      </c>
      <c r="AY176" s="16" t="s">
        <v>173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151</v>
      </c>
      <c r="BK176" s="177">
        <f t="shared" si="14"/>
        <v>0</v>
      </c>
      <c r="BL176" s="16" t="s">
        <v>180</v>
      </c>
      <c r="BM176" s="176" t="s">
        <v>285</v>
      </c>
    </row>
    <row r="177" spans="1:65" s="12" customFormat="1" ht="25.9" customHeight="1">
      <c r="B177" s="151"/>
      <c r="D177" s="152" t="s">
        <v>72</v>
      </c>
      <c r="E177" s="153" t="s">
        <v>286</v>
      </c>
      <c r="F177" s="153" t="s">
        <v>287</v>
      </c>
      <c r="I177" s="154"/>
      <c r="J177" s="155">
        <f>BK177</f>
        <v>0</v>
      </c>
      <c r="L177" s="151"/>
      <c r="M177" s="156"/>
      <c r="N177" s="157"/>
      <c r="O177" s="157"/>
      <c r="P177" s="158">
        <f>P178+P185+P187+P191+P193+P196+P199+P204+P208+P210+P213</f>
        <v>0</v>
      </c>
      <c r="Q177" s="157"/>
      <c r="R177" s="158">
        <f>R178+R185+R187+R191+R193+R196+R199+R204+R208+R210+R213</f>
        <v>0</v>
      </c>
      <c r="S177" s="157"/>
      <c r="T177" s="159">
        <f>T178+T185+T187+T191+T193+T196+T199+T204+T208+T210+T213</f>
        <v>0</v>
      </c>
      <c r="AR177" s="152" t="s">
        <v>151</v>
      </c>
      <c r="AT177" s="160" t="s">
        <v>72</v>
      </c>
      <c r="AU177" s="160" t="s">
        <v>73</v>
      </c>
      <c r="AY177" s="152" t="s">
        <v>173</v>
      </c>
      <c r="BK177" s="161">
        <f>BK178+BK185+BK187+BK191+BK193+BK196+BK199+BK204+BK208+BK210+BK213</f>
        <v>0</v>
      </c>
    </row>
    <row r="178" spans="1:65" s="12" customFormat="1" ht="22.9" customHeight="1">
      <c r="B178" s="151"/>
      <c r="D178" s="152" t="s">
        <v>72</v>
      </c>
      <c r="E178" s="162" t="s">
        <v>288</v>
      </c>
      <c r="F178" s="162" t="s">
        <v>289</v>
      </c>
      <c r="I178" s="154"/>
      <c r="J178" s="163">
        <f>BK178</f>
        <v>0</v>
      </c>
      <c r="L178" s="151"/>
      <c r="M178" s="156"/>
      <c r="N178" s="157"/>
      <c r="O178" s="157"/>
      <c r="P178" s="158">
        <f>SUM(P179:P184)</f>
        <v>0</v>
      </c>
      <c r="Q178" s="157"/>
      <c r="R178" s="158">
        <f>SUM(R179:R184)</f>
        <v>0</v>
      </c>
      <c r="S178" s="157"/>
      <c r="T178" s="159">
        <f>SUM(T179:T184)</f>
        <v>0</v>
      </c>
      <c r="AR178" s="152" t="s">
        <v>151</v>
      </c>
      <c r="AT178" s="160" t="s">
        <v>72</v>
      </c>
      <c r="AU178" s="160" t="s">
        <v>81</v>
      </c>
      <c r="AY178" s="152" t="s">
        <v>173</v>
      </c>
      <c r="BK178" s="161">
        <f>SUM(BK179:BK184)</f>
        <v>0</v>
      </c>
    </row>
    <row r="179" spans="1:65" s="2" customFormat="1" ht="24.2" customHeight="1">
      <c r="A179" s="31"/>
      <c r="B179" s="129"/>
      <c r="C179" s="164" t="s">
        <v>290</v>
      </c>
      <c r="D179" s="164" t="s">
        <v>176</v>
      </c>
      <c r="E179" s="165" t="s">
        <v>291</v>
      </c>
      <c r="F179" s="166" t="s">
        <v>292</v>
      </c>
      <c r="G179" s="167" t="s">
        <v>293</v>
      </c>
      <c r="H179" s="168">
        <v>11</v>
      </c>
      <c r="I179" s="169"/>
      <c r="J179" s="170">
        <f t="shared" ref="J179:J184" si="15">ROUND(I179*H179,2)</f>
        <v>0</v>
      </c>
      <c r="K179" s="171"/>
      <c r="L179" s="32"/>
      <c r="M179" s="172" t="s">
        <v>1</v>
      </c>
      <c r="N179" s="173" t="s">
        <v>39</v>
      </c>
      <c r="O179" s="60"/>
      <c r="P179" s="174">
        <f t="shared" ref="P179:P184" si="16">O179*H179</f>
        <v>0</v>
      </c>
      <c r="Q179" s="174">
        <v>0</v>
      </c>
      <c r="R179" s="174">
        <f t="shared" ref="R179:R184" si="17">Q179*H179</f>
        <v>0</v>
      </c>
      <c r="S179" s="174">
        <v>0</v>
      </c>
      <c r="T179" s="175">
        <f t="shared" ref="T179:T184" si="18"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201</v>
      </c>
      <c r="AT179" s="176" t="s">
        <v>176</v>
      </c>
      <c r="AU179" s="176" t="s">
        <v>151</v>
      </c>
      <c r="AY179" s="16" t="s">
        <v>173</v>
      </c>
      <c r="BE179" s="177">
        <f t="shared" ref="BE179:BE184" si="19">IF(N179="základná",J179,0)</f>
        <v>0</v>
      </c>
      <c r="BF179" s="177">
        <f t="shared" ref="BF179:BF184" si="20">IF(N179="znížená",J179,0)</f>
        <v>0</v>
      </c>
      <c r="BG179" s="177">
        <f t="shared" ref="BG179:BG184" si="21">IF(N179="zákl. prenesená",J179,0)</f>
        <v>0</v>
      </c>
      <c r="BH179" s="177">
        <f t="shared" ref="BH179:BH184" si="22">IF(N179="zníž. prenesená",J179,0)</f>
        <v>0</v>
      </c>
      <c r="BI179" s="177">
        <f t="shared" ref="BI179:BI184" si="23">IF(N179="nulová",J179,0)</f>
        <v>0</v>
      </c>
      <c r="BJ179" s="16" t="s">
        <v>151</v>
      </c>
      <c r="BK179" s="177">
        <f t="shared" ref="BK179:BK184" si="24">ROUND(I179*H179,2)</f>
        <v>0</v>
      </c>
      <c r="BL179" s="16" t="s">
        <v>201</v>
      </c>
      <c r="BM179" s="176" t="s">
        <v>294</v>
      </c>
    </row>
    <row r="180" spans="1:65" s="2" customFormat="1" ht="24.2" customHeight="1">
      <c r="A180" s="31"/>
      <c r="B180" s="129"/>
      <c r="C180" s="164" t="s">
        <v>230</v>
      </c>
      <c r="D180" s="164" t="s">
        <v>176</v>
      </c>
      <c r="E180" s="165" t="s">
        <v>295</v>
      </c>
      <c r="F180" s="166" t="s">
        <v>296</v>
      </c>
      <c r="G180" s="167" t="s">
        <v>293</v>
      </c>
      <c r="H180" s="168">
        <v>7</v>
      </c>
      <c r="I180" s="169"/>
      <c r="J180" s="170">
        <f t="shared" si="15"/>
        <v>0</v>
      </c>
      <c r="K180" s="171"/>
      <c r="L180" s="32"/>
      <c r="M180" s="172" t="s">
        <v>1</v>
      </c>
      <c r="N180" s="173" t="s">
        <v>39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201</v>
      </c>
      <c r="AT180" s="176" t="s">
        <v>176</v>
      </c>
      <c r="AU180" s="176" t="s">
        <v>151</v>
      </c>
      <c r="AY180" s="16" t="s">
        <v>173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151</v>
      </c>
      <c r="BK180" s="177">
        <f t="shared" si="24"/>
        <v>0</v>
      </c>
      <c r="BL180" s="16" t="s">
        <v>201</v>
      </c>
      <c r="BM180" s="176" t="s">
        <v>297</v>
      </c>
    </row>
    <row r="181" spans="1:65" s="2" customFormat="1" ht="24.2" customHeight="1">
      <c r="A181" s="31"/>
      <c r="B181" s="129"/>
      <c r="C181" s="164" t="s">
        <v>298</v>
      </c>
      <c r="D181" s="164" t="s">
        <v>176</v>
      </c>
      <c r="E181" s="165" t="s">
        <v>299</v>
      </c>
      <c r="F181" s="166" t="s">
        <v>300</v>
      </c>
      <c r="G181" s="167" t="s">
        <v>293</v>
      </c>
      <c r="H181" s="168">
        <v>7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39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201</v>
      </c>
      <c r="AT181" s="176" t="s">
        <v>176</v>
      </c>
      <c r="AU181" s="176" t="s">
        <v>151</v>
      </c>
      <c r="AY181" s="16" t="s">
        <v>173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151</v>
      </c>
      <c r="BK181" s="177">
        <f t="shared" si="24"/>
        <v>0</v>
      </c>
      <c r="BL181" s="16" t="s">
        <v>201</v>
      </c>
      <c r="BM181" s="176" t="s">
        <v>301</v>
      </c>
    </row>
    <row r="182" spans="1:65" s="2" customFormat="1" ht="33" customHeight="1">
      <c r="A182" s="31"/>
      <c r="B182" s="129"/>
      <c r="C182" s="164" t="s">
        <v>233</v>
      </c>
      <c r="D182" s="164" t="s">
        <v>176</v>
      </c>
      <c r="E182" s="165" t="s">
        <v>302</v>
      </c>
      <c r="F182" s="166" t="s">
        <v>303</v>
      </c>
      <c r="G182" s="167" t="s">
        <v>293</v>
      </c>
      <c r="H182" s="168">
        <v>1</v>
      </c>
      <c r="I182" s="169"/>
      <c r="J182" s="170">
        <f t="shared" si="15"/>
        <v>0</v>
      </c>
      <c r="K182" s="171"/>
      <c r="L182" s="32"/>
      <c r="M182" s="172" t="s">
        <v>1</v>
      </c>
      <c r="N182" s="173" t="s">
        <v>39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201</v>
      </c>
      <c r="AT182" s="176" t="s">
        <v>176</v>
      </c>
      <c r="AU182" s="176" t="s">
        <v>151</v>
      </c>
      <c r="AY182" s="16" t="s">
        <v>173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151</v>
      </c>
      <c r="BK182" s="177">
        <f t="shared" si="24"/>
        <v>0</v>
      </c>
      <c r="BL182" s="16" t="s">
        <v>201</v>
      </c>
      <c r="BM182" s="176" t="s">
        <v>304</v>
      </c>
    </row>
    <row r="183" spans="1:65" s="2" customFormat="1" ht="21.75" customHeight="1">
      <c r="A183" s="31"/>
      <c r="B183" s="129"/>
      <c r="C183" s="164" t="s">
        <v>305</v>
      </c>
      <c r="D183" s="164" t="s">
        <v>176</v>
      </c>
      <c r="E183" s="165" t="s">
        <v>306</v>
      </c>
      <c r="F183" s="166" t="s">
        <v>307</v>
      </c>
      <c r="G183" s="167" t="s">
        <v>245</v>
      </c>
      <c r="H183" s="168">
        <v>18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39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201</v>
      </c>
      <c r="AT183" s="176" t="s">
        <v>176</v>
      </c>
      <c r="AU183" s="176" t="s">
        <v>151</v>
      </c>
      <c r="AY183" s="16" t="s">
        <v>173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151</v>
      </c>
      <c r="BK183" s="177">
        <f t="shared" si="24"/>
        <v>0</v>
      </c>
      <c r="BL183" s="16" t="s">
        <v>201</v>
      </c>
      <c r="BM183" s="176" t="s">
        <v>308</v>
      </c>
    </row>
    <row r="184" spans="1:65" s="2" customFormat="1" ht="24.2" customHeight="1">
      <c r="A184" s="31"/>
      <c r="B184" s="129"/>
      <c r="C184" s="164" t="s">
        <v>237</v>
      </c>
      <c r="D184" s="164" t="s">
        <v>176</v>
      </c>
      <c r="E184" s="165" t="s">
        <v>309</v>
      </c>
      <c r="F184" s="166" t="s">
        <v>310</v>
      </c>
      <c r="G184" s="167" t="s">
        <v>293</v>
      </c>
      <c r="H184" s="168">
        <v>8</v>
      </c>
      <c r="I184" s="169"/>
      <c r="J184" s="170">
        <f t="shared" si="15"/>
        <v>0</v>
      </c>
      <c r="K184" s="171"/>
      <c r="L184" s="32"/>
      <c r="M184" s="172" t="s">
        <v>1</v>
      </c>
      <c r="N184" s="173" t="s">
        <v>39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201</v>
      </c>
      <c r="AT184" s="176" t="s">
        <v>176</v>
      </c>
      <c r="AU184" s="176" t="s">
        <v>151</v>
      </c>
      <c r="AY184" s="16" t="s">
        <v>173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151</v>
      </c>
      <c r="BK184" s="177">
        <f t="shared" si="24"/>
        <v>0</v>
      </c>
      <c r="BL184" s="16" t="s">
        <v>201</v>
      </c>
      <c r="BM184" s="176" t="s">
        <v>311</v>
      </c>
    </row>
    <row r="185" spans="1:65" s="12" customFormat="1" ht="22.9" customHeight="1">
      <c r="B185" s="151"/>
      <c r="D185" s="152" t="s">
        <v>72</v>
      </c>
      <c r="E185" s="162" t="s">
        <v>312</v>
      </c>
      <c r="F185" s="162" t="s">
        <v>313</v>
      </c>
      <c r="I185" s="154"/>
      <c r="J185" s="163">
        <f>BK185</f>
        <v>0</v>
      </c>
      <c r="L185" s="151"/>
      <c r="M185" s="156"/>
      <c r="N185" s="157"/>
      <c r="O185" s="157"/>
      <c r="P185" s="158">
        <f>P186</f>
        <v>0</v>
      </c>
      <c r="Q185" s="157"/>
      <c r="R185" s="158">
        <f>R186</f>
        <v>0</v>
      </c>
      <c r="S185" s="157"/>
      <c r="T185" s="159">
        <f>T186</f>
        <v>0</v>
      </c>
      <c r="AR185" s="152" t="s">
        <v>151</v>
      </c>
      <c r="AT185" s="160" t="s">
        <v>72</v>
      </c>
      <c r="AU185" s="160" t="s">
        <v>81</v>
      </c>
      <c r="AY185" s="152" t="s">
        <v>173</v>
      </c>
      <c r="BK185" s="161">
        <f>BK186</f>
        <v>0</v>
      </c>
    </row>
    <row r="186" spans="1:65" s="2" customFormat="1" ht="24.2" customHeight="1">
      <c r="A186" s="31"/>
      <c r="B186" s="129"/>
      <c r="C186" s="164" t="s">
        <v>314</v>
      </c>
      <c r="D186" s="164" t="s">
        <v>176</v>
      </c>
      <c r="E186" s="165" t="s">
        <v>315</v>
      </c>
      <c r="F186" s="166" t="s">
        <v>316</v>
      </c>
      <c r="G186" s="167" t="s">
        <v>240</v>
      </c>
      <c r="H186" s="168">
        <v>400</v>
      </c>
      <c r="I186" s="169"/>
      <c r="J186" s="170">
        <f>ROUND(I186*H186,2)</f>
        <v>0</v>
      </c>
      <c r="K186" s="171"/>
      <c r="L186" s="32"/>
      <c r="M186" s="172" t="s">
        <v>1</v>
      </c>
      <c r="N186" s="173" t="s">
        <v>39</v>
      </c>
      <c r="O186" s="60"/>
      <c r="P186" s="174">
        <f>O186*H186</f>
        <v>0</v>
      </c>
      <c r="Q186" s="174">
        <v>0</v>
      </c>
      <c r="R186" s="174">
        <f>Q186*H186</f>
        <v>0</v>
      </c>
      <c r="S186" s="174">
        <v>0</v>
      </c>
      <c r="T186" s="17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201</v>
      </c>
      <c r="AT186" s="176" t="s">
        <v>176</v>
      </c>
      <c r="AU186" s="176" t="s">
        <v>151</v>
      </c>
      <c r="AY186" s="16" t="s">
        <v>173</v>
      </c>
      <c r="BE186" s="177">
        <f>IF(N186="základná",J186,0)</f>
        <v>0</v>
      </c>
      <c r="BF186" s="177">
        <f>IF(N186="znížená",J186,0)</f>
        <v>0</v>
      </c>
      <c r="BG186" s="177">
        <f>IF(N186="zákl. prenesená",J186,0)</f>
        <v>0</v>
      </c>
      <c r="BH186" s="177">
        <f>IF(N186="zníž. prenesená",J186,0)</f>
        <v>0</v>
      </c>
      <c r="BI186" s="177">
        <f>IF(N186="nulová",J186,0)</f>
        <v>0</v>
      </c>
      <c r="BJ186" s="16" t="s">
        <v>151</v>
      </c>
      <c r="BK186" s="177">
        <f>ROUND(I186*H186,2)</f>
        <v>0</v>
      </c>
      <c r="BL186" s="16" t="s">
        <v>201</v>
      </c>
      <c r="BM186" s="176" t="s">
        <v>317</v>
      </c>
    </row>
    <row r="187" spans="1:65" s="12" customFormat="1" ht="22.9" customHeight="1">
      <c r="B187" s="151"/>
      <c r="D187" s="152" t="s">
        <v>72</v>
      </c>
      <c r="E187" s="162" t="s">
        <v>318</v>
      </c>
      <c r="F187" s="162" t="s">
        <v>319</v>
      </c>
      <c r="I187" s="154"/>
      <c r="J187" s="163">
        <f>BK187</f>
        <v>0</v>
      </c>
      <c r="L187" s="151"/>
      <c r="M187" s="156"/>
      <c r="N187" s="157"/>
      <c r="O187" s="157"/>
      <c r="P187" s="158">
        <f>SUM(P188:P190)</f>
        <v>0</v>
      </c>
      <c r="Q187" s="157"/>
      <c r="R187" s="158">
        <f>SUM(R188:R190)</f>
        <v>0</v>
      </c>
      <c r="S187" s="157"/>
      <c r="T187" s="159">
        <f>SUM(T188:T190)</f>
        <v>0</v>
      </c>
      <c r="AR187" s="152" t="s">
        <v>151</v>
      </c>
      <c r="AT187" s="160" t="s">
        <v>72</v>
      </c>
      <c r="AU187" s="160" t="s">
        <v>81</v>
      </c>
      <c r="AY187" s="152" t="s">
        <v>173</v>
      </c>
      <c r="BK187" s="161">
        <f>SUM(BK188:BK190)</f>
        <v>0</v>
      </c>
    </row>
    <row r="188" spans="1:65" s="2" customFormat="1" ht="24.2" customHeight="1">
      <c r="A188" s="31"/>
      <c r="B188" s="129"/>
      <c r="C188" s="164" t="s">
        <v>241</v>
      </c>
      <c r="D188" s="164" t="s">
        <v>176</v>
      </c>
      <c r="E188" s="165" t="s">
        <v>320</v>
      </c>
      <c r="F188" s="166" t="s">
        <v>321</v>
      </c>
      <c r="G188" s="167" t="s">
        <v>245</v>
      </c>
      <c r="H188" s="168">
        <v>4</v>
      </c>
      <c r="I188" s="169"/>
      <c r="J188" s="170">
        <f>ROUND(I188*H188,2)</f>
        <v>0</v>
      </c>
      <c r="K188" s="171"/>
      <c r="L188" s="32"/>
      <c r="M188" s="172" t="s">
        <v>1</v>
      </c>
      <c r="N188" s="173" t="s">
        <v>39</v>
      </c>
      <c r="O188" s="60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201</v>
      </c>
      <c r="AT188" s="176" t="s">
        <v>176</v>
      </c>
      <c r="AU188" s="176" t="s">
        <v>151</v>
      </c>
      <c r="AY188" s="16" t="s">
        <v>173</v>
      </c>
      <c r="BE188" s="177">
        <f>IF(N188="základná",J188,0)</f>
        <v>0</v>
      </c>
      <c r="BF188" s="177">
        <f>IF(N188="znížená",J188,0)</f>
        <v>0</v>
      </c>
      <c r="BG188" s="177">
        <f>IF(N188="zákl. prenesená",J188,0)</f>
        <v>0</v>
      </c>
      <c r="BH188" s="177">
        <f>IF(N188="zníž. prenesená",J188,0)</f>
        <v>0</v>
      </c>
      <c r="BI188" s="177">
        <f>IF(N188="nulová",J188,0)</f>
        <v>0</v>
      </c>
      <c r="BJ188" s="16" t="s">
        <v>151</v>
      </c>
      <c r="BK188" s="177">
        <f>ROUND(I188*H188,2)</f>
        <v>0</v>
      </c>
      <c r="BL188" s="16" t="s">
        <v>201</v>
      </c>
      <c r="BM188" s="176" t="s">
        <v>322</v>
      </c>
    </row>
    <row r="189" spans="1:65" s="2" customFormat="1" ht="33" customHeight="1">
      <c r="A189" s="31"/>
      <c r="B189" s="129"/>
      <c r="C189" s="164" t="s">
        <v>323</v>
      </c>
      <c r="D189" s="164" t="s">
        <v>176</v>
      </c>
      <c r="E189" s="165" t="s">
        <v>324</v>
      </c>
      <c r="F189" s="166" t="s">
        <v>325</v>
      </c>
      <c r="G189" s="167" t="s">
        <v>245</v>
      </c>
      <c r="H189" s="168">
        <v>39</v>
      </c>
      <c r="I189" s="169"/>
      <c r="J189" s="170">
        <f>ROUND(I189*H189,2)</f>
        <v>0</v>
      </c>
      <c r="K189" s="171"/>
      <c r="L189" s="32"/>
      <c r="M189" s="172" t="s">
        <v>1</v>
      </c>
      <c r="N189" s="173" t="s">
        <v>39</v>
      </c>
      <c r="O189" s="60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201</v>
      </c>
      <c r="AT189" s="176" t="s">
        <v>176</v>
      </c>
      <c r="AU189" s="176" t="s">
        <v>151</v>
      </c>
      <c r="AY189" s="16" t="s">
        <v>173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6" t="s">
        <v>151</v>
      </c>
      <c r="BK189" s="177">
        <f>ROUND(I189*H189,2)</f>
        <v>0</v>
      </c>
      <c r="BL189" s="16" t="s">
        <v>201</v>
      </c>
      <c r="BM189" s="176" t="s">
        <v>326</v>
      </c>
    </row>
    <row r="190" spans="1:65" s="2" customFormat="1" ht="33" customHeight="1">
      <c r="A190" s="31"/>
      <c r="B190" s="129"/>
      <c r="C190" s="164" t="s">
        <v>246</v>
      </c>
      <c r="D190" s="164" t="s">
        <v>176</v>
      </c>
      <c r="E190" s="165" t="s">
        <v>327</v>
      </c>
      <c r="F190" s="166" t="s">
        <v>328</v>
      </c>
      <c r="G190" s="167" t="s">
        <v>245</v>
      </c>
      <c r="H190" s="168">
        <v>48</v>
      </c>
      <c r="I190" s="169"/>
      <c r="J190" s="170">
        <f>ROUND(I190*H190,2)</f>
        <v>0</v>
      </c>
      <c r="K190" s="171"/>
      <c r="L190" s="32"/>
      <c r="M190" s="172" t="s">
        <v>1</v>
      </c>
      <c r="N190" s="173" t="s">
        <v>39</v>
      </c>
      <c r="O190" s="60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201</v>
      </c>
      <c r="AT190" s="176" t="s">
        <v>176</v>
      </c>
      <c r="AU190" s="176" t="s">
        <v>151</v>
      </c>
      <c r="AY190" s="16" t="s">
        <v>173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6" t="s">
        <v>151</v>
      </c>
      <c r="BK190" s="177">
        <f>ROUND(I190*H190,2)</f>
        <v>0</v>
      </c>
      <c r="BL190" s="16" t="s">
        <v>201</v>
      </c>
      <c r="BM190" s="176" t="s">
        <v>329</v>
      </c>
    </row>
    <row r="191" spans="1:65" s="12" customFormat="1" ht="22.9" customHeight="1">
      <c r="B191" s="151"/>
      <c r="D191" s="152" t="s">
        <v>72</v>
      </c>
      <c r="E191" s="162" t="s">
        <v>330</v>
      </c>
      <c r="F191" s="162" t="s">
        <v>331</v>
      </c>
      <c r="I191" s="154"/>
      <c r="J191" s="163">
        <f>BK191</f>
        <v>0</v>
      </c>
      <c r="L191" s="151"/>
      <c r="M191" s="156"/>
      <c r="N191" s="157"/>
      <c r="O191" s="157"/>
      <c r="P191" s="158">
        <f>P192</f>
        <v>0</v>
      </c>
      <c r="Q191" s="157"/>
      <c r="R191" s="158">
        <f>R192</f>
        <v>0</v>
      </c>
      <c r="S191" s="157"/>
      <c r="T191" s="159">
        <f>T192</f>
        <v>0</v>
      </c>
      <c r="AR191" s="152" t="s">
        <v>151</v>
      </c>
      <c r="AT191" s="160" t="s">
        <v>72</v>
      </c>
      <c r="AU191" s="160" t="s">
        <v>81</v>
      </c>
      <c r="AY191" s="152" t="s">
        <v>173</v>
      </c>
      <c r="BK191" s="161">
        <f>BK192</f>
        <v>0</v>
      </c>
    </row>
    <row r="192" spans="1:65" s="2" customFormat="1" ht="37.9" customHeight="1">
      <c r="A192" s="31"/>
      <c r="B192" s="129"/>
      <c r="C192" s="164" t="s">
        <v>332</v>
      </c>
      <c r="D192" s="164" t="s">
        <v>176</v>
      </c>
      <c r="E192" s="165" t="s">
        <v>333</v>
      </c>
      <c r="F192" s="166" t="s">
        <v>334</v>
      </c>
      <c r="G192" s="167" t="s">
        <v>179</v>
      </c>
      <c r="H192" s="168">
        <v>509.71499999999997</v>
      </c>
      <c r="I192" s="169"/>
      <c r="J192" s="170">
        <f>ROUND(I192*H192,2)</f>
        <v>0</v>
      </c>
      <c r="K192" s="171"/>
      <c r="L192" s="32"/>
      <c r="M192" s="172" t="s">
        <v>1</v>
      </c>
      <c r="N192" s="173" t="s">
        <v>39</v>
      </c>
      <c r="O192" s="60"/>
      <c r="P192" s="174">
        <f>O192*H192</f>
        <v>0</v>
      </c>
      <c r="Q192" s="174">
        <v>0</v>
      </c>
      <c r="R192" s="174">
        <f>Q192*H192</f>
        <v>0</v>
      </c>
      <c r="S192" s="174">
        <v>0</v>
      </c>
      <c r="T192" s="17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201</v>
      </c>
      <c r="AT192" s="176" t="s">
        <v>176</v>
      </c>
      <c r="AU192" s="176" t="s">
        <v>151</v>
      </c>
      <c r="AY192" s="16" t="s">
        <v>173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6" t="s">
        <v>151</v>
      </c>
      <c r="BK192" s="177">
        <f>ROUND(I192*H192,2)</f>
        <v>0</v>
      </c>
      <c r="BL192" s="16" t="s">
        <v>201</v>
      </c>
      <c r="BM192" s="176" t="s">
        <v>335</v>
      </c>
    </row>
    <row r="193" spans="1:65" s="12" customFormat="1" ht="22.9" customHeight="1">
      <c r="B193" s="151"/>
      <c r="D193" s="152" t="s">
        <v>72</v>
      </c>
      <c r="E193" s="162" t="s">
        <v>336</v>
      </c>
      <c r="F193" s="162" t="s">
        <v>337</v>
      </c>
      <c r="I193" s="154"/>
      <c r="J193" s="163">
        <f>BK193</f>
        <v>0</v>
      </c>
      <c r="L193" s="151"/>
      <c r="M193" s="156"/>
      <c r="N193" s="157"/>
      <c r="O193" s="157"/>
      <c r="P193" s="158">
        <f>SUM(P194:P195)</f>
        <v>0</v>
      </c>
      <c r="Q193" s="157"/>
      <c r="R193" s="158">
        <f>SUM(R194:R195)</f>
        <v>0</v>
      </c>
      <c r="S193" s="157"/>
      <c r="T193" s="159">
        <f>SUM(T194:T195)</f>
        <v>0</v>
      </c>
      <c r="AR193" s="152" t="s">
        <v>151</v>
      </c>
      <c r="AT193" s="160" t="s">
        <v>72</v>
      </c>
      <c r="AU193" s="160" t="s">
        <v>81</v>
      </c>
      <c r="AY193" s="152" t="s">
        <v>173</v>
      </c>
      <c r="BK193" s="161">
        <f>SUM(BK194:BK195)</f>
        <v>0</v>
      </c>
    </row>
    <row r="194" spans="1:65" s="2" customFormat="1" ht="37.9" customHeight="1">
      <c r="A194" s="31"/>
      <c r="B194" s="129"/>
      <c r="C194" s="164" t="s">
        <v>249</v>
      </c>
      <c r="D194" s="164" t="s">
        <v>176</v>
      </c>
      <c r="E194" s="165" t="s">
        <v>338</v>
      </c>
      <c r="F194" s="166" t="s">
        <v>339</v>
      </c>
      <c r="G194" s="167" t="s">
        <v>179</v>
      </c>
      <c r="H194" s="168">
        <v>34.26</v>
      </c>
      <c r="I194" s="169"/>
      <c r="J194" s="170">
        <f>ROUND(I194*H194,2)</f>
        <v>0</v>
      </c>
      <c r="K194" s="171"/>
      <c r="L194" s="32"/>
      <c r="M194" s="172" t="s">
        <v>1</v>
      </c>
      <c r="N194" s="173" t="s">
        <v>39</v>
      </c>
      <c r="O194" s="60"/>
      <c r="P194" s="174">
        <f>O194*H194</f>
        <v>0</v>
      </c>
      <c r="Q194" s="174">
        <v>0</v>
      </c>
      <c r="R194" s="174">
        <f>Q194*H194</f>
        <v>0</v>
      </c>
      <c r="S194" s="174">
        <v>0</v>
      </c>
      <c r="T194" s="175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201</v>
      </c>
      <c r="AT194" s="176" t="s">
        <v>176</v>
      </c>
      <c r="AU194" s="176" t="s">
        <v>151</v>
      </c>
      <c r="AY194" s="16" t="s">
        <v>173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6" t="s">
        <v>151</v>
      </c>
      <c r="BK194" s="177">
        <f>ROUND(I194*H194,2)</f>
        <v>0</v>
      </c>
      <c r="BL194" s="16" t="s">
        <v>201</v>
      </c>
      <c r="BM194" s="176" t="s">
        <v>340</v>
      </c>
    </row>
    <row r="195" spans="1:65" s="2" customFormat="1" ht="37.9" customHeight="1">
      <c r="A195" s="31"/>
      <c r="B195" s="129"/>
      <c r="C195" s="164" t="s">
        <v>341</v>
      </c>
      <c r="D195" s="164" t="s">
        <v>176</v>
      </c>
      <c r="E195" s="165" t="s">
        <v>342</v>
      </c>
      <c r="F195" s="166" t="s">
        <v>343</v>
      </c>
      <c r="G195" s="167" t="s">
        <v>179</v>
      </c>
      <c r="H195" s="168">
        <v>500.39</v>
      </c>
      <c r="I195" s="169"/>
      <c r="J195" s="170">
        <f>ROUND(I195*H195,2)</f>
        <v>0</v>
      </c>
      <c r="K195" s="171"/>
      <c r="L195" s="32"/>
      <c r="M195" s="172" t="s">
        <v>1</v>
      </c>
      <c r="N195" s="173" t="s">
        <v>39</v>
      </c>
      <c r="O195" s="60"/>
      <c r="P195" s="174">
        <f>O195*H195</f>
        <v>0</v>
      </c>
      <c r="Q195" s="174">
        <v>0</v>
      </c>
      <c r="R195" s="174">
        <f>Q195*H195</f>
        <v>0</v>
      </c>
      <c r="S195" s="174">
        <v>0</v>
      </c>
      <c r="T195" s="175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201</v>
      </c>
      <c r="AT195" s="176" t="s">
        <v>176</v>
      </c>
      <c r="AU195" s="176" t="s">
        <v>151</v>
      </c>
      <c r="AY195" s="16" t="s">
        <v>173</v>
      </c>
      <c r="BE195" s="177">
        <f>IF(N195="základná",J195,0)</f>
        <v>0</v>
      </c>
      <c r="BF195" s="177">
        <f>IF(N195="znížená",J195,0)</f>
        <v>0</v>
      </c>
      <c r="BG195" s="177">
        <f>IF(N195="zákl. prenesená",J195,0)</f>
        <v>0</v>
      </c>
      <c r="BH195" s="177">
        <f>IF(N195="zníž. prenesená",J195,0)</f>
        <v>0</v>
      </c>
      <c r="BI195" s="177">
        <f>IF(N195="nulová",J195,0)</f>
        <v>0</v>
      </c>
      <c r="BJ195" s="16" t="s">
        <v>151</v>
      </c>
      <c r="BK195" s="177">
        <f>ROUND(I195*H195,2)</f>
        <v>0</v>
      </c>
      <c r="BL195" s="16" t="s">
        <v>201</v>
      </c>
      <c r="BM195" s="176" t="s">
        <v>344</v>
      </c>
    </row>
    <row r="196" spans="1:65" s="12" customFormat="1" ht="22.9" customHeight="1">
      <c r="B196" s="151"/>
      <c r="D196" s="152" t="s">
        <v>72</v>
      </c>
      <c r="E196" s="162" t="s">
        <v>345</v>
      </c>
      <c r="F196" s="162" t="s">
        <v>346</v>
      </c>
      <c r="I196" s="154"/>
      <c r="J196" s="163">
        <f>BK196</f>
        <v>0</v>
      </c>
      <c r="L196" s="151"/>
      <c r="M196" s="156"/>
      <c r="N196" s="157"/>
      <c r="O196" s="157"/>
      <c r="P196" s="158">
        <f>SUM(P197:P198)</f>
        <v>0</v>
      </c>
      <c r="Q196" s="157"/>
      <c r="R196" s="158">
        <f>SUM(R197:R198)</f>
        <v>0</v>
      </c>
      <c r="S196" s="157"/>
      <c r="T196" s="159">
        <f>SUM(T197:T198)</f>
        <v>0</v>
      </c>
      <c r="AR196" s="152" t="s">
        <v>151</v>
      </c>
      <c r="AT196" s="160" t="s">
        <v>72</v>
      </c>
      <c r="AU196" s="160" t="s">
        <v>81</v>
      </c>
      <c r="AY196" s="152" t="s">
        <v>173</v>
      </c>
      <c r="BK196" s="161">
        <f>SUM(BK197:BK198)</f>
        <v>0</v>
      </c>
    </row>
    <row r="197" spans="1:65" s="2" customFormat="1" ht="33" customHeight="1">
      <c r="A197" s="31"/>
      <c r="B197" s="129"/>
      <c r="C197" s="164" t="s">
        <v>253</v>
      </c>
      <c r="D197" s="164" t="s">
        <v>176</v>
      </c>
      <c r="E197" s="165" t="s">
        <v>347</v>
      </c>
      <c r="F197" s="166" t="s">
        <v>348</v>
      </c>
      <c r="G197" s="167" t="s">
        <v>240</v>
      </c>
      <c r="H197" s="168">
        <v>124.5</v>
      </c>
      <c r="I197" s="169"/>
      <c r="J197" s="170">
        <f>ROUND(I197*H197,2)</f>
        <v>0</v>
      </c>
      <c r="K197" s="171"/>
      <c r="L197" s="32"/>
      <c r="M197" s="172" t="s">
        <v>1</v>
      </c>
      <c r="N197" s="173" t="s">
        <v>39</v>
      </c>
      <c r="O197" s="60"/>
      <c r="P197" s="174">
        <f>O197*H197</f>
        <v>0</v>
      </c>
      <c r="Q197" s="174">
        <v>0</v>
      </c>
      <c r="R197" s="174">
        <f>Q197*H197</f>
        <v>0</v>
      </c>
      <c r="S197" s="174">
        <v>0</v>
      </c>
      <c r="T197" s="175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201</v>
      </c>
      <c r="AT197" s="176" t="s">
        <v>176</v>
      </c>
      <c r="AU197" s="176" t="s">
        <v>151</v>
      </c>
      <c r="AY197" s="16" t="s">
        <v>173</v>
      </c>
      <c r="BE197" s="177">
        <f>IF(N197="základná",J197,0)</f>
        <v>0</v>
      </c>
      <c r="BF197" s="177">
        <f>IF(N197="znížená",J197,0)</f>
        <v>0</v>
      </c>
      <c r="BG197" s="177">
        <f>IF(N197="zákl. prenesená",J197,0)</f>
        <v>0</v>
      </c>
      <c r="BH197" s="177">
        <f>IF(N197="zníž. prenesená",J197,0)</f>
        <v>0</v>
      </c>
      <c r="BI197" s="177">
        <f>IF(N197="nulová",J197,0)</f>
        <v>0</v>
      </c>
      <c r="BJ197" s="16" t="s">
        <v>151</v>
      </c>
      <c r="BK197" s="177">
        <f>ROUND(I197*H197,2)</f>
        <v>0</v>
      </c>
      <c r="BL197" s="16" t="s">
        <v>201</v>
      </c>
      <c r="BM197" s="176" t="s">
        <v>349</v>
      </c>
    </row>
    <row r="198" spans="1:65" s="2" customFormat="1" ht="24.2" customHeight="1">
      <c r="A198" s="31"/>
      <c r="B198" s="129"/>
      <c r="C198" s="164" t="s">
        <v>350</v>
      </c>
      <c r="D198" s="164" t="s">
        <v>176</v>
      </c>
      <c r="E198" s="165" t="s">
        <v>351</v>
      </c>
      <c r="F198" s="166" t="s">
        <v>352</v>
      </c>
      <c r="G198" s="167" t="s">
        <v>240</v>
      </c>
      <c r="H198" s="168">
        <v>52.2</v>
      </c>
      <c r="I198" s="169"/>
      <c r="J198" s="170">
        <f>ROUND(I198*H198,2)</f>
        <v>0</v>
      </c>
      <c r="K198" s="171"/>
      <c r="L198" s="32"/>
      <c r="M198" s="172" t="s">
        <v>1</v>
      </c>
      <c r="N198" s="173" t="s">
        <v>39</v>
      </c>
      <c r="O198" s="60"/>
      <c r="P198" s="174">
        <f>O198*H198</f>
        <v>0</v>
      </c>
      <c r="Q198" s="174">
        <v>0</v>
      </c>
      <c r="R198" s="174">
        <f>Q198*H198</f>
        <v>0</v>
      </c>
      <c r="S198" s="174">
        <v>0</v>
      </c>
      <c r="T198" s="175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201</v>
      </c>
      <c r="AT198" s="176" t="s">
        <v>176</v>
      </c>
      <c r="AU198" s="176" t="s">
        <v>151</v>
      </c>
      <c r="AY198" s="16" t="s">
        <v>173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6" t="s">
        <v>151</v>
      </c>
      <c r="BK198" s="177">
        <f>ROUND(I198*H198,2)</f>
        <v>0</v>
      </c>
      <c r="BL198" s="16" t="s">
        <v>201</v>
      </c>
      <c r="BM198" s="176" t="s">
        <v>353</v>
      </c>
    </row>
    <row r="199" spans="1:65" s="12" customFormat="1" ht="22.9" customHeight="1">
      <c r="B199" s="151"/>
      <c r="D199" s="152" t="s">
        <v>72</v>
      </c>
      <c r="E199" s="162" t="s">
        <v>354</v>
      </c>
      <c r="F199" s="162" t="s">
        <v>355</v>
      </c>
      <c r="I199" s="154"/>
      <c r="J199" s="163">
        <f>BK199</f>
        <v>0</v>
      </c>
      <c r="L199" s="151"/>
      <c r="M199" s="156"/>
      <c r="N199" s="157"/>
      <c r="O199" s="157"/>
      <c r="P199" s="158">
        <f>SUM(P200:P203)</f>
        <v>0</v>
      </c>
      <c r="Q199" s="157"/>
      <c r="R199" s="158">
        <f>SUM(R200:R203)</f>
        <v>0</v>
      </c>
      <c r="S199" s="157"/>
      <c r="T199" s="159">
        <f>SUM(T200:T203)</f>
        <v>0</v>
      </c>
      <c r="AR199" s="152" t="s">
        <v>151</v>
      </c>
      <c r="AT199" s="160" t="s">
        <v>72</v>
      </c>
      <c r="AU199" s="160" t="s">
        <v>81</v>
      </c>
      <c r="AY199" s="152" t="s">
        <v>173</v>
      </c>
      <c r="BK199" s="161">
        <f>SUM(BK200:BK203)</f>
        <v>0</v>
      </c>
    </row>
    <row r="200" spans="1:65" s="2" customFormat="1" ht="24.2" customHeight="1">
      <c r="A200" s="31"/>
      <c r="B200" s="129"/>
      <c r="C200" s="164" t="s">
        <v>256</v>
      </c>
      <c r="D200" s="164" t="s">
        <v>176</v>
      </c>
      <c r="E200" s="165" t="s">
        <v>356</v>
      </c>
      <c r="F200" s="166" t="s">
        <v>357</v>
      </c>
      <c r="G200" s="167" t="s">
        <v>179</v>
      </c>
      <c r="H200" s="168">
        <v>211.208</v>
      </c>
      <c r="I200" s="169"/>
      <c r="J200" s="170">
        <f>ROUND(I200*H200,2)</f>
        <v>0</v>
      </c>
      <c r="K200" s="171"/>
      <c r="L200" s="32"/>
      <c r="M200" s="172" t="s">
        <v>1</v>
      </c>
      <c r="N200" s="173" t="s">
        <v>39</v>
      </c>
      <c r="O200" s="60"/>
      <c r="P200" s="174">
        <f>O200*H200</f>
        <v>0</v>
      </c>
      <c r="Q200" s="174">
        <v>0</v>
      </c>
      <c r="R200" s="174">
        <f>Q200*H200</f>
        <v>0</v>
      </c>
      <c r="S200" s="174">
        <v>0</v>
      </c>
      <c r="T200" s="175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201</v>
      </c>
      <c r="AT200" s="176" t="s">
        <v>176</v>
      </c>
      <c r="AU200" s="176" t="s">
        <v>151</v>
      </c>
      <c r="AY200" s="16" t="s">
        <v>173</v>
      </c>
      <c r="BE200" s="177">
        <f>IF(N200="základná",J200,0)</f>
        <v>0</v>
      </c>
      <c r="BF200" s="177">
        <f>IF(N200="znížená",J200,0)</f>
        <v>0</v>
      </c>
      <c r="BG200" s="177">
        <f>IF(N200="zákl. prenesená",J200,0)</f>
        <v>0</v>
      </c>
      <c r="BH200" s="177">
        <f>IF(N200="zníž. prenesená",J200,0)</f>
        <v>0</v>
      </c>
      <c r="BI200" s="177">
        <f>IF(N200="nulová",J200,0)</f>
        <v>0</v>
      </c>
      <c r="BJ200" s="16" t="s">
        <v>151</v>
      </c>
      <c r="BK200" s="177">
        <f>ROUND(I200*H200,2)</f>
        <v>0</v>
      </c>
      <c r="BL200" s="16" t="s">
        <v>201</v>
      </c>
      <c r="BM200" s="176" t="s">
        <v>358</v>
      </c>
    </row>
    <row r="201" spans="1:65" s="2" customFormat="1" ht="16.5" customHeight="1">
      <c r="A201" s="31"/>
      <c r="B201" s="129"/>
      <c r="C201" s="164" t="s">
        <v>359</v>
      </c>
      <c r="D201" s="164" t="s">
        <v>176</v>
      </c>
      <c r="E201" s="165" t="s">
        <v>360</v>
      </c>
      <c r="F201" s="166" t="s">
        <v>361</v>
      </c>
      <c r="G201" s="167" t="s">
        <v>240</v>
      </c>
      <c r="H201" s="168">
        <v>384.22</v>
      </c>
      <c r="I201" s="169"/>
      <c r="J201" s="170">
        <f>ROUND(I201*H201,2)</f>
        <v>0</v>
      </c>
      <c r="K201" s="171"/>
      <c r="L201" s="32"/>
      <c r="M201" s="172" t="s">
        <v>1</v>
      </c>
      <c r="N201" s="173" t="s">
        <v>39</v>
      </c>
      <c r="O201" s="60"/>
      <c r="P201" s="174">
        <f>O201*H201</f>
        <v>0</v>
      </c>
      <c r="Q201" s="174">
        <v>0</v>
      </c>
      <c r="R201" s="174">
        <f>Q201*H201</f>
        <v>0</v>
      </c>
      <c r="S201" s="174">
        <v>0</v>
      </c>
      <c r="T201" s="175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201</v>
      </c>
      <c r="AT201" s="176" t="s">
        <v>176</v>
      </c>
      <c r="AU201" s="176" t="s">
        <v>151</v>
      </c>
      <c r="AY201" s="16" t="s">
        <v>173</v>
      </c>
      <c r="BE201" s="177">
        <f>IF(N201="základná",J201,0)</f>
        <v>0</v>
      </c>
      <c r="BF201" s="177">
        <f>IF(N201="znížená",J201,0)</f>
        <v>0</v>
      </c>
      <c r="BG201" s="177">
        <f>IF(N201="zákl. prenesená",J201,0)</f>
        <v>0</v>
      </c>
      <c r="BH201" s="177">
        <f>IF(N201="zníž. prenesená",J201,0)</f>
        <v>0</v>
      </c>
      <c r="BI201" s="177">
        <f>IF(N201="nulová",J201,0)</f>
        <v>0</v>
      </c>
      <c r="BJ201" s="16" t="s">
        <v>151</v>
      </c>
      <c r="BK201" s="177">
        <f>ROUND(I201*H201,2)</f>
        <v>0</v>
      </c>
      <c r="BL201" s="16" t="s">
        <v>201</v>
      </c>
      <c r="BM201" s="176" t="s">
        <v>362</v>
      </c>
    </row>
    <row r="202" spans="1:65" s="2" customFormat="1" ht="16.5" customHeight="1">
      <c r="A202" s="31"/>
      <c r="B202" s="129"/>
      <c r="C202" s="164" t="s">
        <v>260</v>
      </c>
      <c r="D202" s="164" t="s">
        <v>176</v>
      </c>
      <c r="E202" s="165" t="s">
        <v>363</v>
      </c>
      <c r="F202" s="166" t="s">
        <v>364</v>
      </c>
      <c r="G202" s="167" t="s">
        <v>245</v>
      </c>
      <c r="H202" s="168">
        <v>560</v>
      </c>
      <c r="I202" s="169"/>
      <c r="J202" s="170">
        <f>ROUND(I202*H202,2)</f>
        <v>0</v>
      </c>
      <c r="K202" s="171"/>
      <c r="L202" s="32"/>
      <c r="M202" s="172" t="s">
        <v>1</v>
      </c>
      <c r="N202" s="173" t="s">
        <v>39</v>
      </c>
      <c r="O202" s="60"/>
      <c r="P202" s="174">
        <f>O202*H202</f>
        <v>0</v>
      </c>
      <c r="Q202" s="174">
        <v>0</v>
      </c>
      <c r="R202" s="174">
        <f>Q202*H202</f>
        <v>0</v>
      </c>
      <c r="S202" s="174">
        <v>0</v>
      </c>
      <c r="T202" s="175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201</v>
      </c>
      <c r="AT202" s="176" t="s">
        <v>176</v>
      </c>
      <c r="AU202" s="176" t="s">
        <v>151</v>
      </c>
      <c r="AY202" s="16" t="s">
        <v>173</v>
      </c>
      <c r="BE202" s="177">
        <f>IF(N202="základná",J202,0)</f>
        <v>0</v>
      </c>
      <c r="BF202" s="177">
        <f>IF(N202="znížená",J202,0)</f>
        <v>0</v>
      </c>
      <c r="BG202" s="177">
        <f>IF(N202="zákl. prenesená",J202,0)</f>
        <v>0</v>
      </c>
      <c r="BH202" s="177">
        <f>IF(N202="zníž. prenesená",J202,0)</f>
        <v>0</v>
      </c>
      <c r="BI202" s="177">
        <f>IF(N202="nulová",J202,0)</f>
        <v>0</v>
      </c>
      <c r="BJ202" s="16" t="s">
        <v>151</v>
      </c>
      <c r="BK202" s="177">
        <f>ROUND(I202*H202,2)</f>
        <v>0</v>
      </c>
      <c r="BL202" s="16" t="s">
        <v>201</v>
      </c>
      <c r="BM202" s="176" t="s">
        <v>365</v>
      </c>
    </row>
    <row r="203" spans="1:65" s="2" customFormat="1" ht="24.2" customHeight="1">
      <c r="A203" s="31"/>
      <c r="B203" s="129"/>
      <c r="C203" s="164" t="s">
        <v>366</v>
      </c>
      <c r="D203" s="164" t="s">
        <v>176</v>
      </c>
      <c r="E203" s="165" t="s">
        <v>367</v>
      </c>
      <c r="F203" s="166" t="s">
        <v>368</v>
      </c>
      <c r="G203" s="167" t="s">
        <v>245</v>
      </c>
      <c r="H203" s="168">
        <v>2</v>
      </c>
      <c r="I203" s="169"/>
      <c r="J203" s="170">
        <f>ROUND(I203*H203,2)</f>
        <v>0</v>
      </c>
      <c r="K203" s="171"/>
      <c r="L203" s="32"/>
      <c r="M203" s="172" t="s">
        <v>1</v>
      </c>
      <c r="N203" s="173" t="s">
        <v>39</v>
      </c>
      <c r="O203" s="60"/>
      <c r="P203" s="174">
        <f>O203*H203</f>
        <v>0</v>
      </c>
      <c r="Q203" s="174">
        <v>0</v>
      </c>
      <c r="R203" s="174">
        <f>Q203*H203</f>
        <v>0</v>
      </c>
      <c r="S203" s="174">
        <v>0</v>
      </c>
      <c r="T203" s="175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201</v>
      </c>
      <c r="AT203" s="176" t="s">
        <v>176</v>
      </c>
      <c r="AU203" s="176" t="s">
        <v>151</v>
      </c>
      <c r="AY203" s="16" t="s">
        <v>173</v>
      </c>
      <c r="BE203" s="177">
        <f>IF(N203="základná",J203,0)</f>
        <v>0</v>
      </c>
      <c r="BF203" s="177">
        <f>IF(N203="znížená",J203,0)</f>
        <v>0</v>
      </c>
      <c r="BG203" s="177">
        <f>IF(N203="zákl. prenesená",J203,0)</f>
        <v>0</v>
      </c>
      <c r="BH203" s="177">
        <f>IF(N203="zníž. prenesená",J203,0)</f>
        <v>0</v>
      </c>
      <c r="BI203" s="177">
        <f>IF(N203="nulová",J203,0)</f>
        <v>0</v>
      </c>
      <c r="BJ203" s="16" t="s">
        <v>151</v>
      </c>
      <c r="BK203" s="177">
        <f>ROUND(I203*H203,2)</f>
        <v>0</v>
      </c>
      <c r="BL203" s="16" t="s">
        <v>201</v>
      </c>
      <c r="BM203" s="176" t="s">
        <v>369</v>
      </c>
    </row>
    <row r="204" spans="1:65" s="12" customFormat="1" ht="22.9" customHeight="1">
      <c r="B204" s="151"/>
      <c r="D204" s="152" t="s">
        <v>72</v>
      </c>
      <c r="E204" s="162" t="s">
        <v>370</v>
      </c>
      <c r="F204" s="162" t="s">
        <v>371</v>
      </c>
      <c r="I204" s="154"/>
      <c r="J204" s="163">
        <f>BK204</f>
        <v>0</v>
      </c>
      <c r="L204" s="151"/>
      <c r="M204" s="156"/>
      <c r="N204" s="157"/>
      <c r="O204" s="157"/>
      <c r="P204" s="158">
        <f>SUM(P205:P207)</f>
        <v>0</v>
      </c>
      <c r="Q204" s="157"/>
      <c r="R204" s="158">
        <f>SUM(R205:R207)</f>
        <v>0</v>
      </c>
      <c r="S204" s="157"/>
      <c r="T204" s="159">
        <f>SUM(T205:T207)</f>
        <v>0</v>
      </c>
      <c r="AR204" s="152" t="s">
        <v>151</v>
      </c>
      <c r="AT204" s="160" t="s">
        <v>72</v>
      </c>
      <c r="AU204" s="160" t="s">
        <v>81</v>
      </c>
      <c r="AY204" s="152" t="s">
        <v>173</v>
      </c>
      <c r="BK204" s="161">
        <f>SUM(BK205:BK207)</f>
        <v>0</v>
      </c>
    </row>
    <row r="205" spans="1:65" s="2" customFormat="1" ht="24.2" customHeight="1">
      <c r="A205" s="31"/>
      <c r="B205" s="129"/>
      <c r="C205" s="164" t="s">
        <v>263</v>
      </c>
      <c r="D205" s="164" t="s">
        <v>176</v>
      </c>
      <c r="E205" s="165" t="s">
        <v>372</v>
      </c>
      <c r="F205" s="166" t="s">
        <v>373</v>
      </c>
      <c r="G205" s="167" t="s">
        <v>179</v>
      </c>
      <c r="H205" s="168">
        <v>26.7</v>
      </c>
      <c r="I205" s="169"/>
      <c r="J205" s="170">
        <f>ROUND(I205*H205,2)</f>
        <v>0</v>
      </c>
      <c r="K205" s="171"/>
      <c r="L205" s="32"/>
      <c r="M205" s="172" t="s">
        <v>1</v>
      </c>
      <c r="N205" s="173" t="s">
        <v>39</v>
      </c>
      <c r="O205" s="60"/>
      <c r="P205" s="174">
        <f>O205*H205</f>
        <v>0</v>
      </c>
      <c r="Q205" s="174">
        <v>0</v>
      </c>
      <c r="R205" s="174">
        <f>Q205*H205</f>
        <v>0</v>
      </c>
      <c r="S205" s="174">
        <v>0</v>
      </c>
      <c r="T205" s="175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201</v>
      </c>
      <c r="AT205" s="176" t="s">
        <v>176</v>
      </c>
      <c r="AU205" s="176" t="s">
        <v>151</v>
      </c>
      <c r="AY205" s="16" t="s">
        <v>173</v>
      </c>
      <c r="BE205" s="177">
        <f>IF(N205="základná",J205,0)</f>
        <v>0</v>
      </c>
      <c r="BF205" s="177">
        <f>IF(N205="znížená",J205,0)</f>
        <v>0</v>
      </c>
      <c r="BG205" s="177">
        <f>IF(N205="zákl. prenesená",J205,0)</f>
        <v>0</v>
      </c>
      <c r="BH205" s="177">
        <f>IF(N205="zníž. prenesená",J205,0)</f>
        <v>0</v>
      </c>
      <c r="BI205" s="177">
        <f>IF(N205="nulová",J205,0)</f>
        <v>0</v>
      </c>
      <c r="BJ205" s="16" t="s">
        <v>151</v>
      </c>
      <c r="BK205" s="177">
        <f>ROUND(I205*H205,2)</f>
        <v>0</v>
      </c>
      <c r="BL205" s="16" t="s">
        <v>201</v>
      </c>
      <c r="BM205" s="176" t="s">
        <v>374</v>
      </c>
    </row>
    <row r="206" spans="1:65" s="2" customFormat="1" ht="24.2" customHeight="1">
      <c r="A206" s="31"/>
      <c r="B206" s="129"/>
      <c r="C206" s="164" t="s">
        <v>375</v>
      </c>
      <c r="D206" s="164" t="s">
        <v>176</v>
      </c>
      <c r="E206" s="165" t="s">
        <v>376</v>
      </c>
      <c r="F206" s="166" t="s">
        <v>377</v>
      </c>
      <c r="G206" s="167" t="s">
        <v>179</v>
      </c>
      <c r="H206" s="168">
        <v>49.878</v>
      </c>
      <c r="I206" s="169"/>
      <c r="J206" s="170">
        <f>ROUND(I206*H206,2)</f>
        <v>0</v>
      </c>
      <c r="K206" s="171"/>
      <c r="L206" s="32"/>
      <c r="M206" s="172" t="s">
        <v>1</v>
      </c>
      <c r="N206" s="173" t="s">
        <v>39</v>
      </c>
      <c r="O206" s="60"/>
      <c r="P206" s="174">
        <f>O206*H206</f>
        <v>0</v>
      </c>
      <c r="Q206" s="174">
        <v>0</v>
      </c>
      <c r="R206" s="174">
        <f>Q206*H206</f>
        <v>0</v>
      </c>
      <c r="S206" s="174">
        <v>0</v>
      </c>
      <c r="T206" s="175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201</v>
      </c>
      <c r="AT206" s="176" t="s">
        <v>176</v>
      </c>
      <c r="AU206" s="176" t="s">
        <v>151</v>
      </c>
      <c r="AY206" s="16" t="s">
        <v>173</v>
      </c>
      <c r="BE206" s="177">
        <f>IF(N206="základná",J206,0)</f>
        <v>0</v>
      </c>
      <c r="BF206" s="177">
        <f>IF(N206="znížená",J206,0)</f>
        <v>0</v>
      </c>
      <c r="BG206" s="177">
        <f>IF(N206="zákl. prenesená",J206,0)</f>
        <v>0</v>
      </c>
      <c r="BH206" s="177">
        <f>IF(N206="zníž. prenesená",J206,0)</f>
        <v>0</v>
      </c>
      <c r="BI206" s="177">
        <f>IF(N206="nulová",J206,0)</f>
        <v>0</v>
      </c>
      <c r="BJ206" s="16" t="s">
        <v>151</v>
      </c>
      <c r="BK206" s="177">
        <f>ROUND(I206*H206,2)</f>
        <v>0</v>
      </c>
      <c r="BL206" s="16" t="s">
        <v>201</v>
      </c>
      <c r="BM206" s="176" t="s">
        <v>378</v>
      </c>
    </row>
    <row r="207" spans="1:65" s="2" customFormat="1" ht="33" customHeight="1">
      <c r="A207" s="31"/>
      <c r="B207" s="129"/>
      <c r="C207" s="164" t="s">
        <v>268</v>
      </c>
      <c r="D207" s="164" t="s">
        <v>176</v>
      </c>
      <c r="E207" s="165" t="s">
        <v>379</v>
      </c>
      <c r="F207" s="166" t="s">
        <v>380</v>
      </c>
      <c r="G207" s="167" t="s">
        <v>381</v>
      </c>
      <c r="H207" s="168">
        <v>19510.848999999998</v>
      </c>
      <c r="I207" s="169"/>
      <c r="J207" s="170">
        <f>ROUND(I207*H207,2)</f>
        <v>0</v>
      </c>
      <c r="K207" s="171"/>
      <c r="L207" s="32"/>
      <c r="M207" s="172" t="s">
        <v>1</v>
      </c>
      <c r="N207" s="173" t="s">
        <v>39</v>
      </c>
      <c r="O207" s="60"/>
      <c r="P207" s="174">
        <f>O207*H207</f>
        <v>0</v>
      </c>
      <c r="Q207" s="174">
        <v>0</v>
      </c>
      <c r="R207" s="174">
        <f>Q207*H207</f>
        <v>0</v>
      </c>
      <c r="S207" s="174">
        <v>0</v>
      </c>
      <c r="T207" s="175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201</v>
      </c>
      <c r="AT207" s="176" t="s">
        <v>176</v>
      </c>
      <c r="AU207" s="176" t="s">
        <v>151</v>
      </c>
      <c r="AY207" s="16" t="s">
        <v>173</v>
      </c>
      <c r="BE207" s="177">
        <f>IF(N207="základná",J207,0)</f>
        <v>0</v>
      </c>
      <c r="BF207" s="177">
        <f>IF(N207="znížená",J207,0)</f>
        <v>0</v>
      </c>
      <c r="BG207" s="177">
        <f>IF(N207="zákl. prenesená",J207,0)</f>
        <v>0</v>
      </c>
      <c r="BH207" s="177">
        <f>IF(N207="zníž. prenesená",J207,0)</f>
        <v>0</v>
      </c>
      <c r="BI207" s="177">
        <f>IF(N207="nulová",J207,0)</f>
        <v>0</v>
      </c>
      <c r="BJ207" s="16" t="s">
        <v>151</v>
      </c>
      <c r="BK207" s="177">
        <f>ROUND(I207*H207,2)</f>
        <v>0</v>
      </c>
      <c r="BL207" s="16" t="s">
        <v>201</v>
      </c>
      <c r="BM207" s="176" t="s">
        <v>382</v>
      </c>
    </row>
    <row r="208" spans="1:65" s="12" customFormat="1" ht="22.9" customHeight="1">
      <c r="B208" s="151"/>
      <c r="D208" s="152" t="s">
        <v>72</v>
      </c>
      <c r="E208" s="162" t="s">
        <v>383</v>
      </c>
      <c r="F208" s="162" t="s">
        <v>384</v>
      </c>
      <c r="I208" s="154"/>
      <c r="J208" s="163">
        <f>BK208</f>
        <v>0</v>
      </c>
      <c r="L208" s="151"/>
      <c r="M208" s="156"/>
      <c r="N208" s="157"/>
      <c r="O208" s="157"/>
      <c r="P208" s="158">
        <f>P209</f>
        <v>0</v>
      </c>
      <c r="Q208" s="157"/>
      <c r="R208" s="158">
        <f>R209</f>
        <v>0</v>
      </c>
      <c r="S208" s="157"/>
      <c r="T208" s="159">
        <f>T209</f>
        <v>0</v>
      </c>
      <c r="AR208" s="152" t="s">
        <v>151</v>
      </c>
      <c r="AT208" s="160" t="s">
        <v>72</v>
      </c>
      <c r="AU208" s="160" t="s">
        <v>81</v>
      </c>
      <c r="AY208" s="152" t="s">
        <v>173</v>
      </c>
      <c r="BK208" s="161">
        <f>BK209</f>
        <v>0</v>
      </c>
    </row>
    <row r="209" spans="1:65" s="2" customFormat="1" ht="16.5" customHeight="1">
      <c r="A209" s="31"/>
      <c r="B209" s="129"/>
      <c r="C209" s="164" t="s">
        <v>385</v>
      </c>
      <c r="D209" s="164" t="s">
        <v>176</v>
      </c>
      <c r="E209" s="165" t="s">
        <v>386</v>
      </c>
      <c r="F209" s="166" t="s">
        <v>387</v>
      </c>
      <c r="G209" s="167" t="s">
        <v>240</v>
      </c>
      <c r="H209" s="168">
        <v>264</v>
      </c>
      <c r="I209" s="169"/>
      <c r="J209" s="170">
        <f>ROUND(I209*H209,2)</f>
        <v>0</v>
      </c>
      <c r="K209" s="171"/>
      <c r="L209" s="32"/>
      <c r="M209" s="172" t="s">
        <v>1</v>
      </c>
      <c r="N209" s="173" t="s">
        <v>39</v>
      </c>
      <c r="O209" s="60"/>
      <c r="P209" s="174">
        <f>O209*H209</f>
        <v>0</v>
      </c>
      <c r="Q209" s="174">
        <v>0</v>
      </c>
      <c r="R209" s="174">
        <f>Q209*H209</f>
        <v>0</v>
      </c>
      <c r="S209" s="174">
        <v>0</v>
      </c>
      <c r="T209" s="175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201</v>
      </c>
      <c r="AT209" s="176" t="s">
        <v>176</v>
      </c>
      <c r="AU209" s="176" t="s">
        <v>151</v>
      </c>
      <c r="AY209" s="16" t="s">
        <v>173</v>
      </c>
      <c r="BE209" s="177">
        <f>IF(N209="základná",J209,0)</f>
        <v>0</v>
      </c>
      <c r="BF209" s="177">
        <f>IF(N209="znížená",J209,0)</f>
        <v>0</v>
      </c>
      <c r="BG209" s="177">
        <f>IF(N209="zákl. prenesená",J209,0)</f>
        <v>0</v>
      </c>
      <c r="BH209" s="177">
        <f>IF(N209="zníž. prenesená",J209,0)</f>
        <v>0</v>
      </c>
      <c r="BI209" s="177">
        <f>IF(N209="nulová",J209,0)</f>
        <v>0</v>
      </c>
      <c r="BJ209" s="16" t="s">
        <v>151</v>
      </c>
      <c r="BK209" s="177">
        <f>ROUND(I209*H209,2)</f>
        <v>0</v>
      </c>
      <c r="BL209" s="16" t="s">
        <v>201</v>
      </c>
      <c r="BM209" s="176" t="s">
        <v>388</v>
      </c>
    </row>
    <row r="210" spans="1:65" s="12" customFormat="1" ht="22.9" customHeight="1">
      <c r="B210" s="151"/>
      <c r="D210" s="152" t="s">
        <v>72</v>
      </c>
      <c r="E210" s="162" t="s">
        <v>389</v>
      </c>
      <c r="F210" s="162" t="s">
        <v>390</v>
      </c>
      <c r="I210" s="154"/>
      <c r="J210" s="163">
        <f>BK210</f>
        <v>0</v>
      </c>
      <c r="L210" s="151"/>
      <c r="M210" s="156"/>
      <c r="N210" s="157"/>
      <c r="O210" s="157"/>
      <c r="P210" s="158">
        <f>SUM(P211:P212)</f>
        <v>0</v>
      </c>
      <c r="Q210" s="157"/>
      <c r="R210" s="158">
        <f>SUM(R211:R212)</f>
        <v>0</v>
      </c>
      <c r="S210" s="157"/>
      <c r="T210" s="159">
        <f>SUM(T211:T212)</f>
        <v>0</v>
      </c>
      <c r="AR210" s="152" t="s">
        <v>151</v>
      </c>
      <c r="AT210" s="160" t="s">
        <v>72</v>
      </c>
      <c r="AU210" s="160" t="s">
        <v>81</v>
      </c>
      <c r="AY210" s="152" t="s">
        <v>173</v>
      </c>
      <c r="BK210" s="161">
        <f>SUM(BK211:BK212)</f>
        <v>0</v>
      </c>
    </row>
    <row r="211" spans="1:65" s="2" customFormat="1" ht="33" customHeight="1">
      <c r="A211" s="31"/>
      <c r="B211" s="129"/>
      <c r="C211" s="164" t="s">
        <v>271</v>
      </c>
      <c r="D211" s="164" t="s">
        <v>176</v>
      </c>
      <c r="E211" s="165" t="s">
        <v>391</v>
      </c>
      <c r="F211" s="166" t="s">
        <v>392</v>
      </c>
      <c r="G211" s="167" t="s">
        <v>179</v>
      </c>
      <c r="H211" s="168">
        <v>1026</v>
      </c>
      <c r="I211" s="169"/>
      <c r="J211" s="170">
        <f>ROUND(I211*H211,2)</f>
        <v>0</v>
      </c>
      <c r="K211" s="171"/>
      <c r="L211" s="32"/>
      <c r="M211" s="172" t="s">
        <v>1</v>
      </c>
      <c r="N211" s="173" t="s">
        <v>39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201</v>
      </c>
      <c r="AT211" s="176" t="s">
        <v>176</v>
      </c>
      <c r="AU211" s="176" t="s">
        <v>151</v>
      </c>
      <c r="AY211" s="16" t="s">
        <v>173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151</v>
      </c>
      <c r="BK211" s="177">
        <f>ROUND(I211*H211,2)</f>
        <v>0</v>
      </c>
      <c r="BL211" s="16" t="s">
        <v>201</v>
      </c>
      <c r="BM211" s="176" t="s">
        <v>393</v>
      </c>
    </row>
    <row r="212" spans="1:65" s="2" customFormat="1" ht="37.9" customHeight="1">
      <c r="A212" s="31"/>
      <c r="B212" s="129"/>
      <c r="C212" s="164" t="s">
        <v>394</v>
      </c>
      <c r="D212" s="164" t="s">
        <v>176</v>
      </c>
      <c r="E212" s="165" t="s">
        <v>395</v>
      </c>
      <c r="F212" s="166" t="s">
        <v>396</v>
      </c>
      <c r="G212" s="167" t="s">
        <v>179</v>
      </c>
      <c r="H212" s="168">
        <v>6.87</v>
      </c>
      <c r="I212" s="169"/>
      <c r="J212" s="170">
        <f>ROUND(I212*H212,2)</f>
        <v>0</v>
      </c>
      <c r="K212" s="171"/>
      <c r="L212" s="32"/>
      <c r="M212" s="172" t="s">
        <v>1</v>
      </c>
      <c r="N212" s="173" t="s">
        <v>39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201</v>
      </c>
      <c r="AT212" s="176" t="s">
        <v>176</v>
      </c>
      <c r="AU212" s="176" t="s">
        <v>151</v>
      </c>
      <c r="AY212" s="16" t="s">
        <v>173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151</v>
      </c>
      <c r="BK212" s="177">
        <f>ROUND(I212*H212,2)</f>
        <v>0</v>
      </c>
      <c r="BL212" s="16" t="s">
        <v>201</v>
      </c>
      <c r="BM212" s="176" t="s">
        <v>397</v>
      </c>
    </row>
    <row r="213" spans="1:65" s="12" customFormat="1" ht="22.9" customHeight="1">
      <c r="B213" s="151"/>
      <c r="D213" s="152" t="s">
        <v>72</v>
      </c>
      <c r="E213" s="162" t="s">
        <v>398</v>
      </c>
      <c r="F213" s="162" t="s">
        <v>399</v>
      </c>
      <c r="I213" s="154"/>
      <c r="J213" s="163">
        <f>BK213</f>
        <v>0</v>
      </c>
      <c r="L213" s="151"/>
      <c r="M213" s="156"/>
      <c r="N213" s="157"/>
      <c r="O213" s="157"/>
      <c r="P213" s="158">
        <f>SUM(P214:P215)</f>
        <v>0</v>
      </c>
      <c r="Q213" s="157"/>
      <c r="R213" s="158">
        <f>SUM(R214:R215)</f>
        <v>0</v>
      </c>
      <c r="S213" s="157"/>
      <c r="T213" s="159">
        <f>SUM(T214:T215)</f>
        <v>0</v>
      </c>
      <c r="AR213" s="152" t="s">
        <v>151</v>
      </c>
      <c r="AT213" s="160" t="s">
        <v>72</v>
      </c>
      <c r="AU213" s="160" t="s">
        <v>81</v>
      </c>
      <c r="AY213" s="152" t="s">
        <v>173</v>
      </c>
      <c r="BK213" s="161">
        <f>SUM(BK214:BK215)</f>
        <v>0</v>
      </c>
    </row>
    <row r="214" spans="1:65" s="2" customFormat="1" ht="24.2" customHeight="1">
      <c r="A214" s="31"/>
      <c r="B214" s="129"/>
      <c r="C214" s="164" t="s">
        <v>275</v>
      </c>
      <c r="D214" s="164" t="s">
        <v>176</v>
      </c>
      <c r="E214" s="165" t="s">
        <v>400</v>
      </c>
      <c r="F214" s="166" t="s">
        <v>401</v>
      </c>
      <c r="G214" s="167" t="s">
        <v>179</v>
      </c>
      <c r="H214" s="168">
        <v>1128.0129999999999</v>
      </c>
      <c r="I214" s="169"/>
      <c r="J214" s="170">
        <f>ROUND(I214*H214,2)</f>
        <v>0</v>
      </c>
      <c r="K214" s="171"/>
      <c r="L214" s="32"/>
      <c r="M214" s="172" t="s">
        <v>1</v>
      </c>
      <c r="N214" s="173" t="s">
        <v>39</v>
      </c>
      <c r="O214" s="60"/>
      <c r="P214" s="174">
        <f>O214*H214</f>
        <v>0</v>
      </c>
      <c r="Q214" s="174">
        <v>0</v>
      </c>
      <c r="R214" s="174">
        <f>Q214*H214</f>
        <v>0</v>
      </c>
      <c r="S214" s="174">
        <v>0</v>
      </c>
      <c r="T214" s="17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201</v>
      </c>
      <c r="AT214" s="176" t="s">
        <v>176</v>
      </c>
      <c r="AU214" s="176" t="s">
        <v>151</v>
      </c>
      <c r="AY214" s="16" t="s">
        <v>173</v>
      </c>
      <c r="BE214" s="177">
        <f>IF(N214="základná",J214,0)</f>
        <v>0</v>
      </c>
      <c r="BF214" s="177">
        <f>IF(N214="znížená",J214,0)</f>
        <v>0</v>
      </c>
      <c r="BG214" s="177">
        <f>IF(N214="zákl. prenesená",J214,0)</f>
        <v>0</v>
      </c>
      <c r="BH214" s="177">
        <f>IF(N214="zníž. prenesená",J214,0)</f>
        <v>0</v>
      </c>
      <c r="BI214" s="177">
        <f>IF(N214="nulová",J214,0)</f>
        <v>0</v>
      </c>
      <c r="BJ214" s="16" t="s">
        <v>151</v>
      </c>
      <c r="BK214" s="177">
        <f>ROUND(I214*H214,2)</f>
        <v>0</v>
      </c>
      <c r="BL214" s="16" t="s">
        <v>201</v>
      </c>
      <c r="BM214" s="176" t="s">
        <v>402</v>
      </c>
    </row>
    <row r="215" spans="1:65" s="2" customFormat="1" ht="16.5" customHeight="1">
      <c r="A215" s="31"/>
      <c r="B215" s="129"/>
      <c r="C215" s="164" t="s">
        <v>403</v>
      </c>
      <c r="D215" s="164" t="s">
        <v>176</v>
      </c>
      <c r="E215" s="165" t="s">
        <v>404</v>
      </c>
      <c r="F215" s="166" t="s">
        <v>405</v>
      </c>
      <c r="G215" s="167" t="s">
        <v>240</v>
      </c>
      <c r="H215" s="168">
        <v>188.63</v>
      </c>
      <c r="I215" s="169"/>
      <c r="J215" s="170">
        <f>ROUND(I215*H215,2)</f>
        <v>0</v>
      </c>
      <c r="K215" s="171"/>
      <c r="L215" s="32"/>
      <c r="M215" s="172" t="s">
        <v>1</v>
      </c>
      <c r="N215" s="173" t="s">
        <v>39</v>
      </c>
      <c r="O215" s="60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201</v>
      </c>
      <c r="AT215" s="176" t="s">
        <v>176</v>
      </c>
      <c r="AU215" s="176" t="s">
        <v>151</v>
      </c>
      <c r="AY215" s="16" t="s">
        <v>173</v>
      </c>
      <c r="BE215" s="177">
        <f>IF(N215="základná",J215,0)</f>
        <v>0</v>
      </c>
      <c r="BF215" s="177">
        <f>IF(N215="znížená",J215,0)</f>
        <v>0</v>
      </c>
      <c r="BG215" s="177">
        <f>IF(N215="zákl. prenesená",J215,0)</f>
        <v>0</v>
      </c>
      <c r="BH215" s="177">
        <f>IF(N215="zníž. prenesená",J215,0)</f>
        <v>0</v>
      </c>
      <c r="BI215" s="177">
        <f>IF(N215="nulová",J215,0)</f>
        <v>0</v>
      </c>
      <c r="BJ215" s="16" t="s">
        <v>151</v>
      </c>
      <c r="BK215" s="177">
        <f>ROUND(I215*H215,2)</f>
        <v>0</v>
      </c>
      <c r="BL215" s="16" t="s">
        <v>201</v>
      </c>
      <c r="BM215" s="176" t="s">
        <v>406</v>
      </c>
    </row>
    <row r="216" spans="1:65" s="12" customFormat="1" ht="25.9" customHeight="1">
      <c r="B216" s="151"/>
      <c r="D216" s="152" t="s">
        <v>72</v>
      </c>
      <c r="E216" s="153" t="s">
        <v>407</v>
      </c>
      <c r="F216" s="153" t="s">
        <v>408</v>
      </c>
      <c r="I216" s="154"/>
      <c r="J216" s="155">
        <f>BK216</f>
        <v>0</v>
      </c>
      <c r="L216" s="151"/>
      <c r="M216" s="156"/>
      <c r="N216" s="157"/>
      <c r="O216" s="157"/>
      <c r="P216" s="158">
        <f>P217</f>
        <v>0</v>
      </c>
      <c r="Q216" s="157"/>
      <c r="R216" s="158">
        <f>R217</f>
        <v>0</v>
      </c>
      <c r="S216" s="157"/>
      <c r="T216" s="159">
        <f>T217</f>
        <v>0</v>
      </c>
      <c r="AR216" s="152" t="s">
        <v>183</v>
      </c>
      <c r="AT216" s="160" t="s">
        <v>72</v>
      </c>
      <c r="AU216" s="160" t="s">
        <v>73</v>
      </c>
      <c r="AY216" s="152" t="s">
        <v>173</v>
      </c>
      <c r="BK216" s="161">
        <f>BK217</f>
        <v>0</v>
      </c>
    </row>
    <row r="217" spans="1:65" s="12" customFormat="1" ht="22.9" customHeight="1">
      <c r="B217" s="151"/>
      <c r="D217" s="152" t="s">
        <v>72</v>
      </c>
      <c r="E217" s="162" t="s">
        <v>409</v>
      </c>
      <c r="F217" s="162" t="s">
        <v>410</v>
      </c>
      <c r="I217" s="154"/>
      <c r="J217" s="163">
        <f>BK217</f>
        <v>0</v>
      </c>
      <c r="L217" s="151"/>
      <c r="M217" s="156"/>
      <c r="N217" s="157"/>
      <c r="O217" s="157"/>
      <c r="P217" s="158">
        <f>P218</f>
        <v>0</v>
      </c>
      <c r="Q217" s="157"/>
      <c r="R217" s="158">
        <f>R218</f>
        <v>0</v>
      </c>
      <c r="S217" s="157"/>
      <c r="T217" s="159">
        <f>T218</f>
        <v>0</v>
      </c>
      <c r="AR217" s="152" t="s">
        <v>183</v>
      </c>
      <c r="AT217" s="160" t="s">
        <v>72</v>
      </c>
      <c r="AU217" s="160" t="s">
        <v>81</v>
      </c>
      <c r="AY217" s="152" t="s">
        <v>173</v>
      </c>
      <c r="BK217" s="161">
        <f>BK218</f>
        <v>0</v>
      </c>
    </row>
    <row r="218" spans="1:65" s="2" customFormat="1" ht="16.5" customHeight="1">
      <c r="A218" s="31"/>
      <c r="B218" s="129"/>
      <c r="C218" s="164" t="s">
        <v>278</v>
      </c>
      <c r="D218" s="164" t="s">
        <v>176</v>
      </c>
      <c r="E218" s="165" t="s">
        <v>411</v>
      </c>
      <c r="F218" s="166" t="s">
        <v>412</v>
      </c>
      <c r="G218" s="167" t="s">
        <v>245</v>
      </c>
      <c r="H218" s="168">
        <v>4</v>
      </c>
      <c r="I218" s="169"/>
      <c r="J218" s="170">
        <f>ROUND(I218*H218,2)</f>
        <v>0</v>
      </c>
      <c r="K218" s="171"/>
      <c r="L218" s="32"/>
      <c r="M218" s="178" t="s">
        <v>1</v>
      </c>
      <c r="N218" s="179" t="s">
        <v>39</v>
      </c>
      <c r="O218" s="180"/>
      <c r="P218" s="181">
        <f>O218*H218</f>
        <v>0</v>
      </c>
      <c r="Q218" s="181">
        <v>0</v>
      </c>
      <c r="R218" s="181">
        <f>Q218*H218</f>
        <v>0</v>
      </c>
      <c r="S218" s="181">
        <v>0</v>
      </c>
      <c r="T218" s="182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285</v>
      </c>
      <c r="AT218" s="176" t="s">
        <v>176</v>
      </c>
      <c r="AU218" s="176" t="s">
        <v>151</v>
      </c>
      <c r="AY218" s="16" t="s">
        <v>173</v>
      </c>
      <c r="BE218" s="177">
        <f>IF(N218="základná",J218,0)</f>
        <v>0</v>
      </c>
      <c r="BF218" s="177">
        <f>IF(N218="znížená",J218,0)</f>
        <v>0</v>
      </c>
      <c r="BG218" s="177">
        <f>IF(N218="zákl. prenesená",J218,0)</f>
        <v>0</v>
      </c>
      <c r="BH218" s="177">
        <f>IF(N218="zníž. prenesená",J218,0)</f>
        <v>0</v>
      </c>
      <c r="BI218" s="177">
        <f>IF(N218="nulová",J218,0)</f>
        <v>0</v>
      </c>
      <c r="BJ218" s="16" t="s">
        <v>151</v>
      </c>
      <c r="BK218" s="177">
        <f>ROUND(I218*H218,2)</f>
        <v>0</v>
      </c>
      <c r="BL218" s="16" t="s">
        <v>285</v>
      </c>
      <c r="BM218" s="176" t="s">
        <v>413</v>
      </c>
    </row>
    <row r="219" spans="1:65" s="2" customFormat="1" ht="6.95" customHeight="1">
      <c r="A219" s="31"/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32"/>
      <c r="M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23"/>
  <sheetViews>
    <sheetView showGridLines="0" topLeftCell="A172" workbookViewId="0">
      <selection activeCell="F191" sqref="F19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85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414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J125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ROUND((SUM(BE125:BE132) + SUM(BE152:BE522)),  2)</f>
        <v>0</v>
      </c>
      <c r="G35" s="104"/>
      <c r="H35" s="104"/>
      <c r="I35" s="105">
        <v>0.2</v>
      </c>
      <c r="J35" s="103">
        <f>ROUND(((SUM(BE125:BE132) + SUM(BE152:BE522))*I35),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ROUND((SUM(BF125:BF132) + SUM(BF152:BF522)),  2)</f>
        <v>0</v>
      </c>
      <c r="G36" s="104"/>
      <c r="H36" s="104"/>
      <c r="I36" s="105">
        <v>0.2</v>
      </c>
      <c r="J36" s="103">
        <f>ROUND(((SUM(BF125:BF132) + SUM(BF152:BF522))*I36),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ROUND((SUM(BG125:BG132) + SUM(BG152:BG522)),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ROUND((SUM(BH125:BH132) + SUM(BH152:BH522)),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ROUND((SUM(BI125:BI132) + SUM(BI152:BI522)),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>01 - SO 01 Športová hala - ASR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J152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2:12" s="9" customFormat="1" ht="24.95" customHeight="1">
      <c r="B97" s="119"/>
      <c r="D97" s="120" t="s">
        <v>132</v>
      </c>
      <c r="E97" s="121"/>
      <c r="F97" s="121"/>
      <c r="G97" s="121"/>
      <c r="H97" s="121"/>
      <c r="I97" s="121"/>
      <c r="J97" s="122">
        <f>J153</f>
        <v>0</v>
      </c>
      <c r="L97" s="119"/>
    </row>
    <row r="98" spans="2:12" s="10" customFormat="1" ht="19.899999999999999" customHeight="1">
      <c r="B98" s="123"/>
      <c r="D98" s="124" t="s">
        <v>415</v>
      </c>
      <c r="E98" s="125"/>
      <c r="F98" s="125"/>
      <c r="G98" s="125"/>
      <c r="H98" s="125"/>
      <c r="I98" s="125"/>
      <c r="J98" s="126">
        <f>J154</f>
        <v>0</v>
      </c>
      <c r="L98" s="123"/>
    </row>
    <row r="99" spans="2:12" s="10" customFormat="1" ht="19.899999999999999" customHeight="1">
      <c r="B99" s="123"/>
      <c r="D99" s="124" t="s">
        <v>416</v>
      </c>
      <c r="E99" s="125"/>
      <c r="F99" s="125"/>
      <c r="G99" s="125"/>
      <c r="H99" s="125"/>
      <c r="I99" s="125"/>
      <c r="J99" s="126">
        <f>J166</f>
        <v>0</v>
      </c>
      <c r="L99" s="123"/>
    </row>
    <row r="100" spans="2:12" s="10" customFormat="1" ht="19.899999999999999" customHeight="1">
      <c r="B100" s="123"/>
      <c r="D100" s="124" t="s">
        <v>417</v>
      </c>
      <c r="E100" s="125"/>
      <c r="F100" s="125"/>
      <c r="G100" s="125"/>
      <c r="H100" s="125"/>
      <c r="I100" s="125"/>
      <c r="J100" s="126">
        <f>J184</f>
        <v>0</v>
      </c>
      <c r="L100" s="123"/>
    </row>
    <row r="101" spans="2:12" s="10" customFormat="1" ht="19.899999999999999" customHeight="1">
      <c r="B101" s="123"/>
      <c r="D101" s="124" t="s">
        <v>418</v>
      </c>
      <c r="E101" s="125"/>
      <c r="F101" s="125"/>
      <c r="G101" s="125"/>
      <c r="H101" s="125"/>
      <c r="I101" s="125"/>
      <c r="J101" s="126">
        <f>J212</f>
        <v>0</v>
      </c>
      <c r="L101" s="123"/>
    </row>
    <row r="102" spans="2:12" s="10" customFormat="1" ht="19.899999999999999" customHeight="1">
      <c r="B102" s="123"/>
      <c r="D102" s="124" t="s">
        <v>419</v>
      </c>
      <c r="E102" s="125"/>
      <c r="F102" s="125"/>
      <c r="G102" s="125"/>
      <c r="H102" s="125"/>
      <c r="I102" s="125"/>
      <c r="J102" s="126">
        <f>J228</f>
        <v>0</v>
      </c>
      <c r="L102" s="123"/>
    </row>
    <row r="103" spans="2:12" s="10" customFormat="1" ht="19.899999999999999" customHeight="1">
      <c r="B103" s="123"/>
      <c r="D103" s="124" t="s">
        <v>420</v>
      </c>
      <c r="E103" s="125"/>
      <c r="F103" s="125"/>
      <c r="G103" s="125"/>
      <c r="H103" s="125"/>
      <c r="I103" s="125"/>
      <c r="J103" s="126">
        <f>J286</f>
        <v>0</v>
      </c>
      <c r="L103" s="123"/>
    </row>
    <row r="104" spans="2:12" s="10" customFormat="1" ht="19.899999999999999" customHeight="1">
      <c r="B104" s="123"/>
      <c r="D104" s="124" t="s">
        <v>421</v>
      </c>
      <c r="E104" s="125"/>
      <c r="F104" s="125"/>
      <c r="G104" s="125"/>
      <c r="H104" s="125"/>
      <c r="I104" s="125"/>
      <c r="J104" s="126">
        <f>J296</f>
        <v>0</v>
      </c>
      <c r="L104" s="123"/>
    </row>
    <row r="105" spans="2:12" s="9" customFormat="1" ht="24.95" customHeight="1">
      <c r="B105" s="119"/>
      <c r="D105" s="120" t="s">
        <v>422</v>
      </c>
      <c r="E105" s="121"/>
      <c r="F105" s="121"/>
      <c r="G105" s="121"/>
      <c r="H105" s="121"/>
      <c r="I105" s="121"/>
      <c r="J105" s="122">
        <f>J298</f>
        <v>0</v>
      </c>
      <c r="L105" s="119"/>
    </row>
    <row r="106" spans="2:12" s="10" customFormat="1" ht="19.899999999999999" customHeight="1">
      <c r="B106" s="123"/>
      <c r="D106" s="124" t="s">
        <v>423</v>
      </c>
      <c r="E106" s="125"/>
      <c r="F106" s="125"/>
      <c r="G106" s="125"/>
      <c r="H106" s="125"/>
      <c r="I106" s="125"/>
      <c r="J106" s="126">
        <f>J299</f>
        <v>0</v>
      </c>
      <c r="L106" s="123"/>
    </row>
    <row r="107" spans="2:12" s="10" customFormat="1" ht="19.899999999999999" customHeight="1">
      <c r="B107" s="123"/>
      <c r="D107" s="124" t="s">
        <v>424</v>
      </c>
      <c r="E107" s="125"/>
      <c r="F107" s="125"/>
      <c r="G107" s="125"/>
      <c r="H107" s="125"/>
      <c r="I107" s="125"/>
      <c r="J107" s="126">
        <f>J311</f>
        <v>0</v>
      </c>
      <c r="L107" s="123"/>
    </row>
    <row r="108" spans="2:12" s="10" customFormat="1" ht="19.899999999999999" customHeight="1">
      <c r="B108" s="123"/>
      <c r="D108" s="124" t="s">
        <v>425</v>
      </c>
      <c r="E108" s="125"/>
      <c r="F108" s="125"/>
      <c r="G108" s="125"/>
      <c r="H108" s="125"/>
      <c r="I108" s="125"/>
      <c r="J108" s="126">
        <f>J346</f>
        <v>0</v>
      </c>
      <c r="L108" s="123"/>
    </row>
    <row r="109" spans="2:12" s="10" customFormat="1" ht="19.899999999999999" customHeight="1">
      <c r="B109" s="123"/>
      <c r="D109" s="124" t="s">
        <v>426</v>
      </c>
      <c r="E109" s="125"/>
      <c r="F109" s="125"/>
      <c r="G109" s="125"/>
      <c r="H109" s="125"/>
      <c r="I109" s="125"/>
      <c r="J109" s="126">
        <f>J349</f>
        <v>0</v>
      </c>
      <c r="L109" s="123"/>
    </row>
    <row r="110" spans="2:12" s="10" customFormat="1" ht="19.899999999999999" customHeight="1">
      <c r="B110" s="123"/>
      <c r="D110" s="124" t="s">
        <v>427</v>
      </c>
      <c r="E110" s="125"/>
      <c r="F110" s="125"/>
      <c r="G110" s="125"/>
      <c r="H110" s="125"/>
      <c r="I110" s="125"/>
      <c r="J110" s="126">
        <f>J356</f>
        <v>0</v>
      </c>
      <c r="L110" s="123"/>
    </row>
    <row r="111" spans="2:12" s="10" customFormat="1" ht="19.899999999999999" customHeight="1">
      <c r="B111" s="123"/>
      <c r="D111" s="124" t="s">
        <v>428</v>
      </c>
      <c r="E111" s="125"/>
      <c r="F111" s="125"/>
      <c r="G111" s="125"/>
      <c r="H111" s="125"/>
      <c r="I111" s="125"/>
      <c r="J111" s="126">
        <f>J370</f>
        <v>0</v>
      </c>
      <c r="L111" s="123"/>
    </row>
    <row r="112" spans="2:12" s="10" customFormat="1" ht="19.899999999999999" customHeight="1">
      <c r="B112" s="123"/>
      <c r="D112" s="124" t="s">
        <v>429</v>
      </c>
      <c r="E112" s="125"/>
      <c r="F112" s="125"/>
      <c r="G112" s="125"/>
      <c r="H112" s="125"/>
      <c r="I112" s="125"/>
      <c r="J112" s="126">
        <f>J392</f>
        <v>0</v>
      </c>
      <c r="L112" s="123"/>
    </row>
    <row r="113" spans="1:65" s="10" customFormat="1" ht="19.899999999999999" customHeight="1">
      <c r="B113" s="123"/>
      <c r="D113" s="124" t="s">
        <v>430</v>
      </c>
      <c r="E113" s="125"/>
      <c r="F113" s="125"/>
      <c r="G113" s="125"/>
      <c r="H113" s="125"/>
      <c r="I113" s="125"/>
      <c r="J113" s="126">
        <f>J442</f>
        <v>0</v>
      </c>
      <c r="L113" s="123"/>
    </row>
    <row r="114" spans="1:65" s="10" customFormat="1" ht="19.899999999999999" customHeight="1">
      <c r="B114" s="123"/>
      <c r="D114" s="124" t="s">
        <v>431</v>
      </c>
      <c r="E114" s="125"/>
      <c r="F114" s="125"/>
      <c r="G114" s="125"/>
      <c r="H114" s="125"/>
      <c r="I114" s="125"/>
      <c r="J114" s="126">
        <f>J471</f>
        <v>0</v>
      </c>
      <c r="L114" s="123"/>
    </row>
    <row r="115" spans="1:65" s="10" customFormat="1" ht="19.899999999999999" customHeight="1">
      <c r="B115" s="123"/>
      <c r="D115" s="124" t="s">
        <v>432</v>
      </c>
      <c r="E115" s="125"/>
      <c r="F115" s="125"/>
      <c r="G115" s="125"/>
      <c r="H115" s="125"/>
      <c r="I115" s="125"/>
      <c r="J115" s="126">
        <f>J478</f>
        <v>0</v>
      </c>
      <c r="L115" s="123"/>
    </row>
    <row r="116" spans="1:65" s="10" customFormat="1" ht="19.899999999999999" customHeight="1">
      <c r="B116" s="123"/>
      <c r="D116" s="124" t="s">
        <v>433</v>
      </c>
      <c r="E116" s="125"/>
      <c r="F116" s="125"/>
      <c r="G116" s="125"/>
      <c r="H116" s="125"/>
      <c r="I116" s="125"/>
      <c r="J116" s="126">
        <f>J483</f>
        <v>0</v>
      </c>
      <c r="L116" s="123"/>
    </row>
    <row r="117" spans="1:65" s="10" customFormat="1" ht="19.899999999999999" customHeight="1">
      <c r="B117" s="123"/>
      <c r="D117" s="124" t="s">
        <v>434</v>
      </c>
      <c r="E117" s="125"/>
      <c r="F117" s="125"/>
      <c r="G117" s="125"/>
      <c r="H117" s="125"/>
      <c r="I117" s="125"/>
      <c r="J117" s="126">
        <f>J487</f>
        <v>0</v>
      </c>
      <c r="L117" s="123"/>
    </row>
    <row r="118" spans="1:65" s="10" customFormat="1" ht="19.899999999999999" customHeight="1">
      <c r="B118" s="123"/>
      <c r="D118" s="124" t="s">
        <v>435</v>
      </c>
      <c r="E118" s="125"/>
      <c r="F118" s="125"/>
      <c r="G118" s="125"/>
      <c r="H118" s="125"/>
      <c r="I118" s="125"/>
      <c r="J118" s="126">
        <f>J501</f>
        <v>0</v>
      </c>
      <c r="L118" s="123"/>
    </row>
    <row r="119" spans="1:65" s="10" customFormat="1" ht="19.899999999999999" customHeight="1">
      <c r="B119" s="123"/>
      <c r="D119" s="124" t="s">
        <v>436</v>
      </c>
      <c r="E119" s="125"/>
      <c r="F119" s="125"/>
      <c r="G119" s="125"/>
      <c r="H119" s="125"/>
      <c r="I119" s="125"/>
      <c r="J119" s="126">
        <f>J505</f>
        <v>0</v>
      </c>
      <c r="L119" s="123"/>
    </row>
    <row r="120" spans="1:65" s="10" customFormat="1" ht="19.899999999999999" customHeight="1">
      <c r="B120" s="123"/>
      <c r="D120" s="124" t="s">
        <v>437</v>
      </c>
      <c r="E120" s="125"/>
      <c r="F120" s="125"/>
      <c r="G120" s="125"/>
      <c r="H120" s="125"/>
      <c r="I120" s="125"/>
      <c r="J120" s="126">
        <f>J511</f>
        <v>0</v>
      </c>
      <c r="L120" s="123"/>
    </row>
    <row r="121" spans="1:65" s="9" customFormat="1" ht="24.95" customHeight="1">
      <c r="B121" s="119"/>
      <c r="D121" s="120" t="s">
        <v>438</v>
      </c>
      <c r="E121" s="121"/>
      <c r="F121" s="121"/>
      <c r="G121" s="121"/>
      <c r="H121" s="121"/>
      <c r="I121" s="121"/>
      <c r="J121" s="122">
        <f>J515</f>
        <v>0</v>
      </c>
      <c r="L121" s="119"/>
    </row>
    <row r="122" spans="1:65" s="10" customFormat="1" ht="19.899999999999999" customHeight="1">
      <c r="B122" s="123"/>
      <c r="D122" s="124" t="s">
        <v>439</v>
      </c>
      <c r="E122" s="125"/>
      <c r="F122" s="125"/>
      <c r="G122" s="125"/>
      <c r="H122" s="125"/>
      <c r="I122" s="125"/>
      <c r="J122" s="126">
        <f>J522</f>
        <v>0</v>
      </c>
      <c r="L122" s="123"/>
    </row>
    <row r="123" spans="1:65" s="2" customFormat="1" ht="21.7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9.25" customHeight="1">
      <c r="A125" s="31"/>
      <c r="B125" s="32"/>
      <c r="C125" s="118" t="s">
        <v>148</v>
      </c>
      <c r="D125" s="31"/>
      <c r="E125" s="31"/>
      <c r="F125" s="31"/>
      <c r="G125" s="31"/>
      <c r="H125" s="31"/>
      <c r="I125" s="31"/>
      <c r="J125" s="127">
        <f>ROUND(J126 + J127 + J128 + J129 + J130 + J131,2)</f>
        <v>0</v>
      </c>
      <c r="K125" s="31"/>
      <c r="L125" s="44"/>
      <c r="N125" s="128" t="s">
        <v>37</v>
      </c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8" customHeight="1">
      <c r="A126" s="31"/>
      <c r="B126" s="129"/>
      <c r="C126" s="130"/>
      <c r="D126" s="259" t="s">
        <v>149</v>
      </c>
      <c r="E126" s="260"/>
      <c r="F126" s="260"/>
      <c r="G126" s="130"/>
      <c r="H126" s="130"/>
      <c r="I126" s="130"/>
      <c r="J126" s="132">
        <v>0</v>
      </c>
      <c r="K126" s="130"/>
      <c r="L126" s="133"/>
      <c r="M126" s="134"/>
      <c r="N126" s="135" t="s">
        <v>39</v>
      </c>
      <c r="O126" s="134"/>
      <c r="P126" s="134"/>
      <c r="Q126" s="134"/>
      <c r="R126" s="134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6" t="s">
        <v>150</v>
      </c>
      <c r="AZ126" s="134"/>
      <c r="BA126" s="134"/>
      <c r="BB126" s="134"/>
      <c r="BC126" s="134"/>
      <c r="BD126" s="134"/>
      <c r="BE126" s="137">
        <f t="shared" ref="BE126:BE131" si="0">IF(N126="základná",J126,0)</f>
        <v>0</v>
      </c>
      <c r="BF126" s="137">
        <f t="shared" ref="BF126:BF131" si="1">IF(N126="znížená",J126,0)</f>
        <v>0</v>
      </c>
      <c r="BG126" s="137">
        <f t="shared" ref="BG126:BG131" si="2">IF(N126="zákl. prenesená",J126,0)</f>
        <v>0</v>
      </c>
      <c r="BH126" s="137">
        <f t="shared" ref="BH126:BH131" si="3">IF(N126="zníž. prenesená",J126,0)</f>
        <v>0</v>
      </c>
      <c r="BI126" s="137">
        <f t="shared" ref="BI126:BI131" si="4">IF(N126="nulová",J126,0)</f>
        <v>0</v>
      </c>
      <c r="BJ126" s="136" t="s">
        <v>151</v>
      </c>
      <c r="BK126" s="134"/>
      <c r="BL126" s="134"/>
      <c r="BM126" s="134"/>
    </row>
    <row r="127" spans="1:65" s="2" customFormat="1" ht="18" customHeight="1">
      <c r="A127" s="31"/>
      <c r="B127" s="129"/>
      <c r="C127" s="130"/>
      <c r="D127" s="259" t="s">
        <v>152</v>
      </c>
      <c r="E127" s="260"/>
      <c r="F127" s="260"/>
      <c r="G127" s="130"/>
      <c r="H127" s="130"/>
      <c r="I127" s="130"/>
      <c r="J127" s="132">
        <v>0</v>
      </c>
      <c r="K127" s="130"/>
      <c r="L127" s="133"/>
      <c r="M127" s="134"/>
      <c r="N127" s="135" t="s">
        <v>39</v>
      </c>
      <c r="O127" s="134"/>
      <c r="P127" s="134"/>
      <c r="Q127" s="134"/>
      <c r="R127" s="134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6" t="s">
        <v>150</v>
      </c>
      <c r="AZ127" s="134"/>
      <c r="BA127" s="134"/>
      <c r="BB127" s="134"/>
      <c r="BC127" s="134"/>
      <c r="BD127" s="134"/>
      <c r="BE127" s="137">
        <f t="shared" si="0"/>
        <v>0</v>
      </c>
      <c r="BF127" s="137">
        <f t="shared" si="1"/>
        <v>0</v>
      </c>
      <c r="BG127" s="137">
        <f t="shared" si="2"/>
        <v>0</v>
      </c>
      <c r="BH127" s="137">
        <f t="shared" si="3"/>
        <v>0</v>
      </c>
      <c r="BI127" s="137">
        <f t="shared" si="4"/>
        <v>0</v>
      </c>
      <c r="BJ127" s="136" t="s">
        <v>151</v>
      </c>
      <c r="BK127" s="134"/>
      <c r="BL127" s="134"/>
      <c r="BM127" s="134"/>
    </row>
    <row r="128" spans="1:65" s="2" customFormat="1" ht="18" customHeight="1">
      <c r="A128" s="31"/>
      <c r="B128" s="129"/>
      <c r="C128" s="130"/>
      <c r="D128" s="259" t="s">
        <v>153</v>
      </c>
      <c r="E128" s="260"/>
      <c r="F128" s="260"/>
      <c r="G128" s="130"/>
      <c r="H128" s="130"/>
      <c r="I128" s="130"/>
      <c r="J128" s="132">
        <v>0</v>
      </c>
      <c r="K128" s="130"/>
      <c r="L128" s="133"/>
      <c r="M128" s="134"/>
      <c r="N128" s="135" t="s">
        <v>39</v>
      </c>
      <c r="O128" s="134"/>
      <c r="P128" s="134"/>
      <c r="Q128" s="134"/>
      <c r="R128" s="134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6" t="s">
        <v>150</v>
      </c>
      <c r="AZ128" s="134"/>
      <c r="BA128" s="134"/>
      <c r="BB128" s="134"/>
      <c r="BC128" s="134"/>
      <c r="BD128" s="134"/>
      <c r="BE128" s="137">
        <f t="shared" si="0"/>
        <v>0</v>
      </c>
      <c r="BF128" s="137">
        <f t="shared" si="1"/>
        <v>0</v>
      </c>
      <c r="BG128" s="137">
        <f t="shared" si="2"/>
        <v>0</v>
      </c>
      <c r="BH128" s="137">
        <f t="shared" si="3"/>
        <v>0</v>
      </c>
      <c r="BI128" s="137">
        <f t="shared" si="4"/>
        <v>0</v>
      </c>
      <c r="BJ128" s="136" t="s">
        <v>151</v>
      </c>
      <c r="BK128" s="134"/>
      <c r="BL128" s="134"/>
      <c r="BM128" s="134"/>
    </row>
    <row r="129" spans="1:65" s="2" customFormat="1" ht="18" customHeight="1">
      <c r="A129" s="31"/>
      <c r="B129" s="129"/>
      <c r="C129" s="130"/>
      <c r="D129" s="259" t="s">
        <v>154</v>
      </c>
      <c r="E129" s="260"/>
      <c r="F129" s="260"/>
      <c r="G129" s="130"/>
      <c r="H129" s="130"/>
      <c r="I129" s="130"/>
      <c r="J129" s="132">
        <v>0</v>
      </c>
      <c r="K129" s="130"/>
      <c r="L129" s="133"/>
      <c r="M129" s="134"/>
      <c r="N129" s="135" t="s">
        <v>39</v>
      </c>
      <c r="O129" s="134"/>
      <c r="P129" s="134"/>
      <c r="Q129" s="134"/>
      <c r="R129" s="134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6" t="s">
        <v>150</v>
      </c>
      <c r="AZ129" s="134"/>
      <c r="BA129" s="134"/>
      <c r="BB129" s="134"/>
      <c r="BC129" s="134"/>
      <c r="BD129" s="134"/>
      <c r="BE129" s="137">
        <f t="shared" si="0"/>
        <v>0</v>
      </c>
      <c r="BF129" s="137">
        <f t="shared" si="1"/>
        <v>0</v>
      </c>
      <c r="BG129" s="137">
        <f t="shared" si="2"/>
        <v>0</v>
      </c>
      <c r="BH129" s="137">
        <f t="shared" si="3"/>
        <v>0</v>
      </c>
      <c r="BI129" s="137">
        <f t="shared" si="4"/>
        <v>0</v>
      </c>
      <c r="BJ129" s="136" t="s">
        <v>151</v>
      </c>
      <c r="BK129" s="134"/>
      <c r="BL129" s="134"/>
      <c r="BM129" s="134"/>
    </row>
    <row r="130" spans="1:65" s="2" customFormat="1" ht="18" customHeight="1">
      <c r="A130" s="31"/>
      <c r="B130" s="129"/>
      <c r="C130" s="130"/>
      <c r="D130" s="259" t="s">
        <v>155</v>
      </c>
      <c r="E130" s="260"/>
      <c r="F130" s="260"/>
      <c r="G130" s="130"/>
      <c r="H130" s="130"/>
      <c r="I130" s="130"/>
      <c r="J130" s="132">
        <v>0</v>
      </c>
      <c r="K130" s="130"/>
      <c r="L130" s="133"/>
      <c r="M130" s="134"/>
      <c r="N130" s="135" t="s">
        <v>39</v>
      </c>
      <c r="O130" s="134"/>
      <c r="P130" s="134"/>
      <c r="Q130" s="134"/>
      <c r="R130" s="134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6" t="s">
        <v>150</v>
      </c>
      <c r="AZ130" s="134"/>
      <c r="BA130" s="134"/>
      <c r="BB130" s="134"/>
      <c r="BC130" s="134"/>
      <c r="BD130" s="134"/>
      <c r="BE130" s="137">
        <f t="shared" si="0"/>
        <v>0</v>
      </c>
      <c r="BF130" s="137">
        <f t="shared" si="1"/>
        <v>0</v>
      </c>
      <c r="BG130" s="137">
        <f t="shared" si="2"/>
        <v>0</v>
      </c>
      <c r="BH130" s="137">
        <f t="shared" si="3"/>
        <v>0</v>
      </c>
      <c r="BI130" s="137">
        <f t="shared" si="4"/>
        <v>0</v>
      </c>
      <c r="BJ130" s="136" t="s">
        <v>151</v>
      </c>
      <c r="BK130" s="134"/>
      <c r="BL130" s="134"/>
      <c r="BM130" s="134"/>
    </row>
    <row r="131" spans="1:65" s="2" customFormat="1" ht="18" customHeight="1">
      <c r="A131" s="31"/>
      <c r="B131" s="129"/>
      <c r="C131" s="130"/>
      <c r="D131" s="131" t="s">
        <v>156</v>
      </c>
      <c r="E131" s="130"/>
      <c r="F131" s="130"/>
      <c r="G131" s="130"/>
      <c r="H131" s="130"/>
      <c r="I131" s="130"/>
      <c r="J131" s="132">
        <f>ROUND(J30*T131,2)</f>
        <v>0</v>
      </c>
      <c r="K131" s="130"/>
      <c r="L131" s="133"/>
      <c r="M131" s="134"/>
      <c r="N131" s="135" t="s">
        <v>39</v>
      </c>
      <c r="O131" s="134"/>
      <c r="P131" s="134"/>
      <c r="Q131" s="134"/>
      <c r="R131" s="134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6" t="s">
        <v>157</v>
      </c>
      <c r="AZ131" s="134"/>
      <c r="BA131" s="134"/>
      <c r="BB131" s="134"/>
      <c r="BC131" s="134"/>
      <c r="BD131" s="134"/>
      <c r="BE131" s="137">
        <f t="shared" si="0"/>
        <v>0</v>
      </c>
      <c r="BF131" s="137">
        <f t="shared" si="1"/>
        <v>0</v>
      </c>
      <c r="BG131" s="137">
        <f t="shared" si="2"/>
        <v>0</v>
      </c>
      <c r="BH131" s="137">
        <f t="shared" si="3"/>
        <v>0</v>
      </c>
      <c r="BI131" s="137">
        <f t="shared" si="4"/>
        <v>0</v>
      </c>
      <c r="BJ131" s="136" t="s">
        <v>151</v>
      </c>
      <c r="BK131" s="134"/>
      <c r="BL131" s="134"/>
      <c r="BM131" s="134"/>
    </row>
    <row r="132" spans="1:65" s="2" customForma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29.25" customHeight="1">
      <c r="A133" s="31"/>
      <c r="B133" s="32"/>
      <c r="C133" s="138" t="s">
        <v>158</v>
      </c>
      <c r="D133" s="108"/>
      <c r="E133" s="108"/>
      <c r="F133" s="108"/>
      <c r="G133" s="108"/>
      <c r="H133" s="108"/>
      <c r="I133" s="108"/>
      <c r="J133" s="139">
        <f>ROUND(J96+J125,2)</f>
        <v>0</v>
      </c>
      <c r="K133" s="108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6.95" customHeight="1">
      <c r="A134" s="31"/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8" spans="1:65" s="2" customFormat="1" ht="6.95" customHeight="1">
      <c r="A138" s="31"/>
      <c r="B138" s="51"/>
      <c r="C138" s="52"/>
      <c r="D138" s="52"/>
      <c r="E138" s="52"/>
      <c r="F138" s="52"/>
      <c r="G138" s="52"/>
      <c r="H138" s="52"/>
      <c r="I138" s="52"/>
      <c r="J138" s="52"/>
      <c r="K138" s="52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5" s="2" customFormat="1" ht="24.95" customHeight="1">
      <c r="A139" s="31"/>
      <c r="B139" s="32"/>
      <c r="C139" s="20" t="s">
        <v>159</v>
      </c>
      <c r="D139" s="31"/>
      <c r="E139" s="31"/>
      <c r="F139" s="31"/>
      <c r="G139" s="31"/>
      <c r="H139" s="31"/>
      <c r="I139" s="31"/>
      <c r="J139" s="31"/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5" s="2" customFormat="1" ht="6.95" customHeight="1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5" s="2" customFormat="1" ht="12" customHeight="1">
      <c r="A141" s="31"/>
      <c r="B141" s="32"/>
      <c r="C141" s="26" t="s">
        <v>15</v>
      </c>
      <c r="D141" s="31"/>
      <c r="E141" s="31"/>
      <c r="F141" s="31"/>
      <c r="G141" s="31"/>
      <c r="H141" s="31"/>
      <c r="I141" s="31"/>
      <c r="J141" s="31"/>
      <c r="K141" s="31"/>
      <c r="L141" s="44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65" s="2" customFormat="1" ht="16.5" customHeight="1">
      <c r="A142" s="31"/>
      <c r="B142" s="32"/>
      <c r="C142" s="31"/>
      <c r="D142" s="31"/>
      <c r="E142" s="261" t="str">
        <f>E7</f>
        <v xml:space="preserve"> ŠH Angels Aréna  Rekonštrukcia a Modernizácia pre VO</v>
      </c>
      <c r="F142" s="262"/>
      <c r="G142" s="262"/>
      <c r="H142" s="262"/>
      <c r="I142" s="31"/>
      <c r="J142" s="31"/>
      <c r="K142" s="31"/>
      <c r="L142" s="44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65" s="2" customFormat="1" ht="12" customHeight="1">
      <c r="A143" s="31"/>
      <c r="B143" s="32"/>
      <c r="C143" s="26" t="s">
        <v>123</v>
      </c>
      <c r="D143" s="31"/>
      <c r="E143" s="31"/>
      <c r="F143" s="31"/>
      <c r="G143" s="31"/>
      <c r="H143" s="31"/>
      <c r="I143" s="31"/>
      <c r="J143" s="31"/>
      <c r="K143" s="31"/>
      <c r="L143" s="44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  <row r="144" spans="1:65" s="2" customFormat="1" ht="16.5" customHeight="1">
      <c r="A144" s="31"/>
      <c r="B144" s="32"/>
      <c r="C144" s="31"/>
      <c r="D144" s="31"/>
      <c r="E144" s="221" t="str">
        <f>E9</f>
        <v>01 - SO 01 Športová hala - ASR</v>
      </c>
      <c r="F144" s="263"/>
      <c r="G144" s="263"/>
      <c r="H144" s="263"/>
      <c r="I144" s="31"/>
      <c r="J144" s="31"/>
      <c r="K144" s="31"/>
      <c r="L144" s="44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  <row r="145" spans="1:65" s="2" customFormat="1" ht="6.95" customHeight="1">
      <c r="A145" s="31"/>
      <c r="B145" s="32"/>
      <c r="C145" s="31"/>
      <c r="D145" s="31"/>
      <c r="E145" s="31"/>
      <c r="F145" s="31"/>
      <c r="G145" s="31"/>
      <c r="H145" s="31"/>
      <c r="I145" s="31"/>
      <c r="J145" s="31"/>
      <c r="K145" s="31"/>
      <c r="L145" s="44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  <row r="146" spans="1:65" s="2" customFormat="1" ht="12" customHeight="1">
      <c r="A146" s="31"/>
      <c r="B146" s="32"/>
      <c r="C146" s="26" t="s">
        <v>19</v>
      </c>
      <c r="D146" s="31"/>
      <c r="E146" s="31"/>
      <c r="F146" s="24" t="str">
        <f>F12</f>
        <v>Košice</v>
      </c>
      <c r="G146" s="31"/>
      <c r="H146" s="31"/>
      <c r="I146" s="26" t="s">
        <v>21</v>
      </c>
      <c r="J146" s="57" t="str">
        <f>IF(J12="","",J12)</f>
        <v>Vyplň údaj</v>
      </c>
      <c r="K146" s="31"/>
      <c r="L146" s="44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</row>
    <row r="147" spans="1:65" s="2" customFormat="1" ht="6.95" customHeight="1">
      <c r="A147" s="31"/>
      <c r="B147" s="32"/>
      <c r="C147" s="31"/>
      <c r="D147" s="31"/>
      <c r="E147" s="31"/>
      <c r="F147" s="31"/>
      <c r="G147" s="31"/>
      <c r="H147" s="31"/>
      <c r="I147" s="31"/>
      <c r="J147" s="31"/>
      <c r="K147" s="31"/>
      <c r="L147" s="44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</row>
    <row r="148" spans="1:65" s="2" customFormat="1" ht="15.2" customHeight="1">
      <c r="A148" s="31"/>
      <c r="B148" s="32"/>
      <c r="C148" s="26" t="s">
        <v>22</v>
      </c>
      <c r="D148" s="31"/>
      <c r="E148" s="31"/>
      <c r="F148" s="24" t="str">
        <f>E15</f>
        <v>Mesto Košice</v>
      </c>
      <c r="G148" s="31"/>
      <c r="H148" s="31"/>
      <c r="I148" s="26" t="s">
        <v>28</v>
      </c>
      <c r="J148" s="29" t="str">
        <f>E21</f>
        <v xml:space="preserve"> </v>
      </c>
      <c r="K148" s="31"/>
      <c r="L148" s="44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</row>
    <row r="149" spans="1:65" s="2" customFormat="1" ht="15.2" customHeight="1">
      <c r="A149" s="31"/>
      <c r="B149" s="32"/>
      <c r="C149" s="26" t="s">
        <v>26</v>
      </c>
      <c r="D149" s="31"/>
      <c r="E149" s="31"/>
      <c r="F149" s="24" t="str">
        <f>IF(E18="","",E18)</f>
        <v>Vyplň údaj</v>
      </c>
      <c r="G149" s="31"/>
      <c r="H149" s="31"/>
      <c r="I149" s="26" t="s">
        <v>31</v>
      </c>
      <c r="J149" s="29" t="str">
        <f>E24</f>
        <v xml:space="preserve"> </v>
      </c>
      <c r="K149" s="31"/>
      <c r="L149" s="44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  <row r="150" spans="1:65" s="2" customFormat="1" ht="10.35" customHeight="1">
      <c r="A150" s="31"/>
      <c r="B150" s="32"/>
      <c r="C150" s="31"/>
      <c r="D150" s="31"/>
      <c r="E150" s="31"/>
      <c r="F150" s="31"/>
      <c r="G150" s="31"/>
      <c r="H150" s="31"/>
      <c r="I150" s="31"/>
      <c r="J150" s="31"/>
      <c r="K150" s="31"/>
      <c r="L150" s="44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</row>
    <row r="151" spans="1:65" s="11" customFormat="1" ht="29.25" customHeight="1">
      <c r="A151" s="140"/>
      <c r="B151" s="141"/>
      <c r="C151" s="142" t="s">
        <v>160</v>
      </c>
      <c r="D151" s="143" t="s">
        <v>58</v>
      </c>
      <c r="E151" s="143" t="s">
        <v>54</v>
      </c>
      <c r="F151" s="143" t="s">
        <v>55</v>
      </c>
      <c r="G151" s="143" t="s">
        <v>161</v>
      </c>
      <c r="H151" s="143" t="s">
        <v>162</v>
      </c>
      <c r="I151" s="143" t="s">
        <v>163</v>
      </c>
      <c r="J151" s="144" t="s">
        <v>129</v>
      </c>
      <c r="K151" s="145" t="s">
        <v>164</v>
      </c>
      <c r="L151" s="146"/>
      <c r="M151" s="64" t="s">
        <v>1</v>
      </c>
      <c r="N151" s="65" t="s">
        <v>37</v>
      </c>
      <c r="O151" s="65" t="s">
        <v>165</v>
      </c>
      <c r="P151" s="65" t="s">
        <v>166</v>
      </c>
      <c r="Q151" s="65" t="s">
        <v>167</v>
      </c>
      <c r="R151" s="65" t="s">
        <v>168</v>
      </c>
      <c r="S151" s="65" t="s">
        <v>169</v>
      </c>
      <c r="T151" s="66" t="s">
        <v>170</v>
      </c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</row>
    <row r="152" spans="1:65" s="2" customFormat="1" ht="22.9" customHeight="1">
      <c r="A152" s="31"/>
      <c r="B152" s="32"/>
      <c r="C152" s="71" t="s">
        <v>125</v>
      </c>
      <c r="D152" s="31"/>
      <c r="E152" s="31"/>
      <c r="F152" s="31"/>
      <c r="G152" s="31"/>
      <c r="H152" s="31"/>
      <c r="I152" s="31"/>
      <c r="J152" s="147">
        <f>BK152</f>
        <v>0</v>
      </c>
      <c r="K152" s="31"/>
      <c r="L152" s="32"/>
      <c r="M152" s="67"/>
      <c r="N152" s="58"/>
      <c r="O152" s="68"/>
      <c r="P152" s="148">
        <f>P153+P298+P515</f>
        <v>0</v>
      </c>
      <c r="Q152" s="68"/>
      <c r="R152" s="148">
        <f>R153+R298+R515</f>
        <v>131.79335315999998</v>
      </c>
      <c r="S152" s="68"/>
      <c r="T152" s="149">
        <f>T153+T298+T515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6" t="s">
        <v>72</v>
      </c>
      <c r="AU152" s="16" t="s">
        <v>131</v>
      </c>
      <c r="BK152" s="150">
        <f>BK153+BK298+BK515</f>
        <v>0</v>
      </c>
    </row>
    <row r="153" spans="1:65" s="12" customFormat="1" ht="25.9" customHeight="1">
      <c r="B153" s="151"/>
      <c r="D153" s="152" t="s">
        <v>72</v>
      </c>
      <c r="E153" s="153" t="s">
        <v>171</v>
      </c>
      <c r="F153" s="153" t="s">
        <v>172</v>
      </c>
      <c r="I153" s="154"/>
      <c r="J153" s="155">
        <f>BK153</f>
        <v>0</v>
      </c>
      <c r="L153" s="151"/>
      <c r="M153" s="156"/>
      <c r="N153" s="157"/>
      <c r="O153" s="157"/>
      <c r="P153" s="158">
        <f>P154+P166+P184+P212+P228+P286+P296</f>
        <v>0</v>
      </c>
      <c r="Q153" s="157"/>
      <c r="R153" s="158">
        <f>R154+R166+R184+R212+R228+R286+R296</f>
        <v>94.442676759999983</v>
      </c>
      <c r="S153" s="157"/>
      <c r="T153" s="159">
        <f>T154+T166+T184+T212+T228+T286+T296</f>
        <v>0</v>
      </c>
      <c r="AR153" s="152" t="s">
        <v>81</v>
      </c>
      <c r="AT153" s="160" t="s">
        <v>72</v>
      </c>
      <c r="AU153" s="160" t="s">
        <v>73</v>
      </c>
      <c r="AY153" s="152" t="s">
        <v>173</v>
      </c>
      <c r="BK153" s="161">
        <f>BK154+BK166+BK184+BK212+BK228+BK286+BK296</f>
        <v>0</v>
      </c>
    </row>
    <row r="154" spans="1:65" s="12" customFormat="1" ht="22.9" customHeight="1">
      <c r="B154" s="151"/>
      <c r="D154" s="152" t="s">
        <v>72</v>
      </c>
      <c r="E154" s="162" t="s">
        <v>81</v>
      </c>
      <c r="F154" s="162" t="s">
        <v>440</v>
      </c>
      <c r="I154" s="154"/>
      <c r="J154" s="163">
        <f>BK154</f>
        <v>0</v>
      </c>
      <c r="L154" s="151"/>
      <c r="M154" s="156"/>
      <c r="N154" s="157"/>
      <c r="O154" s="157"/>
      <c r="P154" s="158">
        <f>SUM(P155:P165)</f>
        <v>0</v>
      </c>
      <c r="Q154" s="157"/>
      <c r="R154" s="158">
        <f>SUM(R155:R165)</f>
        <v>0</v>
      </c>
      <c r="S154" s="157"/>
      <c r="T154" s="159">
        <f>SUM(T155:T165)</f>
        <v>0</v>
      </c>
      <c r="AR154" s="152" t="s">
        <v>81</v>
      </c>
      <c r="AT154" s="160" t="s">
        <v>72</v>
      </c>
      <c r="AU154" s="160" t="s">
        <v>81</v>
      </c>
      <c r="AY154" s="152" t="s">
        <v>173</v>
      </c>
      <c r="BK154" s="161">
        <f>SUM(BK155:BK165)</f>
        <v>0</v>
      </c>
    </row>
    <row r="155" spans="1:65" s="2" customFormat="1" ht="37.9" customHeight="1">
      <c r="A155" s="31"/>
      <c r="B155" s="129"/>
      <c r="C155" s="164" t="s">
        <v>81</v>
      </c>
      <c r="D155" s="164" t="s">
        <v>176</v>
      </c>
      <c r="E155" s="165" t="s">
        <v>441</v>
      </c>
      <c r="F155" s="166" t="s">
        <v>442</v>
      </c>
      <c r="G155" s="167" t="s">
        <v>186</v>
      </c>
      <c r="H155" s="168">
        <v>101.325</v>
      </c>
      <c r="I155" s="169"/>
      <c r="J155" s="170">
        <f t="shared" ref="J155:J165" si="5">ROUND(I155*H155,2)</f>
        <v>0</v>
      </c>
      <c r="K155" s="171"/>
      <c r="L155" s="32"/>
      <c r="M155" s="172" t="s">
        <v>1</v>
      </c>
      <c r="N155" s="173" t="s">
        <v>39</v>
      </c>
      <c r="O155" s="60"/>
      <c r="P155" s="174">
        <f t="shared" ref="P155:P165" si="6">O155*H155</f>
        <v>0</v>
      </c>
      <c r="Q155" s="174">
        <v>0</v>
      </c>
      <c r="R155" s="174">
        <f t="shared" ref="R155:R165" si="7">Q155*H155</f>
        <v>0</v>
      </c>
      <c r="S155" s="174">
        <v>0</v>
      </c>
      <c r="T155" s="175">
        <f t="shared" ref="T155:T165" si="8"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180</v>
      </c>
      <c r="AT155" s="176" t="s">
        <v>176</v>
      </c>
      <c r="AU155" s="176" t="s">
        <v>151</v>
      </c>
      <c r="AY155" s="16" t="s">
        <v>173</v>
      </c>
      <c r="BE155" s="177">
        <f t="shared" ref="BE155:BE165" si="9">IF(N155="základná",J155,0)</f>
        <v>0</v>
      </c>
      <c r="BF155" s="177">
        <f t="shared" ref="BF155:BF165" si="10">IF(N155="znížená",J155,0)</f>
        <v>0</v>
      </c>
      <c r="BG155" s="177">
        <f t="shared" ref="BG155:BG165" si="11">IF(N155="zákl. prenesená",J155,0)</f>
        <v>0</v>
      </c>
      <c r="BH155" s="177">
        <f t="shared" ref="BH155:BH165" si="12">IF(N155="zníž. prenesená",J155,0)</f>
        <v>0</v>
      </c>
      <c r="BI155" s="177">
        <f t="shared" ref="BI155:BI165" si="13">IF(N155="nulová",J155,0)</f>
        <v>0</v>
      </c>
      <c r="BJ155" s="16" t="s">
        <v>151</v>
      </c>
      <c r="BK155" s="177">
        <f t="shared" ref="BK155:BK165" si="14">ROUND(I155*H155,2)</f>
        <v>0</v>
      </c>
      <c r="BL155" s="16" t="s">
        <v>180</v>
      </c>
      <c r="BM155" s="176" t="s">
        <v>151</v>
      </c>
    </row>
    <row r="156" spans="1:65" s="2" customFormat="1" ht="33" customHeight="1">
      <c r="A156" s="31"/>
      <c r="B156" s="129"/>
      <c r="C156" s="164" t="s">
        <v>151</v>
      </c>
      <c r="D156" s="164" t="s">
        <v>176</v>
      </c>
      <c r="E156" s="165" t="s">
        <v>443</v>
      </c>
      <c r="F156" s="166" t="s">
        <v>444</v>
      </c>
      <c r="G156" s="167" t="s">
        <v>186</v>
      </c>
      <c r="H156" s="168">
        <v>84.775000000000006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39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180</v>
      </c>
      <c r="AT156" s="176" t="s">
        <v>176</v>
      </c>
      <c r="AU156" s="176" t="s">
        <v>151</v>
      </c>
      <c r="AY156" s="16" t="s">
        <v>173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151</v>
      </c>
      <c r="BK156" s="177">
        <f t="shared" si="14"/>
        <v>0</v>
      </c>
      <c r="BL156" s="16" t="s">
        <v>180</v>
      </c>
      <c r="BM156" s="176" t="s">
        <v>180</v>
      </c>
    </row>
    <row r="157" spans="1:65" s="2" customFormat="1" ht="24.2" customHeight="1">
      <c r="A157" s="31"/>
      <c r="B157" s="129"/>
      <c r="C157" s="164" t="s">
        <v>183</v>
      </c>
      <c r="D157" s="164" t="s">
        <v>176</v>
      </c>
      <c r="E157" s="165" t="s">
        <v>445</v>
      </c>
      <c r="F157" s="166" t="s">
        <v>446</v>
      </c>
      <c r="G157" s="167" t="s">
        <v>186</v>
      </c>
      <c r="H157" s="168">
        <v>21.698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39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180</v>
      </c>
      <c r="AT157" s="176" t="s">
        <v>176</v>
      </c>
      <c r="AU157" s="176" t="s">
        <v>151</v>
      </c>
      <c r="AY157" s="16" t="s">
        <v>173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151</v>
      </c>
      <c r="BK157" s="177">
        <f t="shared" si="14"/>
        <v>0</v>
      </c>
      <c r="BL157" s="16" t="s">
        <v>180</v>
      </c>
      <c r="BM157" s="176" t="s">
        <v>187</v>
      </c>
    </row>
    <row r="158" spans="1:65" s="2" customFormat="1" ht="37.9" customHeight="1">
      <c r="A158" s="31"/>
      <c r="B158" s="129"/>
      <c r="C158" s="164" t="s">
        <v>180</v>
      </c>
      <c r="D158" s="164" t="s">
        <v>176</v>
      </c>
      <c r="E158" s="165" t="s">
        <v>447</v>
      </c>
      <c r="F158" s="166" t="s">
        <v>448</v>
      </c>
      <c r="G158" s="167" t="s">
        <v>186</v>
      </c>
      <c r="H158" s="168">
        <v>186.1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39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180</v>
      </c>
      <c r="AT158" s="176" t="s">
        <v>176</v>
      </c>
      <c r="AU158" s="176" t="s">
        <v>151</v>
      </c>
      <c r="AY158" s="16" t="s">
        <v>173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151</v>
      </c>
      <c r="BK158" s="177">
        <f t="shared" si="14"/>
        <v>0</v>
      </c>
      <c r="BL158" s="16" t="s">
        <v>180</v>
      </c>
      <c r="BM158" s="176" t="s">
        <v>190</v>
      </c>
    </row>
    <row r="159" spans="1:65" s="2" customFormat="1" ht="37.9" customHeight="1">
      <c r="A159" s="31"/>
      <c r="B159" s="129"/>
      <c r="C159" s="164" t="s">
        <v>191</v>
      </c>
      <c r="D159" s="164" t="s">
        <v>176</v>
      </c>
      <c r="E159" s="165" t="s">
        <v>449</v>
      </c>
      <c r="F159" s="166" t="s">
        <v>450</v>
      </c>
      <c r="G159" s="167" t="s">
        <v>186</v>
      </c>
      <c r="H159" s="168">
        <v>186.1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39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180</v>
      </c>
      <c r="AT159" s="176" t="s">
        <v>176</v>
      </c>
      <c r="AU159" s="176" t="s">
        <v>151</v>
      </c>
      <c r="AY159" s="16" t="s">
        <v>173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151</v>
      </c>
      <c r="BK159" s="177">
        <f t="shared" si="14"/>
        <v>0</v>
      </c>
      <c r="BL159" s="16" t="s">
        <v>180</v>
      </c>
      <c r="BM159" s="176" t="s">
        <v>110</v>
      </c>
    </row>
    <row r="160" spans="1:65" s="2" customFormat="1" ht="33" customHeight="1">
      <c r="A160" s="31"/>
      <c r="B160" s="129"/>
      <c r="C160" s="164" t="s">
        <v>187</v>
      </c>
      <c r="D160" s="164" t="s">
        <v>176</v>
      </c>
      <c r="E160" s="165" t="s">
        <v>451</v>
      </c>
      <c r="F160" s="166" t="s">
        <v>452</v>
      </c>
      <c r="G160" s="167" t="s">
        <v>186</v>
      </c>
      <c r="H160" s="168">
        <v>186.1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39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180</v>
      </c>
      <c r="AT160" s="176" t="s">
        <v>176</v>
      </c>
      <c r="AU160" s="176" t="s">
        <v>151</v>
      </c>
      <c r="AY160" s="16" t="s">
        <v>173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151</v>
      </c>
      <c r="BK160" s="177">
        <f t="shared" si="14"/>
        <v>0</v>
      </c>
      <c r="BL160" s="16" t="s">
        <v>180</v>
      </c>
      <c r="BM160" s="176" t="s">
        <v>113</v>
      </c>
    </row>
    <row r="161" spans="1:65" s="2" customFormat="1" ht="16.5" customHeight="1">
      <c r="A161" s="31"/>
      <c r="B161" s="129"/>
      <c r="C161" s="164" t="s">
        <v>196</v>
      </c>
      <c r="D161" s="164" t="s">
        <v>176</v>
      </c>
      <c r="E161" s="165" t="s">
        <v>453</v>
      </c>
      <c r="F161" s="166" t="s">
        <v>454</v>
      </c>
      <c r="G161" s="167" t="s">
        <v>186</v>
      </c>
      <c r="H161" s="168">
        <v>186.1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39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180</v>
      </c>
      <c r="AT161" s="176" t="s">
        <v>176</v>
      </c>
      <c r="AU161" s="176" t="s">
        <v>151</v>
      </c>
      <c r="AY161" s="16" t="s">
        <v>173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151</v>
      </c>
      <c r="BK161" s="177">
        <f t="shared" si="14"/>
        <v>0</v>
      </c>
      <c r="BL161" s="16" t="s">
        <v>180</v>
      </c>
      <c r="BM161" s="176" t="s">
        <v>119</v>
      </c>
    </row>
    <row r="162" spans="1:65" s="2" customFormat="1" ht="24.2" customHeight="1">
      <c r="A162" s="31"/>
      <c r="B162" s="129"/>
      <c r="C162" s="164" t="s">
        <v>190</v>
      </c>
      <c r="D162" s="164" t="s">
        <v>176</v>
      </c>
      <c r="E162" s="165" t="s">
        <v>455</v>
      </c>
      <c r="F162" s="166" t="s">
        <v>456</v>
      </c>
      <c r="G162" s="167" t="s">
        <v>267</v>
      </c>
      <c r="H162" s="168">
        <v>353.59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39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180</v>
      </c>
      <c r="AT162" s="176" t="s">
        <v>176</v>
      </c>
      <c r="AU162" s="176" t="s">
        <v>151</v>
      </c>
      <c r="AY162" s="16" t="s">
        <v>173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151</v>
      </c>
      <c r="BK162" s="177">
        <f t="shared" si="14"/>
        <v>0</v>
      </c>
      <c r="BL162" s="16" t="s">
        <v>180</v>
      </c>
      <c r="BM162" s="176" t="s">
        <v>201</v>
      </c>
    </row>
    <row r="163" spans="1:65" s="2" customFormat="1" ht="24.2" customHeight="1">
      <c r="A163" s="31"/>
      <c r="B163" s="129"/>
      <c r="C163" s="164" t="s">
        <v>174</v>
      </c>
      <c r="D163" s="164" t="s">
        <v>176</v>
      </c>
      <c r="E163" s="165" t="s">
        <v>457</v>
      </c>
      <c r="F163" s="166" t="s">
        <v>458</v>
      </c>
      <c r="G163" s="167" t="s">
        <v>186</v>
      </c>
      <c r="H163" s="168">
        <v>62.725000000000001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39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180</v>
      </c>
      <c r="AT163" s="176" t="s">
        <v>176</v>
      </c>
      <c r="AU163" s="176" t="s">
        <v>151</v>
      </c>
      <c r="AY163" s="16" t="s">
        <v>173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151</v>
      </c>
      <c r="BK163" s="177">
        <f t="shared" si="14"/>
        <v>0</v>
      </c>
      <c r="BL163" s="16" t="s">
        <v>180</v>
      </c>
      <c r="BM163" s="176" t="s">
        <v>204</v>
      </c>
    </row>
    <row r="164" spans="1:65" s="2" customFormat="1" ht="16.5" customHeight="1">
      <c r="A164" s="31"/>
      <c r="B164" s="129"/>
      <c r="C164" s="183" t="s">
        <v>110</v>
      </c>
      <c r="D164" s="183" t="s">
        <v>407</v>
      </c>
      <c r="E164" s="184" t="s">
        <v>459</v>
      </c>
      <c r="F164" s="185" t="s">
        <v>460</v>
      </c>
      <c r="G164" s="186" t="s">
        <v>267</v>
      </c>
      <c r="H164" s="187">
        <v>104.751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39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190</v>
      </c>
      <c r="AT164" s="176" t="s">
        <v>407</v>
      </c>
      <c r="AU164" s="176" t="s">
        <v>151</v>
      </c>
      <c r="AY164" s="16" t="s">
        <v>173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151</v>
      </c>
      <c r="BK164" s="177">
        <f t="shared" si="14"/>
        <v>0</v>
      </c>
      <c r="BL164" s="16" t="s">
        <v>180</v>
      </c>
      <c r="BM164" s="176" t="s">
        <v>7</v>
      </c>
    </row>
    <row r="165" spans="1:65" s="2" customFormat="1" ht="24.2" customHeight="1">
      <c r="A165" s="31"/>
      <c r="B165" s="129"/>
      <c r="C165" s="164" t="s">
        <v>207</v>
      </c>
      <c r="D165" s="164" t="s">
        <v>176</v>
      </c>
      <c r="E165" s="165" t="s">
        <v>461</v>
      </c>
      <c r="F165" s="166" t="s">
        <v>462</v>
      </c>
      <c r="G165" s="167" t="s">
        <v>186</v>
      </c>
      <c r="H165" s="168">
        <v>28.95</v>
      </c>
      <c r="I165" s="169"/>
      <c r="J165" s="170">
        <f t="shared" si="5"/>
        <v>0</v>
      </c>
      <c r="K165" s="171"/>
      <c r="L165" s="32"/>
      <c r="M165" s="172" t="s">
        <v>1</v>
      </c>
      <c r="N165" s="173" t="s">
        <v>39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180</v>
      </c>
      <c r="AT165" s="176" t="s">
        <v>176</v>
      </c>
      <c r="AU165" s="176" t="s">
        <v>151</v>
      </c>
      <c r="AY165" s="16" t="s">
        <v>173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151</v>
      </c>
      <c r="BK165" s="177">
        <f t="shared" si="14"/>
        <v>0</v>
      </c>
      <c r="BL165" s="16" t="s">
        <v>180</v>
      </c>
      <c r="BM165" s="176" t="s">
        <v>210</v>
      </c>
    </row>
    <row r="166" spans="1:65" s="12" customFormat="1" ht="22.9" customHeight="1">
      <c r="B166" s="151"/>
      <c r="D166" s="152" t="s">
        <v>72</v>
      </c>
      <c r="E166" s="162" t="s">
        <v>151</v>
      </c>
      <c r="F166" s="162" t="s">
        <v>463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SUM(P167:P183)</f>
        <v>0</v>
      </c>
      <c r="Q166" s="157"/>
      <c r="R166" s="158">
        <f>SUM(R167:R183)</f>
        <v>0</v>
      </c>
      <c r="S166" s="157"/>
      <c r="T166" s="159">
        <f>SUM(T167:T183)</f>
        <v>0</v>
      </c>
      <c r="AR166" s="152" t="s">
        <v>81</v>
      </c>
      <c r="AT166" s="160" t="s">
        <v>72</v>
      </c>
      <c r="AU166" s="160" t="s">
        <v>81</v>
      </c>
      <c r="AY166" s="152" t="s">
        <v>173</v>
      </c>
      <c r="BK166" s="161">
        <f>SUM(BK167:BK183)</f>
        <v>0</v>
      </c>
    </row>
    <row r="167" spans="1:65" s="2" customFormat="1" ht="24.2" customHeight="1">
      <c r="A167" s="31"/>
      <c r="B167" s="129"/>
      <c r="C167" s="164" t="s">
        <v>113</v>
      </c>
      <c r="D167" s="164" t="s">
        <v>176</v>
      </c>
      <c r="E167" s="165" t="s">
        <v>464</v>
      </c>
      <c r="F167" s="166" t="s">
        <v>465</v>
      </c>
      <c r="G167" s="167" t="s">
        <v>186</v>
      </c>
      <c r="H167" s="168">
        <v>29.815999999999999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39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180</v>
      </c>
      <c r="AT167" s="176" t="s">
        <v>176</v>
      </c>
      <c r="AU167" s="176" t="s">
        <v>151</v>
      </c>
      <c r="AY167" s="16" t="s">
        <v>173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151</v>
      </c>
      <c r="BK167" s="177">
        <f>ROUND(I167*H167,2)</f>
        <v>0</v>
      </c>
      <c r="BL167" s="16" t="s">
        <v>180</v>
      </c>
      <c r="BM167" s="176" t="s">
        <v>213</v>
      </c>
    </row>
    <row r="168" spans="1:65" s="13" customFormat="1">
      <c r="B168" s="194"/>
      <c r="D168" s="195" t="s">
        <v>466</v>
      </c>
      <c r="E168" s="196" t="s">
        <v>1</v>
      </c>
      <c r="F168" s="197" t="s">
        <v>467</v>
      </c>
      <c r="H168" s="198">
        <v>0.54200000000000004</v>
      </c>
      <c r="I168" s="199"/>
      <c r="L168" s="194"/>
      <c r="M168" s="200"/>
      <c r="N168" s="201"/>
      <c r="O168" s="201"/>
      <c r="P168" s="201"/>
      <c r="Q168" s="201"/>
      <c r="R168" s="201"/>
      <c r="S168" s="201"/>
      <c r="T168" s="202"/>
      <c r="AT168" s="196" t="s">
        <v>466</v>
      </c>
      <c r="AU168" s="196" t="s">
        <v>151</v>
      </c>
      <c r="AV168" s="13" t="s">
        <v>151</v>
      </c>
      <c r="AW168" s="13" t="s">
        <v>30</v>
      </c>
      <c r="AX168" s="13" t="s">
        <v>73</v>
      </c>
      <c r="AY168" s="196" t="s">
        <v>173</v>
      </c>
    </row>
    <row r="169" spans="1:65" s="13" customFormat="1" ht="22.5">
      <c r="B169" s="194"/>
      <c r="D169" s="195" t="s">
        <v>466</v>
      </c>
      <c r="E169" s="196" t="s">
        <v>1</v>
      </c>
      <c r="F169" s="197" t="s">
        <v>468</v>
      </c>
      <c r="H169" s="198">
        <v>23.163</v>
      </c>
      <c r="I169" s="199"/>
      <c r="L169" s="194"/>
      <c r="M169" s="200"/>
      <c r="N169" s="201"/>
      <c r="O169" s="201"/>
      <c r="P169" s="201"/>
      <c r="Q169" s="201"/>
      <c r="R169" s="201"/>
      <c r="S169" s="201"/>
      <c r="T169" s="202"/>
      <c r="AT169" s="196" t="s">
        <v>466</v>
      </c>
      <c r="AU169" s="196" t="s">
        <v>151</v>
      </c>
      <c r="AV169" s="13" t="s">
        <v>151</v>
      </c>
      <c r="AW169" s="13" t="s">
        <v>30</v>
      </c>
      <c r="AX169" s="13" t="s">
        <v>73</v>
      </c>
      <c r="AY169" s="196" t="s">
        <v>173</v>
      </c>
    </row>
    <row r="170" spans="1:65" s="13" customFormat="1">
      <c r="B170" s="194"/>
      <c r="D170" s="195" t="s">
        <v>466</v>
      </c>
      <c r="E170" s="196" t="s">
        <v>1</v>
      </c>
      <c r="F170" s="197" t="s">
        <v>469</v>
      </c>
      <c r="H170" s="198">
        <v>4.6349999999999998</v>
      </c>
      <c r="I170" s="199"/>
      <c r="L170" s="194"/>
      <c r="M170" s="200"/>
      <c r="N170" s="201"/>
      <c r="O170" s="201"/>
      <c r="P170" s="201"/>
      <c r="Q170" s="201"/>
      <c r="R170" s="201"/>
      <c r="S170" s="201"/>
      <c r="T170" s="202"/>
      <c r="AT170" s="196" t="s">
        <v>466</v>
      </c>
      <c r="AU170" s="196" t="s">
        <v>151</v>
      </c>
      <c r="AV170" s="13" t="s">
        <v>151</v>
      </c>
      <c r="AW170" s="13" t="s">
        <v>30</v>
      </c>
      <c r="AX170" s="13" t="s">
        <v>73</v>
      </c>
      <c r="AY170" s="196" t="s">
        <v>173</v>
      </c>
    </row>
    <row r="171" spans="1:65" s="13" customFormat="1" ht="22.5">
      <c r="B171" s="194"/>
      <c r="D171" s="195" t="s">
        <v>466</v>
      </c>
      <c r="E171" s="196" t="s">
        <v>1</v>
      </c>
      <c r="F171" s="197" t="s">
        <v>470</v>
      </c>
      <c r="H171" s="198">
        <v>1.476</v>
      </c>
      <c r="I171" s="199"/>
      <c r="L171" s="194"/>
      <c r="M171" s="200"/>
      <c r="N171" s="201"/>
      <c r="O171" s="201"/>
      <c r="P171" s="201"/>
      <c r="Q171" s="201"/>
      <c r="R171" s="201"/>
      <c r="S171" s="201"/>
      <c r="T171" s="202"/>
      <c r="AT171" s="196" t="s">
        <v>466</v>
      </c>
      <c r="AU171" s="196" t="s">
        <v>151</v>
      </c>
      <c r="AV171" s="13" t="s">
        <v>151</v>
      </c>
      <c r="AW171" s="13" t="s">
        <v>30</v>
      </c>
      <c r="AX171" s="13" t="s">
        <v>73</v>
      </c>
      <c r="AY171" s="196" t="s">
        <v>173</v>
      </c>
    </row>
    <row r="172" spans="1:65" s="14" customFormat="1">
      <c r="B172" s="203"/>
      <c r="D172" s="195" t="s">
        <v>466</v>
      </c>
      <c r="E172" s="204" t="s">
        <v>1</v>
      </c>
      <c r="F172" s="205" t="s">
        <v>471</v>
      </c>
      <c r="H172" s="206">
        <v>29.816000000000003</v>
      </c>
      <c r="I172" s="207"/>
      <c r="L172" s="203"/>
      <c r="M172" s="208"/>
      <c r="N172" s="209"/>
      <c r="O172" s="209"/>
      <c r="P172" s="209"/>
      <c r="Q172" s="209"/>
      <c r="R172" s="209"/>
      <c r="S172" s="209"/>
      <c r="T172" s="210"/>
      <c r="AT172" s="204" t="s">
        <v>466</v>
      </c>
      <c r="AU172" s="204" t="s">
        <v>151</v>
      </c>
      <c r="AV172" s="14" t="s">
        <v>180</v>
      </c>
      <c r="AW172" s="14" t="s">
        <v>30</v>
      </c>
      <c r="AX172" s="14" t="s">
        <v>81</v>
      </c>
      <c r="AY172" s="204" t="s">
        <v>173</v>
      </c>
    </row>
    <row r="173" spans="1:65" s="2" customFormat="1" ht="33" customHeight="1">
      <c r="A173" s="31"/>
      <c r="B173" s="129"/>
      <c r="C173" s="164" t="s">
        <v>116</v>
      </c>
      <c r="D173" s="164" t="s">
        <v>176</v>
      </c>
      <c r="E173" s="165" t="s">
        <v>472</v>
      </c>
      <c r="F173" s="166" t="s">
        <v>473</v>
      </c>
      <c r="G173" s="167" t="s">
        <v>179</v>
      </c>
      <c r="H173" s="168">
        <v>42.975999999999999</v>
      </c>
      <c r="I173" s="169"/>
      <c r="J173" s="170">
        <f>ROUND(I173*H173,2)</f>
        <v>0</v>
      </c>
      <c r="K173" s="171"/>
      <c r="L173" s="32"/>
      <c r="M173" s="172" t="s">
        <v>1</v>
      </c>
      <c r="N173" s="173" t="s">
        <v>39</v>
      </c>
      <c r="O173" s="60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180</v>
      </c>
      <c r="AT173" s="176" t="s">
        <v>176</v>
      </c>
      <c r="AU173" s="176" t="s">
        <v>151</v>
      </c>
      <c r="AY173" s="16" t="s">
        <v>173</v>
      </c>
      <c r="BE173" s="177">
        <f>IF(N173="základná",J173,0)</f>
        <v>0</v>
      </c>
      <c r="BF173" s="177">
        <f>IF(N173="znížená",J173,0)</f>
        <v>0</v>
      </c>
      <c r="BG173" s="177">
        <f>IF(N173="zákl. prenesená",J173,0)</f>
        <v>0</v>
      </c>
      <c r="BH173" s="177">
        <f>IF(N173="zníž. prenesená",J173,0)</f>
        <v>0</v>
      </c>
      <c r="BI173" s="177">
        <f>IF(N173="nulová",J173,0)</f>
        <v>0</v>
      </c>
      <c r="BJ173" s="16" t="s">
        <v>151</v>
      </c>
      <c r="BK173" s="177">
        <f>ROUND(I173*H173,2)</f>
        <v>0</v>
      </c>
      <c r="BL173" s="16" t="s">
        <v>180</v>
      </c>
      <c r="BM173" s="176" t="s">
        <v>216</v>
      </c>
    </row>
    <row r="174" spans="1:65" s="13" customFormat="1">
      <c r="B174" s="194"/>
      <c r="D174" s="195" t="s">
        <v>466</v>
      </c>
      <c r="E174" s="196" t="s">
        <v>1</v>
      </c>
      <c r="F174" s="197" t="s">
        <v>474</v>
      </c>
      <c r="H174" s="198">
        <v>0.51600000000000001</v>
      </c>
      <c r="I174" s="199"/>
      <c r="L174" s="194"/>
      <c r="M174" s="200"/>
      <c r="N174" s="201"/>
      <c r="O174" s="201"/>
      <c r="P174" s="201"/>
      <c r="Q174" s="201"/>
      <c r="R174" s="201"/>
      <c r="S174" s="201"/>
      <c r="T174" s="202"/>
      <c r="AT174" s="196" t="s">
        <v>466</v>
      </c>
      <c r="AU174" s="196" t="s">
        <v>151</v>
      </c>
      <c r="AV174" s="13" t="s">
        <v>151</v>
      </c>
      <c r="AW174" s="13" t="s">
        <v>30</v>
      </c>
      <c r="AX174" s="13" t="s">
        <v>73</v>
      </c>
      <c r="AY174" s="196" t="s">
        <v>173</v>
      </c>
    </row>
    <row r="175" spans="1:65" s="13" customFormat="1">
      <c r="B175" s="194"/>
      <c r="D175" s="195" t="s">
        <v>466</v>
      </c>
      <c r="E175" s="196" t="s">
        <v>1</v>
      </c>
      <c r="F175" s="197" t="s">
        <v>475</v>
      </c>
      <c r="H175" s="198">
        <v>27.983000000000001</v>
      </c>
      <c r="I175" s="199"/>
      <c r="L175" s="194"/>
      <c r="M175" s="200"/>
      <c r="N175" s="201"/>
      <c r="O175" s="201"/>
      <c r="P175" s="201"/>
      <c r="Q175" s="201"/>
      <c r="R175" s="201"/>
      <c r="S175" s="201"/>
      <c r="T175" s="202"/>
      <c r="AT175" s="196" t="s">
        <v>466</v>
      </c>
      <c r="AU175" s="196" t="s">
        <v>151</v>
      </c>
      <c r="AV175" s="13" t="s">
        <v>151</v>
      </c>
      <c r="AW175" s="13" t="s">
        <v>30</v>
      </c>
      <c r="AX175" s="13" t="s">
        <v>73</v>
      </c>
      <c r="AY175" s="196" t="s">
        <v>173</v>
      </c>
    </row>
    <row r="176" spans="1:65" s="13" customFormat="1">
      <c r="B176" s="194"/>
      <c r="D176" s="195" t="s">
        <v>466</v>
      </c>
      <c r="E176" s="196" t="s">
        <v>1</v>
      </c>
      <c r="F176" s="197" t="s">
        <v>469</v>
      </c>
      <c r="H176" s="198">
        <v>4.6349999999999998</v>
      </c>
      <c r="I176" s="199"/>
      <c r="L176" s="194"/>
      <c r="M176" s="200"/>
      <c r="N176" s="201"/>
      <c r="O176" s="201"/>
      <c r="P176" s="201"/>
      <c r="Q176" s="201"/>
      <c r="R176" s="201"/>
      <c r="S176" s="201"/>
      <c r="T176" s="202"/>
      <c r="AT176" s="196" t="s">
        <v>466</v>
      </c>
      <c r="AU176" s="196" t="s">
        <v>151</v>
      </c>
      <c r="AV176" s="13" t="s">
        <v>151</v>
      </c>
      <c r="AW176" s="13" t="s">
        <v>30</v>
      </c>
      <c r="AX176" s="13" t="s">
        <v>73</v>
      </c>
      <c r="AY176" s="196" t="s">
        <v>173</v>
      </c>
    </row>
    <row r="177" spans="1:65" s="13" customFormat="1" ht="22.5">
      <c r="B177" s="194"/>
      <c r="D177" s="195" t="s">
        <v>466</v>
      </c>
      <c r="E177" s="196" t="s">
        <v>1</v>
      </c>
      <c r="F177" s="197" t="s">
        <v>476</v>
      </c>
      <c r="H177" s="198">
        <v>9.8420000000000005</v>
      </c>
      <c r="I177" s="199"/>
      <c r="L177" s="194"/>
      <c r="M177" s="200"/>
      <c r="N177" s="201"/>
      <c r="O177" s="201"/>
      <c r="P177" s="201"/>
      <c r="Q177" s="201"/>
      <c r="R177" s="201"/>
      <c r="S177" s="201"/>
      <c r="T177" s="202"/>
      <c r="AT177" s="196" t="s">
        <v>466</v>
      </c>
      <c r="AU177" s="196" t="s">
        <v>151</v>
      </c>
      <c r="AV177" s="13" t="s">
        <v>151</v>
      </c>
      <c r="AW177" s="13" t="s">
        <v>30</v>
      </c>
      <c r="AX177" s="13" t="s">
        <v>73</v>
      </c>
      <c r="AY177" s="196" t="s">
        <v>173</v>
      </c>
    </row>
    <row r="178" spans="1:65" s="14" customFormat="1">
      <c r="B178" s="203"/>
      <c r="D178" s="195" t="s">
        <v>466</v>
      </c>
      <c r="E178" s="204" t="s">
        <v>1</v>
      </c>
      <c r="F178" s="205" t="s">
        <v>471</v>
      </c>
      <c r="H178" s="206">
        <v>42.975999999999999</v>
      </c>
      <c r="I178" s="207"/>
      <c r="L178" s="203"/>
      <c r="M178" s="208"/>
      <c r="N178" s="209"/>
      <c r="O178" s="209"/>
      <c r="P178" s="209"/>
      <c r="Q178" s="209"/>
      <c r="R178" s="209"/>
      <c r="S178" s="209"/>
      <c r="T178" s="210"/>
      <c r="AT178" s="204" t="s">
        <v>466</v>
      </c>
      <c r="AU178" s="204" t="s">
        <v>151</v>
      </c>
      <c r="AV178" s="14" t="s">
        <v>180</v>
      </c>
      <c r="AW178" s="14" t="s">
        <v>30</v>
      </c>
      <c r="AX178" s="14" t="s">
        <v>81</v>
      </c>
      <c r="AY178" s="204" t="s">
        <v>173</v>
      </c>
    </row>
    <row r="179" spans="1:65" s="2" customFormat="1" ht="16.5" customHeight="1">
      <c r="A179" s="31"/>
      <c r="B179" s="129"/>
      <c r="C179" s="164" t="s">
        <v>119</v>
      </c>
      <c r="D179" s="164" t="s">
        <v>176</v>
      </c>
      <c r="E179" s="165" t="s">
        <v>477</v>
      </c>
      <c r="F179" s="166" t="s">
        <v>478</v>
      </c>
      <c r="G179" s="167" t="s">
        <v>186</v>
      </c>
      <c r="H179" s="168">
        <v>44.009</v>
      </c>
      <c r="I179" s="169"/>
      <c r="J179" s="170">
        <f>ROUND(I179*H179,2)</f>
        <v>0</v>
      </c>
      <c r="K179" s="171"/>
      <c r="L179" s="32"/>
      <c r="M179" s="172" t="s">
        <v>1</v>
      </c>
      <c r="N179" s="173" t="s">
        <v>39</v>
      </c>
      <c r="O179" s="60"/>
      <c r="P179" s="174">
        <f>O179*H179</f>
        <v>0</v>
      </c>
      <c r="Q179" s="174">
        <v>0</v>
      </c>
      <c r="R179" s="174">
        <f>Q179*H179</f>
        <v>0</v>
      </c>
      <c r="S179" s="174">
        <v>0</v>
      </c>
      <c r="T179" s="175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180</v>
      </c>
      <c r="AT179" s="176" t="s">
        <v>176</v>
      </c>
      <c r="AU179" s="176" t="s">
        <v>151</v>
      </c>
      <c r="AY179" s="16" t="s">
        <v>173</v>
      </c>
      <c r="BE179" s="177">
        <f>IF(N179="základná",J179,0)</f>
        <v>0</v>
      </c>
      <c r="BF179" s="177">
        <f>IF(N179="znížená",J179,0)</f>
        <v>0</v>
      </c>
      <c r="BG179" s="177">
        <f>IF(N179="zákl. prenesená",J179,0)</f>
        <v>0</v>
      </c>
      <c r="BH179" s="177">
        <f>IF(N179="zníž. prenesená",J179,0)</f>
        <v>0</v>
      </c>
      <c r="BI179" s="177">
        <f>IF(N179="nulová",J179,0)</f>
        <v>0</v>
      </c>
      <c r="BJ179" s="16" t="s">
        <v>151</v>
      </c>
      <c r="BK179" s="177">
        <f>ROUND(I179*H179,2)</f>
        <v>0</v>
      </c>
      <c r="BL179" s="16" t="s">
        <v>180</v>
      </c>
      <c r="BM179" s="176" t="s">
        <v>219</v>
      </c>
    </row>
    <row r="180" spans="1:65" s="2" customFormat="1" ht="24.2" customHeight="1">
      <c r="A180" s="31"/>
      <c r="B180" s="129"/>
      <c r="C180" s="164" t="s">
        <v>220</v>
      </c>
      <c r="D180" s="164" t="s">
        <v>176</v>
      </c>
      <c r="E180" s="165" t="s">
        <v>479</v>
      </c>
      <c r="F180" s="166" t="s">
        <v>480</v>
      </c>
      <c r="G180" s="167" t="s">
        <v>186</v>
      </c>
      <c r="H180" s="168">
        <v>8.7149999999999999</v>
      </c>
      <c r="I180" s="169"/>
      <c r="J180" s="170">
        <f>ROUND(I180*H180,2)</f>
        <v>0</v>
      </c>
      <c r="K180" s="171"/>
      <c r="L180" s="32"/>
      <c r="M180" s="172" t="s">
        <v>1</v>
      </c>
      <c r="N180" s="173" t="s">
        <v>39</v>
      </c>
      <c r="O180" s="60"/>
      <c r="P180" s="174">
        <f>O180*H180</f>
        <v>0</v>
      </c>
      <c r="Q180" s="174">
        <v>0</v>
      </c>
      <c r="R180" s="174">
        <f>Q180*H180</f>
        <v>0</v>
      </c>
      <c r="S180" s="174">
        <v>0</v>
      </c>
      <c r="T180" s="175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180</v>
      </c>
      <c r="AT180" s="176" t="s">
        <v>176</v>
      </c>
      <c r="AU180" s="176" t="s">
        <v>151</v>
      </c>
      <c r="AY180" s="16" t="s">
        <v>173</v>
      </c>
      <c r="BE180" s="177">
        <f>IF(N180="základná",J180,0)</f>
        <v>0</v>
      </c>
      <c r="BF180" s="177">
        <f>IF(N180="znížená",J180,0)</f>
        <v>0</v>
      </c>
      <c r="BG180" s="177">
        <f>IF(N180="zákl. prenesená",J180,0)</f>
        <v>0</v>
      </c>
      <c r="BH180" s="177">
        <f>IF(N180="zníž. prenesená",J180,0)</f>
        <v>0</v>
      </c>
      <c r="BI180" s="177">
        <f>IF(N180="nulová",J180,0)</f>
        <v>0</v>
      </c>
      <c r="BJ180" s="16" t="s">
        <v>151</v>
      </c>
      <c r="BK180" s="177">
        <f>ROUND(I180*H180,2)</f>
        <v>0</v>
      </c>
      <c r="BL180" s="16" t="s">
        <v>180</v>
      </c>
      <c r="BM180" s="176" t="s">
        <v>223</v>
      </c>
    </row>
    <row r="181" spans="1:65" s="2" customFormat="1" ht="16.5" customHeight="1">
      <c r="A181" s="31"/>
      <c r="B181" s="129"/>
      <c r="C181" s="164" t="s">
        <v>201</v>
      </c>
      <c r="D181" s="164" t="s">
        <v>176</v>
      </c>
      <c r="E181" s="165" t="s">
        <v>481</v>
      </c>
      <c r="F181" s="166" t="s">
        <v>482</v>
      </c>
      <c r="G181" s="167" t="s">
        <v>267</v>
      </c>
      <c r="H181" s="168">
        <v>0.224</v>
      </c>
      <c r="I181" s="169"/>
      <c r="J181" s="170">
        <f>ROUND(I181*H181,2)</f>
        <v>0</v>
      </c>
      <c r="K181" s="171"/>
      <c r="L181" s="32"/>
      <c r="M181" s="172" t="s">
        <v>1</v>
      </c>
      <c r="N181" s="173" t="s">
        <v>39</v>
      </c>
      <c r="O181" s="60"/>
      <c r="P181" s="174">
        <f>O181*H181</f>
        <v>0</v>
      </c>
      <c r="Q181" s="174">
        <v>0</v>
      </c>
      <c r="R181" s="174">
        <f>Q181*H181</f>
        <v>0</v>
      </c>
      <c r="S181" s="174">
        <v>0</v>
      </c>
      <c r="T181" s="175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180</v>
      </c>
      <c r="AT181" s="176" t="s">
        <v>176</v>
      </c>
      <c r="AU181" s="176" t="s">
        <v>151</v>
      </c>
      <c r="AY181" s="16" t="s">
        <v>173</v>
      </c>
      <c r="BE181" s="177">
        <f>IF(N181="základná",J181,0)</f>
        <v>0</v>
      </c>
      <c r="BF181" s="177">
        <f>IF(N181="znížená",J181,0)</f>
        <v>0</v>
      </c>
      <c r="BG181" s="177">
        <f>IF(N181="zákl. prenesená",J181,0)</f>
        <v>0</v>
      </c>
      <c r="BH181" s="177">
        <f>IF(N181="zníž. prenesená",J181,0)</f>
        <v>0</v>
      </c>
      <c r="BI181" s="177">
        <f>IF(N181="nulová",J181,0)</f>
        <v>0</v>
      </c>
      <c r="BJ181" s="16" t="s">
        <v>151</v>
      </c>
      <c r="BK181" s="177">
        <f>ROUND(I181*H181,2)</f>
        <v>0</v>
      </c>
      <c r="BL181" s="16" t="s">
        <v>180</v>
      </c>
      <c r="BM181" s="176" t="s">
        <v>226</v>
      </c>
    </row>
    <row r="182" spans="1:65" s="2" customFormat="1" ht="33" customHeight="1">
      <c r="A182" s="31"/>
      <c r="B182" s="129"/>
      <c r="C182" s="164" t="s">
        <v>227</v>
      </c>
      <c r="D182" s="164" t="s">
        <v>176</v>
      </c>
      <c r="E182" s="165" t="s">
        <v>483</v>
      </c>
      <c r="F182" s="166" t="s">
        <v>484</v>
      </c>
      <c r="G182" s="167" t="s">
        <v>179</v>
      </c>
      <c r="H182" s="168">
        <v>20.286000000000001</v>
      </c>
      <c r="I182" s="169"/>
      <c r="J182" s="170">
        <f>ROUND(I182*H182,2)</f>
        <v>0</v>
      </c>
      <c r="K182" s="171"/>
      <c r="L182" s="32"/>
      <c r="M182" s="172" t="s">
        <v>1</v>
      </c>
      <c r="N182" s="173" t="s">
        <v>39</v>
      </c>
      <c r="O182" s="60"/>
      <c r="P182" s="174">
        <f>O182*H182</f>
        <v>0</v>
      </c>
      <c r="Q182" s="174">
        <v>0</v>
      </c>
      <c r="R182" s="174">
        <f>Q182*H182</f>
        <v>0</v>
      </c>
      <c r="S182" s="174">
        <v>0</v>
      </c>
      <c r="T182" s="175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180</v>
      </c>
      <c r="AT182" s="176" t="s">
        <v>176</v>
      </c>
      <c r="AU182" s="176" t="s">
        <v>151</v>
      </c>
      <c r="AY182" s="16" t="s">
        <v>173</v>
      </c>
      <c r="BE182" s="177">
        <f>IF(N182="základná",J182,0)</f>
        <v>0</v>
      </c>
      <c r="BF182" s="177">
        <f>IF(N182="znížená",J182,0)</f>
        <v>0</v>
      </c>
      <c r="BG182" s="177">
        <f>IF(N182="zákl. prenesená",J182,0)</f>
        <v>0</v>
      </c>
      <c r="BH182" s="177">
        <f>IF(N182="zníž. prenesená",J182,0)</f>
        <v>0</v>
      </c>
      <c r="BI182" s="177">
        <f>IF(N182="nulová",J182,0)</f>
        <v>0</v>
      </c>
      <c r="BJ182" s="16" t="s">
        <v>151</v>
      </c>
      <c r="BK182" s="177">
        <f>ROUND(I182*H182,2)</f>
        <v>0</v>
      </c>
      <c r="BL182" s="16" t="s">
        <v>180</v>
      </c>
      <c r="BM182" s="176" t="s">
        <v>230</v>
      </c>
    </row>
    <row r="183" spans="1:65" s="2" customFormat="1" ht="33" customHeight="1">
      <c r="A183" s="31"/>
      <c r="B183" s="129"/>
      <c r="C183" s="164" t="s">
        <v>204</v>
      </c>
      <c r="D183" s="164" t="s">
        <v>176</v>
      </c>
      <c r="E183" s="165" t="s">
        <v>485</v>
      </c>
      <c r="F183" s="166" t="s">
        <v>486</v>
      </c>
      <c r="G183" s="167" t="s">
        <v>186</v>
      </c>
      <c r="H183" s="168">
        <v>20.577999999999999</v>
      </c>
      <c r="I183" s="169"/>
      <c r="J183" s="170">
        <f>ROUND(I183*H183,2)</f>
        <v>0</v>
      </c>
      <c r="K183" s="171"/>
      <c r="L183" s="32"/>
      <c r="M183" s="172" t="s">
        <v>1</v>
      </c>
      <c r="N183" s="173" t="s">
        <v>39</v>
      </c>
      <c r="O183" s="60"/>
      <c r="P183" s="174">
        <f>O183*H183</f>
        <v>0</v>
      </c>
      <c r="Q183" s="174">
        <v>0</v>
      </c>
      <c r="R183" s="174">
        <f>Q183*H183</f>
        <v>0</v>
      </c>
      <c r="S183" s="174">
        <v>0</v>
      </c>
      <c r="T183" s="175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180</v>
      </c>
      <c r="AT183" s="176" t="s">
        <v>176</v>
      </c>
      <c r="AU183" s="176" t="s">
        <v>151</v>
      </c>
      <c r="AY183" s="16" t="s">
        <v>173</v>
      </c>
      <c r="BE183" s="177">
        <f>IF(N183="základná",J183,0)</f>
        <v>0</v>
      </c>
      <c r="BF183" s="177">
        <f>IF(N183="znížená",J183,0)</f>
        <v>0</v>
      </c>
      <c r="BG183" s="177">
        <f>IF(N183="zákl. prenesená",J183,0)</f>
        <v>0</v>
      </c>
      <c r="BH183" s="177">
        <f>IF(N183="zníž. prenesená",J183,0)</f>
        <v>0</v>
      </c>
      <c r="BI183" s="177">
        <f>IF(N183="nulová",J183,0)</f>
        <v>0</v>
      </c>
      <c r="BJ183" s="16" t="s">
        <v>151</v>
      </c>
      <c r="BK183" s="177">
        <f>ROUND(I183*H183,2)</f>
        <v>0</v>
      </c>
      <c r="BL183" s="16" t="s">
        <v>180</v>
      </c>
      <c r="BM183" s="176" t="s">
        <v>233</v>
      </c>
    </row>
    <row r="184" spans="1:65" s="12" customFormat="1" ht="22.9" customHeight="1">
      <c r="B184" s="151"/>
      <c r="D184" s="152" t="s">
        <v>72</v>
      </c>
      <c r="E184" s="162" t="s">
        <v>183</v>
      </c>
      <c r="F184" s="162" t="s">
        <v>487</v>
      </c>
      <c r="I184" s="154"/>
      <c r="J184" s="163">
        <f>BK184</f>
        <v>0</v>
      </c>
      <c r="L184" s="151"/>
      <c r="M184" s="156"/>
      <c r="N184" s="157"/>
      <c r="O184" s="157"/>
      <c r="P184" s="158">
        <f>SUM(P185:P211)</f>
        <v>0</v>
      </c>
      <c r="Q184" s="157"/>
      <c r="R184" s="158">
        <f>SUM(R185:R211)</f>
        <v>86.219366959999988</v>
      </c>
      <c r="S184" s="157"/>
      <c r="T184" s="159">
        <f>SUM(T185:T211)</f>
        <v>0</v>
      </c>
      <c r="AR184" s="152" t="s">
        <v>81</v>
      </c>
      <c r="AT184" s="160" t="s">
        <v>72</v>
      </c>
      <c r="AU184" s="160" t="s">
        <v>81</v>
      </c>
      <c r="AY184" s="152" t="s">
        <v>173</v>
      </c>
      <c r="BK184" s="161">
        <f>SUM(BK185:BK211)</f>
        <v>0</v>
      </c>
    </row>
    <row r="185" spans="1:65" s="2" customFormat="1" ht="33" customHeight="1">
      <c r="A185" s="31"/>
      <c r="B185" s="129"/>
      <c r="C185" s="164" t="s">
        <v>234</v>
      </c>
      <c r="D185" s="164" t="s">
        <v>176</v>
      </c>
      <c r="E185" s="165" t="s">
        <v>488</v>
      </c>
      <c r="F185" s="166" t="s">
        <v>489</v>
      </c>
      <c r="G185" s="167" t="s">
        <v>186</v>
      </c>
      <c r="H185" s="168">
        <v>9.9269999999999996</v>
      </c>
      <c r="I185" s="169"/>
      <c r="J185" s="170">
        <f>ROUND(I185*H185,2)</f>
        <v>0</v>
      </c>
      <c r="K185" s="171"/>
      <c r="L185" s="32"/>
      <c r="M185" s="172" t="s">
        <v>1</v>
      </c>
      <c r="N185" s="173" t="s">
        <v>39</v>
      </c>
      <c r="O185" s="60"/>
      <c r="P185" s="174">
        <f>O185*H185</f>
        <v>0</v>
      </c>
      <c r="Q185" s="174">
        <v>0</v>
      </c>
      <c r="R185" s="174">
        <f>Q185*H185</f>
        <v>0</v>
      </c>
      <c r="S185" s="174">
        <v>0</v>
      </c>
      <c r="T185" s="175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180</v>
      </c>
      <c r="AT185" s="176" t="s">
        <v>176</v>
      </c>
      <c r="AU185" s="176" t="s">
        <v>151</v>
      </c>
      <c r="AY185" s="16" t="s">
        <v>173</v>
      </c>
      <c r="BE185" s="177">
        <f>IF(N185="základná",J185,0)</f>
        <v>0</v>
      </c>
      <c r="BF185" s="177">
        <f>IF(N185="znížená",J185,0)</f>
        <v>0</v>
      </c>
      <c r="BG185" s="177">
        <f>IF(N185="zákl. prenesená",J185,0)</f>
        <v>0</v>
      </c>
      <c r="BH185" s="177">
        <f>IF(N185="zníž. prenesená",J185,0)</f>
        <v>0</v>
      </c>
      <c r="BI185" s="177">
        <f>IF(N185="nulová",J185,0)</f>
        <v>0</v>
      </c>
      <c r="BJ185" s="16" t="s">
        <v>151</v>
      </c>
      <c r="BK185" s="177">
        <f>ROUND(I185*H185,2)</f>
        <v>0</v>
      </c>
      <c r="BL185" s="16" t="s">
        <v>180</v>
      </c>
      <c r="BM185" s="176" t="s">
        <v>237</v>
      </c>
    </row>
    <row r="186" spans="1:65" s="2" customFormat="1" ht="33" customHeight="1">
      <c r="A186" s="31"/>
      <c r="B186" s="129"/>
      <c r="C186" s="164" t="s">
        <v>7</v>
      </c>
      <c r="D186" s="164" t="s">
        <v>176</v>
      </c>
      <c r="E186" s="165" t="s">
        <v>490</v>
      </c>
      <c r="F186" s="166" t="s">
        <v>491</v>
      </c>
      <c r="G186" s="167" t="s">
        <v>240</v>
      </c>
      <c r="H186" s="168">
        <v>214.7</v>
      </c>
      <c r="I186" s="169"/>
      <c r="J186" s="170">
        <f>ROUND(I186*H186,2)</f>
        <v>0</v>
      </c>
      <c r="K186" s="171"/>
      <c r="L186" s="32"/>
      <c r="M186" s="172" t="s">
        <v>1</v>
      </c>
      <c r="N186" s="173" t="s">
        <v>39</v>
      </c>
      <c r="O186" s="60"/>
      <c r="P186" s="174">
        <f>O186*H186</f>
        <v>0</v>
      </c>
      <c r="Q186" s="174">
        <v>9.0600000000000003E-3</v>
      </c>
      <c r="R186" s="174">
        <f>Q186*H186</f>
        <v>1.945182</v>
      </c>
      <c r="S186" s="174">
        <v>0</v>
      </c>
      <c r="T186" s="17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180</v>
      </c>
      <c r="AT186" s="176" t="s">
        <v>176</v>
      </c>
      <c r="AU186" s="176" t="s">
        <v>151</v>
      </c>
      <c r="AY186" s="16" t="s">
        <v>173</v>
      </c>
      <c r="BE186" s="177">
        <f>IF(N186="základná",J186,0)</f>
        <v>0</v>
      </c>
      <c r="BF186" s="177">
        <f>IF(N186="znížená",J186,0)</f>
        <v>0</v>
      </c>
      <c r="BG186" s="177">
        <f>IF(N186="zákl. prenesená",J186,0)</f>
        <v>0</v>
      </c>
      <c r="BH186" s="177">
        <f>IF(N186="zníž. prenesená",J186,0)</f>
        <v>0</v>
      </c>
      <c r="BI186" s="177">
        <f>IF(N186="nulová",J186,0)</f>
        <v>0</v>
      </c>
      <c r="BJ186" s="16" t="s">
        <v>151</v>
      </c>
      <c r="BK186" s="177">
        <f>ROUND(I186*H186,2)</f>
        <v>0</v>
      </c>
      <c r="BL186" s="16" t="s">
        <v>180</v>
      </c>
      <c r="BM186" s="176" t="s">
        <v>492</v>
      </c>
    </row>
    <row r="187" spans="1:65" s="13" customFormat="1">
      <c r="B187" s="194"/>
      <c r="D187" s="195" t="s">
        <v>466</v>
      </c>
      <c r="E187" s="196" t="s">
        <v>1</v>
      </c>
      <c r="F187" s="197" t="s">
        <v>493</v>
      </c>
      <c r="H187" s="198">
        <v>214.7</v>
      </c>
      <c r="I187" s="199"/>
      <c r="L187" s="194"/>
      <c r="M187" s="200"/>
      <c r="N187" s="201"/>
      <c r="O187" s="201"/>
      <c r="P187" s="201"/>
      <c r="Q187" s="201"/>
      <c r="R187" s="201"/>
      <c r="S187" s="201"/>
      <c r="T187" s="202"/>
      <c r="AT187" s="196" t="s">
        <v>466</v>
      </c>
      <c r="AU187" s="196" t="s">
        <v>151</v>
      </c>
      <c r="AV187" s="13" t="s">
        <v>151</v>
      </c>
      <c r="AW187" s="13" t="s">
        <v>30</v>
      </c>
      <c r="AX187" s="13" t="s">
        <v>81</v>
      </c>
      <c r="AY187" s="196" t="s">
        <v>173</v>
      </c>
    </row>
    <row r="188" spans="1:65" s="2" customFormat="1" ht="33" customHeight="1">
      <c r="A188" s="31"/>
      <c r="B188" s="129"/>
      <c r="C188" s="164" t="s">
        <v>242</v>
      </c>
      <c r="D188" s="164" t="s">
        <v>176</v>
      </c>
      <c r="E188" s="165" t="s">
        <v>494</v>
      </c>
      <c r="F188" s="166" t="s">
        <v>495</v>
      </c>
      <c r="G188" s="167" t="s">
        <v>186</v>
      </c>
      <c r="H188" s="168">
        <v>183.518</v>
      </c>
      <c r="I188" s="169"/>
      <c r="J188" s="170">
        <f>ROUND(I188*H188,2)</f>
        <v>0</v>
      </c>
      <c r="K188" s="171"/>
      <c r="L188" s="32"/>
      <c r="M188" s="172" t="s">
        <v>1</v>
      </c>
      <c r="N188" s="173" t="s">
        <v>39</v>
      </c>
      <c r="O188" s="60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180</v>
      </c>
      <c r="AT188" s="176" t="s">
        <v>176</v>
      </c>
      <c r="AU188" s="176" t="s">
        <v>151</v>
      </c>
      <c r="AY188" s="16" t="s">
        <v>173</v>
      </c>
      <c r="BE188" s="177">
        <f>IF(N188="základná",J188,0)</f>
        <v>0</v>
      </c>
      <c r="BF188" s="177">
        <f>IF(N188="znížená",J188,0)</f>
        <v>0</v>
      </c>
      <c r="BG188" s="177">
        <f>IF(N188="zákl. prenesená",J188,0)</f>
        <v>0</v>
      </c>
      <c r="BH188" s="177">
        <f>IF(N188="zníž. prenesená",J188,0)</f>
        <v>0</v>
      </c>
      <c r="BI188" s="177">
        <f>IF(N188="nulová",J188,0)</f>
        <v>0</v>
      </c>
      <c r="BJ188" s="16" t="s">
        <v>151</v>
      </c>
      <c r="BK188" s="177">
        <f>ROUND(I188*H188,2)</f>
        <v>0</v>
      </c>
      <c r="BL188" s="16" t="s">
        <v>180</v>
      </c>
      <c r="BM188" s="176" t="s">
        <v>241</v>
      </c>
    </row>
    <row r="189" spans="1:65" s="2" customFormat="1" ht="24.2" customHeight="1">
      <c r="A189" s="31"/>
      <c r="B189" s="129"/>
      <c r="C189" s="164" t="s">
        <v>210</v>
      </c>
      <c r="D189" s="164" t="s">
        <v>176</v>
      </c>
      <c r="E189" s="165" t="s">
        <v>496</v>
      </c>
      <c r="F189" s="166" t="s">
        <v>497</v>
      </c>
      <c r="G189" s="167" t="s">
        <v>267</v>
      </c>
      <c r="H189" s="168">
        <v>0.123</v>
      </c>
      <c r="I189" s="169"/>
      <c r="J189" s="170">
        <f>ROUND(I189*H189,2)</f>
        <v>0</v>
      </c>
      <c r="K189" s="171"/>
      <c r="L189" s="32"/>
      <c r="M189" s="172" t="s">
        <v>1</v>
      </c>
      <c r="N189" s="173" t="s">
        <v>39</v>
      </c>
      <c r="O189" s="60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180</v>
      </c>
      <c r="AT189" s="176" t="s">
        <v>176</v>
      </c>
      <c r="AU189" s="176" t="s">
        <v>151</v>
      </c>
      <c r="AY189" s="16" t="s">
        <v>173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6" t="s">
        <v>151</v>
      </c>
      <c r="BK189" s="177">
        <f>ROUND(I189*H189,2)</f>
        <v>0</v>
      </c>
      <c r="BL189" s="16" t="s">
        <v>180</v>
      </c>
      <c r="BM189" s="176" t="s">
        <v>246</v>
      </c>
    </row>
    <row r="190" spans="1:65" s="2" customFormat="1" ht="24.2" customHeight="1">
      <c r="A190" s="31"/>
      <c r="B190" s="129"/>
      <c r="C190" s="164" t="s">
        <v>250</v>
      </c>
      <c r="D190" s="164" t="s">
        <v>176</v>
      </c>
      <c r="E190" s="165" t="s">
        <v>498</v>
      </c>
      <c r="F190" s="166" t="s">
        <v>499</v>
      </c>
      <c r="G190" s="167" t="s">
        <v>186</v>
      </c>
      <c r="H190" s="168">
        <v>12.250999999999999</v>
      </c>
      <c r="I190" s="169"/>
      <c r="J190" s="170">
        <f>ROUND(I190*H190,2)</f>
        <v>0</v>
      </c>
      <c r="K190" s="171"/>
      <c r="L190" s="32"/>
      <c r="M190" s="172" t="s">
        <v>1</v>
      </c>
      <c r="N190" s="173" t="s">
        <v>39</v>
      </c>
      <c r="O190" s="60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180</v>
      </c>
      <c r="AT190" s="176" t="s">
        <v>176</v>
      </c>
      <c r="AU190" s="176" t="s">
        <v>151</v>
      </c>
      <c r="AY190" s="16" t="s">
        <v>173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6" t="s">
        <v>151</v>
      </c>
      <c r="BK190" s="177">
        <f>ROUND(I190*H190,2)</f>
        <v>0</v>
      </c>
      <c r="BL190" s="16" t="s">
        <v>180</v>
      </c>
      <c r="BM190" s="176" t="s">
        <v>249</v>
      </c>
    </row>
    <row r="191" spans="1:65" s="2" customFormat="1" ht="37.5" customHeight="1">
      <c r="A191" s="31"/>
      <c r="B191" s="129"/>
      <c r="C191" s="164" t="s">
        <v>213</v>
      </c>
      <c r="D191" s="164" t="s">
        <v>176</v>
      </c>
      <c r="E191" s="165" t="s">
        <v>3539</v>
      </c>
      <c r="F191" s="166" t="s">
        <v>3538</v>
      </c>
      <c r="G191" s="167" t="s">
        <v>293</v>
      </c>
      <c r="H191" s="168">
        <v>1</v>
      </c>
      <c r="I191" s="169"/>
      <c r="J191" s="170">
        <f>ROUND(I191*H191,2)</f>
        <v>0</v>
      </c>
      <c r="K191" s="171"/>
      <c r="L191" s="32"/>
      <c r="M191" s="172" t="s">
        <v>1</v>
      </c>
      <c r="N191" s="173" t="s">
        <v>39</v>
      </c>
      <c r="O191" s="60"/>
      <c r="P191" s="174">
        <f>O191*H191</f>
        <v>0</v>
      </c>
      <c r="Q191" s="174">
        <v>0</v>
      </c>
      <c r="R191" s="174">
        <f>Q191*H191</f>
        <v>0</v>
      </c>
      <c r="S191" s="174">
        <v>0</v>
      </c>
      <c r="T191" s="175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180</v>
      </c>
      <c r="AT191" s="176" t="s">
        <v>176</v>
      </c>
      <c r="AU191" s="176" t="s">
        <v>151</v>
      </c>
      <c r="AY191" s="16" t="s">
        <v>173</v>
      </c>
      <c r="BE191" s="177">
        <f>IF(N191="základná",J191,0)</f>
        <v>0</v>
      </c>
      <c r="BF191" s="177">
        <f>IF(N191="znížená",J191,0)</f>
        <v>0</v>
      </c>
      <c r="BG191" s="177">
        <f>IF(N191="zákl. prenesená",J191,0)</f>
        <v>0</v>
      </c>
      <c r="BH191" s="177">
        <f>IF(N191="zníž. prenesená",J191,0)</f>
        <v>0</v>
      </c>
      <c r="BI191" s="177">
        <f>IF(N191="nulová",J191,0)</f>
        <v>0</v>
      </c>
      <c r="BJ191" s="16" t="s">
        <v>151</v>
      </c>
      <c r="BK191" s="177">
        <f>ROUND(I191*H191,2)</f>
        <v>0</v>
      </c>
      <c r="BL191" s="16" t="s">
        <v>180</v>
      </c>
      <c r="BM191" s="176" t="s">
        <v>253</v>
      </c>
    </row>
    <row r="192" spans="1:65" s="2" customFormat="1" ht="33" customHeight="1">
      <c r="A192" s="31"/>
      <c r="B192" s="129"/>
      <c r="C192" s="183" t="s">
        <v>257</v>
      </c>
      <c r="D192" s="183" t="s">
        <v>407</v>
      </c>
      <c r="E192" s="184" t="s">
        <v>500</v>
      </c>
      <c r="F192" s="185" t="s">
        <v>501</v>
      </c>
      <c r="G192" s="186" t="s">
        <v>267</v>
      </c>
      <c r="H192" s="187">
        <v>4.7E-2</v>
      </c>
      <c r="I192" s="188"/>
      <c r="J192" s="189">
        <f>ROUND(I192*H192,2)</f>
        <v>0</v>
      </c>
      <c r="K192" s="190"/>
      <c r="L192" s="191"/>
      <c r="M192" s="192" t="s">
        <v>1</v>
      </c>
      <c r="N192" s="193" t="s">
        <v>39</v>
      </c>
      <c r="O192" s="60"/>
      <c r="P192" s="174">
        <f>O192*H192</f>
        <v>0</v>
      </c>
      <c r="Q192" s="174">
        <v>1</v>
      </c>
      <c r="R192" s="174">
        <f>Q192*H192</f>
        <v>4.7E-2</v>
      </c>
      <c r="S192" s="174">
        <v>0</v>
      </c>
      <c r="T192" s="17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190</v>
      </c>
      <c r="AT192" s="176" t="s">
        <v>407</v>
      </c>
      <c r="AU192" s="176" t="s">
        <v>151</v>
      </c>
      <c r="AY192" s="16" t="s">
        <v>173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6" t="s">
        <v>151</v>
      </c>
      <c r="BK192" s="177">
        <f>ROUND(I192*H192,2)</f>
        <v>0</v>
      </c>
      <c r="BL192" s="16" t="s">
        <v>180</v>
      </c>
      <c r="BM192" s="176" t="s">
        <v>502</v>
      </c>
    </row>
    <row r="193" spans="1:65" s="13" customFormat="1">
      <c r="B193" s="194"/>
      <c r="D193" s="195" t="s">
        <v>466</v>
      </c>
      <c r="E193" s="196" t="s">
        <v>1</v>
      </c>
      <c r="F193" s="197" t="s">
        <v>503</v>
      </c>
      <c r="H193" s="198">
        <v>4.7E-2</v>
      </c>
      <c r="I193" s="199"/>
      <c r="L193" s="194"/>
      <c r="M193" s="200"/>
      <c r="N193" s="201"/>
      <c r="O193" s="201"/>
      <c r="P193" s="201"/>
      <c r="Q193" s="201"/>
      <c r="R193" s="201"/>
      <c r="S193" s="201"/>
      <c r="T193" s="202"/>
      <c r="AT193" s="196" t="s">
        <v>466</v>
      </c>
      <c r="AU193" s="196" t="s">
        <v>151</v>
      </c>
      <c r="AV193" s="13" t="s">
        <v>151</v>
      </c>
      <c r="AW193" s="13" t="s">
        <v>30</v>
      </c>
      <c r="AX193" s="13" t="s">
        <v>81</v>
      </c>
      <c r="AY193" s="196" t="s">
        <v>173</v>
      </c>
    </row>
    <row r="194" spans="1:65" s="2" customFormat="1" ht="24.2" customHeight="1">
      <c r="A194" s="31"/>
      <c r="B194" s="129"/>
      <c r="C194" s="183" t="s">
        <v>216</v>
      </c>
      <c r="D194" s="183" t="s">
        <v>407</v>
      </c>
      <c r="E194" s="184" t="s">
        <v>504</v>
      </c>
      <c r="F194" s="185" t="s">
        <v>505</v>
      </c>
      <c r="G194" s="186" t="s">
        <v>267</v>
      </c>
      <c r="H194" s="187">
        <v>8.9999999999999993E-3</v>
      </c>
      <c r="I194" s="188"/>
      <c r="J194" s="189">
        <f>ROUND(I194*H194,2)</f>
        <v>0</v>
      </c>
      <c r="K194" s="190"/>
      <c r="L194" s="191"/>
      <c r="M194" s="192" t="s">
        <v>1</v>
      </c>
      <c r="N194" s="193" t="s">
        <v>39</v>
      </c>
      <c r="O194" s="60"/>
      <c r="P194" s="174">
        <f>O194*H194</f>
        <v>0</v>
      </c>
      <c r="Q194" s="174">
        <v>1</v>
      </c>
      <c r="R194" s="174">
        <f>Q194*H194</f>
        <v>8.9999999999999993E-3</v>
      </c>
      <c r="S194" s="174">
        <v>0</v>
      </c>
      <c r="T194" s="175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190</v>
      </c>
      <c r="AT194" s="176" t="s">
        <v>407</v>
      </c>
      <c r="AU194" s="176" t="s">
        <v>151</v>
      </c>
      <c r="AY194" s="16" t="s">
        <v>173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6" t="s">
        <v>151</v>
      </c>
      <c r="BK194" s="177">
        <f>ROUND(I194*H194,2)</f>
        <v>0</v>
      </c>
      <c r="BL194" s="16" t="s">
        <v>180</v>
      </c>
      <c r="BM194" s="176" t="s">
        <v>506</v>
      </c>
    </row>
    <row r="195" spans="1:65" s="13" customFormat="1">
      <c r="B195" s="194"/>
      <c r="D195" s="195" t="s">
        <v>466</v>
      </c>
      <c r="E195" s="196" t="s">
        <v>1</v>
      </c>
      <c r="F195" s="197" t="s">
        <v>507</v>
      </c>
      <c r="H195" s="198">
        <v>8.9999999999999993E-3</v>
      </c>
      <c r="I195" s="199"/>
      <c r="L195" s="194"/>
      <c r="M195" s="200"/>
      <c r="N195" s="201"/>
      <c r="O195" s="201"/>
      <c r="P195" s="201"/>
      <c r="Q195" s="201"/>
      <c r="R195" s="201"/>
      <c r="S195" s="201"/>
      <c r="T195" s="202"/>
      <c r="AT195" s="196" t="s">
        <v>466</v>
      </c>
      <c r="AU195" s="196" t="s">
        <v>151</v>
      </c>
      <c r="AV195" s="13" t="s">
        <v>151</v>
      </c>
      <c r="AW195" s="13" t="s">
        <v>30</v>
      </c>
      <c r="AX195" s="13" t="s">
        <v>81</v>
      </c>
      <c r="AY195" s="196" t="s">
        <v>173</v>
      </c>
    </row>
    <row r="196" spans="1:65" s="2" customFormat="1" ht="24.2" customHeight="1">
      <c r="A196" s="31"/>
      <c r="B196" s="129"/>
      <c r="C196" s="164" t="s">
        <v>264</v>
      </c>
      <c r="D196" s="164" t="s">
        <v>176</v>
      </c>
      <c r="E196" s="165" t="s">
        <v>508</v>
      </c>
      <c r="F196" s="166" t="s">
        <v>509</v>
      </c>
      <c r="G196" s="167" t="s">
        <v>245</v>
      </c>
      <c r="H196" s="168">
        <v>24</v>
      </c>
      <c r="I196" s="169"/>
      <c r="J196" s="170">
        <f t="shared" ref="J196:J210" si="15">ROUND(I196*H196,2)</f>
        <v>0</v>
      </c>
      <c r="K196" s="171"/>
      <c r="L196" s="32"/>
      <c r="M196" s="172" t="s">
        <v>1</v>
      </c>
      <c r="N196" s="173" t="s">
        <v>39</v>
      </c>
      <c r="O196" s="60"/>
      <c r="P196" s="174">
        <f t="shared" ref="P196:P210" si="16">O196*H196</f>
        <v>0</v>
      </c>
      <c r="Q196" s="174">
        <v>0</v>
      </c>
      <c r="R196" s="174">
        <f t="shared" ref="R196:R210" si="17">Q196*H196</f>
        <v>0</v>
      </c>
      <c r="S196" s="174">
        <v>0</v>
      </c>
      <c r="T196" s="175">
        <f t="shared" ref="T196:T210" si="18"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180</v>
      </c>
      <c r="AT196" s="176" t="s">
        <v>176</v>
      </c>
      <c r="AU196" s="176" t="s">
        <v>151</v>
      </c>
      <c r="AY196" s="16" t="s">
        <v>173</v>
      </c>
      <c r="BE196" s="177">
        <f t="shared" ref="BE196:BE210" si="19">IF(N196="základná",J196,0)</f>
        <v>0</v>
      </c>
      <c r="BF196" s="177">
        <f t="shared" ref="BF196:BF210" si="20">IF(N196="znížená",J196,0)</f>
        <v>0</v>
      </c>
      <c r="BG196" s="177">
        <f t="shared" ref="BG196:BG210" si="21">IF(N196="zákl. prenesená",J196,0)</f>
        <v>0</v>
      </c>
      <c r="BH196" s="177">
        <f t="shared" ref="BH196:BH210" si="22">IF(N196="zníž. prenesená",J196,0)</f>
        <v>0</v>
      </c>
      <c r="BI196" s="177">
        <f t="shared" ref="BI196:BI210" si="23">IF(N196="nulová",J196,0)</f>
        <v>0</v>
      </c>
      <c r="BJ196" s="16" t="s">
        <v>151</v>
      </c>
      <c r="BK196" s="177">
        <f t="shared" ref="BK196:BK210" si="24">ROUND(I196*H196,2)</f>
        <v>0</v>
      </c>
      <c r="BL196" s="16" t="s">
        <v>180</v>
      </c>
      <c r="BM196" s="176" t="s">
        <v>256</v>
      </c>
    </row>
    <row r="197" spans="1:65" s="2" customFormat="1" ht="24.2" customHeight="1">
      <c r="A197" s="31"/>
      <c r="B197" s="129"/>
      <c r="C197" s="164" t="s">
        <v>219</v>
      </c>
      <c r="D197" s="164" t="s">
        <v>176</v>
      </c>
      <c r="E197" s="165" t="s">
        <v>510</v>
      </c>
      <c r="F197" s="166" t="s">
        <v>511</v>
      </c>
      <c r="G197" s="167" t="s">
        <v>245</v>
      </c>
      <c r="H197" s="168">
        <v>45</v>
      </c>
      <c r="I197" s="169"/>
      <c r="J197" s="170">
        <f t="shared" si="15"/>
        <v>0</v>
      </c>
      <c r="K197" s="171"/>
      <c r="L197" s="32"/>
      <c r="M197" s="172" t="s">
        <v>1</v>
      </c>
      <c r="N197" s="173" t="s">
        <v>39</v>
      </c>
      <c r="O197" s="60"/>
      <c r="P197" s="174">
        <f t="shared" si="16"/>
        <v>0</v>
      </c>
      <c r="Q197" s="174">
        <v>0</v>
      </c>
      <c r="R197" s="174">
        <f t="shared" si="17"/>
        <v>0</v>
      </c>
      <c r="S197" s="174">
        <v>0</v>
      </c>
      <c r="T197" s="175">
        <f t="shared" si="1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180</v>
      </c>
      <c r="AT197" s="176" t="s">
        <v>176</v>
      </c>
      <c r="AU197" s="176" t="s">
        <v>151</v>
      </c>
      <c r="AY197" s="16" t="s">
        <v>173</v>
      </c>
      <c r="BE197" s="177">
        <f t="shared" si="19"/>
        <v>0</v>
      </c>
      <c r="BF197" s="177">
        <f t="shared" si="20"/>
        <v>0</v>
      </c>
      <c r="BG197" s="177">
        <f t="shared" si="21"/>
        <v>0</v>
      </c>
      <c r="BH197" s="177">
        <f t="shared" si="22"/>
        <v>0</v>
      </c>
      <c r="BI197" s="177">
        <f t="shared" si="23"/>
        <v>0</v>
      </c>
      <c r="BJ197" s="16" t="s">
        <v>151</v>
      </c>
      <c r="BK197" s="177">
        <f t="shared" si="24"/>
        <v>0</v>
      </c>
      <c r="BL197" s="16" t="s">
        <v>180</v>
      </c>
      <c r="BM197" s="176" t="s">
        <v>260</v>
      </c>
    </row>
    <row r="198" spans="1:65" s="2" customFormat="1" ht="24.2" customHeight="1">
      <c r="A198" s="31"/>
      <c r="B198" s="129"/>
      <c r="C198" s="164" t="s">
        <v>272</v>
      </c>
      <c r="D198" s="164" t="s">
        <v>176</v>
      </c>
      <c r="E198" s="165" t="s">
        <v>512</v>
      </c>
      <c r="F198" s="166" t="s">
        <v>513</v>
      </c>
      <c r="G198" s="167" t="s">
        <v>245</v>
      </c>
      <c r="H198" s="168">
        <v>1</v>
      </c>
      <c r="I198" s="169"/>
      <c r="J198" s="170">
        <f t="shared" si="15"/>
        <v>0</v>
      </c>
      <c r="K198" s="171"/>
      <c r="L198" s="32"/>
      <c r="M198" s="172" t="s">
        <v>1</v>
      </c>
      <c r="N198" s="173" t="s">
        <v>39</v>
      </c>
      <c r="O198" s="60"/>
      <c r="P198" s="174">
        <f t="shared" si="16"/>
        <v>0</v>
      </c>
      <c r="Q198" s="174">
        <v>0</v>
      </c>
      <c r="R198" s="174">
        <f t="shared" si="17"/>
        <v>0</v>
      </c>
      <c r="S198" s="174">
        <v>0</v>
      </c>
      <c r="T198" s="175">
        <f t="shared" si="1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180</v>
      </c>
      <c r="AT198" s="176" t="s">
        <v>176</v>
      </c>
      <c r="AU198" s="176" t="s">
        <v>151</v>
      </c>
      <c r="AY198" s="16" t="s">
        <v>173</v>
      </c>
      <c r="BE198" s="177">
        <f t="shared" si="19"/>
        <v>0</v>
      </c>
      <c r="BF198" s="177">
        <f t="shared" si="20"/>
        <v>0</v>
      </c>
      <c r="BG198" s="177">
        <f t="shared" si="21"/>
        <v>0</v>
      </c>
      <c r="BH198" s="177">
        <f t="shared" si="22"/>
        <v>0</v>
      </c>
      <c r="BI198" s="177">
        <f t="shared" si="23"/>
        <v>0</v>
      </c>
      <c r="BJ198" s="16" t="s">
        <v>151</v>
      </c>
      <c r="BK198" s="177">
        <f t="shared" si="24"/>
        <v>0</v>
      </c>
      <c r="BL198" s="16" t="s">
        <v>180</v>
      </c>
      <c r="BM198" s="176" t="s">
        <v>263</v>
      </c>
    </row>
    <row r="199" spans="1:65" s="2" customFormat="1" ht="24.2" customHeight="1">
      <c r="A199" s="31"/>
      <c r="B199" s="129"/>
      <c r="C199" s="164" t="s">
        <v>223</v>
      </c>
      <c r="D199" s="164" t="s">
        <v>176</v>
      </c>
      <c r="E199" s="165" t="s">
        <v>514</v>
      </c>
      <c r="F199" s="166" t="s">
        <v>515</v>
      </c>
      <c r="G199" s="167" t="s">
        <v>245</v>
      </c>
      <c r="H199" s="168">
        <v>6</v>
      </c>
      <c r="I199" s="169"/>
      <c r="J199" s="170">
        <f t="shared" si="15"/>
        <v>0</v>
      </c>
      <c r="K199" s="171"/>
      <c r="L199" s="32"/>
      <c r="M199" s="172" t="s">
        <v>1</v>
      </c>
      <c r="N199" s="173" t="s">
        <v>39</v>
      </c>
      <c r="O199" s="60"/>
      <c r="P199" s="174">
        <f t="shared" si="16"/>
        <v>0</v>
      </c>
      <c r="Q199" s="174">
        <v>0</v>
      </c>
      <c r="R199" s="174">
        <f t="shared" si="17"/>
        <v>0</v>
      </c>
      <c r="S199" s="174">
        <v>0</v>
      </c>
      <c r="T199" s="175">
        <f t="shared" si="1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180</v>
      </c>
      <c r="AT199" s="176" t="s">
        <v>176</v>
      </c>
      <c r="AU199" s="176" t="s">
        <v>151</v>
      </c>
      <c r="AY199" s="16" t="s">
        <v>173</v>
      </c>
      <c r="BE199" s="177">
        <f t="shared" si="19"/>
        <v>0</v>
      </c>
      <c r="BF199" s="177">
        <f t="shared" si="20"/>
        <v>0</v>
      </c>
      <c r="BG199" s="177">
        <f t="shared" si="21"/>
        <v>0</v>
      </c>
      <c r="BH199" s="177">
        <f t="shared" si="22"/>
        <v>0</v>
      </c>
      <c r="BI199" s="177">
        <f t="shared" si="23"/>
        <v>0</v>
      </c>
      <c r="BJ199" s="16" t="s">
        <v>151</v>
      </c>
      <c r="BK199" s="177">
        <f t="shared" si="24"/>
        <v>0</v>
      </c>
      <c r="BL199" s="16" t="s">
        <v>180</v>
      </c>
      <c r="BM199" s="176" t="s">
        <v>268</v>
      </c>
    </row>
    <row r="200" spans="1:65" s="2" customFormat="1" ht="24.2" customHeight="1">
      <c r="A200" s="31"/>
      <c r="B200" s="129"/>
      <c r="C200" s="164" t="s">
        <v>279</v>
      </c>
      <c r="D200" s="164" t="s">
        <v>176</v>
      </c>
      <c r="E200" s="165" t="s">
        <v>516</v>
      </c>
      <c r="F200" s="166" t="s">
        <v>517</v>
      </c>
      <c r="G200" s="167" t="s">
        <v>245</v>
      </c>
      <c r="H200" s="168">
        <v>9</v>
      </c>
      <c r="I200" s="169"/>
      <c r="J200" s="170">
        <f t="shared" si="15"/>
        <v>0</v>
      </c>
      <c r="K200" s="171"/>
      <c r="L200" s="32"/>
      <c r="M200" s="172" t="s">
        <v>1</v>
      </c>
      <c r="N200" s="173" t="s">
        <v>39</v>
      </c>
      <c r="O200" s="60"/>
      <c r="P200" s="174">
        <f t="shared" si="16"/>
        <v>0</v>
      </c>
      <c r="Q200" s="174">
        <v>0</v>
      </c>
      <c r="R200" s="174">
        <f t="shared" si="17"/>
        <v>0</v>
      </c>
      <c r="S200" s="174">
        <v>0</v>
      </c>
      <c r="T200" s="175">
        <f t="shared" si="1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180</v>
      </c>
      <c r="AT200" s="176" t="s">
        <v>176</v>
      </c>
      <c r="AU200" s="176" t="s">
        <v>151</v>
      </c>
      <c r="AY200" s="16" t="s">
        <v>173</v>
      </c>
      <c r="BE200" s="177">
        <f t="shared" si="19"/>
        <v>0</v>
      </c>
      <c r="BF200" s="177">
        <f t="shared" si="20"/>
        <v>0</v>
      </c>
      <c r="BG200" s="177">
        <f t="shared" si="21"/>
        <v>0</v>
      </c>
      <c r="BH200" s="177">
        <f t="shared" si="22"/>
        <v>0</v>
      </c>
      <c r="BI200" s="177">
        <f t="shared" si="23"/>
        <v>0</v>
      </c>
      <c r="BJ200" s="16" t="s">
        <v>151</v>
      </c>
      <c r="BK200" s="177">
        <f t="shared" si="24"/>
        <v>0</v>
      </c>
      <c r="BL200" s="16" t="s">
        <v>180</v>
      </c>
      <c r="BM200" s="176" t="s">
        <v>271</v>
      </c>
    </row>
    <row r="201" spans="1:65" s="2" customFormat="1" ht="21.75" customHeight="1">
      <c r="A201" s="31"/>
      <c r="B201" s="129"/>
      <c r="C201" s="164" t="s">
        <v>226</v>
      </c>
      <c r="D201" s="164" t="s">
        <v>176</v>
      </c>
      <c r="E201" s="165" t="s">
        <v>518</v>
      </c>
      <c r="F201" s="166" t="s">
        <v>519</v>
      </c>
      <c r="G201" s="167" t="s">
        <v>186</v>
      </c>
      <c r="H201" s="168">
        <v>4.4539999999999997</v>
      </c>
      <c r="I201" s="169"/>
      <c r="J201" s="170">
        <f t="shared" si="15"/>
        <v>0</v>
      </c>
      <c r="K201" s="171"/>
      <c r="L201" s="32"/>
      <c r="M201" s="172" t="s">
        <v>1</v>
      </c>
      <c r="N201" s="173" t="s">
        <v>39</v>
      </c>
      <c r="O201" s="60"/>
      <c r="P201" s="174">
        <f t="shared" si="16"/>
        <v>0</v>
      </c>
      <c r="Q201" s="174">
        <v>0</v>
      </c>
      <c r="R201" s="174">
        <f t="shared" si="17"/>
        <v>0</v>
      </c>
      <c r="S201" s="174">
        <v>0</v>
      </c>
      <c r="T201" s="175">
        <f t="shared" si="1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180</v>
      </c>
      <c r="AT201" s="176" t="s">
        <v>176</v>
      </c>
      <c r="AU201" s="176" t="s">
        <v>151</v>
      </c>
      <c r="AY201" s="16" t="s">
        <v>173</v>
      </c>
      <c r="BE201" s="177">
        <f t="shared" si="19"/>
        <v>0</v>
      </c>
      <c r="BF201" s="177">
        <f t="shared" si="20"/>
        <v>0</v>
      </c>
      <c r="BG201" s="177">
        <f t="shared" si="21"/>
        <v>0</v>
      </c>
      <c r="BH201" s="177">
        <f t="shared" si="22"/>
        <v>0</v>
      </c>
      <c r="BI201" s="177">
        <f t="shared" si="23"/>
        <v>0</v>
      </c>
      <c r="BJ201" s="16" t="s">
        <v>151</v>
      </c>
      <c r="BK201" s="177">
        <f t="shared" si="24"/>
        <v>0</v>
      </c>
      <c r="BL201" s="16" t="s">
        <v>180</v>
      </c>
      <c r="BM201" s="176" t="s">
        <v>275</v>
      </c>
    </row>
    <row r="202" spans="1:65" s="2" customFormat="1" ht="24.2" customHeight="1">
      <c r="A202" s="31"/>
      <c r="B202" s="129"/>
      <c r="C202" s="164" t="s">
        <v>290</v>
      </c>
      <c r="D202" s="164" t="s">
        <v>176</v>
      </c>
      <c r="E202" s="165" t="s">
        <v>520</v>
      </c>
      <c r="F202" s="166" t="s">
        <v>521</v>
      </c>
      <c r="G202" s="167" t="s">
        <v>179</v>
      </c>
      <c r="H202" s="168">
        <v>54.445</v>
      </c>
      <c r="I202" s="169"/>
      <c r="J202" s="170">
        <f t="shared" si="15"/>
        <v>0</v>
      </c>
      <c r="K202" s="171"/>
      <c r="L202" s="32"/>
      <c r="M202" s="172" t="s">
        <v>1</v>
      </c>
      <c r="N202" s="173" t="s">
        <v>39</v>
      </c>
      <c r="O202" s="60"/>
      <c r="P202" s="174">
        <f t="shared" si="16"/>
        <v>0</v>
      </c>
      <c r="Q202" s="174">
        <v>0</v>
      </c>
      <c r="R202" s="174">
        <f t="shared" si="17"/>
        <v>0</v>
      </c>
      <c r="S202" s="174">
        <v>0</v>
      </c>
      <c r="T202" s="175">
        <f t="shared" si="1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180</v>
      </c>
      <c r="AT202" s="176" t="s">
        <v>176</v>
      </c>
      <c r="AU202" s="176" t="s">
        <v>151</v>
      </c>
      <c r="AY202" s="16" t="s">
        <v>173</v>
      </c>
      <c r="BE202" s="177">
        <f t="shared" si="19"/>
        <v>0</v>
      </c>
      <c r="BF202" s="177">
        <f t="shared" si="20"/>
        <v>0</v>
      </c>
      <c r="BG202" s="177">
        <f t="shared" si="21"/>
        <v>0</v>
      </c>
      <c r="BH202" s="177">
        <f t="shared" si="22"/>
        <v>0</v>
      </c>
      <c r="BI202" s="177">
        <f t="shared" si="23"/>
        <v>0</v>
      </c>
      <c r="BJ202" s="16" t="s">
        <v>151</v>
      </c>
      <c r="BK202" s="177">
        <f t="shared" si="24"/>
        <v>0</v>
      </c>
      <c r="BL202" s="16" t="s">
        <v>180</v>
      </c>
      <c r="BM202" s="176" t="s">
        <v>278</v>
      </c>
    </row>
    <row r="203" spans="1:65" s="2" customFormat="1" ht="24.2" customHeight="1">
      <c r="A203" s="31"/>
      <c r="B203" s="129"/>
      <c r="C203" s="164" t="s">
        <v>230</v>
      </c>
      <c r="D203" s="164" t="s">
        <v>176</v>
      </c>
      <c r="E203" s="165" t="s">
        <v>522</v>
      </c>
      <c r="F203" s="166" t="s">
        <v>523</v>
      </c>
      <c r="G203" s="167" t="s">
        <v>179</v>
      </c>
      <c r="H203" s="168">
        <v>54.445</v>
      </c>
      <c r="I203" s="169"/>
      <c r="J203" s="170">
        <f t="shared" si="15"/>
        <v>0</v>
      </c>
      <c r="K203" s="171"/>
      <c r="L203" s="32"/>
      <c r="M203" s="172" t="s">
        <v>1</v>
      </c>
      <c r="N203" s="173" t="s">
        <v>39</v>
      </c>
      <c r="O203" s="60"/>
      <c r="P203" s="174">
        <f t="shared" si="16"/>
        <v>0</v>
      </c>
      <c r="Q203" s="174">
        <v>0</v>
      </c>
      <c r="R203" s="174">
        <f t="shared" si="17"/>
        <v>0</v>
      </c>
      <c r="S203" s="174">
        <v>0</v>
      </c>
      <c r="T203" s="175">
        <f t="shared" si="1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180</v>
      </c>
      <c r="AT203" s="176" t="s">
        <v>176</v>
      </c>
      <c r="AU203" s="176" t="s">
        <v>151</v>
      </c>
      <c r="AY203" s="16" t="s">
        <v>173</v>
      </c>
      <c r="BE203" s="177">
        <f t="shared" si="19"/>
        <v>0</v>
      </c>
      <c r="BF203" s="177">
        <f t="shared" si="20"/>
        <v>0</v>
      </c>
      <c r="BG203" s="177">
        <f t="shared" si="21"/>
        <v>0</v>
      </c>
      <c r="BH203" s="177">
        <f t="shared" si="22"/>
        <v>0</v>
      </c>
      <c r="BI203" s="177">
        <f t="shared" si="23"/>
        <v>0</v>
      </c>
      <c r="BJ203" s="16" t="s">
        <v>151</v>
      </c>
      <c r="BK203" s="177">
        <f t="shared" si="24"/>
        <v>0</v>
      </c>
      <c r="BL203" s="16" t="s">
        <v>180</v>
      </c>
      <c r="BM203" s="176" t="s">
        <v>282</v>
      </c>
    </row>
    <row r="204" spans="1:65" s="2" customFormat="1" ht="33" customHeight="1">
      <c r="A204" s="31"/>
      <c r="B204" s="129"/>
      <c r="C204" s="164" t="s">
        <v>298</v>
      </c>
      <c r="D204" s="164" t="s">
        <v>176</v>
      </c>
      <c r="E204" s="165" t="s">
        <v>524</v>
      </c>
      <c r="F204" s="166" t="s">
        <v>525</v>
      </c>
      <c r="G204" s="167" t="s">
        <v>179</v>
      </c>
      <c r="H204" s="168">
        <v>2.97</v>
      </c>
      <c r="I204" s="169"/>
      <c r="J204" s="170">
        <f t="shared" si="15"/>
        <v>0</v>
      </c>
      <c r="K204" s="171"/>
      <c r="L204" s="32"/>
      <c r="M204" s="172" t="s">
        <v>1</v>
      </c>
      <c r="N204" s="173" t="s">
        <v>39</v>
      </c>
      <c r="O204" s="60"/>
      <c r="P204" s="174">
        <f t="shared" si="16"/>
        <v>0</v>
      </c>
      <c r="Q204" s="174">
        <v>0</v>
      </c>
      <c r="R204" s="174">
        <f t="shared" si="17"/>
        <v>0</v>
      </c>
      <c r="S204" s="174">
        <v>0</v>
      </c>
      <c r="T204" s="175">
        <f t="shared" si="1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180</v>
      </c>
      <c r="AT204" s="176" t="s">
        <v>176</v>
      </c>
      <c r="AU204" s="176" t="s">
        <v>151</v>
      </c>
      <c r="AY204" s="16" t="s">
        <v>173</v>
      </c>
      <c r="BE204" s="177">
        <f t="shared" si="19"/>
        <v>0</v>
      </c>
      <c r="BF204" s="177">
        <f t="shared" si="20"/>
        <v>0</v>
      </c>
      <c r="BG204" s="177">
        <f t="shared" si="21"/>
        <v>0</v>
      </c>
      <c r="BH204" s="177">
        <f t="shared" si="22"/>
        <v>0</v>
      </c>
      <c r="BI204" s="177">
        <f t="shared" si="23"/>
        <v>0</v>
      </c>
      <c r="BJ204" s="16" t="s">
        <v>151</v>
      </c>
      <c r="BK204" s="177">
        <f t="shared" si="24"/>
        <v>0</v>
      </c>
      <c r="BL204" s="16" t="s">
        <v>180</v>
      </c>
      <c r="BM204" s="176" t="s">
        <v>285</v>
      </c>
    </row>
    <row r="205" spans="1:65" s="2" customFormat="1" ht="16.5" customHeight="1">
      <c r="A205" s="31"/>
      <c r="B205" s="129"/>
      <c r="C205" s="164" t="s">
        <v>233</v>
      </c>
      <c r="D205" s="164" t="s">
        <v>176</v>
      </c>
      <c r="E205" s="165" t="s">
        <v>526</v>
      </c>
      <c r="F205" s="166" t="s">
        <v>527</v>
      </c>
      <c r="G205" s="167" t="s">
        <v>267</v>
      </c>
      <c r="H205" s="168">
        <v>0.79500000000000004</v>
      </c>
      <c r="I205" s="169"/>
      <c r="J205" s="170">
        <f t="shared" si="15"/>
        <v>0</v>
      </c>
      <c r="K205" s="171"/>
      <c r="L205" s="32"/>
      <c r="M205" s="172" t="s">
        <v>1</v>
      </c>
      <c r="N205" s="173" t="s">
        <v>39</v>
      </c>
      <c r="O205" s="60"/>
      <c r="P205" s="174">
        <f t="shared" si="16"/>
        <v>0</v>
      </c>
      <c r="Q205" s="174">
        <v>0</v>
      </c>
      <c r="R205" s="174">
        <f t="shared" si="17"/>
        <v>0</v>
      </c>
      <c r="S205" s="174">
        <v>0</v>
      </c>
      <c r="T205" s="175">
        <f t="shared" si="1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180</v>
      </c>
      <c r="AT205" s="176" t="s">
        <v>176</v>
      </c>
      <c r="AU205" s="176" t="s">
        <v>151</v>
      </c>
      <c r="AY205" s="16" t="s">
        <v>173</v>
      </c>
      <c r="BE205" s="177">
        <f t="shared" si="19"/>
        <v>0</v>
      </c>
      <c r="BF205" s="177">
        <f t="shared" si="20"/>
        <v>0</v>
      </c>
      <c r="BG205" s="177">
        <f t="shared" si="21"/>
        <v>0</v>
      </c>
      <c r="BH205" s="177">
        <f t="shared" si="22"/>
        <v>0</v>
      </c>
      <c r="BI205" s="177">
        <f t="shared" si="23"/>
        <v>0</v>
      </c>
      <c r="BJ205" s="16" t="s">
        <v>151</v>
      </c>
      <c r="BK205" s="177">
        <f t="shared" si="24"/>
        <v>0</v>
      </c>
      <c r="BL205" s="16" t="s">
        <v>180</v>
      </c>
      <c r="BM205" s="176" t="s">
        <v>294</v>
      </c>
    </row>
    <row r="206" spans="1:65" s="2" customFormat="1" ht="24.2" customHeight="1">
      <c r="A206" s="31"/>
      <c r="B206" s="129"/>
      <c r="C206" s="164" t="s">
        <v>305</v>
      </c>
      <c r="D206" s="164" t="s">
        <v>176</v>
      </c>
      <c r="E206" s="165" t="s">
        <v>528</v>
      </c>
      <c r="F206" s="166" t="s">
        <v>529</v>
      </c>
      <c r="G206" s="167" t="s">
        <v>179</v>
      </c>
      <c r="H206" s="168">
        <v>248.78299999999999</v>
      </c>
      <c r="I206" s="169"/>
      <c r="J206" s="170">
        <f t="shared" si="15"/>
        <v>0</v>
      </c>
      <c r="K206" s="171"/>
      <c r="L206" s="32"/>
      <c r="M206" s="172" t="s">
        <v>1</v>
      </c>
      <c r="N206" s="173" t="s">
        <v>39</v>
      </c>
      <c r="O206" s="60"/>
      <c r="P206" s="174">
        <f t="shared" si="16"/>
        <v>0</v>
      </c>
      <c r="Q206" s="174">
        <v>0</v>
      </c>
      <c r="R206" s="174">
        <f t="shared" si="17"/>
        <v>0</v>
      </c>
      <c r="S206" s="174">
        <v>0</v>
      </c>
      <c r="T206" s="175">
        <f t="shared" si="1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180</v>
      </c>
      <c r="AT206" s="176" t="s">
        <v>176</v>
      </c>
      <c r="AU206" s="176" t="s">
        <v>151</v>
      </c>
      <c r="AY206" s="16" t="s">
        <v>173</v>
      </c>
      <c r="BE206" s="177">
        <f t="shared" si="19"/>
        <v>0</v>
      </c>
      <c r="BF206" s="177">
        <f t="shared" si="20"/>
        <v>0</v>
      </c>
      <c r="BG206" s="177">
        <f t="shared" si="21"/>
        <v>0</v>
      </c>
      <c r="BH206" s="177">
        <f t="shared" si="22"/>
        <v>0</v>
      </c>
      <c r="BI206" s="177">
        <f t="shared" si="23"/>
        <v>0</v>
      </c>
      <c r="BJ206" s="16" t="s">
        <v>151</v>
      </c>
      <c r="BK206" s="177">
        <f t="shared" si="24"/>
        <v>0</v>
      </c>
      <c r="BL206" s="16" t="s">
        <v>180</v>
      </c>
      <c r="BM206" s="176" t="s">
        <v>297</v>
      </c>
    </row>
    <row r="207" spans="1:65" s="2" customFormat="1" ht="24.2" customHeight="1">
      <c r="A207" s="31"/>
      <c r="B207" s="129"/>
      <c r="C207" s="164" t="s">
        <v>237</v>
      </c>
      <c r="D207" s="164" t="s">
        <v>176</v>
      </c>
      <c r="E207" s="165" t="s">
        <v>530</v>
      </c>
      <c r="F207" s="166" t="s">
        <v>531</v>
      </c>
      <c r="G207" s="167" t="s">
        <v>179</v>
      </c>
      <c r="H207" s="168">
        <v>606.39400000000001</v>
      </c>
      <c r="I207" s="169"/>
      <c r="J207" s="170">
        <f t="shared" si="15"/>
        <v>0</v>
      </c>
      <c r="K207" s="171"/>
      <c r="L207" s="32"/>
      <c r="M207" s="172" t="s">
        <v>1</v>
      </c>
      <c r="N207" s="173" t="s">
        <v>39</v>
      </c>
      <c r="O207" s="60"/>
      <c r="P207" s="174">
        <f t="shared" si="16"/>
        <v>0</v>
      </c>
      <c r="Q207" s="174">
        <v>0</v>
      </c>
      <c r="R207" s="174">
        <f t="shared" si="17"/>
        <v>0</v>
      </c>
      <c r="S207" s="174">
        <v>0</v>
      </c>
      <c r="T207" s="175">
        <f t="shared" si="1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180</v>
      </c>
      <c r="AT207" s="176" t="s">
        <v>176</v>
      </c>
      <c r="AU207" s="176" t="s">
        <v>151</v>
      </c>
      <c r="AY207" s="16" t="s">
        <v>173</v>
      </c>
      <c r="BE207" s="177">
        <f t="shared" si="19"/>
        <v>0</v>
      </c>
      <c r="BF207" s="177">
        <f t="shared" si="20"/>
        <v>0</v>
      </c>
      <c r="BG207" s="177">
        <f t="shared" si="21"/>
        <v>0</v>
      </c>
      <c r="BH207" s="177">
        <f t="shared" si="22"/>
        <v>0</v>
      </c>
      <c r="BI207" s="177">
        <f t="shared" si="23"/>
        <v>0</v>
      </c>
      <c r="BJ207" s="16" t="s">
        <v>151</v>
      </c>
      <c r="BK207" s="177">
        <f t="shared" si="24"/>
        <v>0</v>
      </c>
      <c r="BL207" s="16" t="s">
        <v>180</v>
      </c>
      <c r="BM207" s="176" t="s">
        <v>301</v>
      </c>
    </row>
    <row r="208" spans="1:65" s="2" customFormat="1" ht="24.2" customHeight="1">
      <c r="A208" s="31"/>
      <c r="B208" s="129"/>
      <c r="C208" s="164" t="s">
        <v>314</v>
      </c>
      <c r="D208" s="164" t="s">
        <v>176</v>
      </c>
      <c r="E208" s="165" t="s">
        <v>532</v>
      </c>
      <c r="F208" s="166" t="s">
        <v>533</v>
      </c>
      <c r="G208" s="167" t="s">
        <v>179</v>
      </c>
      <c r="H208" s="168">
        <v>6.11</v>
      </c>
      <c r="I208" s="169"/>
      <c r="J208" s="170">
        <f t="shared" si="15"/>
        <v>0</v>
      </c>
      <c r="K208" s="171"/>
      <c r="L208" s="32"/>
      <c r="M208" s="172" t="s">
        <v>1</v>
      </c>
      <c r="N208" s="173" t="s">
        <v>39</v>
      </c>
      <c r="O208" s="60"/>
      <c r="P208" s="174">
        <f t="shared" si="16"/>
        <v>0</v>
      </c>
      <c r="Q208" s="174">
        <v>0</v>
      </c>
      <c r="R208" s="174">
        <f t="shared" si="17"/>
        <v>0</v>
      </c>
      <c r="S208" s="174">
        <v>0</v>
      </c>
      <c r="T208" s="175">
        <f t="shared" si="1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180</v>
      </c>
      <c r="AT208" s="176" t="s">
        <v>176</v>
      </c>
      <c r="AU208" s="176" t="s">
        <v>151</v>
      </c>
      <c r="AY208" s="16" t="s">
        <v>173</v>
      </c>
      <c r="BE208" s="177">
        <f t="shared" si="19"/>
        <v>0</v>
      </c>
      <c r="BF208" s="177">
        <f t="shared" si="20"/>
        <v>0</v>
      </c>
      <c r="BG208" s="177">
        <f t="shared" si="21"/>
        <v>0</v>
      </c>
      <c r="BH208" s="177">
        <f t="shared" si="22"/>
        <v>0</v>
      </c>
      <c r="BI208" s="177">
        <f t="shared" si="23"/>
        <v>0</v>
      </c>
      <c r="BJ208" s="16" t="s">
        <v>151</v>
      </c>
      <c r="BK208" s="177">
        <f t="shared" si="24"/>
        <v>0</v>
      </c>
      <c r="BL208" s="16" t="s">
        <v>180</v>
      </c>
      <c r="BM208" s="176" t="s">
        <v>304</v>
      </c>
    </row>
    <row r="209" spans="1:65" s="2" customFormat="1" ht="24.2" customHeight="1">
      <c r="A209" s="31"/>
      <c r="B209" s="129"/>
      <c r="C209" s="164" t="s">
        <v>241</v>
      </c>
      <c r="D209" s="164" t="s">
        <v>176</v>
      </c>
      <c r="E209" s="165" t="s">
        <v>534</v>
      </c>
      <c r="F209" s="166" t="s">
        <v>535</v>
      </c>
      <c r="G209" s="167" t="s">
        <v>240</v>
      </c>
      <c r="H209" s="168">
        <v>364.23</v>
      </c>
      <c r="I209" s="169"/>
      <c r="J209" s="170">
        <f t="shared" si="15"/>
        <v>0</v>
      </c>
      <c r="K209" s="171"/>
      <c r="L209" s="32"/>
      <c r="M209" s="172" t="s">
        <v>1</v>
      </c>
      <c r="N209" s="173" t="s">
        <v>39</v>
      </c>
      <c r="O209" s="60"/>
      <c r="P209" s="174">
        <f t="shared" si="16"/>
        <v>0</v>
      </c>
      <c r="Q209" s="174">
        <v>0</v>
      </c>
      <c r="R209" s="174">
        <f t="shared" si="17"/>
        <v>0</v>
      </c>
      <c r="S209" s="174">
        <v>0</v>
      </c>
      <c r="T209" s="175">
        <f t="shared" si="1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180</v>
      </c>
      <c r="AT209" s="176" t="s">
        <v>176</v>
      </c>
      <c r="AU209" s="176" t="s">
        <v>151</v>
      </c>
      <c r="AY209" s="16" t="s">
        <v>173</v>
      </c>
      <c r="BE209" s="177">
        <f t="shared" si="19"/>
        <v>0</v>
      </c>
      <c r="BF209" s="177">
        <f t="shared" si="20"/>
        <v>0</v>
      </c>
      <c r="BG209" s="177">
        <f t="shared" si="21"/>
        <v>0</v>
      </c>
      <c r="BH209" s="177">
        <f t="shared" si="22"/>
        <v>0</v>
      </c>
      <c r="BI209" s="177">
        <f t="shared" si="23"/>
        <v>0</v>
      </c>
      <c r="BJ209" s="16" t="s">
        <v>151</v>
      </c>
      <c r="BK209" s="177">
        <f t="shared" si="24"/>
        <v>0</v>
      </c>
      <c r="BL209" s="16" t="s">
        <v>180</v>
      </c>
      <c r="BM209" s="176" t="s">
        <v>308</v>
      </c>
    </row>
    <row r="210" spans="1:65" s="2" customFormat="1" ht="37.9" customHeight="1">
      <c r="A210" s="31"/>
      <c r="B210" s="129"/>
      <c r="C210" s="164" t="s">
        <v>323</v>
      </c>
      <c r="D210" s="164" t="s">
        <v>176</v>
      </c>
      <c r="E210" s="165" t="s">
        <v>536</v>
      </c>
      <c r="F210" s="166" t="s">
        <v>537</v>
      </c>
      <c r="G210" s="167" t="s">
        <v>179</v>
      </c>
      <c r="H210" s="168">
        <v>340.24799999999999</v>
      </c>
      <c r="I210" s="169"/>
      <c r="J210" s="170">
        <f t="shared" si="15"/>
        <v>0</v>
      </c>
      <c r="K210" s="171"/>
      <c r="L210" s="32"/>
      <c r="M210" s="172" t="s">
        <v>1</v>
      </c>
      <c r="N210" s="173" t="s">
        <v>39</v>
      </c>
      <c r="O210" s="60"/>
      <c r="P210" s="174">
        <f t="shared" si="16"/>
        <v>0</v>
      </c>
      <c r="Q210" s="174">
        <v>0.24751999999999999</v>
      </c>
      <c r="R210" s="174">
        <f t="shared" si="17"/>
        <v>84.218184959999988</v>
      </c>
      <c r="S210" s="174">
        <v>0</v>
      </c>
      <c r="T210" s="175">
        <f t="shared" si="1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180</v>
      </c>
      <c r="AT210" s="176" t="s">
        <v>176</v>
      </c>
      <c r="AU210" s="176" t="s">
        <v>151</v>
      </c>
      <c r="AY210" s="16" t="s">
        <v>173</v>
      </c>
      <c r="BE210" s="177">
        <f t="shared" si="19"/>
        <v>0</v>
      </c>
      <c r="BF210" s="177">
        <f t="shared" si="20"/>
        <v>0</v>
      </c>
      <c r="BG210" s="177">
        <f t="shared" si="21"/>
        <v>0</v>
      </c>
      <c r="BH210" s="177">
        <f t="shared" si="22"/>
        <v>0</v>
      </c>
      <c r="BI210" s="177">
        <f t="shared" si="23"/>
        <v>0</v>
      </c>
      <c r="BJ210" s="16" t="s">
        <v>151</v>
      </c>
      <c r="BK210" s="177">
        <f t="shared" si="24"/>
        <v>0</v>
      </c>
      <c r="BL210" s="16" t="s">
        <v>180</v>
      </c>
      <c r="BM210" s="176" t="s">
        <v>538</v>
      </c>
    </row>
    <row r="211" spans="1:65" s="13" customFormat="1">
      <c r="B211" s="194"/>
      <c r="D211" s="195" t="s">
        <v>466</v>
      </c>
      <c r="E211" s="196" t="s">
        <v>1</v>
      </c>
      <c r="F211" s="197" t="s">
        <v>539</v>
      </c>
      <c r="H211" s="198">
        <v>340.24799999999999</v>
      </c>
      <c r="I211" s="199"/>
      <c r="L211" s="194"/>
      <c r="M211" s="200"/>
      <c r="N211" s="201"/>
      <c r="O211" s="201"/>
      <c r="P211" s="201"/>
      <c r="Q211" s="201"/>
      <c r="R211" s="201"/>
      <c r="S211" s="201"/>
      <c r="T211" s="202"/>
      <c r="AT211" s="196" t="s">
        <v>466</v>
      </c>
      <c r="AU211" s="196" t="s">
        <v>151</v>
      </c>
      <c r="AV211" s="13" t="s">
        <v>151</v>
      </c>
      <c r="AW211" s="13" t="s">
        <v>30</v>
      </c>
      <c r="AX211" s="13" t="s">
        <v>81</v>
      </c>
      <c r="AY211" s="196" t="s">
        <v>173</v>
      </c>
    </row>
    <row r="212" spans="1:65" s="12" customFormat="1" ht="22.9" customHeight="1">
      <c r="B212" s="151"/>
      <c r="D212" s="152" t="s">
        <v>72</v>
      </c>
      <c r="E212" s="162" t="s">
        <v>180</v>
      </c>
      <c r="F212" s="162" t="s">
        <v>540</v>
      </c>
      <c r="I212" s="154"/>
      <c r="J212" s="163">
        <f>BK212</f>
        <v>0</v>
      </c>
      <c r="L212" s="151"/>
      <c r="M212" s="156"/>
      <c r="N212" s="157"/>
      <c r="O212" s="157"/>
      <c r="P212" s="158">
        <f>SUM(P213:P227)</f>
        <v>0</v>
      </c>
      <c r="Q212" s="157"/>
      <c r="R212" s="158">
        <f>SUM(R213:R227)</f>
        <v>0</v>
      </c>
      <c r="S212" s="157"/>
      <c r="T212" s="159">
        <f>SUM(T213:T227)</f>
        <v>0</v>
      </c>
      <c r="AR212" s="152" t="s">
        <v>81</v>
      </c>
      <c r="AT212" s="160" t="s">
        <v>72</v>
      </c>
      <c r="AU212" s="160" t="s">
        <v>81</v>
      </c>
      <c r="AY212" s="152" t="s">
        <v>173</v>
      </c>
      <c r="BK212" s="161">
        <f>SUM(BK213:BK227)</f>
        <v>0</v>
      </c>
    </row>
    <row r="213" spans="1:65" s="2" customFormat="1" ht="24.2" customHeight="1">
      <c r="A213" s="31"/>
      <c r="B213" s="129"/>
      <c r="C213" s="164" t="s">
        <v>246</v>
      </c>
      <c r="D213" s="164" t="s">
        <v>176</v>
      </c>
      <c r="E213" s="165" t="s">
        <v>541</v>
      </c>
      <c r="F213" s="166" t="s">
        <v>542</v>
      </c>
      <c r="G213" s="167" t="s">
        <v>186</v>
      </c>
      <c r="H213" s="168">
        <v>79.358999999999995</v>
      </c>
      <c r="I213" s="169"/>
      <c r="J213" s="170">
        <f t="shared" ref="J213:J227" si="25">ROUND(I213*H213,2)</f>
        <v>0</v>
      </c>
      <c r="K213" s="171"/>
      <c r="L213" s="32"/>
      <c r="M213" s="172" t="s">
        <v>1</v>
      </c>
      <c r="N213" s="173" t="s">
        <v>39</v>
      </c>
      <c r="O213" s="60"/>
      <c r="P213" s="174">
        <f t="shared" ref="P213:P227" si="26">O213*H213</f>
        <v>0</v>
      </c>
      <c r="Q213" s="174">
        <v>0</v>
      </c>
      <c r="R213" s="174">
        <f t="shared" ref="R213:R227" si="27">Q213*H213</f>
        <v>0</v>
      </c>
      <c r="S213" s="174">
        <v>0</v>
      </c>
      <c r="T213" s="175">
        <f t="shared" ref="T213:T227" si="28"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180</v>
      </c>
      <c r="AT213" s="176" t="s">
        <v>176</v>
      </c>
      <c r="AU213" s="176" t="s">
        <v>151</v>
      </c>
      <c r="AY213" s="16" t="s">
        <v>173</v>
      </c>
      <c r="BE213" s="177">
        <f t="shared" ref="BE213:BE227" si="29">IF(N213="základná",J213,0)</f>
        <v>0</v>
      </c>
      <c r="BF213" s="177">
        <f t="shared" ref="BF213:BF227" si="30">IF(N213="znížená",J213,0)</f>
        <v>0</v>
      </c>
      <c r="BG213" s="177">
        <f t="shared" ref="BG213:BG227" si="31">IF(N213="zákl. prenesená",J213,0)</f>
        <v>0</v>
      </c>
      <c r="BH213" s="177">
        <f t="shared" ref="BH213:BH227" si="32">IF(N213="zníž. prenesená",J213,0)</f>
        <v>0</v>
      </c>
      <c r="BI213" s="177">
        <f t="shared" ref="BI213:BI227" si="33">IF(N213="nulová",J213,0)</f>
        <v>0</v>
      </c>
      <c r="BJ213" s="16" t="s">
        <v>151</v>
      </c>
      <c r="BK213" s="177">
        <f t="shared" ref="BK213:BK227" si="34">ROUND(I213*H213,2)</f>
        <v>0</v>
      </c>
      <c r="BL213" s="16" t="s">
        <v>180</v>
      </c>
      <c r="BM213" s="176" t="s">
        <v>311</v>
      </c>
    </row>
    <row r="214" spans="1:65" s="2" customFormat="1" ht="16.5" customHeight="1">
      <c r="A214" s="31"/>
      <c r="B214" s="129"/>
      <c r="C214" s="164" t="s">
        <v>332</v>
      </c>
      <c r="D214" s="164" t="s">
        <v>176</v>
      </c>
      <c r="E214" s="165" t="s">
        <v>543</v>
      </c>
      <c r="F214" s="166" t="s">
        <v>544</v>
      </c>
      <c r="G214" s="167" t="s">
        <v>179</v>
      </c>
      <c r="H214" s="168">
        <v>408.93</v>
      </c>
      <c r="I214" s="169"/>
      <c r="J214" s="170">
        <f t="shared" si="25"/>
        <v>0</v>
      </c>
      <c r="K214" s="171"/>
      <c r="L214" s="32"/>
      <c r="M214" s="172" t="s">
        <v>1</v>
      </c>
      <c r="N214" s="173" t="s">
        <v>39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180</v>
      </c>
      <c r="AT214" s="176" t="s">
        <v>176</v>
      </c>
      <c r="AU214" s="176" t="s">
        <v>151</v>
      </c>
      <c r="AY214" s="16" t="s">
        <v>173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151</v>
      </c>
      <c r="BK214" s="177">
        <f t="shared" si="34"/>
        <v>0</v>
      </c>
      <c r="BL214" s="16" t="s">
        <v>180</v>
      </c>
      <c r="BM214" s="176" t="s">
        <v>317</v>
      </c>
    </row>
    <row r="215" spans="1:65" s="2" customFormat="1" ht="16.5" customHeight="1">
      <c r="A215" s="31"/>
      <c r="B215" s="129"/>
      <c r="C215" s="164" t="s">
        <v>249</v>
      </c>
      <c r="D215" s="164" t="s">
        <v>176</v>
      </c>
      <c r="E215" s="165" t="s">
        <v>545</v>
      </c>
      <c r="F215" s="166" t="s">
        <v>546</v>
      </c>
      <c r="G215" s="167" t="s">
        <v>179</v>
      </c>
      <c r="H215" s="168">
        <v>408.93</v>
      </c>
      <c r="I215" s="169"/>
      <c r="J215" s="170">
        <f t="shared" si="25"/>
        <v>0</v>
      </c>
      <c r="K215" s="171"/>
      <c r="L215" s="32"/>
      <c r="M215" s="172" t="s">
        <v>1</v>
      </c>
      <c r="N215" s="173" t="s">
        <v>39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180</v>
      </c>
      <c r="AT215" s="176" t="s">
        <v>176</v>
      </c>
      <c r="AU215" s="176" t="s">
        <v>151</v>
      </c>
      <c r="AY215" s="16" t="s">
        <v>173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151</v>
      </c>
      <c r="BK215" s="177">
        <f t="shared" si="34"/>
        <v>0</v>
      </c>
      <c r="BL215" s="16" t="s">
        <v>180</v>
      </c>
      <c r="BM215" s="176" t="s">
        <v>322</v>
      </c>
    </row>
    <row r="216" spans="1:65" s="2" customFormat="1" ht="24.2" customHeight="1">
      <c r="A216" s="31"/>
      <c r="B216" s="129"/>
      <c r="C216" s="164" t="s">
        <v>341</v>
      </c>
      <c r="D216" s="164" t="s">
        <v>176</v>
      </c>
      <c r="E216" s="165" t="s">
        <v>547</v>
      </c>
      <c r="F216" s="166" t="s">
        <v>548</v>
      </c>
      <c r="G216" s="167" t="s">
        <v>179</v>
      </c>
      <c r="H216" s="168">
        <v>378.41699999999997</v>
      </c>
      <c r="I216" s="169"/>
      <c r="J216" s="170">
        <f t="shared" si="25"/>
        <v>0</v>
      </c>
      <c r="K216" s="171"/>
      <c r="L216" s="32"/>
      <c r="M216" s="172" t="s">
        <v>1</v>
      </c>
      <c r="N216" s="173" t="s">
        <v>39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180</v>
      </c>
      <c r="AT216" s="176" t="s">
        <v>176</v>
      </c>
      <c r="AU216" s="176" t="s">
        <v>151</v>
      </c>
      <c r="AY216" s="16" t="s">
        <v>173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151</v>
      </c>
      <c r="BK216" s="177">
        <f t="shared" si="34"/>
        <v>0</v>
      </c>
      <c r="BL216" s="16" t="s">
        <v>180</v>
      </c>
      <c r="BM216" s="176" t="s">
        <v>326</v>
      </c>
    </row>
    <row r="217" spans="1:65" s="2" customFormat="1" ht="24.2" customHeight="1">
      <c r="A217" s="31"/>
      <c r="B217" s="129"/>
      <c r="C217" s="164" t="s">
        <v>253</v>
      </c>
      <c r="D217" s="164" t="s">
        <v>176</v>
      </c>
      <c r="E217" s="165" t="s">
        <v>549</v>
      </c>
      <c r="F217" s="166" t="s">
        <v>550</v>
      </c>
      <c r="G217" s="167" t="s">
        <v>179</v>
      </c>
      <c r="H217" s="168">
        <v>378.41699999999997</v>
      </c>
      <c r="I217" s="169"/>
      <c r="J217" s="170">
        <f t="shared" si="25"/>
        <v>0</v>
      </c>
      <c r="K217" s="171"/>
      <c r="L217" s="32"/>
      <c r="M217" s="172" t="s">
        <v>1</v>
      </c>
      <c r="N217" s="173" t="s">
        <v>39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180</v>
      </c>
      <c r="AT217" s="176" t="s">
        <v>176</v>
      </c>
      <c r="AU217" s="176" t="s">
        <v>151</v>
      </c>
      <c r="AY217" s="16" t="s">
        <v>173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151</v>
      </c>
      <c r="BK217" s="177">
        <f t="shared" si="34"/>
        <v>0</v>
      </c>
      <c r="BL217" s="16" t="s">
        <v>180</v>
      </c>
      <c r="BM217" s="176" t="s">
        <v>329</v>
      </c>
    </row>
    <row r="218" spans="1:65" s="2" customFormat="1" ht="24.2" customHeight="1">
      <c r="A218" s="31"/>
      <c r="B218" s="129"/>
      <c r="C218" s="164" t="s">
        <v>350</v>
      </c>
      <c r="D218" s="164" t="s">
        <v>176</v>
      </c>
      <c r="E218" s="165" t="s">
        <v>551</v>
      </c>
      <c r="F218" s="166" t="s">
        <v>552</v>
      </c>
      <c r="G218" s="167" t="s">
        <v>179</v>
      </c>
      <c r="H218" s="168">
        <v>28.45</v>
      </c>
      <c r="I218" s="169"/>
      <c r="J218" s="170">
        <f t="shared" si="25"/>
        <v>0</v>
      </c>
      <c r="K218" s="171"/>
      <c r="L218" s="32"/>
      <c r="M218" s="172" t="s">
        <v>1</v>
      </c>
      <c r="N218" s="173" t="s">
        <v>39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180</v>
      </c>
      <c r="AT218" s="176" t="s">
        <v>176</v>
      </c>
      <c r="AU218" s="176" t="s">
        <v>151</v>
      </c>
      <c r="AY218" s="16" t="s">
        <v>173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151</v>
      </c>
      <c r="BK218" s="177">
        <f t="shared" si="34"/>
        <v>0</v>
      </c>
      <c r="BL218" s="16" t="s">
        <v>180</v>
      </c>
      <c r="BM218" s="176" t="s">
        <v>335</v>
      </c>
    </row>
    <row r="219" spans="1:65" s="2" customFormat="1" ht="37.9" customHeight="1">
      <c r="A219" s="31"/>
      <c r="B219" s="129"/>
      <c r="C219" s="164" t="s">
        <v>256</v>
      </c>
      <c r="D219" s="164" t="s">
        <v>176</v>
      </c>
      <c r="E219" s="165" t="s">
        <v>553</v>
      </c>
      <c r="F219" s="166" t="s">
        <v>554</v>
      </c>
      <c r="G219" s="167" t="s">
        <v>267</v>
      </c>
      <c r="H219" s="168">
        <v>6.8470000000000004</v>
      </c>
      <c r="I219" s="169"/>
      <c r="J219" s="170">
        <f t="shared" si="25"/>
        <v>0</v>
      </c>
      <c r="K219" s="171"/>
      <c r="L219" s="32"/>
      <c r="M219" s="172" t="s">
        <v>1</v>
      </c>
      <c r="N219" s="173" t="s">
        <v>39</v>
      </c>
      <c r="O219" s="60"/>
      <c r="P219" s="174">
        <f t="shared" si="26"/>
        <v>0</v>
      </c>
      <c r="Q219" s="174">
        <v>0</v>
      </c>
      <c r="R219" s="174">
        <f t="shared" si="27"/>
        <v>0</v>
      </c>
      <c r="S219" s="174">
        <v>0</v>
      </c>
      <c r="T219" s="175">
        <f t="shared" si="28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180</v>
      </c>
      <c r="AT219" s="176" t="s">
        <v>176</v>
      </c>
      <c r="AU219" s="176" t="s">
        <v>151</v>
      </c>
      <c r="AY219" s="16" t="s">
        <v>173</v>
      </c>
      <c r="BE219" s="177">
        <f t="shared" si="29"/>
        <v>0</v>
      </c>
      <c r="BF219" s="177">
        <f t="shared" si="30"/>
        <v>0</v>
      </c>
      <c r="BG219" s="177">
        <f t="shared" si="31"/>
        <v>0</v>
      </c>
      <c r="BH219" s="177">
        <f t="shared" si="32"/>
        <v>0</v>
      </c>
      <c r="BI219" s="177">
        <f t="shared" si="33"/>
        <v>0</v>
      </c>
      <c r="BJ219" s="16" t="s">
        <v>151</v>
      </c>
      <c r="BK219" s="177">
        <f t="shared" si="34"/>
        <v>0</v>
      </c>
      <c r="BL219" s="16" t="s">
        <v>180</v>
      </c>
      <c r="BM219" s="176" t="s">
        <v>340</v>
      </c>
    </row>
    <row r="220" spans="1:65" s="2" customFormat="1" ht="21.75" customHeight="1">
      <c r="A220" s="31"/>
      <c r="B220" s="129"/>
      <c r="C220" s="164" t="s">
        <v>359</v>
      </c>
      <c r="D220" s="164" t="s">
        <v>176</v>
      </c>
      <c r="E220" s="165" t="s">
        <v>555</v>
      </c>
      <c r="F220" s="166" t="s">
        <v>556</v>
      </c>
      <c r="G220" s="167" t="s">
        <v>186</v>
      </c>
      <c r="H220" s="168">
        <v>2.0790000000000002</v>
      </c>
      <c r="I220" s="169"/>
      <c r="J220" s="170">
        <f t="shared" si="25"/>
        <v>0</v>
      </c>
      <c r="K220" s="171"/>
      <c r="L220" s="32"/>
      <c r="M220" s="172" t="s">
        <v>1</v>
      </c>
      <c r="N220" s="173" t="s">
        <v>39</v>
      </c>
      <c r="O220" s="60"/>
      <c r="P220" s="174">
        <f t="shared" si="26"/>
        <v>0</v>
      </c>
      <c r="Q220" s="174">
        <v>0</v>
      </c>
      <c r="R220" s="174">
        <f t="shared" si="27"/>
        <v>0</v>
      </c>
      <c r="S220" s="174">
        <v>0</v>
      </c>
      <c r="T220" s="175">
        <f t="shared" si="28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180</v>
      </c>
      <c r="AT220" s="176" t="s">
        <v>176</v>
      </c>
      <c r="AU220" s="176" t="s">
        <v>151</v>
      </c>
      <c r="AY220" s="16" t="s">
        <v>173</v>
      </c>
      <c r="BE220" s="177">
        <f t="shared" si="29"/>
        <v>0</v>
      </c>
      <c r="BF220" s="177">
        <f t="shared" si="30"/>
        <v>0</v>
      </c>
      <c r="BG220" s="177">
        <f t="shared" si="31"/>
        <v>0</v>
      </c>
      <c r="BH220" s="177">
        <f t="shared" si="32"/>
        <v>0</v>
      </c>
      <c r="BI220" s="177">
        <f t="shared" si="33"/>
        <v>0</v>
      </c>
      <c r="BJ220" s="16" t="s">
        <v>151</v>
      </c>
      <c r="BK220" s="177">
        <f t="shared" si="34"/>
        <v>0</v>
      </c>
      <c r="BL220" s="16" t="s">
        <v>180</v>
      </c>
      <c r="BM220" s="176" t="s">
        <v>353</v>
      </c>
    </row>
    <row r="221" spans="1:65" s="2" customFormat="1" ht="24.2" customHeight="1">
      <c r="A221" s="31"/>
      <c r="B221" s="129"/>
      <c r="C221" s="164" t="s">
        <v>260</v>
      </c>
      <c r="D221" s="164" t="s">
        <v>176</v>
      </c>
      <c r="E221" s="165" t="s">
        <v>557</v>
      </c>
      <c r="F221" s="166" t="s">
        <v>558</v>
      </c>
      <c r="G221" s="167" t="s">
        <v>179</v>
      </c>
      <c r="H221" s="168">
        <v>20.79</v>
      </c>
      <c r="I221" s="169"/>
      <c r="J221" s="170">
        <f t="shared" si="25"/>
        <v>0</v>
      </c>
      <c r="K221" s="171"/>
      <c r="L221" s="32"/>
      <c r="M221" s="172" t="s">
        <v>1</v>
      </c>
      <c r="N221" s="173" t="s">
        <v>39</v>
      </c>
      <c r="O221" s="60"/>
      <c r="P221" s="174">
        <f t="shared" si="26"/>
        <v>0</v>
      </c>
      <c r="Q221" s="174">
        <v>0</v>
      </c>
      <c r="R221" s="174">
        <f t="shared" si="27"/>
        <v>0</v>
      </c>
      <c r="S221" s="174">
        <v>0</v>
      </c>
      <c r="T221" s="175">
        <f t="shared" si="2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180</v>
      </c>
      <c r="AT221" s="176" t="s">
        <v>176</v>
      </c>
      <c r="AU221" s="176" t="s">
        <v>151</v>
      </c>
      <c r="AY221" s="16" t="s">
        <v>173</v>
      </c>
      <c r="BE221" s="177">
        <f t="shared" si="29"/>
        <v>0</v>
      </c>
      <c r="BF221" s="177">
        <f t="shared" si="30"/>
        <v>0</v>
      </c>
      <c r="BG221" s="177">
        <f t="shared" si="31"/>
        <v>0</v>
      </c>
      <c r="BH221" s="177">
        <f t="shared" si="32"/>
        <v>0</v>
      </c>
      <c r="BI221" s="177">
        <f t="shared" si="33"/>
        <v>0</v>
      </c>
      <c r="BJ221" s="16" t="s">
        <v>151</v>
      </c>
      <c r="BK221" s="177">
        <f t="shared" si="34"/>
        <v>0</v>
      </c>
      <c r="BL221" s="16" t="s">
        <v>180</v>
      </c>
      <c r="BM221" s="176" t="s">
        <v>358</v>
      </c>
    </row>
    <row r="222" spans="1:65" s="2" customFormat="1" ht="24.2" customHeight="1">
      <c r="A222" s="31"/>
      <c r="B222" s="129"/>
      <c r="C222" s="164" t="s">
        <v>366</v>
      </c>
      <c r="D222" s="164" t="s">
        <v>176</v>
      </c>
      <c r="E222" s="165" t="s">
        <v>559</v>
      </c>
      <c r="F222" s="166" t="s">
        <v>560</v>
      </c>
      <c r="G222" s="167" t="s">
        <v>179</v>
      </c>
      <c r="H222" s="168">
        <v>20.79</v>
      </c>
      <c r="I222" s="169"/>
      <c r="J222" s="170">
        <f t="shared" si="25"/>
        <v>0</v>
      </c>
      <c r="K222" s="171"/>
      <c r="L222" s="32"/>
      <c r="M222" s="172" t="s">
        <v>1</v>
      </c>
      <c r="N222" s="173" t="s">
        <v>39</v>
      </c>
      <c r="O222" s="60"/>
      <c r="P222" s="174">
        <f t="shared" si="26"/>
        <v>0</v>
      </c>
      <c r="Q222" s="174">
        <v>0</v>
      </c>
      <c r="R222" s="174">
        <f t="shared" si="27"/>
        <v>0</v>
      </c>
      <c r="S222" s="174">
        <v>0</v>
      </c>
      <c r="T222" s="175">
        <f t="shared" si="2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180</v>
      </c>
      <c r="AT222" s="176" t="s">
        <v>176</v>
      </c>
      <c r="AU222" s="176" t="s">
        <v>151</v>
      </c>
      <c r="AY222" s="16" t="s">
        <v>173</v>
      </c>
      <c r="BE222" s="177">
        <f t="shared" si="29"/>
        <v>0</v>
      </c>
      <c r="BF222" s="177">
        <f t="shared" si="30"/>
        <v>0</v>
      </c>
      <c r="BG222" s="177">
        <f t="shared" si="31"/>
        <v>0</v>
      </c>
      <c r="BH222" s="177">
        <f t="shared" si="32"/>
        <v>0</v>
      </c>
      <c r="BI222" s="177">
        <f t="shared" si="33"/>
        <v>0</v>
      </c>
      <c r="BJ222" s="16" t="s">
        <v>151</v>
      </c>
      <c r="BK222" s="177">
        <f t="shared" si="34"/>
        <v>0</v>
      </c>
      <c r="BL222" s="16" t="s">
        <v>180</v>
      </c>
      <c r="BM222" s="176" t="s">
        <v>362</v>
      </c>
    </row>
    <row r="223" spans="1:65" s="2" customFormat="1" ht="24.2" customHeight="1">
      <c r="A223" s="31"/>
      <c r="B223" s="129"/>
      <c r="C223" s="164" t="s">
        <v>263</v>
      </c>
      <c r="D223" s="164" t="s">
        <v>176</v>
      </c>
      <c r="E223" s="165" t="s">
        <v>561</v>
      </c>
      <c r="F223" s="166" t="s">
        <v>562</v>
      </c>
      <c r="G223" s="167" t="s">
        <v>267</v>
      </c>
      <c r="H223" s="168">
        <v>0.188</v>
      </c>
      <c r="I223" s="169"/>
      <c r="J223" s="170">
        <f t="shared" si="25"/>
        <v>0</v>
      </c>
      <c r="K223" s="171"/>
      <c r="L223" s="32"/>
      <c r="M223" s="172" t="s">
        <v>1</v>
      </c>
      <c r="N223" s="173" t="s">
        <v>39</v>
      </c>
      <c r="O223" s="60"/>
      <c r="P223" s="174">
        <f t="shared" si="26"/>
        <v>0</v>
      </c>
      <c r="Q223" s="174">
        <v>0</v>
      </c>
      <c r="R223" s="174">
        <f t="shared" si="27"/>
        <v>0</v>
      </c>
      <c r="S223" s="174">
        <v>0</v>
      </c>
      <c r="T223" s="175">
        <f t="shared" si="2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180</v>
      </c>
      <c r="AT223" s="176" t="s">
        <v>176</v>
      </c>
      <c r="AU223" s="176" t="s">
        <v>151</v>
      </c>
      <c r="AY223" s="16" t="s">
        <v>173</v>
      </c>
      <c r="BE223" s="177">
        <f t="shared" si="29"/>
        <v>0</v>
      </c>
      <c r="BF223" s="177">
        <f t="shared" si="30"/>
        <v>0</v>
      </c>
      <c r="BG223" s="177">
        <f t="shared" si="31"/>
        <v>0</v>
      </c>
      <c r="BH223" s="177">
        <f t="shared" si="32"/>
        <v>0</v>
      </c>
      <c r="BI223" s="177">
        <f t="shared" si="33"/>
        <v>0</v>
      </c>
      <c r="BJ223" s="16" t="s">
        <v>151</v>
      </c>
      <c r="BK223" s="177">
        <f t="shared" si="34"/>
        <v>0</v>
      </c>
      <c r="BL223" s="16" t="s">
        <v>180</v>
      </c>
      <c r="BM223" s="176" t="s">
        <v>365</v>
      </c>
    </row>
    <row r="224" spans="1:65" s="2" customFormat="1" ht="24.2" customHeight="1">
      <c r="A224" s="31"/>
      <c r="B224" s="129"/>
      <c r="C224" s="164" t="s">
        <v>375</v>
      </c>
      <c r="D224" s="164" t="s">
        <v>176</v>
      </c>
      <c r="E224" s="165" t="s">
        <v>563</v>
      </c>
      <c r="F224" s="166" t="s">
        <v>564</v>
      </c>
      <c r="G224" s="167" t="s">
        <v>186</v>
      </c>
      <c r="H224" s="168">
        <v>25.518000000000001</v>
      </c>
      <c r="I224" s="169"/>
      <c r="J224" s="170">
        <f t="shared" si="25"/>
        <v>0</v>
      </c>
      <c r="K224" s="171"/>
      <c r="L224" s="32"/>
      <c r="M224" s="172" t="s">
        <v>1</v>
      </c>
      <c r="N224" s="173" t="s">
        <v>39</v>
      </c>
      <c r="O224" s="60"/>
      <c r="P224" s="174">
        <f t="shared" si="26"/>
        <v>0</v>
      </c>
      <c r="Q224" s="174">
        <v>0</v>
      </c>
      <c r="R224" s="174">
        <f t="shared" si="27"/>
        <v>0</v>
      </c>
      <c r="S224" s="174">
        <v>0</v>
      </c>
      <c r="T224" s="175">
        <f t="shared" si="2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180</v>
      </c>
      <c r="AT224" s="176" t="s">
        <v>176</v>
      </c>
      <c r="AU224" s="176" t="s">
        <v>151</v>
      </c>
      <c r="AY224" s="16" t="s">
        <v>173</v>
      </c>
      <c r="BE224" s="177">
        <f t="shared" si="29"/>
        <v>0</v>
      </c>
      <c r="BF224" s="177">
        <f t="shared" si="30"/>
        <v>0</v>
      </c>
      <c r="BG224" s="177">
        <f t="shared" si="31"/>
        <v>0</v>
      </c>
      <c r="BH224" s="177">
        <f t="shared" si="32"/>
        <v>0</v>
      </c>
      <c r="BI224" s="177">
        <f t="shared" si="33"/>
        <v>0</v>
      </c>
      <c r="BJ224" s="16" t="s">
        <v>151</v>
      </c>
      <c r="BK224" s="177">
        <f t="shared" si="34"/>
        <v>0</v>
      </c>
      <c r="BL224" s="16" t="s">
        <v>180</v>
      </c>
      <c r="BM224" s="176" t="s">
        <v>369</v>
      </c>
    </row>
    <row r="225" spans="1:65" s="2" customFormat="1" ht="24.2" customHeight="1">
      <c r="A225" s="31"/>
      <c r="B225" s="129"/>
      <c r="C225" s="164" t="s">
        <v>268</v>
      </c>
      <c r="D225" s="164" t="s">
        <v>176</v>
      </c>
      <c r="E225" s="165" t="s">
        <v>565</v>
      </c>
      <c r="F225" s="166" t="s">
        <v>566</v>
      </c>
      <c r="G225" s="167" t="s">
        <v>267</v>
      </c>
      <c r="H225" s="168">
        <v>0.625</v>
      </c>
      <c r="I225" s="169"/>
      <c r="J225" s="170">
        <f t="shared" si="25"/>
        <v>0</v>
      </c>
      <c r="K225" s="171"/>
      <c r="L225" s="32"/>
      <c r="M225" s="172" t="s">
        <v>1</v>
      </c>
      <c r="N225" s="173" t="s">
        <v>39</v>
      </c>
      <c r="O225" s="60"/>
      <c r="P225" s="174">
        <f t="shared" si="26"/>
        <v>0</v>
      </c>
      <c r="Q225" s="174">
        <v>0</v>
      </c>
      <c r="R225" s="174">
        <f t="shared" si="27"/>
        <v>0</v>
      </c>
      <c r="S225" s="174">
        <v>0</v>
      </c>
      <c r="T225" s="175">
        <f t="shared" si="2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180</v>
      </c>
      <c r="AT225" s="176" t="s">
        <v>176</v>
      </c>
      <c r="AU225" s="176" t="s">
        <v>151</v>
      </c>
      <c r="AY225" s="16" t="s">
        <v>173</v>
      </c>
      <c r="BE225" s="177">
        <f t="shared" si="29"/>
        <v>0</v>
      </c>
      <c r="BF225" s="177">
        <f t="shared" si="30"/>
        <v>0</v>
      </c>
      <c r="BG225" s="177">
        <f t="shared" si="31"/>
        <v>0</v>
      </c>
      <c r="BH225" s="177">
        <f t="shared" si="32"/>
        <v>0</v>
      </c>
      <c r="BI225" s="177">
        <f t="shared" si="33"/>
        <v>0</v>
      </c>
      <c r="BJ225" s="16" t="s">
        <v>151</v>
      </c>
      <c r="BK225" s="177">
        <f t="shared" si="34"/>
        <v>0</v>
      </c>
      <c r="BL225" s="16" t="s">
        <v>180</v>
      </c>
      <c r="BM225" s="176" t="s">
        <v>374</v>
      </c>
    </row>
    <row r="226" spans="1:65" s="2" customFormat="1" ht="24.2" customHeight="1">
      <c r="A226" s="31"/>
      <c r="B226" s="129"/>
      <c r="C226" s="164" t="s">
        <v>385</v>
      </c>
      <c r="D226" s="164" t="s">
        <v>176</v>
      </c>
      <c r="E226" s="165" t="s">
        <v>567</v>
      </c>
      <c r="F226" s="166" t="s">
        <v>568</v>
      </c>
      <c r="G226" s="167" t="s">
        <v>267</v>
      </c>
      <c r="H226" s="168">
        <v>0.72499999999999998</v>
      </c>
      <c r="I226" s="169"/>
      <c r="J226" s="170">
        <f t="shared" si="25"/>
        <v>0</v>
      </c>
      <c r="K226" s="171"/>
      <c r="L226" s="32"/>
      <c r="M226" s="172" t="s">
        <v>1</v>
      </c>
      <c r="N226" s="173" t="s">
        <v>39</v>
      </c>
      <c r="O226" s="60"/>
      <c r="P226" s="174">
        <f t="shared" si="26"/>
        <v>0</v>
      </c>
      <c r="Q226" s="174">
        <v>0</v>
      </c>
      <c r="R226" s="174">
        <f t="shared" si="27"/>
        <v>0</v>
      </c>
      <c r="S226" s="174">
        <v>0</v>
      </c>
      <c r="T226" s="175">
        <f t="shared" si="2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180</v>
      </c>
      <c r="AT226" s="176" t="s">
        <v>176</v>
      </c>
      <c r="AU226" s="176" t="s">
        <v>151</v>
      </c>
      <c r="AY226" s="16" t="s">
        <v>173</v>
      </c>
      <c r="BE226" s="177">
        <f t="shared" si="29"/>
        <v>0</v>
      </c>
      <c r="BF226" s="177">
        <f t="shared" si="30"/>
        <v>0</v>
      </c>
      <c r="BG226" s="177">
        <f t="shared" si="31"/>
        <v>0</v>
      </c>
      <c r="BH226" s="177">
        <f t="shared" si="32"/>
        <v>0</v>
      </c>
      <c r="BI226" s="177">
        <f t="shared" si="33"/>
        <v>0</v>
      </c>
      <c r="BJ226" s="16" t="s">
        <v>151</v>
      </c>
      <c r="BK226" s="177">
        <f t="shared" si="34"/>
        <v>0</v>
      </c>
      <c r="BL226" s="16" t="s">
        <v>180</v>
      </c>
      <c r="BM226" s="176" t="s">
        <v>378</v>
      </c>
    </row>
    <row r="227" spans="1:65" s="2" customFormat="1" ht="37.9" customHeight="1">
      <c r="A227" s="31"/>
      <c r="B227" s="129"/>
      <c r="C227" s="164" t="s">
        <v>271</v>
      </c>
      <c r="D227" s="164" t="s">
        <v>176</v>
      </c>
      <c r="E227" s="165" t="s">
        <v>569</v>
      </c>
      <c r="F227" s="166" t="s">
        <v>570</v>
      </c>
      <c r="G227" s="167" t="s">
        <v>186</v>
      </c>
      <c r="H227" s="168">
        <v>14.475</v>
      </c>
      <c r="I227" s="169"/>
      <c r="J227" s="170">
        <f t="shared" si="25"/>
        <v>0</v>
      </c>
      <c r="K227" s="171"/>
      <c r="L227" s="32"/>
      <c r="M227" s="172" t="s">
        <v>1</v>
      </c>
      <c r="N227" s="173" t="s">
        <v>39</v>
      </c>
      <c r="O227" s="60"/>
      <c r="P227" s="174">
        <f t="shared" si="26"/>
        <v>0</v>
      </c>
      <c r="Q227" s="174">
        <v>0</v>
      </c>
      <c r="R227" s="174">
        <f t="shared" si="27"/>
        <v>0</v>
      </c>
      <c r="S227" s="174">
        <v>0</v>
      </c>
      <c r="T227" s="175">
        <f t="shared" si="2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180</v>
      </c>
      <c r="AT227" s="176" t="s">
        <v>176</v>
      </c>
      <c r="AU227" s="176" t="s">
        <v>151</v>
      </c>
      <c r="AY227" s="16" t="s">
        <v>173</v>
      </c>
      <c r="BE227" s="177">
        <f t="shared" si="29"/>
        <v>0</v>
      </c>
      <c r="BF227" s="177">
        <f t="shared" si="30"/>
        <v>0</v>
      </c>
      <c r="BG227" s="177">
        <f t="shared" si="31"/>
        <v>0</v>
      </c>
      <c r="BH227" s="177">
        <f t="shared" si="32"/>
        <v>0</v>
      </c>
      <c r="BI227" s="177">
        <f t="shared" si="33"/>
        <v>0</v>
      </c>
      <c r="BJ227" s="16" t="s">
        <v>151</v>
      </c>
      <c r="BK227" s="177">
        <f t="shared" si="34"/>
        <v>0</v>
      </c>
      <c r="BL227" s="16" t="s">
        <v>180</v>
      </c>
      <c r="BM227" s="176" t="s">
        <v>382</v>
      </c>
    </row>
    <row r="228" spans="1:65" s="12" customFormat="1" ht="22.9" customHeight="1">
      <c r="B228" s="151"/>
      <c r="D228" s="152" t="s">
        <v>72</v>
      </c>
      <c r="E228" s="162" t="s">
        <v>187</v>
      </c>
      <c r="F228" s="162" t="s">
        <v>571</v>
      </c>
      <c r="I228" s="154"/>
      <c r="J228" s="163">
        <f>BK228</f>
        <v>0</v>
      </c>
      <c r="L228" s="151"/>
      <c r="M228" s="156"/>
      <c r="N228" s="157"/>
      <c r="O228" s="157"/>
      <c r="P228" s="158">
        <f>SUM(P229:P285)</f>
        <v>0</v>
      </c>
      <c r="Q228" s="157"/>
      <c r="R228" s="158">
        <f>SUM(R229:R285)</f>
        <v>8.2233098000000009</v>
      </c>
      <c r="S228" s="157"/>
      <c r="T228" s="159">
        <f>SUM(T229:T285)</f>
        <v>0</v>
      </c>
      <c r="AR228" s="152" t="s">
        <v>81</v>
      </c>
      <c r="AT228" s="160" t="s">
        <v>72</v>
      </c>
      <c r="AU228" s="160" t="s">
        <v>81</v>
      </c>
      <c r="AY228" s="152" t="s">
        <v>173</v>
      </c>
      <c r="BK228" s="161">
        <f>SUM(BK229:BK285)</f>
        <v>0</v>
      </c>
    </row>
    <row r="229" spans="1:65" s="2" customFormat="1" ht="24.2" customHeight="1">
      <c r="A229" s="31"/>
      <c r="B229" s="129"/>
      <c r="C229" s="164" t="s">
        <v>394</v>
      </c>
      <c r="D229" s="164" t="s">
        <v>176</v>
      </c>
      <c r="E229" s="165" t="s">
        <v>572</v>
      </c>
      <c r="F229" s="166" t="s">
        <v>573</v>
      </c>
      <c r="G229" s="167" t="s">
        <v>179</v>
      </c>
      <c r="H229" s="168">
        <v>552.45000000000005</v>
      </c>
      <c r="I229" s="169"/>
      <c r="J229" s="170">
        <f t="shared" ref="J229:J235" si="35">ROUND(I229*H229,2)</f>
        <v>0</v>
      </c>
      <c r="K229" s="171"/>
      <c r="L229" s="32"/>
      <c r="M229" s="172" t="s">
        <v>1</v>
      </c>
      <c r="N229" s="173" t="s">
        <v>39</v>
      </c>
      <c r="O229" s="60"/>
      <c r="P229" s="174">
        <f t="shared" ref="P229:P235" si="36">O229*H229</f>
        <v>0</v>
      </c>
      <c r="Q229" s="174">
        <v>0</v>
      </c>
      <c r="R229" s="174">
        <f t="shared" ref="R229:R235" si="37">Q229*H229</f>
        <v>0</v>
      </c>
      <c r="S229" s="174">
        <v>0</v>
      </c>
      <c r="T229" s="175">
        <f t="shared" ref="T229:T235" si="38"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180</v>
      </c>
      <c r="AT229" s="176" t="s">
        <v>176</v>
      </c>
      <c r="AU229" s="176" t="s">
        <v>151</v>
      </c>
      <c r="AY229" s="16" t="s">
        <v>173</v>
      </c>
      <c r="BE229" s="177">
        <f t="shared" ref="BE229:BE235" si="39">IF(N229="základná",J229,0)</f>
        <v>0</v>
      </c>
      <c r="BF229" s="177">
        <f t="shared" ref="BF229:BF235" si="40">IF(N229="znížená",J229,0)</f>
        <v>0</v>
      </c>
      <c r="BG229" s="177">
        <f t="shared" ref="BG229:BG235" si="41">IF(N229="zákl. prenesená",J229,0)</f>
        <v>0</v>
      </c>
      <c r="BH229" s="177">
        <f t="shared" ref="BH229:BH235" si="42">IF(N229="zníž. prenesená",J229,0)</f>
        <v>0</v>
      </c>
      <c r="BI229" s="177">
        <f t="shared" ref="BI229:BI235" si="43">IF(N229="nulová",J229,0)</f>
        <v>0</v>
      </c>
      <c r="BJ229" s="16" t="s">
        <v>151</v>
      </c>
      <c r="BK229" s="177">
        <f t="shared" ref="BK229:BK235" si="44">ROUND(I229*H229,2)</f>
        <v>0</v>
      </c>
      <c r="BL229" s="16" t="s">
        <v>180</v>
      </c>
      <c r="BM229" s="176" t="s">
        <v>388</v>
      </c>
    </row>
    <row r="230" spans="1:65" s="2" customFormat="1" ht="24.2" customHeight="1">
      <c r="A230" s="31"/>
      <c r="B230" s="129"/>
      <c r="C230" s="164" t="s">
        <v>275</v>
      </c>
      <c r="D230" s="164" t="s">
        <v>176</v>
      </c>
      <c r="E230" s="165" t="s">
        <v>574</v>
      </c>
      <c r="F230" s="166" t="s">
        <v>575</v>
      </c>
      <c r="G230" s="167" t="s">
        <v>179</v>
      </c>
      <c r="H230" s="168">
        <v>552.45000000000005</v>
      </c>
      <c r="I230" s="169"/>
      <c r="J230" s="170">
        <f t="shared" si="35"/>
        <v>0</v>
      </c>
      <c r="K230" s="171"/>
      <c r="L230" s="32"/>
      <c r="M230" s="172" t="s">
        <v>1</v>
      </c>
      <c r="N230" s="173" t="s">
        <v>39</v>
      </c>
      <c r="O230" s="60"/>
      <c r="P230" s="174">
        <f t="shared" si="36"/>
        <v>0</v>
      </c>
      <c r="Q230" s="174">
        <v>0</v>
      </c>
      <c r="R230" s="174">
        <f t="shared" si="37"/>
        <v>0</v>
      </c>
      <c r="S230" s="174">
        <v>0</v>
      </c>
      <c r="T230" s="175">
        <f t="shared" si="3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180</v>
      </c>
      <c r="AT230" s="176" t="s">
        <v>176</v>
      </c>
      <c r="AU230" s="176" t="s">
        <v>151</v>
      </c>
      <c r="AY230" s="16" t="s">
        <v>173</v>
      </c>
      <c r="BE230" s="177">
        <f t="shared" si="39"/>
        <v>0</v>
      </c>
      <c r="BF230" s="177">
        <f t="shared" si="40"/>
        <v>0</v>
      </c>
      <c r="BG230" s="177">
        <f t="shared" si="41"/>
        <v>0</v>
      </c>
      <c r="BH230" s="177">
        <f t="shared" si="42"/>
        <v>0</v>
      </c>
      <c r="BI230" s="177">
        <f t="shared" si="43"/>
        <v>0</v>
      </c>
      <c r="BJ230" s="16" t="s">
        <v>151</v>
      </c>
      <c r="BK230" s="177">
        <f t="shared" si="44"/>
        <v>0</v>
      </c>
      <c r="BL230" s="16" t="s">
        <v>180</v>
      </c>
      <c r="BM230" s="176" t="s">
        <v>393</v>
      </c>
    </row>
    <row r="231" spans="1:65" s="2" customFormat="1" ht="33" customHeight="1">
      <c r="A231" s="31"/>
      <c r="B231" s="129"/>
      <c r="C231" s="164" t="s">
        <v>403</v>
      </c>
      <c r="D231" s="164" t="s">
        <v>176</v>
      </c>
      <c r="E231" s="165" t="s">
        <v>576</v>
      </c>
      <c r="F231" s="166" t="s">
        <v>577</v>
      </c>
      <c r="G231" s="167" t="s">
        <v>179</v>
      </c>
      <c r="H231" s="168">
        <v>1172.6590000000001</v>
      </c>
      <c r="I231" s="169"/>
      <c r="J231" s="170">
        <f t="shared" si="35"/>
        <v>0</v>
      </c>
      <c r="K231" s="171"/>
      <c r="L231" s="32"/>
      <c r="M231" s="172" t="s">
        <v>1</v>
      </c>
      <c r="N231" s="173" t="s">
        <v>39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180</v>
      </c>
      <c r="AT231" s="176" t="s">
        <v>176</v>
      </c>
      <c r="AU231" s="176" t="s">
        <v>151</v>
      </c>
      <c r="AY231" s="16" t="s">
        <v>173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151</v>
      </c>
      <c r="BK231" s="177">
        <f t="shared" si="44"/>
        <v>0</v>
      </c>
      <c r="BL231" s="16" t="s">
        <v>180</v>
      </c>
      <c r="BM231" s="176" t="s">
        <v>397</v>
      </c>
    </row>
    <row r="232" spans="1:65" s="2" customFormat="1" ht="24.2" customHeight="1">
      <c r="A232" s="31"/>
      <c r="B232" s="129"/>
      <c r="C232" s="164" t="s">
        <v>278</v>
      </c>
      <c r="D232" s="164" t="s">
        <v>176</v>
      </c>
      <c r="E232" s="165" t="s">
        <v>578</v>
      </c>
      <c r="F232" s="166" t="s">
        <v>579</v>
      </c>
      <c r="G232" s="167" t="s">
        <v>179</v>
      </c>
      <c r="H232" s="168">
        <v>2545.9070000000002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39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180</v>
      </c>
      <c r="AT232" s="176" t="s">
        <v>176</v>
      </c>
      <c r="AU232" s="176" t="s">
        <v>151</v>
      </c>
      <c r="AY232" s="16" t="s">
        <v>173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151</v>
      </c>
      <c r="BK232" s="177">
        <f t="shared" si="44"/>
        <v>0</v>
      </c>
      <c r="BL232" s="16" t="s">
        <v>180</v>
      </c>
      <c r="BM232" s="176" t="s">
        <v>402</v>
      </c>
    </row>
    <row r="233" spans="1:65" s="2" customFormat="1" ht="24.2" customHeight="1">
      <c r="A233" s="31"/>
      <c r="B233" s="129"/>
      <c r="C233" s="164" t="s">
        <v>580</v>
      </c>
      <c r="D233" s="164" t="s">
        <v>176</v>
      </c>
      <c r="E233" s="165" t="s">
        <v>581</v>
      </c>
      <c r="F233" s="166" t="s">
        <v>582</v>
      </c>
      <c r="G233" s="167" t="s">
        <v>179</v>
      </c>
      <c r="H233" s="168">
        <v>2545.9070000000002</v>
      </c>
      <c r="I233" s="169"/>
      <c r="J233" s="170">
        <f t="shared" si="35"/>
        <v>0</v>
      </c>
      <c r="K233" s="171"/>
      <c r="L233" s="32"/>
      <c r="M233" s="172" t="s">
        <v>1</v>
      </c>
      <c r="N233" s="173" t="s">
        <v>39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180</v>
      </c>
      <c r="AT233" s="176" t="s">
        <v>176</v>
      </c>
      <c r="AU233" s="176" t="s">
        <v>151</v>
      </c>
      <c r="AY233" s="16" t="s">
        <v>173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151</v>
      </c>
      <c r="BK233" s="177">
        <f t="shared" si="44"/>
        <v>0</v>
      </c>
      <c r="BL233" s="16" t="s">
        <v>180</v>
      </c>
      <c r="BM233" s="176" t="s">
        <v>406</v>
      </c>
    </row>
    <row r="234" spans="1:65" s="2" customFormat="1" ht="24.2" customHeight="1">
      <c r="A234" s="31"/>
      <c r="B234" s="129"/>
      <c r="C234" s="164" t="s">
        <v>282</v>
      </c>
      <c r="D234" s="164" t="s">
        <v>176</v>
      </c>
      <c r="E234" s="165" t="s">
        <v>583</v>
      </c>
      <c r="F234" s="166" t="s">
        <v>584</v>
      </c>
      <c r="G234" s="167" t="s">
        <v>179</v>
      </c>
      <c r="H234" s="168">
        <v>1812.827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39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180</v>
      </c>
      <c r="AT234" s="176" t="s">
        <v>176</v>
      </c>
      <c r="AU234" s="176" t="s">
        <v>151</v>
      </c>
      <c r="AY234" s="16" t="s">
        <v>173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151</v>
      </c>
      <c r="BK234" s="177">
        <f t="shared" si="44"/>
        <v>0</v>
      </c>
      <c r="BL234" s="16" t="s">
        <v>180</v>
      </c>
      <c r="BM234" s="176" t="s">
        <v>413</v>
      </c>
    </row>
    <row r="235" spans="1:65" s="2" customFormat="1" ht="24.2" customHeight="1">
      <c r="A235" s="31"/>
      <c r="B235" s="129"/>
      <c r="C235" s="164" t="s">
        <v>585</v>
      </c>
      <c r="D235" s="164" t="s">
        <v>176</v>
      </c>
      <c r="E235" s="165" t="s">
        <v>586</v>
      </c>
      <c r="F235" s="166" t="s">
        <v>587</v>
      </c>
      <c r="G235" s="167" t="s">
        <v>179</v>
      </c>
      <c r="H235" s="168">
        <v>1742.539</v>
      </c>
      <c r="I235" s="169"/>
      <c r="J235" s="170">
        <f t="shared" si="35"/>
        <v>0</v>
      </c>
      <c r="K235" s="171"/>
      <c r="L235" s="32"/>
      <c r="M235" s="172" t="s">
        <v>1</v>
      </c>
      <c r="N235" s="173" t="s">
        <v>39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180</v>
      </c>
      <c r="AT235" s="176" t="s">
        <v>176</v>
      </c>
      <c r="AU235" s="176" t="s">
        <v>151</v>
      </c>
      <c r="AY235" s="16" t="s">
        <v>173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151</v>
      </c>
      <c r="BK235" s="177">
        <f t="shared" si="44"/>
        <v>0</v>
      </c>
      <c r="BL235" s="16" t="s">
        <v>180</v>
      </c>
      <c r="BM235" s="176" t="s">
        <v>588</v>
      </c>
    </row>
    <row r="236" spans="1:65" s="13" customFormat="1">
      <c r="B236" s="194"/>
      <c r="D236" s="195" t="s">
        <v>466</v>
      </c>
      <c r="E236" s="196" t="s">
        <v>1</v>
      </c>
      <c r="F236" s="197" t="s">
        <v>589</v>
      </c>
      <c r="H236" s="198">
        <v>1742.539</v>
      </c>
      <c r="I236" s="199"/>
      <c r="L236" s="194"/>
      <c r="M236" s="200"/>
      <c r="N236" s="201"/>
      <c r="O236" s="201"/>
      <c r="P236" s="201"/>
      <c r="Q236" s="201"/>
      <c r="R236" s="201"/>
      <c r="S236" s="201"/>
      <c r="T236" s="202"/>
      <c r="AT236" s="196" t="s">
        <v>466</v>
      </c>
      <c r="AU236" s="196" t="s">
        <v>151</v>
      </c>
      <c r="AV236" s="13" t="s">
        <v>151</v>
      </c>
      <c r="AW236" s="13" t="s">
        <v>30</v>
      </c>
      <c r="AX236" s="13" t="s">
        <v>81</v>
      </c>
      <c r="AY236" s="196" t="s">
        <v>173</v>
      </c>
    </row>
    <row r="237" spans="1:65" s="2" customFormat="1" ht="24.2" customHeight="1">
      <c r="A237" s="31"/>
      <c r="B237" s="129"/>
      <c r="C237" s="164" t="s">
        <v>285</v>
      </c>
      <c r="D237" s="164" t="s">
        <v>176</v>
      </c>
      <c r="E237" s="165" t="s">
        <v>590</v>
      </c>
      <c r="F237" s="166" t="s">
        <v>591</v>
      </c>
      <c r="G237" s="167" t="s">
        <v>179</v>
      </c>
      <c r="H237" s="168">
        <v>8.2799999999999994</v>
      </c>
      <c r="I237" s="169"/>
      <c r="J237" s="170">
        <f t="shared" ref="J237:J246" si="45">ROUND(I237*H237,2)</f>
        <v>0</v>
      </c>
      <c r="K237" s="171"/>
      <c r="L237" s="32"/>
      <c r="M237" s="172" t="s">
        <v>1</v>
      </c>
      <c r="N237" s="173" t="s">
        <v>39</v>
      </c>
      <c r="O237" s="60"/>
      <c r="P237" s="174">
        <f t="shared" ref="P237:P246" si="46">O237*H237</f>
        <v>0</v>
      </c>
      <c r="Q237" s="174">
        <v>2.52E-2</v>
      </c>
      <c r="R237" s="174">
        <f t="shared" ref="R237:R246" si="47">Q237*H237</f>
        <v>0.20865599999999998</v>
      </c>
      <c r="S237" s="174">
        <v>0</v>
      </c>
      <c r="T237" s="175">
        <f t="shared" ref="T237:T246" si="48"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180</v>
      </c>
      <c r="AT237" s="176" t="s">
        <v>176</v>
      </c>
      <c r="AU237" s="176" t="s">
        <v>151</v>
      </c>
      <c r="AY237" s="16" t="s">
        <v>173</v>
      </c>
      <c r="BE237" s="177">
        <f t="shared" ref="BE237:BE246" si="49">IF(N237="základná",J237,0)</f>
        <v>0</v>
      </c>
      <c r="BF237" s="177">
        <f t="shared" ref="BF237:BF246" si="50">IF(N237="znížená",J237,0)</f>
        <v>0</v>
      </c>
      <c r="BG237" s="177">
        <f t="shared" ref="BG237:BG246" si="51">IF(N237="zákl. prenesená",J237,0)</f>
        <v>0</v>
      </c>
      <c r="BH237" s="177">
        <f t="shared" ref="BH237:BH246" si="52">IF(N237="zníž. prenesená",J237,0)</f>
        <v>0</v>
      </c>
      <c r="BI237" s="177">
        <f t="shared" ref="BI237:BI246" si="53">IF(N237="nulová",J237,0)</f>
        <v>0</v>
      </c>
      <c r="BJ237" s="16" t="s">
        <v>151</v>
      </c>
      <c r="BK237" s="177">
        <f t="shared" ref="BK237:BK246" si="54">ROUND(I237*H237,2)</f>
        <v>0</v>
      </c>
      <c r="BL237" s="16" t="s">
        <v>180</v>
      </c>
      <c r="BM237" s="176" t="s">
        <v>592</v>
      </c>
    </row>
    <row r="238" spans="1:65" s="2" customFormat="1" ht="24.2" customHeight="1">
      <c r="A238" s="31"/>
      <c r="B238" s="129"/>
      <c r="C238" s="164" t="s">
        <v>593</v>
      </c>
      <c r="D238" s="164" t="s">
        <v>176</v>
      </c>
      <c r="E238" s="165" t="s">
        <v>594</v>
      </c>
      <c r="F238" s="166" t="s">
        <v>595</v>
      </c>
      <c r="G238" s="167" t="s">
        <v>179</v>
      </c>
      <c r="H238" s="168">
        <v>8.2799999999999994</v>
      </c>
      <c r="I238" s="169"/>
      <c r="J238" s="170">
        <f t="shared" si="45"/>
        <v>0</v>
      </c>
      <c r="K238" s="171"/>
      <c r="L238" s="32"/>
      <c r="M238" s="172" t="s">
        <v>1</v>
      </c>
      <c r="N238" s="173" t="s">
        <v>39</v>
      </c>
      <c r="O238" s="60"/>
      <c r="P238" s="174">
        <f t="shared" si="46"/>
        <v>0</v>
      </c>
      <c r="Q238" s="174">
        <v>6.8199999999999997E-3</v>
      </c>
      <c r="R238" s="174">
        <f t="shared" si="47"/>
        <v>5.6469599999999995E-2</v>
      </c>
      <c r="S238" s="174">
        <v>0</v>
      </c>
      <c r="T238" s="175">
        <f t="shared" si="4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180</v>
      </c>
      <c r="AT238" s="176" t="s">
        <v>176</v>
      </c>
      <c r="AU238" s="176" t="s">
        <v>151</v>
      </c>
      <c r="AY238" s="16" t="s">
        <v>173</v>
      </c>
      <c r="BE238" s="177">
        <f t="shared" si="49"/>
        <v>0</v>
      </c>
      <c r="BF238" s="177">
        <f t="shared" si="50"/>
        <v>0</v>
      </c>
      <c r="BG238" s="177">
        <f t="shared" si="51"/>
        <v>0</v>
      </c>
      <c r="BH238" s="177">
        <f t="shared" si="52"/>
        <v>0</v>
      </c>
      <c r="BI238" s="177">
        <f t="shared" si="53"/>
        <v>0</v>
      </c>
      <c r="BJ238" s="16" t="s">
        <v>151</v>
      </c>
      <c r="BK238" s="177">
        <f t="shared" si="54"/>
        <v>0</v>
      </c>
      <c r="BL238" s="16" t="s">
        <v>180</v>
      </c>
      <c r="BM238" s="176" t="s">
        <v>596</v>
      </c>
    </row>
    <row r="239" spans="1:65" s="2" customFormat="1" ht="24.2" customHeight="1">
      <c r="A239" s="31"/>
      <c r="B239" s="129"/>
      <c r="C239" s="164" t="s">
        <v>294</v>
      </c>
      <c r="D239" s="164" t="s">
        <v>176</v>
      </c>
      <c r="E239" s="165" t="s">
        <v>597</v>
      </c>
      <c r="F239" s="166" t="s">
        <v>598</v>
      </c>
      <c r="G239" s="167" t="s">
        <v>179</v>
      </c>
      <c r="H239" s="168">
        <v>189.8</v>
      </c>
      <c r="I239" s="169"/>
      <c r="J239" s="170">
        <f t="shared" si="45"/>
        <v>0</v>
      </c>
      <c r="K239" s="171"/>
      <c r="L239" s="32"/>
      <c r="M239" s="172" t="s">
        <v>1</v>
      </c>
      <c r="N239" s="173" t="s">
        <v>39</v>
      </c>
      <c r="O239" s="60"/>
      <c r="P239" s="174">
        <f t="shared" si="46"/>
        <v>0</v>
      </c>
      <c r="Q239" s="174">
        <v>0</v>
      </c>
      <c r="R239" s="174">
        <f t="shared" si="47"/>
        <v>0</v>
      </c>
      <c r="S239" s="174">
        <v>0</v>
      </c>
      <c r="T239" s="175">
        <f t="shared" si="4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180</v>
      </c>
      <c r="AT239" s="176" t="s">
        <v>176</v>
      </c>
      <c r="AU239" s="176" t="s">
        <v>151</v>
      </c>
      <c r="AY239" s="16" t="s">
        <v>173</v>
      </c>
      <c r="BE239" s="177">
        <f t="shared" si="49"/>
        <v>0</v>
      </c>
      <c r="BF239" s="177">
        <f t="shared" si="50"/>
        <v>0</v>
      </c>
      <c r="BG239" s="177">
        <f t="shared" si="51"/>
        <v>0</v>
      </c>
      <c r="BH239" s="177">
        <f t="shared" si="52"/>
        <v>0</v>
      </c>
      <c r="BI239" s="177">
        <f t="shared" si="53"/>
        <v>0</v>
      </c>
      <c r="BJ239" s="16" t="s">
        <v>151</v>
      </c>
      <c r="BK239" s="177">
        <f t="shared" si="54"/>
        <v>0</v>
      </c>
      <c r="BL239" s="16" t="s">
        <v>180</v>
      </c>
      <c r="BM239" s="176" t="s">
        <v>599</v>
      </c>
    </row>
    <row r="240" spans="1:65" s="2" customFormat="1" ht="33" customHeight="1">
      <c r="A240" s="31"/>
      <c r="B240" s="129"/>
      <c r="C240" s="164" t="s">
        <v>600</v>
      </c>
      <c r="D240" s="164" t="s">
        <v>176</v>
      </c>
      <c r="E240" s="165" t="s">
        <v>601</v>
      </c>
      <c r="F240" s="166" t="s">
        <v>602</v>
      </c>
      <c r="G240" s="167" t="s">
        <v>179</v>
      </c>
      <c r="H240" s="168">
        <v>1570.182</v>
      </c>
      <c r="I240" s="169"/>
      <c r="J240" s="170">
        <f t="shared" si="45"/>
        <v>0</v>
      </c>
      <c r="K240" s="171"/>
      <c r="L240" s="32"/>
      <c r="M240" s="172" t="s">
        <v>1</v>
      </c>
      <c r="N240" s="173" t="s">
        <v>39</v>
      </c>
      <c r="O240" s="60"/>
      <c r="P240" s="174">
        <f t="shared" si="46"/>
        <v>0</v>
      </c>
      <c r="Q240" s="174">
        <v>0</v>
      </c>
      <c r="R240" s="174">
        <f t="shared" si="47"/>
        <v>0</v>
      </c>
      <c r="S240" s="174">
        <v>0</v>
      </c>
      <c r="T240" s="175">
        <f t="shared" si="4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180</v>
      </c>
      <c r="AT240" s="176" t="s">
        <v>176</v>
      </c>
      <c r="AU240" s="176" t="s">
        <v>151</v>
      </c>
      <c r="AY240" s="16" t="s">
        <v>173</v>
      </c>
      <c r="BE240" s="177">
        <f t="shared" si="49"/>
        <v>0</v>
      </c>
      <c r="BF240" s="177">
        <f t="shared" si="50"/>
        <v>0</v>
      </c>
      <c r="BG240" s="177">
        <f t="shared" si="51"/>
        <v>0</v>
      </c>
      <c r="BH240" s="177">
        <f t="shared" si="52"/>
        <v>0</v>
      </c>
      <c r="BI240" s="177">
        <f t="shared" si="53"/>
        <v>0</v>
      </c>
      <c r="BJ240" s="16" t="s">
        <v>151</v>
      </c>
      <c r="BK240" s="177">
        <f t="shared" si="54"/>
        <v>0</v>
      </c>
      <c r="BL240" s="16" t="s">
        <v>180</v>
      </c>
      <c r="BM240" s="176" t="s">
        <v>603</v>
      </c>
    </row>
    <row r="241" spans="1:65" s="2" customFormat="1" ht="24.2" customHeight="1">
      <c r="A241" s="31"/>
      <c r="B241" s="129"/>
      <c r="C241" s="164" t="s">
        <v>297</v>
      </c>
      <c r="D241" s="164" t="s">
        <v>176</v>
      </c>
      <c r="E241" s="165" t="s">
        <v>604</v>
      </c>
      <c r="F241" s="166" t="s">
        <v>605</v>
      </c>
      <c r="G241" s="167" t="s">
        <v>179</v>
      </c>
      <c r="H241" s="168">
        <v>1570.182</v>
      </c>
      <c r="I241" s="169"/>
      <c r="J241" s="170">
        <f t="shared" si="45"/>
        <v>0</v>
      </c>
      <c r="K241" s="171"/>
      <c r="L241" s="32"/>
      <c r="M241" s="172" t="s">
        <v>1</v>
      </c>
      <c r="N241" s="173" t="s">
        <v>39</v>
      </c>
      <c r="O241" s="60"/>
      <c r="P241" s="174">
        <f t="shared" si="46"/>
        <v>0</v>
      </c>
      <c r="Q241" s="174">
        <v>3.7799999999999999E-3</v>
      </c>
      <c r="R241" s="174">
        <f t="shared" si="47"/>
        <v>5.9352879600000001</v>
      </c>
      <c r="S241" s="174">
        <v>0</v>
      </c>
      <c r="T241" s="175">
        <f t="shared" si="4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180</v>
      </c>
      <c r="AT241" s="176" t="s">
        <v>176</v>
      </c>
      <c r="AU241" s="176" t="s">
        <v>151</v>
      </c>
      <c r="AY241" s="16" t="s">
        <v>173</v>
      </c>
      <c r="BE241" s="177">
        <f t="shared" si="49"/>
        <v>0</v>
      </c>
      <c r="BF241" s="177">
        <f t="shared" si="50"/>
        <v>0</v>
      </c>
      <c r="BG241" s="177">
        <f t="shared" si="51"/>
        <v>0</v>
      </c>
      <c r="BH241" s="177">
        <f t="shared" si="52"/>
        <v>0</v>
      </c>
      <c r="BI241" s="177">
        <f t="shared" si="53"/>
        <v>0</v>
      </c>
      <c r="BJ241" s="16" t="s">
        <v>151</v>
      </c>
      <c r="BK241" s="177">
        <f t="shared" si="54"/>
        <v>0</v>
      </c>
      <c r="BL241" s="16" t="s">
        <v>180</v>
      </c>
      <c r="BM241" s="176" t="s">
        <v>606</v>
      </c>
    </row>
    <row r="242" spans="1:65" s="2" customFormat="1" ht="24.2" customHeight="1">
      <c r="A242" s="31"/>
      <c r="B242" s="129"/>
      <c r="C242" s="164" t="s">
        <v>607</v>
      </c>
      <c r="D242" s="164" t="s">
        <v>176</v>
      </c>
      <c r="E242" s="165" t="s">
        <v>608</v>
      </c>
      <c r="F242" s="166" t="s">
        <v>609</v>
      </c>
      <c r="G242" s="167" t="s">
        <v>179</v>
      </c>
      <c r="H242" s="168">
        <v>1742.539</v>
      </c>
      <c r="I242" s="169"/>
      <c r="J242" s="170">
        <f t="shared" si="45"/>
        <v>0</v>
      </c>
      <c r="K242" s="171"/>
      <c r="L242" s="32"/>
      <c r="M242" s="172" t="s">
        <v>1</v>
      </c>
      <c r="N242" s="173" t="s">
        <v>39</v>
      </c>
      <c r="O242" s="60"/>
      <c r="P242" s="174">
        <f t="shared" si="46"/>
        <v>0</v>
      </c>
      <c r="Q242" s="174">
        <v>0</v>
      </c>
      <c r="R242" s="174">
        <f t="shared" si="47"/>
        <v>0</v>
      </c>
      <c r="S242" s="174">
        <v>0</v>
      </c>
      <c r="T242" s="175">
        <f t="shared" si="4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180</v>
      </c>
      <c r="AT242" s="176" t="s">
        <v>176</v>
      </c>
      <c r="AU242" s="176" t="s">
        <v>151</v>
      </c>
      <c r="AY242" s="16" t="s">
        <v>173</v>
      </c>
      <c r="BE242" s="177">
        <f t="shared" si="49"/>
        <v>0</v>
      </c>
      <c r="BF242" s="177">
        <f t="shared" si="50"/>
        <v>0</v>
      </c>
      <c r="BG242" s="177">
        <f t="shared" si="51"/>
        <v>0</v>
      </c>
      <c r="BH242" s="177">
        <f t="shared" si="52"/>
        <v>0</v>
      </c>
      <c r="BI242" s="177">
        <f t="shared" si="53"/>
        <v>0</v>
      </c>
      <c r="BJ242" s="16" t="s">
        <v>151</v>
      </c>
      <c r="BK242" s="177">
        <f t="shared" si="54"/>
        <v>0</v>
      </c>
      <c r="BL242" s="16" t="s">
        <v>180</v>
      </c>
      <c r="BM242" s="176" t="s">
        <v>610</v>
      </c>
    </row>
    <row r="243" spans="1:65" s="2" customFormat="1" ht="24.2" customHeight="1">
      <c r="A243" s="31"/>
      <c r="B243" s="129"/>
      <c r="C243" s="164" t="s">
        <v>301</v>
      </c>
      <c r="D243" s="164" t="s">
        <v>176</v>
      </c>
      <c r="E243" s="165" t="s">
        <v>611</v>
      </c>
      <c r="F243" s="166" t="s">
        <v>612</v>
      </c>
      <c r="G243" s="167" t="s">
        <v>179</v>
      </c>
      <c r="H243" s="168">
        <v>185.66800000000001</v>
      </c>
      <c r="I243" s="169"/>
      <c r="J243" s="170">
        <f t="shared" si="45"/>
        <v>0</v>
      </c>
      <c r="K243" s="171"/>
      <c r="L243" s="32"/>
      <c r="M243" s="172" t="s">
        <v>1</v>
      </c>
      <c r="N243" s="173" t="s">
        <v>39</v>
      </c>
      <c r="O243" s="60"/>
      <c r="P243" s="174">
        <f t="shared" si="46"/>
        <v>0</v>
      </c>
      <c r="Q243" s="174">
        <v>5.1000000000000004E-4</v>
      </c>
      <c r="R243" s="174">
        <f t="shared" si="47"/>
        <v>9.4690680000000013E-2</v>
      </c>
      <c r="S243" s="174">
        <v>0</v>
      </c>
      <c r="T243" s="175">
        <f t="shared" si="4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180</v>
      </c>
      <c r="AT243" s="176" t="s">
        <v>176</v>
      </c>
      <c r="AU243" s="176" t="s">
        <v>151</v>
      </c>
      <c r="AY243" s="16" t="s">
        <v>173</v>
      </c>
      <c r="BE243" s="177">
        <f t="shared" si="49"/>
        <v>0</v>
      </c>
      <c r="BF243" s="177">
        <f t="shared" si="50"/>
        <v>0</v>
      </c>
      <c r="BG243" s="177">
        <f t="shared" si="51"/>
        <v>0</v>
      </c>
      <c r="BH243" s="177">
        <f t="shared" si="52"/>
        <v>0</v>
      </c>
      <c r="BI243" s="177">
        <f t="shared" si="53"/>
        <v>0</v>
      </c>
      <c r="BJ243" s="16" t="s">
        <v>151</v>
      </c>
      <c r="BK243" s="177">
        <f t="shared" si="54"/>
        <v>0</v>
      </c>
      <c r="BL243" s="16" t="s">
        <v>180</v>
      </c>
      <c r="BM243" s="176" t="s">
        <v>613</v>
      </c>
    </row>
    <row r="244" spans="1:65" s="2" customFormat="1" ht="21.75" customHeight="1">
      <c r="A244" s="31"/>
      <c r="B244" s="129"/>
      <c r="C244" s="164" t="s">
        <v>614</v>
      </c>
      <c r="D244" s="164" t="s">
        <v>176</v>
      </c>
      <c r="E244" s="165" t="s">
        <v>615</v>
      </c>
      <c r="F244" s="166" t="s">
        <v>616</v>
      </c>
      <c r="G244" s="167" t="s">
        <v>179</v>
      </c>
      <c r="H244" s="168">
        <v>1570.182</v>
      </c>
      <c r="I244" s="169"/>
      <c r="J244" s="170">
        <f t="shared" si="45"/>
        <v>0</v>
      </c>
      <c r="K244" s="171"/>
      <c r="L244" s="32"/>
      <c r="M244" s="172" t="s">
        <v>1</v>
      </c>
      <c r="N244" s="173" t="s">
        <v>39</v>
      </c>
      <c r="O244" s="60"/>
      <c r="P244" s="174">
        <f t="shared" si="46"/>
        <v>0</v>
      </c>
      <c r="Q244" s="174">
        <v>5.8E-4</v>
      </c>
      <c r="R244" s="174">
        <f t="shared" si="47"/>
        <v>0.91070556000000003</v>
      </c>
      <c r="S244" s="174">
        <v>0</v>
      </c>
      <c r="T244" s="175">
        <f t="shared" si="4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180</v>
      </c>
      <c r="AT244" s="176" t="s">
        <v>176</v>
      </c>
      <c r="AU244" s="176" t="s">
        <v>151</v>
      </c>
      <c r="AY244" s="16" t="s">
        <v>173</v>
      </c>
      <c r="BE244" s="177">
        <f t="shared" si="49"/>
        <v>0</v>
      </c>
      <c r="BF244" s="177">
        <f t="shared" si="50"/>
        <v>0</v>
      </c>
      <c r="BG244" s="177">
        <f t="shared" si="51"/>
        <v>0</v>
      </c>
      <c r="BH244" s="177">
        <f t="shared" si="52"/>
        <v>0</v>
      </c>
      <c r="BI244" s="177">
        <f t="shared" si="53"/>
        <v>0</v>
      </c>
      <c r="BJ244" s="16" t="s">
        <v>151</v>
      </c>
      <c r="BK244" s="177">
        <f t="shared" si="54"/>
        <v>0</v>
      </c>
      <c r="BL244" s="16" t="s">
        <v>180</v>
      </c>
      <c r="BM244" s="176" t="s">
        <v>617</v>
      </c>
    </row>
    <row r="245" spans="1:65" s="2" customFormat="1" ht="24.2" customHeight="1">
      <c r="A245" s="31"/>
      <c r="B245" s="129"/>
      <c r="C245" s="164" t="s">
        <v>304</v>
      </c>
      <c r="D245" s="164" t="s">
        <v>176</v>
      </c>
      <c r="E245" s="165" t="s">
        <v>618</v>
      </c>
      <c r="F245" s="166" t="s">
        <v>619</v>
      </c>
      <c r="G245" s="167" t="s">
        <v>179</v>
      </c>
      <c r="H245" s="168">
        <v>180.08099999999999</v>
      </c>
      <c r="I245" s="169"/>
      <c r="J245" s="170">
        <f t="shared" si="45"/>
        <v>0</v>
      </c>
      <c r="K245" s="171"/>
      <c r="L245" s="32"/>
      <c r="M245" s="172" t="s">
        <v>1</v>
      </c>
      <c r="N245" s="173" t="s">
        <v>39</v>
      </c>
      <c r="O245" s="60"/>
      <c r="P245" s="174">
        <f t="shared" si="46"/>
        <v>0</v>
      </c>
      <c r="Q245" s="174">
        <v>0</v>
      </c>
      <c r="R245" s="174">
        <f t="shared" si="47"/>
        <v>0</v>
      </c>
      <c r="S245" s="174">
        <v>0</v>
      </c>
      <c r="T245" s="175">
        <f t="shared" si="4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180</v>
      </c>
      <c r="AT245" s="176" t="s">
        <v>176</v>
      </c>
      <c r="AU245" s="176" t="s">
        <v>151</v>
      </c>
      <c r="AY245" s="16" t="s">
        <v>173</v>
      </c>
      <c r="BE245" s="177">
        <f t="shared" si="49"/>
        <v>0</v>
      </c>
      <c r="BF245" s="177">
        <f t="shared" si="50"/>
        <v>0</v>
      </c>
      <c r="BG245" s="177">
        <f t="shared" si="51"/>
        <v>0</v>
      </c>
      <c r="BH245" s="177">
        <f t="shared" si="52"/>
        <v>0</v>
      </c>
      <c r="BI245" s="177">
        <f t="shared" si="53"/>
        <v>0</v>
      </c>
      <c r="BJ245" s="16" t="s">
        <v>151</v>
      </c>
      <c r="BK245" s="177">
        <f t="shared" si="54"/>
        <v>0</v>
      </c>
      <c r="BL245" s="16" t="s">
        <v>180</v>
      </c>
      <c r="BM245" s="176" t="s">
        <v>620</v>
      </c>
    </row>
    <row r="246" spans="1:65" s="2" customFormat="1" ht="33" customHeight="1">
      <c r="A246" s="31"/>
      <c r="B246" s="129"/>
      <c r="C246" s="164" t="s">
        <v>621</v>
      </c>
      <c r="D246" s="164" t="s">
        <v>176</v>
      </c>
      <c r="E246" s="165" t="s">
        <v>622</v>
      </c>
      <c r="F246" s="166" t="s">
        <v>623</v>
      </c>
      <c r="G246" s="167" t="s">
        <v>186</v>
      </c>
      <c r="H246" s="168">
        <v>48.25</v>
      </c>
      <c r="I246" s="169"/>
      <c r="J246" s="170">
        <f t="shared" si="45"/>
        <v>0</v>
      </c>
      <c r="K246" s="171"/>
      <c r="L246" s="32"/>
      <c r="M246" s="172" t="s">
        <v>1</v>
      </c>
      <c r="N246" s="173" t="s">
        <v>39</v>
      </c>
      <c r="O246" s="60"/>
      <c r="P246" s="174">
        <f t="shared" si="46"/>
        <v>0</v>
      </c>
      <c r="Q246" s="174">
        <v>0</v>
      </c>
      <c r="R246" s="174">
        <f t="shared" si="47"/>
        <v>0</v>
      </c>
      <c r="S246" s="174">
        <v>0</v>
      </c>
      <c r="T246" s="175">
        <f t="shared" si="4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180</v>
      </c>
      <c r="AT246" s="176" t="s">
        <v>176</v>
      </c>
      <c r="AU246" s="176" t="s">
        <v>151</v>
      </c>
      <c r="AY246" s="16" t="s">
        <v>173</v>
      </c>
      <c r="BE246" s="177">
        <f t="shared" si="49"/>
        <v>0</v>
      </c>
      <c r="BF246" s="177">
        <f t="shared" si="50"/>
        <v>0</v>
      </c>
      <c r="BG246" s="177">
        <f t="shared" si="51"/>
        <v>0</v>
      </c>
      <c r="BH246" s="177">
        <f t="shared" si="52"/>
        <v>0</v>
      </c>
      <c r="BI246" s="177">
        <f t="shared" si="53"/>
        <v>0</v>
      </c>
      <c r="BJ246" s="16" t="s">
        <v>151</v>
      </c>
      <c r="BK246" s="177">
        <f t="shared" si="54"/>
        <v>0</v>
      </c>
      <c r="BL246" s="16" t="s">
        <v>180</v>
      </c>
      <c r="BM246" s="176" t="s">
        <v>624</v>
      </c>
    </row>
    <row r="247" spans="1:65" s="13" customFormat="1" ht="22.5">
      <c r="B247" s="194"/>
      <c r="D247" s="195" t="s">
        <v>466</v>
      </c>
      <c r="E247" s="196" t="s">
        <v>1</v>
      </c>
      <c r="F247" s="197" t="s">
        <v>625</v>
      </c>
      <c r="H247" s="198">
        <v>48.25</v>
      </c>
      <c r="I247" s="199"/>
      <c r="L247" s="194"/>
      <c r="M247" s="200"/>
      <c r="N247" s="201"/>
      <c r="O247" s="201"/>
      <c r="P247" s="201"/>
      <c r="Q247" s="201"/>
      <c r="R247" s="201"/>
      <c r="S247" s="201"/>
      <c r="T247" s="202"/>
      <c r="AT247" s="196" t="s">
        <v>466</v>
      </c>
      <c r="AU247" s="196" t="s">
        <v>151</v>
      </c>
      <c r="AV247" s="13" t="s">
        <v>151</v>
      </c>
      <c r="AW247" s="13" t="s">
        <v>30</v>
      </c>
      <c r="AX247" s="13" t="s">
        <v>73</v>
      </c>
      <c r="AY247" s="196" t="s">
        <v>173</v>
      </c>
    </row>
    <row r="248" spans="1:65" s="14" customFormat="1">
      <c r="B248" s="203"/>
      <c r="D248" s="195" t="s">
        <v>466</v>
      </c>
      <c r="E248" s="204" t="s">
        <v>1</v>
      </c>
      <c r="F248" s="205" t="s">
        <v>471</v>
      </c>
      <c r="H248" s="206">
        <v>48.25</v>
      </c>
      <c r="I248" s="207"/>
      <c r="L248" s="203"/>
      <c r="M248" s="208"/>
      <c r="N248" s="209"/>
      <c r="O248" s="209"/>
      <c r="P248" s="209"/>
      <c r="Q248" s="209"/>
      <c r="R248" s="209"/>
      <c r="S248" s="209"/>
      <c r="T248" s="210"/>
      <c r="AT248" s="204" t="s">
        <v>466</v>
      </c>
      <c r="AU248" s="204" t="s">
        <v>151</v>
      </c>
      <c r="AV248" s="14" t="s">
        <v>180</v>
      </c>
      <c r="AW248" s="14" t="s">
        <v>30</v>
      </c>
      <c r="AX248" s="14" t="s">
        <v>81</v>
      </c>
      <c r="AY248" s="204" t="s">
        <v>173</v>
      </c>
    </row>
    <row r="249" spans="1:65" s="2" customFormat="1" ht="24.2" customHeight="1">
      <c r="A249" s="31"/>
      <c r="B249" s="129"/>
      <c r="C249" s="164" t="s">
        <v>308</v>
      </c>
      <c r="D249" s="164" t="s">
        <v>176</v>
      </c>
      <c r="E249" s="165" t="s">
        <v>626</v>
      </c>
      <c r="F249" s="166" t="s">
        <v>627</v>
      </c>
      <c r="G249" s="167" t="s">
        <v>186</v>
      </c>
      <c r="H249" s="168">
        <v>172.66</v>
      </c>
      <c r="I249" s="169"/>
      <c r="J249" s="170">
        <f>ROUND(I249*H249,2)</f>
        <v>0</v>
      </c>
      <c r="K249" s="171"/>
      <c r="L249" s="32"/>
      <c r="M249" s="172" t="s">
        <v>1</v>
      </c>
      <c r="N249" s="173" t="s">
        <v>39</v>
      </c>
      <c r="O249" s="60"/>
      <c r="P249" s="174">
        <f>O249*H249</f>
        <v>0</v>
      </c>
      <c r="Q249" s="174">
        <v>0</v>
      </c>
      <c r="R249" s="174">
        <f>Q249*H249</f>
        <v>0</v>
      </c>
      <c r="S249" s="174">
        <v>0</v>
      </c>
      <c r="T249" s="175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180</v>
      </c>
      <c r="AT249" s="176" t="s">
        <v>176</v>
      </c>
      <c r="AU249" s="176" t="s">
        <v>151</v>
      </c>
      <c r="AY249" s="16" t="s">
        <v>173</v>
      </c>
      <c r="BE249" s="177">
        <f>IF(N249="základná",J249,0)</f>
        <v>0</v>
      </c>
      <c r="BF249" s="177">
        <f>IF(N249="znížená",J249,0)</f>
        <v>0</v>
      </c>
      <c r="BG249" s="177">
        <f>IF(N249="zákl. prenesená",J249,0)</f>
        <v>0</v>
      </c>
      <c r="BH249" s="177">
        <f>IF(N249="zníž. prenesená",J249,0)</f>
        <v>0</v>
      </c>
      <c r="BI249" s="177">
        <f>IF(N249="nulová",J249,0)</f>
        <v>0</v>
      </c>
      <c r="BJ249" s="16" t="s">
        <v>151</v>
      </c>
      <c r="BK249" s="177">
        <f>ROUND(I249*H249,2)</f>
        <v>0</v>
      </c>
      <c r="BL249" s="16" t="s">
        <v>180</v>
      </c>
      <c r="BM249" s="176" t="s">
        <v>628</v>
      </c>
    </row>
    <row r="250" spans="1:65" s="13" customFormat="1">
      <c r="B250" s="194"/>
      <c r="D250" s="195" t="s">
        <v>466</v>
      </c>
      <c r="E250" s="196" t="s">
        <v>1</v>
      </c>
      <c r="F250" s="197" t="s">
        <v>629</v>
      </c>
      <c r="H250" s="198">
        <v>167.32499999999999</v>
      </c>
      <c r="I250" s="199"/>
      <c r="L250" s="194"/>
      <c r="M250" s="200"/>
      <c r="N250" s="201"/>
      <c r="O250" s="201"/>
      <c r="P250" s="201"/>
      <c r="Q250" s="201"/>
      <c r="R250" s="201"/>
      <c r="S250" s="201"/>
      <c r="T250" s="202"/>
      <c r="AT250" s="196" t="s">
        <v>466</v>
      </c>
      <c r="AU250" s="196" t="s">
        <v>151</v>
      </c>
      <c r="AV250" s="13" t="s">
        <v>151</v>
      </c>
      <c r="AW250" s="13" t="s">
        <v>30</v>
      </c>
      <c r="AX250" s="13" t="s">
        <v>73</v>
      </c>
      <c r="AY250" s="196" t="s">
        <v>173</v>
      </c>
    </row>
    <row r="251" spans="1:65" s="13" customFormat="1">
      <c r="B251" s="194"/>
      <c r="D251" s="195" t="s">
        <v>466</v>
      </c>
      <c r="E251" s="196" t="s">
        <v>1</v>
      </c>
      <c r="F251" s="197" t="s">
        <v>630</v>
      </c>
      <c r="H251" s="198">
        <v>2.0870000000000002</v>
      </c>
      <c r="I251" s="199"/>
      <c r="L251" s="194"/>
      <c r="M251" s="200"/>
      <c r="N251" s="201"/>
      <c r="O251" s="201"/>
      <c r="P251" s="201"/>
      <c r="Q251" s="201"/>
      <c r="R251" s="201"/>
      <c r="S251" s="201"/>
      <c r="T251" s="202"/>
      <c r="AT251" s="196" t="s">
        <v>466</v>
      </c>
      <c r="AU251" s="196" t="s">
        <v>151</v>
      </c>
      <c r="AV251" s="13" t="s">
        <v>151</v>
      </c>
      <c r="AW251" s="13" t="s">
        <v>30</v>
      </c>
      <c r="AX251" s="13" t="s">
        <v>73</v>
      </c>
      <c r="AY251" s="196" t="s">
        <v>173</v>
      </c>
    </row>
    <row r="252" spans="1:65" s="13" customFormat="1">
      <c r="B252" s="194"/>
      <c r="D252" s="195" t="s">
        <v>466</v>
      </c>
      <c r="E252" s="196" t="s">
        <v>1</v>
      </c>
      <c r="F252" s="197" t="s">
        <v>631</v>
      </c>
      <c r="H252" s="198">
        <v>3.2480000000000002</v>
      </c>
      <c r="I252" s="199"/>
      <c r="L252" s="194"/>
      <c r="M252" s="200"/>
      <c r="N252" s="201"/>
      <c r="O252" s="201"/>
      <c r="P252" s="201"/>
      <c r="Q252" s="201"/>
      <c r="R252" s="201"/>
      <c r="S252" s="201"/>
      <c r="T252" s="202"/>
      <c r="AT252" s="196" t="s">
        <v>466</v>
      </c>
      <c r="AU252" s="196" t="s">
        <v>151</v>
      </c>
      <c r="AV252" s="13" t="s">
        <v>151</v>
      </c>
      <c r="AW252" s="13" t="s">
        <v>30</v>
      </c>
      <c r="AX252" s="13" t="s">
        <v>73</v>
      </c>
      <c r="AY252" s="196" t="s">
        <v>173</v>
      </c>
    </row>
    <row r="253" spans="1:65" s="14" customFormat="1">
      <c r="B253" s="203"/>
      <c r="D253" s="195" t="s">
        <v>466</v>
      </c>
      <c r="E253" s="204" t="s">
        <v>1</v>
      </c>
      <c r="F253" s="205" t="s">
        <v>471</v>
      </c>
      <c r="H253" s="206">
        <v>172.65999999999997</v>
      </c>
      <c r="I253" s="207"/>
      <c r="L253" s="203"/>
      <c r="M253" s="208"/>
      <c r="N253" s="209"/>
      <c r="O253" s="209"/>
      <c r="P253" s="209"/>
      <c r="Q253" s="209"/>
      <c r="R253" s="209"/>
      <c r="S253" s="209"/>
      <c r="T253" s="210"/>
      <c r="AT253" s="204" t="s">
        <v>466</v>
      </c>
      <c r="AU253" s="204" t="s">
        <v>151</v>
      </c>
      <c r="AV253" s="14" t="s">
        <v>180</v>
      </c>
      <c r="AW253" s="14" t="s">
        <v>30</v>
      </c>
      <c r="AX253" s="14" t="s">
        <v>81</v>
      </c>
      <c r="AY253" s="204" t="s">
        <v>173</v>
      </c>
    </row>
    <row r="254" spans="1:65" s="2" customFormat="1" ht="37.9" customHeight="1">
      <c r="A254" s="31"/>
      <c r="B254" s="129"/>
      <c r="C254" s="164" t="s">
        <v>632</v>
      </c>
      <c r="D254" s="164" t="s">
        <v>176</v>
      </c>
      <c r="E254" s="165" t="s">
        <v>633</v>
      </c>
      <c r="F254" s="166" t="s">
        <v>634</v>
      </c>
      <c r="G254" s="167" t="s">
        <v>179</v>
      </c>
      <c r="H254" s="168">
        <v>1151.06</v>
      </c>
      <c r="I254" s="169"/>
      <c r="J254" s="170">
        <f>ROUND(I254*H254,2)</f>
        <v>0</v>
      </c>
      <c r="K254" s="171"/>
      <c r="L254" s="32"/>
      <c r="M254" s="172" t="s">
        <v>1</v>
      </c>
      <c r="N254" s="173" t="s">
        <v>39</v>
      </c>
      <c r="O254" s="60"/>
      <c r="P254" s="174">
        <f>O254*H254</f>
        <v>0</v>
      </c>
      <c r="Q254" s="174">
        <v>0</v>
      </c>
      <c r="R254" s="174">
        <f>Q254*H254</f>
        <v>0</v>
      </c>
      <c r="S254" s="174">
        <v>0</v>
      </c>
      <c r="T254" s="175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180</v>
      </c>
      <c r="AT254" s="176" t="s">
        <v>176</v>
      </c>
      <c r="AU254" s="176" t="s">
        <v>151</v>
      </c>
      <c r="AY254" s="16" t="s">
        <v>173</v>
      </c>
      <c r="BE254" s="177">
        <f>IF(N254="základná",J254,0)</f>
        <v>0</v>
      </c>
      <c r="BF254" s="177">
        <f>IF(N254="znížená",J254,0)</f>
        <v>0</v>
      </c>
      <c r="BG254" s="177">
        <f>IF(N254="zákl. prenesená",J254,0)</f>
        <v>0</v>
      </c>
      <c r="BH254" s="177">
        <f>IF(N254="zníž. prenesená",J254,0)</f>
        <v>0</v>
      </c>
      <c r="BI254" s="177">
        <f>IF(N254="nulová",J254,0)</f>
        <v>0</v>
      </c>
      <c r="BJ254" s="16" t="s">
        <v>151</v>
      </c>
      <c r="BK254" s="177">
        <f>ROUND(I254*H254,2)</f>
        <v>0</v>
      </c>
      <c r="BL254" s="16" t="s">
        <v>180</v>
      </c>
      <c r="BM254" s="176" t="s">
        <v>635</v>
      </c>
    </row>
    <row r="255" spans="1:65" s="13" customFormat="1">
      <c r="B255" s="194"/>
      <c r="D255" s="195" t="s">
        <v>466</v>
      </c>
      <c r="E255" s="196" t="s">
        <v>1</v>
      </c>
      <c r="F255" s="197" t="s">
        <v>636</v>
      </c>
      <c r="H255" s="198">
        <v>1115.5</v>
      </c>
      <c r="I255" s="199"/>
      <c r="L255" s="194"/>
      <c r="M255" s="200"/>
      <c r="N255" s="201"/>
      <c r="O255" s="201"/>
      <c r="P255" s="201"/>
      <c r="Q255" s="201"/>
      <c r="R255" s="201"/>
      <c r="S255" s="201"/>
      <c r="T255" s="202"/>
      <c r="AT255" s="196" t="s">
        <v>466</v>
      </c>
      <c r="AU255" s="196" t="s">
        <v>151</v>
      </c>
      <c r="AV255" s="13" t="s">
        <v>151</v>
      </c>
      <c r="AW255" s="13" t="s">
        <v>30</v>
      </c>
      <c r="AX255" s="13" t="s">
        <v>73</v>
      </c>
      <c r="AY255" s="196" t="s">
        <v>173</v>
      </c>
    </row>
    <row r="256" spans="1:65" s="13" customFormat="1">
      <c r="B256" s="194"/>
      <c r="D256" s="195" t="s">
        <v>466</v>
      </c>
      <c r="E256" s="196" t="s">
        <v>1</v>
      </c>
      <c r="F256" s="197" t="s">
        <v>637</v>
      </c>
      <c r="H256" s="198">
        <v>13.91</v>
      </c>
      <c r="I256" s="199"/>
      <c r="L256" s="194"/>
      <c r="M256" s="200"/>
      <c r="N256" s="201"/>
      <c r="O256" s="201"/>
      <c r="P256" s="201"/>
      <c r="Q256" s="201"/>
      <c r="R256" s="201"/>
      <c r="S256" s="201"/>
      <c r="T256" s="202"/>
      <c r="AT256" s="196" t="s">
        <v>466</v>
      </c>
      <c r="AU256" s="196" t="s">
        <v>151</v>
      </c>
      <c r="AV256" s="13" t="s">
        <v>151</v>
      </c>
      <c r="AW256" s="13" t="s">
        <v>30</v>
      </c>
      <c r="AX256" s="13" t="s">
        <v>73</v>
      </c>
      <c r="AY256" s="196" t="s">
        <v>173</v>
      </c>
    </row>
    <row r="257" spans="1:65" s="13" customFormat="1">
      <c r="B257" s="194"/>
      <c r="D257" s="195" t="s">
        <v>466</v>
      </c>
      <c r="E257" s="196" t="s">
        <v>1</v>
      </c>
      <c r="F257" s="197" t="s">
        <v>638</v>
      </c>
      <c r="H257" s="198">
        <v>21.65</v>
      </c>
      <c r="I257" s="199"/>
      <c r="L257" s="194"/>
      <c r="M257" s="200"/>
      <c r="N257" s="201"/>
      <c r="O257" s="201"/>
      <c r="P257" s="201"/>
      <c r="Q257" s="201"/>
      <c r="R257" s="201"/>
      <c r="S257" s="201"/>
      <c r="T257" s="202"/>
      <c r="AT257" s="196" t="s">
        <v>466</v>
      </c>
      <c r="AU257" s="196" t="s">
        <v>151</v>
      </c>
      <c r="AV257" s="13" t="s">
        <v>151</v>
      </c>
      <c r="AW257" s="13" t="s">
        <v>30</v>
      </c>
      <c r="AX257" s="13" t="s">
        <v>73</v>
      </c>
      <c r="AY257" s="196" t="s">
        <v>173</v>
      </c>
    </row>
    <row r="258" spans="1:65" s="14" customFormat="1">
      <c r="B258" s="203"/>
      <c r="D258" s="195" t="s">
        <v>466</v>
      </c>
      <c r="E258" s="204" t="s">
        <v>1</v>
      </c>
      <c r="F258" s="205" t="s">
        <v>471</v>
      </c>
      <c r="H258" s="206">
        <v>1151.0600000000002</v>
      </c>
      <c r="I258" s="207"/>
      <c r="L258" s="203"/>
      <c r="M258" s="208"/>
      <c r="N258" s="209"/>
      <c r="O258" s="209"/>
      <c r="P258" s="209"/>
      <c r="Q258" s="209"/>
      <c r="R258" s="209"/>
      <c r="S258" s="209"/>
      <c r="T258" s="210"/>
      <c r="AT258" s="204" t="s">
        <v>466</v>
      </c>
      <c r="AU258" s="204" t="s">
        <v>151</v>
      </c>
      <c r="AV258" s="14" t="s">
        <v>180</v>
      </c>
      <c r="AW258" s="14" t="s">
        <v>30</v>
      </c>
      <c r="AX258" s="14" t="s">
        <v>81</v>
      </c>
      <c r="AY258" s="204" t="s">
        <v>173</v>
      </c>
    </row>
    <row r="259" spans="1:65" s="2" customFormat="1" ht="21.75" customHeight="1">
      <c r="A259" s="31"/>
      <c r="B259" s="129"/>
      <c r="C259" s="164" t="s">
        <v>311</v>
      </c>
      <c r="D259" s="164" t="s">
        <v>176</v>
      </c>
      <c r="E259" s="165" t="s">
        <v>639</v>
      </c>
      <c r="F259" s="166" t="s">
        <v>640</v>
      </c>
      <c r="G259" s="167" t="s">
        <v>179</v>
      </c>
      <c r="H259" s="168">
        <v>378.81</v>
      </c>
      <c r="I259" s="169"/>
      <c r="J259" s="170">
        <f>ROUND(I259*H259,2)</f>
        <v>0</v>
      </c>
      <c r="K259" s="171"/>
      <c r="L259" s="32"/>
      <c r="M259" s="172" t="s">
        <v>1</v>
      </c>
      <c r="N259" s="173" t="s">
        <v>39</v>
      </c>
      <c r="O259" s="60"/>
      <c r="P259" s="174">
        <f>O259*H259</f>
        <v>0</v>
      </c>
      <c r="Q259" s="174">
        <v>0</v>
      </c>
      <c r="R259" s="174">
        <f>Q259*H259</f>
        <v>0</v>
      </c>
      <c r="S259" s="174">
        <v>0</v>
      </c>
      <c r="T259" s="175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180</v>
      </c>
      <c r="AT259" s="176" t="s">
        <v>176</v>
      </c>
      <c r="AU259" s="176" t="s">
        <v>151</v>
      </c>
      <c r="AY259" s="16" t="s">
        <v>173</v>
      </c>
      <c r="BE259" s="177">
        <f>IF(N259="základná",J259,0)</f>
        <v>0</v>
      </c>
      <c r="BF259" s="177">
        <f>IF(N259="znížená",J259,0)</f>
        <v>0</v>
      </c>
      <c r="BG259" s="177">
        <f>IF(N259="zákl. prenesená",J259,0)</f>
        <v>0</v>
      </c>
      <c r="BH259" s="177">
        <f>IF(N259="zníž. prenesená",J259,0)</f>
        <v>0</v>
      </c>
      <c r="BI259" s="177">
        <f>IF(N259="nulová",J259,0)</f>
        <v>0</v>
      </c>
      <c r="BJ259" s="16" t="s">
        <v>151</v>
      </c>
      <c r="BK259" s="177">
        <f>ROUND(I259*H259,2)</f>
        <v>0</v>
      </c>
      <c r="BL259" s="16" t="s">
        <v>180</v>
      </c>
      <c r="BM259" s="176" t="s">
        <v>641</v>
      </c>
    </row>
    <row r="260" spans="1:65" s="13" customFormat="1">
      <c r="B260" s="194"/>
      <c r="D260" s="195" t="s">
        <v>466</v>
      </c>
      <c r="E260" s="196" t="s">
        <v>1</v>
      </c>
      <c r="F260" s="197" t="s">
        <v>642</v>
      </c>
      <c r="H260" s="198">
        <v>378.81</v>
      </c>
      <c r="I260" s="199"/>
      <c r="L260" s="194"/>
      <c r="M260" s="200"/>
      <c r="N260" s="201"/>
      <c r="O260" s="201"/>
      <c r="P260" s="201"/>
      <c r="Q260" s="201"/>
      <c r="R260" s="201"/>
      <c r="S260" s="201"/>
      <c r="T260" s="202"/>
      <c r="AT260" s="196" t="s">
        <v>466</v>
      </c>
      <c r="AU260" s="196" t="s">
        <v>151</v>
      </c>
      <c r="AV260" s="13" t="s">
        <v>151</v>
      </c>
      <c r="AW260" s="13" t="s">
        <v>30</v>
      </c>
      <c r="AX260" s="13" t="s">
        <v>81</v>
      </c>
      <c r="AY260" s="196" t="s">
        <v>173</v>
      </c>
    </row>
    <row r="261" spans="1:65" s="2" customFormat="1" ht="24.2" customHeight="1">
      <c r="A261" s="31"/>
      <c r="B261" s="129"/>
      <c r="C261" s="164" t="s">
        <v>643</v>
      </c>
      <c r="D261" s="164" t="s">
        <v>176</v>
      </c>
      <c r="E261" s="165" t="s">
        <v>644</v>
      </c>
      <c r="F261" s="166" t="s">
        <v>645</v>
      </c>
      <c r="G261" s="167" t="s">
        <v>179</v>
      </c>
      <c r="H261" s="168">
        <v>28.45</v>
      </c>
      <c r="I261" s="169"/>
      <c r="J261" s="170">
        <f>ROUND(I261*H261,2)</f>
        <v>0</v>
      </c>
      <c r="K261" s="171"/>
      <c r="L261" s="32"/>
      <c r="M261" s="172" t="s">
        <v>1</v>
      </c>
      <c r="N261" s="173" t="s">
        <v>39</v>
      </c>
      <c r="O261" s="60"/>
      <c r="P261" s="174">
        <f>O261*H261</f>
        <v>0</v>
      </c>
      <c r="Q261" s="174">
        <v>0</v>
      </c>
      <c r="R261" s="174">
        <f>Q261*H261</f>
        <v>0</v>
      </c>
      <c r="S261" s="174">
        <v>0</v>
      </c>
      <c r="T261" s="175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180</v>
      </c>
      <c r="AT261" s="176" t="s">
        <v>176</v>
      </c>
      <c r="AU261" s="176" t="s">
        <v>151</v>
      </c>
      <c r="AY261" s="16" t="s">
        <v>173</v>
      </c>
      <c r="BE261" s="177">
        <f>IF(N261="základná",J261,0)</f>
        <v>0</v>
      </c>
      <c r="BF261" s="177">
        <f>IF(N261="znížená",J261,0)</f>
        <v>0</v>
      </c>
      <c r="BG261" s="177">
        <f>IF(N261="zákl. prenesená",J261,0)</f>
        <v>0</v>
      </c>
      <c r="BH261" s="177">
        <f>IF(N261="zníž. prenesená",J261,0)</f>
        <v>0</v>
      </c>
      <c r="BI261" s="177">
        <f>IF(N261="nulová",J261,0)</f>
        <v>0</v>
      </c>
      <c r="BJ261" s="16" t="s">
        <v>151</v>
      </c>
      <c r="BK261" s="177">
        <f>ROUND(I261*H261,2)</f>
        <v>0</v>
      </c>
      <c r="BL261" s="16" t="s">
        <v>180</v>
      </c>
      <c r="BM261" s="176" t="s">
        <v>646</v>
      </c>
    </row>
    <row r="262" spans="1:65" s="13" customFormat="1">
      <c r="B262" s="194"/>
      <c r="D262" s="195" t="s">
        <v>466</v>
      </c>
      <c r="E262" s="196" t="s">
        <v>1</v>
      </c>
      <c r="F262" s="197" t="s">
        <v>647</v>
      </c>
      <c r="H262" s="198">
        <v>28.45</v>
      </c>
      <c r="I262" s="199"/>
      <c r="L262" s="194"/>
      <c r="M262" s="200"/>
      <c r="N262" s="201"/>
      <c r="O262" s="201"/>
      <c r="P262" s="201"/>
      <c r="Q262" s="201"/>
      <c r="R262" s="201"/>
      <c r="S262" s="201"/>
      <c r="T262" s="202"/>
      <c r="AT262" s="196" t="s">
        <v>466</v>
      </c>
      <c r="AU262" s="196" t="s">
        <v>151</v>
      </c>
      <c r="AV262" s="13" t="s">
        <v>151</v>
      </c>
      <c r="AW262" s="13" t="s">
        <v>30</v>
      </c>
      <c r="AX262" s="13" t="s">
        <v>81</v>
      </c>
      <c r="AY262" s="196" t="s">
        <v>173</v>
      </c>
    </row>
    <row r="263" spans="1:65" s="2" customFormat="1" ht="21.75" customHeight="1">
      <c r="A263" s="31"/>
      <c r="B263" s="129"/>
      <c r="C263" s="164" t="s">
        <v>317</v>
      </c>
      <c r="D263" s="164" t="s">
        <v>176</v>
      </c>
      <c r="E263" s="165" t="s">
        <v>648</v>
      </c>
      <c r="F263" s="166" t="s">
        <v>649</v>
      </c>
      <c r="G263" s="167" t="s">
        <v>179</v>
      </c>
      <c r="H263" s="168">
        <v>1115.2</v>
      </c>
      <c r="I263" s="169"/>
      <c r="J263" s="170">
        <f>ROUND(I263*H263,2)</f>
        <v>0</v>
      </c>
      <c r="K263" s="171"/>
      <c r="L263" s="32"/>
      <c r="M263" s="172" t="s">
        <v>1</v>
      </c>
      <c r="N263" s="173" t="s">
        <v>39</v>
      </c>
      <c r="O263" s="60"/>
      <c r="P263" s="174">
        <f>O263*H263</f>
        <v>0</v>
      </c>
      <c r="Q263" s="174">
        <v>0</v>
      </c>
      <c r="R263" s="174">
        <f>Q263*H263</f>
        <v>0</v>
      </c>
      <c r="S263" s="174">
        <v>0</v>
      </c>
      <c r="T263" s="175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180</v>
      </c>
      <c r="AT263" s="176" t="s">
        <v>176</v>
      </c>
      <c r="AU263" s="176" t="s">
        <v>151</v>
      </c>
      <c r="AY263" s="16" t="s">
        <v>173</v>
      </c>
      <c r="BE263" s="177">
        <f>IF(N263="základná",J263,0)</f>
        <v>0</v>
      </c>
      <c r="BF263" s="177">
        <f>IF(N263="znížená",J263,0)</f>
        <v>0</v>
      </c>
      <c r="BG263" s="177">
        <f>IF(N263="zákl. prenesená",J263,0)</f>
        <v>0</v>
      </c>
      <c r="BH263" s="177">
        <f>IF(N263="zníž. prenesená",J263,0)</f>
        <v>0</v>
      </c>
      <c r="BI263" s="177">
        <f>IF(N263="nulová",J263,0)</f>
        <v>0</v>
      </c>
      <c r="BJ263" s="16" t="s">
        <v>151</v>
      </c>
      <c r="BK263" s="177">
        <f>ROUND(I263*H263,2)</f>
        <v>0</v>
      </c>
      <c r="BL263" s="16" t="s">
        <v>180</v>
      </c>
      <c r="BM263" s="176" t="s">
        <v>650</v>
      </c>
    </row>
    <row r="264" spans="1:65" s="13" customFormat="1" ht="22.5">
      <c r="B264" s="194"/>
      <c r="D264" s="195" t="s">
        <v>466</v>
      </c>
      <c r="E264" s="196" t="s">
        <v>1</v>
      </c>
      <c r="F264" s="197" t="s">
        <v>651</v>
      </c>
      <c r="H264" s="198">
        <v>1115.2</v>
      </c>
      <c r="I264" s="199"/>
      <c r="L264" s="194"/>
      <c r="M264" s="200"/>
      <c r="N264" s="201"/>
      <c r="O264" s="201"/>
      <c r="P264" s="201"/>
      <c r="Q264" s="201"/>
      <c r="R264" s="201"/>
      <c r="S264" s="201"/>
      <c r="T264" s="202"/>
      <c r="AT264" s="196" t="s">
        <v>466</v>
      </c>
      <c r="AU264" s="196" t="s">
        <v>151</v>
      </c>
      <c r="AV264" s="13" t="s">
        <v>151</v>
      </c>
      <c r="AW264" s="13" t="s">
        <v>30</v>
      </c>
      <c r="AX264" s="13" t="s">
        <v>73</v>
      </c>
      <c r="AY264" s="196" t="s">
        <v>173</v>
      </c>
    </row>
    <row r="265" spans="1:65" s="14" customFormat="1">
      <c r="B265" s="203"/>
      <c r="D265" s="195" t="s">
        <v>466</v>
      </c>
      <c r="E265" s="204" t="s">
        <v>1</v>
      </c>
      <c r="F265" s="205" t="s">
        <v>471</v>
      </c>
      <c r="H265" s="206">
        <v>1115.2</v>
      </c>
      <c r="I265" s="207"/>
      <c r="L265" s="203"/>
      <c r="M265" s="208"/>
      <c r="N265" s="209"/>
      <c r="O265" s="209"/>
      <c r="P265" s="209"/>
      <c r="Q265" s="209"/>
      <c r="R265" s="209"/>
      <c r="S265" s="209"/>
      <c r="T265" s="210"/>
      <c r="AT265" s="204" t="s">
        <v>466</v>
      </c>
      <c r="AU265" s="204" t="s">
        <v>151</v>
      </c>
      <c r="AV265" s="14" t="s">
        <v>180</v>
      </c>
      <c r="AW265" s="14" t="s">
        <v>30</v>
      </c>
      <c r="AX265" s="14" t="s">
        <v>81</v>
      </c>
      <c r="AY265" s="204" t="s">
        <v>173</v>
      </c>
    </row>
    <row r="266" spans="1:65" s="2" customFormat="1" ht="33" customHeight="1">
      <c r="A266" s="31"/>
      <c r="B266" s="129"/>
      <c r="C266" s="164" t="s">
        <v>652</v>
      </c>
      <c r="D266" s="164" t="s">
        <v>176</v>
      </c>
      <c r="E266" s="165" t="s">
        <v>653</v>
      </c>
      <c r="F266" s="166" t="s">
        <v>654</v>
      </c>
      <c r="G266" s="167" t="s">
        <v>179</v>
      </c>
      <c r="H266" s="168">
        <v>591.83000000000004</v>
      </c>
      <c r="I266" s="169"/>
      <c r="J266" s="170">
        <f>ROUND(I266*H266,2)</f>
        <v>0</v>
      </c>
      <c r="K266" s="171"/>
      <c r="L266" s="32"/>
      <c r="M266" s="172" t="s">
        <v>1</v>
      </c>
      <c r="N266" s="173" t="s">
        <v>39</v>
      </c>
      <c r="O266" s="60"/>
      <c r="P266" s="174">
        <f>O266*H266</f>
        <v>0</v>
      </c>
      <c r="Q266" s="174">
        <v>0</v>
      </c>
      <c r="R266" s="174">
        <f>Q266*H266</f>
        <v>0</v>
      </c>
      <c r="S266" s="174">
        <v>0</v>
      </c>
      <c r="T266" s="175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180</v>
      </c>
      <c r="AT266" s="176" t="s">
        <v>176</v>
      </c>
      <c r="AU266" s="176" t="s">
        <v>151</v>
      </c>
      <c r="AY266" s="16" t="s">
        <v>173</v>
      </c>
      <c r="BE266" s="177">
        <f>IF(N266="základná",J266,0)</f>
        <v>0</v>
      </c>
      <c r="BF266" s="177">
        <f>IF(N266="znížená",J266,0)</f>
        <v>0</v>
      </c>
      <c r="BG266" s="177">
        <f>IF(N266="zákl. prenesená",J266,0)</f>
        <v>0</v>
      </c>
      <c r="BH266" s="177">
        <f>IF(N266="zníž. prenesená",J266,0)</f>
        <v>0</v>
      </c>
      <c r="BI266" s="177">
        <f>IF(N266="nulová",J266,0)</f>
        <v>0</v>
      </c>
      <c r="BJ266" s="16" t="s">
        <v>151</v>
      </c>
      <c r="BK266" s="177">
        <f>ROUND(I266*H266,2)</f>
        <v>0</v>
      </c>
      <c r="BL266" s="16" t="s">
        <v>180</v>
      </c>
      <c r="BM266" s="176" t="s">
        <v>655</v>
      </c>
    </row>
    <row r="267" spans="1:65" s="13" customFormat="1">
      <c r="B267" s="194"/>
      <c r="D267" s="195" t="s">
        <v>466</v>
      </c>
      <c r="E267" s="196" t="s">
        <v>1</v>
      </c>
      <c r="F267" s="197" t="s">
        <v>656</v>
      </c>
      <c r="H267" s="198">
        <v>61.94</v>
      </c>
      <c r="I267" s="199"/>
      <c r="L267" s="194"/>
      <c r="M267" s="200"/>
      <c r="N267" s="201"/>
      <c r="O267" s="201"/>
      <c r="P267" s="201"/>
      <c r="Q267" s="201"/>
      <c r="R267" s="201"/>
      <c r="S267" s="201"/>
      <c r="T267" s="202"/>
      <c r="AT267" s="196" t="s">
        <v>466</v>
      </c>
      <c r="AU267" s="196" t="s">
        <v>151</v>
      </c>
      <c r="AV267" s="13" t="s">
        <v>151</v>
      </c>
      <c r="AW267" s="13" t="s">
        <v>30</v>
      </c>
      <c r="AX267" s="13" t="s">
        <v>73</v>
      </c>
      <c r="AY267" s="196" t="s">
        <v>173</v>
      </c>
    </row>
    <row r="268" spans="1:65" s="13" customFormat="1" ht="22.5">
      <c r="B268" s="194"/>
      <c r="D268" s="195" t="s">
        <v>466</v>
      </c>
      <c r="E268" s="196" t="s">
        <v>1</v>
      </c>
      <c r="F268" s="197" t="s">
        <v>657</v>
      </c>
      <c r="H268" s="198">
        <v>214.59</v>
      </c>
      <c r="I268" s="199"/>
      <c r="L268" s="194"/>
      <c r="M268" s="200"/>
      <c r="N268" s="201"/>
      <c r="O268" s="201"/>
      <c r="P268" s="201"/>
      <c r="Q268" s="201"/>
      <c r="R268" s="201"/>
      <c r="S268" s="201"/>
      <c r="T268" s="202"/>
      <c r="AT268" s="196" t="s">
        <v>466</v>
      </c>
      <c r="AU268" s="196" t="s">
        <v>151</v>
      </c>
      <c r="AV268" s="13" t="s">
        <v>151</v>
      </c>
      <c r="AW268" s="13" t="s">
        <v>30</v>
      </c>
      <c r="AX268" s="13" t="s">
        <v>73</v>
      </c>
      <c r="AY268" s="196" t="s">
        <v>173</v>
      </c>
    </row>
    <row r="269" spans="1:65" s="13" customFormat="1" ht="22.5">
      <c r="B269" s="194"/>
      <c r="D269" s="195" t="s">
        <v>466</v>
      </c>
      <c r="E269" s="196" t="s">
        <v>1</v>
      </c>
      <c r="F269" s="197" t="s">
        <v>658</v>
      </c>
      <c r="H269" s="198">
        <v>249.17</v>
      </c>
      <c r="I269" s="199"/>
      <c r="L269" s="194"/>
      <c r="M269" s="200"/>
      <c r="N269" s="201"/>
      <c r="O269" s="201"/>
      <c r="P269" s="201"/>
      <c r="Q269" s="201"/>
      <c r="R269" s="201"/>
      <c r="S269" s="201"/>
      <c r="T269" s="202"/>
      <c r="AT269" s="196" t="s">
        <v>466</v>
      </c>
      <c r="AU269" s="196" t="s">
        <v>151</v>
      </c>
      <c r="AV269" s="13" t="s">
        <v>151</v>
      </c>
      <c r="AW269" s="13" t="s">
        <v>30</v>
      </c>
      <c r="AX269" s="13" t="s">
        <v>73</v>
      </c>
      <c r="AY269" s="196" t="s">
        <v>173</v>
      </c>
    </row>
    <row r="270" spans="1:65" s="13" customFormat="1">
      <c r="B270" s="194"/>
      <c r="D270" s="195" t="s">
        <v>466</v>
      </c>
      <c r="E270" s="196" t="s">
        <v>1</v>
      </c>
      <c r="F270" s="197" t="s">
        <v>659</v>
      </c>
      <c r="H270" s="198">
        <v>66.13</v>
      </c>
      <c r="I270" s="199"/>
      <c r="L270" s="194"/>
      <c r="M270" s="200"/>
      <c r="N270" s="201"/>
      <c r="O270" s="201"/>
      <c r="P270" s="201"/>
      <c r="Q270" s="201"/>
      <c r="R270" s="201"/>
      <c r="S270" s="201"/>
      <c r="T270" s="202"/>
      <c r="AT270" s="196" t="s">
        <v>466</v>
      </c>
      <c r="AU270" s="196" t="s">
        <v>151</v>
      </c>
      <c r="AV270" s="13" t="s">
        <v>151</v>
      </c>
      <c r="AW270" s="13" t="s">
        <v>30</v>
      </c>
      <c r="AX270" s="13" t="s">
        <v>73</v>
      </c>
      <c r="AY270" s="196" t="s">
        <v>173</v>
      </c>
    </row>
    <row r="271" spans="1:65" s="14" customFormat="1">
      <c r="B271" s="203"/>
      <c r="D271" s="195" t="s">
        <v>466</v>
      </c>
      <c r="E271" s="204" t="s">
        <v>1</v>
      </c>
      <c r="F271" s="205" t="s">
        <v>471</v>
      </c>
      <c r="H271" s="206">
        <v>591.82999999999993</v>
      </c>
      <c r="I271" s="207"/>
      <c r="L271" s="203"/>
      <c r="M271" s="208"/>
      <c r="N271" s="209"/>
      <c r="O271" s="209"/>
      <c r="P271" s="209"/>
      <c r="Q271" s="209"/>
      <c r="R271" s="209"/>
      <c r="S271" s="209"/>
      <c r="T271" s="210"/>
      <c r="AT271" s="204" t="s">
        <v>466</v>
      </c>
      <c r="AU271" s="204" t="s">
        <v>151</v>
      </c>
      <c r="AV271" s="14" t="s">
        <v>180</v>
      </c>
      <c r="AW271" s="14" t="s">
        <v>30</v>
      </c>
      <c r="AX271" s="14" t="s">
        <v>81</v>
      </c>
      <c r="AY271" s="204" t="s">
        <v>173</v>
      </c>
    </row>
    <row r="272" spans="1:65" s="2" customFormat="1" ht="21.75" customHeight="1">
      <c r="A272" s="31"/>
      <c r="B272" s="129"/>
      <c r="C272" s="164" t="s">
        <v>322</v>
      </c>
      <c r="D272" s="164" t="s">
        <v>176</v>
      </c>
      <c r="E272" s="165" t="s">
        <v>660</v>
      </c>
      <c r="F272" s="166" t="s">
        <v>661</v>
      </c>
      <c r="G272" s="167" t="s">
        <v>179</v>
      </c>
      <c r="H272" s="168">
        <v>93.23</v>
      </c>
      <c r="I272" s="169"/>
      <c r="J272" s="170">
        <f>ROUND(I272*H272,2)</f>
        <v>0</v>
      </c>
      <c r="K272" s="171"/>
      <c r="L272" s="32"/>
      <c r="M272" s="172" t="s">
        <v>1</v>
      </c>
      <c r="N272" s="173" t="s">
        <v>39</v>
      </c>
      <c r="O272" s="60"/>
      <c r="P272" s="174">
        <f>O272*H272</f>
        <v>0</v>
      </c>
      <c r="Q272" s="174">
        <v>0</v>
      </c>
      <c r="R272" s="174">
        <f>Q272*H272</f>
        <v>0</v>
      </c>
      <c r="S272" s="174">
        <v>0</v>
      </c>
      <c r="T272" s="175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180</v>
      </c>
      <c r="AT272" s="176" t="s">
        <v>176</v>
      </c>
      <c r="AU272" s="176" t="s">
        <v>151</v>
      </c>
      <c r="AY272" s="16" t="s">
        <v>173</v>
      </c>
      <c r="BE272" s="177">
        <f>IF(N272="základná",J272,0)</f>
        <v>0</v>
      </c>
      <c r="BF272" s="177">
        <f>IF(N272="znížená",J272,0)</f>
        <v>0</v>
      </c>
      <c r="BG272" s="177">
        <f>IF(N272="zákl. prenesená",J272,0)</f>
        <v>0</v>
      </c>
      <c r="BH272" s="177">
        <f>IF(N272="zníž. prenesená",J272,0)</f>
        <v>0</v>
      </c>
      <c r="BI272" s="177">
        <f>IF(N272="nulová",J272,0)</f>
        <v>0</v>
      </c>
      <c r="BJ272" s="16" t="s">
        <v>151</v>
      </c>
      <c r="BK272" s="177">
        <f>ROUND(I272*H272,2)</f>
        <v>0</v>
      </c>
      <c r="BL272" s="16" t="s">
        <v>180</v>
      </c>
      <c r="BM272" s="176" t="s">
        <v>662</v>
      </c>
    </row>
    <row r="273" spans="1:65" s="13" customFormat="1">
      <c r="B273" s="194"/>
      <c r="D273" s="195" t="s">
        <v>466</v>
      </c>
      <c r="E273" s="196" t="s">
        <v>1</v>
      </c>
      <c r="F273" s="197" t="s">
        <v>663</v>
      </c>
      <c r="H273" s="198">
        <v>50.77</v>
      </c>
      <c r="I273" s="199"/>
      <c r="L273" s="194"/>
      <c r="M273" s="200"/>
      <c r="N273" s="201"/>
      <c r="O273" s="201"/>
      <c r="P273" s="201"/>
      <c r="Q273" s="201"/>
      <c r="R273" s="201"/>
      <c r="S273" s="201"/>
      <c r="T273" s="202"/>
      <c r="AT273" s="196" t="s">
        <v>466</v>
      </c>
      <c r="AU273" s="196" t="s">
        <v>151</v>
      </c>
      <c r="AV273" s="13" t="s">
        <v>151</v>
      </c>
      <c r="AW273" s="13" t="s">
        <v>30</v>
      </c>
      <c r="AX273" s="13" t="s">
        <v>73</v>
      </c>
      <c r="AY273" s="196" t="s">
        <v>173</v>
      </c>
    </row>
    <row r="274" spans="1:65" s="13" customFormat="1">
      <c r="B274" s="194"/>
      <c r="D274" s="195" t="s">
        <v>466</v>
      </c>
      <c r="E274" s="196" t="s">
        <v>1</v>
      </c>
      <c r="F274" s="197" t="s">
        <v>664</v>
      </c>
      <c r="H274" s="198">
        <v>42.46</v>
      </c>
      <c r="I274" s="199"/>
      <c r="L274" s="194"/>
      <c r="M274" s="200"/>
      <c r="N274" s="201"/>
      <c r="O274" s="201"/>
      <c r="P274" s="201"/>
      <c r="Q274" s="201"/>
      <c r="R274" s="201"/>
      <c r="S274" s="201"/>
      <c r="T274" s="202"/>
      <c r="AT274" s="196" t="s">
        <v>466</v>
      </c>
      <c r="AU274" s="196" t="s">
        <v>151</v>
      </c>
      <c r="AV274" s="13" t="s">
        <v>151</v>
      </c>
      <c r="AW274" s="13" t="s">
        <v>30</v>
      </c>
      <c r="AX274" s="13" t="s">
        <v>73</v>
      </c>
      <c r="AY274" s="196" t="s">
        <v>173</v>
      </c>
    </row>
    <row r="275" spans="1:65" s="14" customFormat="1">
      <c r="B275" s="203"/>
      <c r="D275" s="195" t="s">
        <v>466</v>
      </c>
      <c r="E275" s="204" t="s">
        <v>1</v>
      </c>
      <c r="F275" s="205" t="s">
        <v>471</v>
      </c>
      <c r="H275" s="206">
        <v>93.23</v>
      </c>
      <c r="I275" s="207"/>
      <c r="L275" s="203"/>
      <c r="M275" s="208"/>
      <c r="N275" s="209"/>
      <c r="O275" s="209"/>
      <c r="P275" s="209"/>
      <c r="Q275" s="209"/>
      <c r="R275" s="209"/>
      <c r="S275" s="209"/>
      <c r="T275" s="210"/>
      <c r="AT275" s="204" t="s">
        <v>466</v>
      </c>
      <c r="AU275" s="204" t="s">
        <v>151</v>
      </c>
      <c r="AV275" s="14" t="s">
        <v>180</v>
      </c>
      <c r="AW275" s="14" t="s">
        <v>30</v>
      </c>
      <c r="AX275" s="14" t="s">
        <v>81</v>
      </c>
      <c r="AY275" s="204" t="s">
        <v>173</v>
      </c>
    </row>
    <row r="276" spans="1:65" s="2" customFormat="1" ht="21.75" customHeight="1">
      <c r="A276" s="31"/>
      <c r="B276" s="129"/>
      <c r="C276" s="164" t="s">
        <v>665</v>
      </c>
      <c r="D276" s="164" t="s">
        <v>176</v>
      </c>
      <c r="E276" s="165" t="s">
        <v>666</v>
      </c>
      <c r="F276" s="166" t="s">
        <v>667</v>
      </c>
      <c r="G276" s="167" t="s">
        <v>179</v>
      </c>
      <c r="H276" s="168">
        <v>55.51</v>
      </c>
      <c r="I276" s="169"/>
      <c r="J276" s="170">
        <f>ROUND(I276*H276,2)</f>
        <v>0</v>
      </c>
      <c r="K276" s="171"/>
      <c r="L276" s="32"/>
      <c r="M276" s="172" t="s">
        <v>1</v>
      </c>
      <c r="N276" s="173" t="s">
        <v>39</v>
      </c>
      <c r="O276" s="60"/>
      <c r="P276" s="174">
        <f>O276*H276</f>
        <v>0</v>
      </c>
      <c r="Q276" s="174">
        <v>0</v>
      </c>
      <c r="R276" s="174">
        <f>Q276*H276</f>
        <v>0</v>
      </c>
      <c r="S276" s="174">
        <v>0</v>
      </c>
      <c r="T276" s="175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180</v>
      </c>
      <c r="AT276" s="176" t="s">
        <v>176</v>
      </c>
      <c r="AU276" s="176" t="s">
        <v>151</v>
      </c>
      <c r="AY276" s="16" t="s">
        <v>173</v>
      </c>
      <c r="BE276" s="177">
        <f>IF(N276="základná",J276,0)</f>
        <v>0</v>
      </c>
      <c r="BF276" s="177">
        <f>IF(N276="znížená",J276,0)</f>
        <v>0</v>
      </c>
      <c r="BG276" s="177">
        <f>IF(N276="zákl. prenesená",J276,0)</f>
        <v>0</v>
      </c>
      <c r="BH276" s="177">
        <f>IF(N276="zníž. prenesená",J276,0)</f>
        <v>0</v>
      </c>
      <c r="BI276" s="177">
        <f>IF(N276="nulová",J276,0)</f>
        <v>0</v>
      </c>
      <c r="BJ276" s="16" t="s">
        <v>151</v>
      </c>
      <c r="BK276" s="177">
        <f>ROUND(I276*H276,2)</f>
        <v>0</v>
      </c>
      <c r="BL276" s="16" t="s">
        <v>180</v>
      </c>
      <c r="BM276" s="176" t="s">
        <v>668</v>
      </c>
    </row>
    <row r="277" spans="1:65" s="13" customFormat="1">
      <c r="B277" s="194"/>
      <c r="D277" s="195" t="s">
        <v>466</v>
      </c>
      <c r="E277" s="196" t="s">
        <v>1</v>
      </c>
      <c r="F277" s="197" t="s">
        <v>669</v>
      </c>
      <c r="H277" s="198">
        <v>13.15</v>
      </c>
      <c r="I277" s="199"/>
      <c r="L277" s="194"/>
      <c r="M277" s="200"/>
      <c r="N277" s="201"/>
      <c r="O277" s="201"/>
      <c r="P277" s="201"/>
      <c r="Q277" s="201"/>
      <c r="R277" s="201"/>
      <c r="S277" s="201"/>
      <c r="T277" s="202"/>
      <c r="AT277" s="196" t="s">
        <v>466</v>
      </c>
      <c r="AU277" s="196" t="s">
        <v>151</v>
      </c>
      <c r="AV277" s="13" t="s">
        <v>151</v>
      </c>
      <c r="AW277" s="13" t="s">
        <v>30</v>
      </c>
      <c r="AX277" s="13" t="s">
        <v>73</v>
      </c>
      <c r="AY277" s="196" t="s">
        <v>173</v>
      </c>
    </row>
    <row r="278" spans="1:65" s="13" customFormat="1">
      <c r="B278" s="194"/>
      <c r="D278" s="195" t="s">
        <v>466</v>
      </c>
      <c r="E278" s="196" t="s">
        <v>1</v>
      </c>
      <c r="F278" s="197" t="s">
        <v>670</v>
      </c>
      <c r="H278" s="198">
        <v>13.91</v>
      </c>
      <c r="I278" s="199"/>
      <c r="L278" s="194"/>
      <c r="M278" s="200"/>
      <c r="N278" s="201"/>
      <c r="O278" s="201"/>
      <c r="P278" s="201"/>
      <c r="Q278" s="201"/>
      <c r="R278" s="201"/>
      <c r="S278" s="201"/>
      <c r="T278" s="202"/>
      <c r="AT278" s="196" t="s">
        <v>466</v>
      </c>
      <c r="AU278" s="196" t="s">
        <v>151</v>
      </c>
      <c r="AV278" s="13" t="s">
        <v>151</v>
      </c>
      <c r="AW278" s="13" t="s">
        <v>30</v>
      </c>
      <c r="AX278" s="13" t="s">
        <v>73</v>
      </c>
      <c r="AY278" s="196" t="s">
        <v>173</v>
      </c>
    </row>
    <row r="279" spans="1:65" s="13" customFormat="1">
      <c r="B279" s="194"/>
      <c r="D279" s="195" t="s">
        <v>466</v>
      </c>
      <c r="E279" s="196" t="s">
        <v>1</v>
      </c>
      <c r="F279" s="197" t="s">
        <v>671</v>
      </c>
      <c r="H279" s="198">
        <v>28.45</v>
      </c>
      <c r="I279" s="199"/>
      <c r="L279" s="194"/>
      <c r="M279" s="200"/>
      <c r="N279" s="201"/>
      <c r="O279" s="201"/>
      <c r="P279" s="201"/>
      <c r="Q279" s="201"/>
      <c r="R279" s="201"/>
      <c r="S279" s="201"/>
      <c r="T279" s="202"/>
      <c r="AT279" s="196" t="s">
        <v>466</v>
      </c>
      <c r="AU279" s="196" t="s">
        <v>151</v>
      </c>
      <c r="AV279" s="13" t="s">
        <v>151</v>
      </c>
      <c r="AW279" s="13" t="s">
        <v>30</v>
      </c>
      <c r="AX279" s="13" t="s">
        <v>73</v>
      </c>
      <c r="AY279" s="196" t="s">
        <v>173</v>
      </c>
    </row>
    <row r="280" spans="1:65" s="14" customFormat="1">
      <c r="B280" s="203"/>
      <c r="D280" s="195" t="s">
        <v>466</v>
      </c>
      <c r="E280" s="204" t="s">
        <v>1</v>
      </c>
      <c r="F280" s="205" t="s">
        <v>471</v>
      </c>
      <c r="H280" s="206">
        <v>55.510000000000005</v>
      </c>
      <c r="I280" s="207"/>
      <c r="L280" s="203"/>
      <c r="M280" s="208"/>
      <c r="N280" s="209"/>
      <c r="O280" s="209"/>
      <c r="P280" s="209"/>
      <c r="Q280" s="209"/>
      <c r="R280" s="209"/>
      <c r="S280" s="209"/>
      <c r="T280" s="210"/>
      <c r="AT280" s="204" t="s">
        <v>466</v>
      </c>
      <c r="AU280" s="204" t="s">
        <v>151</v>
      </c>
      <c r="AV280" s="14" t="s">
        <v>180</v>
      </c>
      <c r="AW280" s="14" t="s">
        <v>30</v>
      </c>
      <c r="AX280" s="14" t="s">
        <v>81</v>
      </c>
      <c r="AY280" s="204" t="s">
        <v>173</v>
      </c>
    </row>
    <row r="281" spans="1:65" s="2" customFormat="1" ht="24.2" customHeight="1">
      <c r="A281" s="31"/>
      <c r="B281" s="129"/>
      <c r="C281" s="164" t="s">
        <v>326</v>
      </c>
      <c r="D281" s="164" t="s">
        <v>176</v>
      </c>
      <c r="E281" s="165" t="s">
        <v>672</v>
      </c>
      <c r="F281" s="166" t="s">
        <v>673</v>
      </c>
      <c r="G281" s="167" t="s">
        <v>245</v>
      </c>
      <c r="H281" s="168">
        <v>37</v>
      </c>
      <c r="I281" s="169"/>
      <c r="J281" s="170">
        <f>ROUND(I281*H281,2)</f>
        <v>0</v>
      </c>
      <c r="K281" s="171"/>
      <c r="L281" s="32"/>
      <c r="M281" s="172" t="s">
        <v>1</v>
      </c>
      <c r="N281" s="173" t="s">
        <v>39</v>
      </c>
      <c r="O281" s="60"/>
      <c r="P281" s="174">
        <f>O281*H281</f>
        <v>0</v>
      </c>
      <c r="Q281" s="174">
        <v>1.7500000000000002E-2</v>
      </c>
      <c r="R281" s="174">
        <f>Q281*H281</f>
        <v>0.64750000000000008</v>
      </c>
      <c r="S281" s="174">
        <v>0</v>
      </c>
      <c r="T281" s="175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180</v>
      </c>
      <c r="AT281" s="176" t="s">
        <v>176</v>
      </c>
      <c r="AU281" s="176" t="s">
        <v>151</v>
      </c>
      <c r="AY281" s="16" t="s">
        <v>173</v>
      </c>
      <c r="BE281" s="177">
        <f>IF(N281="základná",J281,0)</f>
        <v>0</v>
      </c>
      <c r="BF281" s="177">
        <f>IF(N281="znížená",J281,0)</f>
        <v>0</v>
      </c>
      <c r="BG281" s="177">
        <f>IF(N281="zákl. prenesená",J281,0)</f>
        <v>0</v>
      </c>
      <c r="BH281" s="177">
        <f>IF(N281="zníž. prenesená",J281,0)</f>
        <v>0</v>
      </c>
      <c r="BI281" s="177">
        <f>IF(N281="nulová",J281,0)</f>
        <v>0</v>
      </c>
      <c r="BJ281" s="16" t="s">
        <v>151</v>
      </c>
      <c r="BK281" s="177">
        <f>ROUND(I281*H281,2)</f>
        <v>0</v>
      </c>
      <c r="BL281" s="16" t="s">
        <v>180</v>
      </c>
      <c r="BM281" s="176" t="s">
        <v>674</v>
      </c>
    </row>
    <row r="282" spans="1:65" s="2" customFormat="1" ht="24.2" customHeight="1">
      <c r="A282" s="31"/>
      <c r="B282" s="129"/>
      <c r="C282" s="183" t="s">
        <v>675</v>
      </c>
      <c r="D282" s="183" t="s">
        <v>407</v>
      </c>
      <c r="E282" s="184" t="s">
        <v>676</v>
      </c>
      <c r="F282" s="185" t="s">
        <v>677</v>
      </c>
      <c r="G282" s="186" t="s">
        <v>245</v>
      </c>
      <c r="H282" s="187">
        <v>37</v>
      </c>
      <c r="I282" s="188"/>
      <c r="J282" s="189">
        <f>ROUND(I282*H282,2)</f>
        <v>0</v>
      </c>
      <c r="K282" s="190"/>
      <c r="L282" s="191"/>
      <c r="M282" s="192" t="s">
        <v>1</v>
      </c>
      <c r="N282" s="193" t="s">
        <v>39</v>
      </c>
      <c r="O282" s="60"/>
      <c r="P282" s="174">
        <f>O282*H282</f>
        <v>0</v>
      </c>
      <c r="Q282" s="174">
        <v>0.01</v>
      </c>
      <c r="R282" s="174">
        <f>Q282*H282</f>
        <v>0.37</v>
      </c>
      <c r="S282" s="174">
        <v>0</v>
      </c>
      <c r="T282" s="175">
        <f>S282*H282</f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190</v>
      </c>
      <c r="AT282" s="176" t="s">
        <v>407</v>
      </c>
      <c r="AU282" s="176" t="s">
        <v>151</v>
      </c>
      <c r="AY282" s="16" t="s">
        <v>173</v>
      </c>
      <c r="BE282" s="177">
        <f>IF(N282="základná",J282,0)</f>
        <v>0</v>
      </c>
      <c r="BF282" s="177">
        <f>IF(N282="znížená",J282,0)</f>
        <v>0</v>
      </c>
      <c r="BG282" s="177">
        <f>IF(N282="zákl. prenesená",J282,0)</f>
        <v>0</v>
      </c>
      <c r="BH282" s="177">
        <f>IF(N282="zníž. prenesená",J282,0)</f>
        <v>0</v>
      </c>
      <c r="BI282" s="177">
        <f>IF(N282="nulová",J282,0)</f>
        <v>0</v>
      </c>
      <c r="BJ282" s="16" t="s">
        <v>151</v>
      </c>
      <c r="BK282" s="177">
        <f>ROUND(I282*H282,2)</f>
        <v>0</v>
      </c>
      <c r="BL282" s="16" t="s">
        <v>180</v>
      </c>
      <c r="BM282" s="176" t="s">
        <v>678</v>
      </c>
    </row>
    <row r="283" spans="1:65" s="2" customFormat="1" ht="24.2" customHeight="1">
      <c r="A283" s="31"/>
      <c r="B283" s="129"/>
      <c r="C283" s="164" t="s">
        <v>329</v>
      </c>
      <c r="D283" s="164" t="s">
        <v>176</v>
      </c>
      <c r="E283" s="165" t="s">
        <v>679</v>
      </c>
      <c r="F283" s="166" t="s">
        <v>680</v>
      </c>
      <c r="G283" s="167" t="s">
        <v>245</v>
      </c>
      <c r="H283" s="168">
        <v>24</v>
      </c>
      <c r="I283" s="169"/>
      <c r="J283" s="170">
        <f>ROUND(I283*H283,2)</f>
        <v>0</v>
      </c>
      <c r="K283" s="171"/>
      <c r="L283" s="32"/>
      <c r="M283" s="172" t="s">
        <v>1</v>
      </c>
      <c r="N283" s="173" t="s">
        <v>39</v>
      </c>
      <c r="O283" s="60"/>
      <c r="P283" s="174">
        <f>O283*H283</f>
        <v>0</v>
      </c>
      <c r="Q283" s="174">
        <v>0</v>
      </c>
      <c r="R283" s="174">
        <f>Q283*H283</f>
        <v>0</v>
      </c>
      <c r="S283" s="174">
        <v>0</v>
      </c>
      <c r="T283" s="175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180</v>
      </c>
      <c r="AT283" s="176" t="s">
        <v>176</v>
      </c>
      <c r="AU283" s="176" t="s">
        <v>151</v>
      </c>
      <c r="AY283" s="16" t="s">
        <v>173</v>
      </c>
      <c r="BE283" s="177">
        <f>IF(N283="základná",J283,0)</f>
        <v>0</v>
      </c>
      <c r="BF283" s="177">
        <f>IF(N283="znížená",J283,0)</f>
        <v>0</v>
      </c>
      <c r="BG283" s="177">
        <f>IF(N283="zákl. prenesená",J283,0)</f>
        <v>0</v>
      </c>
      <c r="BH283" s="177">
        <f>IF(N283="zníž. prenesená",J283,0)</f>
        <v>0</v>
      </c>
      <c r="BI283" s="177">
        <f>IF(N283="nulová",J283,0)</f>
        <v>0</v>
      </c>
      <c r="BJ283" s="16" t="s">
        <v>151</v>
      </c>
      <c r="BK283" s="177">
        <f>ROUND(I283*H283,2)</f>
        <v>0</v>
      </c>
      <c r="BL283" s="16" t="s">
        <v>180</v>
      </c>
      <c r="BM283" s="176" t="s">
        <v>681</v>
      </c>
    </row>
    <row r="284" spans="1:65" s="2" customFormat="1" ht="24.2" customHeight="1">
      <c r="A284" s="31"/>
      <c r="B284" s="129"/>
      <c r="C284" s="183" t="s">
        <v>682</v>
      </c>
      <c r="D284" s="183" t="s">
        <v>407</v>
      </c>
      <c r="E284" s="184" t="s">
        <v>683</v>
      </c>
      <c r="F284" s="185" t="s">
        <v>684</v>
      </c>
      <c r="G284" s="186" t="s">
        <v>245</v>
      </c>
      <c r="H284" s="187">
        <v>15</v>
      </c>
      <c r="I284" s="188"/>
      <c r="J284" s="189">
        <f>ROUND(I284*H284,2)</f>
        <v>0</v>
      </c>
      <c r="K284" s="190"/>
      <c r="L284" s="191"/>
      <c r="M284" s="192" t="s">
        <v>1</v>
      </c>
      <c r="N284" s="193" t="s">
        <v>39</v>
      </c>
      <c r="O284" s="60"/>
      <c r="P284" s="174">
        <f>O284*H284</f>
        <v>0</v>
      </c>
      <c r="Q284" s="174">
        <v>0</v>
      </c>
      <c r="R284" s="174">
        <f>Q284*H284</f>
        <v>0</v>
      </c>
      <c r="S284" s="174">
        <v>0</v>
      </c>
      <c r="T284" s="175">
        <f>S284*H284</f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76" t="s">
        <v>190</v>
      </c>
      <c r="AT284" s="176" t="s">
        <v>407</v>
      </c>
      <c r="AU284" s="176" t="s">
        <v>151</v>
      </c>
      <c r="AY284" s="16" t="s">
        <v>173</v>
      </c>
      <c r="BE284" s="177">
        <f>IF(N284="základná",J284,0)</f>
        <v>0</v>
      </c>
      <c r="BF284" s="177">
        <f>IF(N284="znížená",J284,0)</f>
        <v>0</v>
      </c>
      <c r="BG284" s="177">
        <f>IF(N284="zákl. prenesená",J284,0)</f>
        <v>0</v>
      </c>
      <c r="BH284" s="177">
        <f>IF(N284="zníž. prenesená",J284,0)</f>
        <v>0</v>
      </c>
      <c r="BI284" s="177">
        <f>IF(N284="nulová",J284,0)</f>
        <v>0</v>
      </c>
      <c r="BJ284" s="16" t="s">
        <v>151</v>
      </c>
      <c r="BK284" s="177">
        <f>ROUND(I284*H284,2)</f>
        <v>0</v>
      </c>
      <c r="BL284" s="16" t="s">
        <v>180</v>
      </c>
      <c r="BM284" s="176" t="s">
        <v>685</v>
      </c>
    </row>
    <row r="285" spans="1:65" s="2" customFormat="1" ht="24.2" customHeight="1">
      <c r="A285" s="31"/>
      <c r="B285" s="129"/>
      <c r="C285" s="183" t="s">
        <v>335</v>
      </c>
      <c r="D285" s="183" t="s">
        <v>407</v>
      </c>
      <c r="E285" s="184" t="s">
        <v>686</v>
      </c>
      <c r="F285" s="185" t="s">
        <v>687</v>
      </c>
      <c r="G285" s="186" t="s">
        <v>245</v>
      </c>
      <c r="H285" s="187">
        <v>9</v>
      </c>
      <c r="I285" s="188"/>
      <c r="J285" s="189">
        <f>ROUND(I285*H285,2)</f>
        <v>0</v>
      </c>
      <c r="K285" s="190"/>
      <c r="L285" s="191"/>
      <c r="M285" s="192" t="s">
        <v>1</v>
      </c>
      <c r="N285" s="193" t="s">
        <v>39</v>
      </c>
      <c r="O285" s="60"/>
      <c r="P285" s="174">
        <f>O285*H285</f>
        <v>0</v>
      </c>
      <c r="Q285" s="174">
        <v>0</v>
      </c>
      <c r="R285" s="174">
        <f>Q285*H285</f>
        <v>0</v>
      </c>
      <c r="S285" s="174">
        <v>0</v>
      </c>
      <c r="T285" s="175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190</v>
      </c>
      <c r="AT285" s="176" t="s">
        <v>407</v>
      </c>
      <c r="AU285" s="176" t="s">
        <v>151</v>
      </c>
      <c r="AY285" s="16" t="s">
        <v>173</v>
      </c>
      <c r="BE285" s="177">
        <f>IF(N285="základná",J285,0)</f>
        <v>0</v>
      </c>
      <c r="BF285" s="177">
        <f>IF(N285="znížená",J285,0)</f>
        <v>0</v>
      </c>
      <c r="BG285" s="177">
        <f>IF(N285="zákl. prenesená",J285,0)</f>
        <v>0</v>
      </c>
      <c r="BH285" s="177">
        <f>IF(N285="zníž. prenesená",J285,0)</f>
        <v>0</v>
      </c>
      <c r="BI285" s="177">
        <f>IF(N285="nulová",J285,0)</f>
        <v>0</v>
      </c>
      <c r="BJ285" s="16" t="s">
        <v>151</v>
      </c>
      <c r="BK285" s="177">
        <f>ROUND(I285*H285,2)</f>
        <v>0</v>
      </c>
      <c r="BL285" s="16" t="s">
        <v>180</v>
      </c>
      <c r="BM285" s="176" t="s">
        <v>688</v>
      </c>
    </row>
    <row r="286" spans="1:65" s="12" customFormat="1" ht="22.9" customHeight="1">
      <c r="B286" s="151"/>
      <c r="D286" s="152" t="s">
        <v>72</v>
      </c>
      <c r="E286" s="162" t="s">
        <v>174</v>
      </c>
      <c r="F286" s="162" t="s">
        <v>689</v>
      </c>
      <c r="I286" s="154"/>
      <c r="J286" s="163">
        <f>BK286</f>
        <v>0</v>
      </c>
      <c r="L286" s="151"/>
      <c r="M286" s="156"/>
      <c r="N286" s="157"/>
      <c r="O286" s="157"/>
      <c r="P286" s="158">
        <f>SUM(P287:P295)</f>
        <v>0</v>
      </c>
      <c r="Q286" s="157"/>
      <c r="R286" s="158">
        <f>SUM(R287:R295)</f>
        <v>0</v>
      </c>
      <c r="S286" s="157"/>
      <c r="T286" s="159">
        <f>SUM(T287:T295)</f>
        <v>0</v>
      </c>
      <c r="AR286" s="152" t="s">
        <v>81</v>
      </c>
      <c r="AT286" s="160" t="s">
        <v>72</v>
      </c>
      <c r="AU286" s="160" t="s">
        <v>81</v>
      </c>
      <c r="AY286" s="152" t="s">
        <v>173</v>
      </c>
      <c r="BK286" s="161">
        <f>SUM(BK287:BK295)</f>
        <v>0</v>
      </c>
    </row>
    <row r="287" spans="1:65" s="2" customFormat="1" ht="16.5" customHeight="1">
      <c r="A287" s="31"/>
      <c r="B287" s="129"/>
      <c r="C287" s="164" t="s">
        <v>690</v>
      </c>
      <c r="D287" s="164" t="s">
        <v>176</v>
      </c>
      <c r="E287" s="165" t="s">
        <v>691</v>
      </c>
      <c r="F287" s="166" t="s">
        <v>692</v>
      </c>
      <c r="G287" s="167" t="s">
        <v>245</v>
      </c>
      <c r="H287" s="168">
        <v>846</v>
      </c>
      <c r="I287" s="169"/>
      <c r="J287" s="170">
        <f t="shared" ref="J287:J295" si="55">ROUND(I287*H287,2)</f>
        <v>0</v>
      </c>
      <c r="K287" s="171"/>
      <c r="L287" s="32"/>
      <c r="M287" s="172" t="s">
        <v>1</v>
      </c>
      <c r="N287" s="173" t="s">
        <v>39</v>
      </c>
      <c r="O287" s="60"/>
      <c r="P287" s="174">
        <f t="shared" ref="P287:P295" si="56">O287*H287</f>
        <v>0</v>
      </c>
      <c r="Q287" s="174">
        <v>0</v>
      </c>
      <c r="R287" s="174">
        <f t="shared" ref="R287:R295" si="57">Q287*H287</f>
        <v>0</v>
      </c>
      <c r="S287" s="174">
        <v>0</v>
      </c>
      <c r="T287" s="175">
        <f t="shared" ref="T287:T295" si="58">S287*H287</f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180</v>
      </c>
      <c r="AT287" s="176" t="s">
        <v>176</v>
      </c>
      <c r="AU287" s="176" t="s">
        <v>151</v>
      </c>
      <c r="AY287" s="16" t="s">
        <v>173</v>
      </c>
      <c r="BE287" s="177">
        <f t="shared" ref="BE287:BE295" si="59">IF(N287="základná",J287,0)</f>
        <v>0</v>
      </c>
      <c r="BF287" s="177">
        <f t="shared" ref="BF287:BF295" si="60">IF(N287="znížená",J287,0)</f>
        <v>0</v>
      </c>
      <c r="BG287" s="177">
        <f t="shared" ref="BG287:BG295" si="61">IF(N287="zákl. prenesená",J287,0)</f>
        <v>0</v>
      </c>
      <c r="BH287" s="177">
        <f t="shared" ref="BH287:BH295" si="62">IF(N287="zníž. prenesená",J287,0)</f>
        <v>0</v>
      </c>
      <c r="BI287" s="177">
        <f t="shared" ref="BI287:BI295" si="63">IF(N287="nulová",J287,0)</f>
        <v>0</v>
      </c>
      <c r="BJ287" s="16" t="s">
        <v>151</v>
      </c>
      <c r="BK287" s="177">
        <f t="shared" ref="BK287:BK295" si="64">ROUND(I287*H287,2)</f>
        <v>0</v>
      </c>
      <c r="BL287" s="16" t="s">
        <v>180</v>
      </c>
      <c r="BM287" s="176" t="s">
        <v>693</v>
      </c>
    </row>
    <row r="288" spans="1:65" s="2" customFormat="1" ht="16.5" customHeight="1">
      <c r="A288" s="31"/>
      <c r="B288" s="129"/>
      <c r="C288" s="183" t="s">
        <v>340</v>
      </c>
      <c r="D288" s="183" t="s">
        <v>407</v>
      </c>
      <c r="E288" s="184" t="s">
        <v>694</v>
      </c>
      <c r="F288" s="185" t="s">
        <v>695</v>
      </c>
      <c r="G288" s="186" t="s">
        <v>245</v>
      </c>
      <c r="H288" s="187">
        <v>846</v>
      </c>
      <c r="I288" s="188"/>
      <c r="J288" s="189">
        <f t="shared" si="55"/>
        <v>0</v>
      </c>
      <c r="K288" s="190"/>
      <c r="L288" s="191"/>
      <c r="M288" s="192" t="s">
        <v>1</v>
      </c>
      <c r="N288" s="193" t="s">
        <v>39</v>
      </c>
      <c r="O288" s="60"/>
      <c r="P288" s="174">
        <f t="shared" si="56"/>
        <v>0</v>
      </c>
      <c r="Q288" s="174">
        <v>0</v>
      </c>
      <c r="R288" s="174">
        <f t="shared" si="57"/>
        <v>0</v>
      </c>
      <c r="S288" s="174">
        <v>0</v>
      </c>
      <c r="T288" s="175">
        <f t="shared" si="5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190</v>
      </c>
      <c r="AT288" s="176" t="s">
        <v>407</v>
      </c>
      <c r="AU288" s="176" t="s">
        <v>151</v>
      </c>
      <c r="AY288" s="16" t="s">
        <v>173</v>
      </c>
      <c r="BE288" s="177">
        <f t="shared" si="59"/>
        <v>0</v>
      </c>
      <c r="BF288" s="177">
        <f t="shared" si="60"/>
        <v>0</v>
      </c>
      <c r="BG288" s="177">
        <f t="shared" si="61"/>
        <v>0</v>
      </c>
      <c r="BH288" s="177">
        <f t="shared" si="62"/>
        <v>0</v>
      </c>
      <c r="BI288" s="177">
        <f t="shared" si="63"/>
        <v>0</v>
      </c>
      <c r="BJ288" s="16" t="s">
        <v>151</v>
      </c>
      <c r="BK288" s="177">
        <f t="shared" si="64"/>
        <v>0</v>
      </c>
      <c r="BL288" s="16" t="s">
        <v>180</v>
      </c>
      <c r="BM288" s="176" t="s">
        <v>696</v>
      </c>
    </row>
    <row r="289" spans="1:65" s="2" customFormat="1" ht="33" customHeight="1">
      <c r="A289" s="31"/>
      <c r="B289" s="129"/>
      <c r="C289" s="164" t="s">
        <v>697</v>
      </c>
      <c r="D289" s="164" t="s">
        <v>176</v>
      </c>
      <c r="E289" s="165" t="s">
        <v>698</v>
      </c>
      <c r="F289" s="166" t="s">
        <v>699</v>
      </c>
      <c r="G289" s="167" t="s">
        <v>179</v>
      </c>
      <c r="H289" s="168">
        <v>1828.8050000000001</v>
      </c>
      <c r="I289" s="169"/>
      <c r="J289" s="170">
        <f t="shared" si="55"/>
        <v>0</v>
      </c>
      <c r="K289" s="171"/>
      <c r="L289" s="32"/>
      <c r="M289" s="172" t="s">
        <v>1</v>
      </c>
      <c r="N289" s="173" t="s">
        <v>39</v>
      </c>
      <c r="O289" s="60"/>
      <c r="P289" s="174">
        <f t="shared" si="56"/>
        <v>0</v>
      </c>
      <c r="Q289" s="174">
        <v>0</v>
      </c>
      <c r="R289" s="174">
        <f t="shared" si="57"/>
        <v>0</v>
      </c>
      <c r="S289" s="174">
        <v>0</v>
      </c>
      <c r="T289" s="175">
        <f t="shared" si="5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180</v>
      </c>
      <c r="AT289" s="176" t="s">
        <v>176</v>
      </c>
      <c r="AU289" s="176" t="s">
        <v>151</v>
      </c>
      <c r="AY289" s="16" t="s">
        <v>173</v>
      </c>
      <c r="BE289" s="177">
        <f t="shared" si="59"/>
        <v>0</v>
      </c>
      <c r="BF289" s="177">
        <f t="shared" si="60"/>
        <v>0</v>
      </c>
      <c r="BG289" s="177">
        <f t="shared" si="61"/>
        <v>0</v>
      </c>
      <c r="BH289" s="177">
        <f t="shared" si="62"/>
        <v>0</v>
      </c>
      <c r="BI289" s="177">
        <f t="shared" si="63"/>
        <v>0</v>
      </c>
      <c r="BJ289" s="16" t="s">
        <v>151</v>
      </c>
      <c r="BK289" s="177">
        <f t="shared" si="64"/>
        <v>0</v>
      </c>
      <c r="BL289" s="16" t="s">
        <v>180</v>
      </c>
      <c r="BM289" s="176" t="s">
        <v>700</v>
      </c>
    </row>
    <row r="290" spans="1:65" s="2" customFormat="1" ht="44.25" customHeight="1">
      <c r="A290" s="31"/>
      <c r="B290" s="129"/>
      <c r="C290" s="164" t="s">
        <v>344</v>
      </c>
      <c r="D290" s="164" t="s">
        <v>176</v>
      </c>
      <c r="E290" s="165" t="s">
        <v>701</v>
      </c>
      <c r="F290" s="166" t="s">
        <v>702</v>
      </c>
      <c r="G290" s="167" t="s">
        <v>179</v>
      </c>
      <c r="H290" s="168">
        <v>3657.61</v>
      </c>
      <c r="I290" s="169"/>
      <c r="J290" s="170">
        <f t="shared" si="55"/>
        <v>0</v>
      </c>
      <c r="K290" s="171"/>
      <c r="L290" s="32"/>
      <c r="M290" s="172" t="s">
        <v>1</v>
      </c>
      <c r="N290" s="173" t="s">
        <v>39</v>
      </c>
      <c r="O290" s="60"/>
      <c r="P290" s="174">
        <f t="shared" si="56"/>
        <v>0</v>
      </c>
      <c r="Q290" s="174">
        <v>0</v>
      </c>
      <c r="R290" s="174">
        <f t="shared" si="57"/>
        <v>0</v>
      </c>
      <c r="S290" s="174">
        <v>0</v>
      </c>
      <c r="T290" s="175">
        <f t="shared" si="5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180</v>
      </c>
      <c r="AT290" s="176" t="s">
        <v>176</v>
      </c>
      <c r="AU290" s="176" t="s">
        <v>151</v>
      </c>
      <c r="AY290" s="16" t="s">
        <v>173</v>
      </c>
      <c r="BE290" s="177">
        <f t="shared" si="59"/>
        <v>0</v>
      </c>
      <c r="BF290" s="177">
        <f t="shared" si="60"/>
        <v>0</v>
      </c>
      <c r="BG290" s="177">
        <f t="shared" si="61"/>
        <v>0</v>
      </c>
      <c r="BH290" s="177">
        <f t="shared" si="62"/>
        <v>0</v>
      </c>
      <c r="BI290" s="177">
        <f t="shared" si="63"/>
        <v>0</v>
      </c>
      <c r="BJ290" s="16" t="s">
        <v>151</v>
      </c>
      <c r="BK290" s="177">
        <f t="shared" si="64"/>
        <v>0</v>
      </c>
      <c r="BL290" s="16" t="s">
        <v>180</v>
      </c>
      <c r="BM290" s="176" t="s">
        <v>703</v>
      </c>
    </row>
    <row r="291" spans="1:65" s="2" customFormat="1" ht="33" customHeight="1">
      <c r="A291" s="31"/>
      <c r="B291" s="129"/>
      <c r="C291" s="164" t="s">
        <v>704</v>
      </c>
      <c r="D291" s="164" t="s">
        <v>176</v>
      </c>
      <c r="E291" s="165" t="s">
        <v>705</v>
      </c>
      <c r="F291" s="166" t="s">
        <v>706</v>
      </c>
      <c r="G291" s="167" t="s">
        <v>179</v>
      </c>
      <c r="H291" s="168">
        <v>1828.8050000000001</v>
      </c>
      <c r="I291" s="169"/>
      <c r="J291" s="170">
        <f t="shared" si="55"/>
        <v>0</v>
      </c>
      <c r="K291" s="171"/>
      <c r="L291" s="32"/>
      <c r="M291" s="172" t="s">
        <v>1</v>
      </c>
      <c r="N291" s="173" t="s">
        <v>39</v>
      </c>
      <c r="O291" s="60"/>
      <c r="P291" s="174">
        <f t="shared" si="56"/>
        <v>0</v>
      </c>
      <c r="Q291" s="174">
        <v>0</v>
      </c>
      <c r="R291" s="174">
        <f t="shared" si="57"/>
        <v>0</v>
      </c>
      <c r="S291" s="174">
        <v>0</v>
      </c>
      <c r="T291" s="175">
        <f t="shared" si="5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180</v>
      </c>
      <c r="AT291" s="176" t="s">
        <v>176</v>
      </c>
      <c r="AU291" s="176" t="s">
        <v>151</v>
      </c>
      <c r="AY291" s="16" t="s">
        <v>173</v>
      </c>
      <c r="BE291" s="177">
        <f t="shared" si="59"/>
        <v>0</v>
      </c>
      <c r="BF291" s="177">
        <f t="shared" si="60"/>
        <v>0</v>
      </c>
      <c r="BG291" s="177">
        <f t="shared" si="61"/>
        <v>0</v>
      </c>
      <c r="BH291" s="177">
        <f t="shared" si="62"/>
        <v>0</v>
      </c>
      <c r="BI291" s="177">
        <f t="shared" si="63"/>
        <v>0</v>
      </c>
      <c r="BJ291" s="16" t="s">
        <v>151</v>
      </c>
      <c r="BK291" s="177">
        <f t="shared" si="64"/>
        <v>0</v>
      </c>
      <c r="BL291" s="16" t="s">
        <v>180</v>
      </c>
      <c r="BM291" s="176" t="s">
        <v>707</v>
      </c>
    </row>
    <row r="292" spans="1:65" s="2" customFormat="1" ht="37.9" customHeight="1">
      <c r="A292" s="31"/>
      <c r="B292" s="129"/>
      <c r="C292" s="164" t="s">
        <v>349</v>
      </c>
      <c r="D292" s="164" t="s">
        <v>176</v>
      </c>
      <c r="E292" s="165" t="s">
        <v>708</v>
      </c>
      <c r="F292" s="166" t="s">
        <v>709</v>
      </c>
      <c r="G292" s="167" t="s">
        <v>710</v>
      </c>
      <c r="H292" s="168">
        <v>112</v>
      </c>
      <c r="I292" s="169"/>
      <c r="J292" s="170">
        <f t="shared" si="55"/>
        <v>0</v>
      </c>
      <c r="K292" s="171"/>
      <c r="L292" s="32"/>
      <c r="M292" s="172" t="s">
        <v>1</v>
      </c>
      <c r="N292" s="173" t="s">
        <v>39</v>
      </c>
      <c r="O292" s="60"/>
      <c r="P292" s="174">
        <f t="shared" si="56"/>
        <v>0</v>
      </c>
      <c r="Q292" s="174">
        <v>0</v>
      </c>
      <c r="R292" s="174">
        <f t="shared" si="57"/>
        <v>0</v>
      </c>
      <c r="S292" s="174">
        <v>0</v>
      </c>
      <c r="T292" s="175">
        <f t="shared" si="5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180</v>
      </c>
      <c r="AT292" s="176" t="s">
        <v>176</v>
      </c>
      <c r="AU292" s="176" t="s">
        <v>151</v>
      </c>
      <c r="AY292" s="16" t="s">
        <v>173</v>
      </c>
      <c r="BE292" s="177">
        <f t="shared" si="59"/>
        <v>0</v>
      </c>
      <c r="BF292" s="177">
        <f t="shared" si="60"/>
        <v>0</v>
      </c>
      <c r="BG292" s="177">
        <f t="shared" si="61"/>
        <v>0</v>
      </c>
      <c r="BH292" s="177">
        <f t="shared" si="62"/>
        <v>0</v>
      </c>
      <c r="BI292" s="177">
        <f t="shared" si="63"/>
        <v>0</v>
      </c>
      <c r="BJ292" s="16" t="s">
        <v>151</v>
      </c>
      <c r="BK292" s="177">
        <f t="shared" si="64"/>
        <v>0</v>
      </c>
      <c r="BL292" s="16" t="s">
        <v>180</v>
      </c>
      <c r="BM292" s="176" t="s">
        <v>711</v>
      </c>
    </row>
    <row r="293" spans="1:65" s="2" customFormat="1" ht="16.5" customHeight="1">
      <c r="A293" s="31"/>
      <c r="B293" s="129"/>
      <c r="C293" s="164" t="s">
        <v>712</v>
      </c>
      <c r="D293" s="164" t="s">
        <v>176</v>
      </c>
      <c r="E293" s="165" t="s">
        <v>181</v>
      </c>
      <c r="F293" s="166" t="s">
        <v>182</v>
      </c>
      <c r="G293" s="167" t="s">
        <v>179</v>
      </c>
      <c r="H293" s="168">
        <v>1788.57</v>
      </c>
      <c r="I293" s="169"/>
      <c r="J293" s="170">
        <f t="shared" si="55"/>
        <v>0</v>
      </c>
      <c r="K293" s="171"/>
      <c r="L293" s="32"/>
      <c r="M293" s="172" t="s">
        <v>1</v>
      </c>
      <c r="N293" s="173" t="s">
        <v>39</v>
      </c>
      <c r="O293" s="60"/>
      <c r="P293" s="174">
        <f t="shared" si="56"/>
        <v>0</v>
      </c>
      <c r="Q293" s="174">
        <v>0</v>
      </c>
      <c r="R293" s="174">
        <f t="shared" si="57"/>
        <v>0</v>
      </c>
      <c r="S293" s="174">
        <v>0</v>
      </c>
      <c r="T293" s="175">
        <f t="shared" si="5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180</v>
      </c>
      <c r="AT293" s="176" t="s">
        <v>176</v>
      </c>
      <c r="AU293" s="176" t="s">
        <v>151</v>
      </c>
      <c r="AY293" s="16" t="s">
        <v>173</v>
      </c>
      <c r="BE293" s="177">
        <f t="shared" si="59"/>
        <v>0</v>
      </c>
      <c r="BF293" s="177">
        <f t="shared" si="60"/>
        <v>0</v>
      </c>
      <c r="BG293" s="177">
        <f t="shared" si="61"/>
        <v>0</v>
      </c>
      <c r="BH293" s="177">
        <f t="shared" si="62"/>
        <v>0</v>
      </c>
      <c r="BI293" s="177">
        <f t="shared" si="63"/>
        <v>0</v>
      </c>
      <c r="BJ293" s="16" t="s">
        <v>151</v>
      </c>
      <c r="BK293" s="177">
        <f t="shared" si="64"/>
        <v>0</v>
      </c>
      <c r="BL293" s="16" t="s">
        <v>180</v>
      </c>
      <c r="BM293" s="176" t="s">
        <v>713</v>
      </c>
    </row>
    <row r="294" spans="1:65" s="2" customFormat="1" ht="24.2" customHeight="1">
      <c r="A294" s="31"/>
      <c r="B294" s="129"/>
      <c r="C294" s="164" t="s">
        <v>353</v>
      </c>
      <c r="D294" s="164" t="s">
        <v>176</v>
      </c>
      <c r="E294" s="165" t="s">
        <v>714</v>
      </c>
      <c r="F294" s="166" t="s">
        <v>715</v>
      </c>
      <c r="G294" s="167" t="s">
        <v>240</v>
      </c>
      <c r="H294" s="168">
        <v>400.18</v>
      </c>
      <c r="I294" s="169"/>
      <c r="J294" s="170">
        <f t="shared" si="55"/>
        <v>0</v>
      </c>
      <c r="K294" s="171"/>
      <c r="L294" s="32"/>
      <c r="M294" s="172" t="s">
        <v>1</v>
      </c>
      <c r="N294" s="173" t="s">
        <v>39</v>
      </c>
      <c r="O294" s="60"/>
      <c r="P294" s="174">
        <f t="shared" si="56"/>
        <v>0</v>
      </c>
      <c r="Q294" s="174">
        <v>0</v>
      </c>
      <c r="R294" s="174">
        <f t="shared" si="57"/>
        <v>0</v>
      </c>
      <c r="S294" s="174">
        <v>0</v>
      </c>
      <c r="T294" s="175">
        <f t="shared" si="5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180</v>
      </c>
      <c r="AT294" s="176" t="s">
        <v>176</v>
      </c>
      <c r="AU294" s="176" t="s">
        <v>151</v>
      </c>
      <c r="AY294" s="16" t="s">
        <v>173</v>
      </c>
      <c r="BE294" s="177">
        <f t="shared" si="59"/>
        <v>0</v>
      </c>
      <c r="BF294" s="177">
        <f t="shared" si="60"/>
        <v>0</v>
      </c>
      <c r="BG294" s="177">
        <f t="shared" si="61"/>
        <v>0</v>
      </c>
      <c r="BH294" s="177">
        <f t="shared" si="62"/>
        <v>0</v>
      </c>
      <c r="BI294" s="177">
        <f t="shared" si="63"/>
        <v>0</v>
      </c>
      <c r="BJ294" s="16" t="s">
        <v>151</v>
      </c>
      <c r="BK294" s="177">
        <f t="shared" si="64"/>
        <v>0</v>
      </c>
      <c r="BL294" s="16" t="s">
        <v>180</v>
      </c>
      <c r="BM294" s="176" t="s">
        <v>716</v>
      </c>
    </row>
    <row r="295" spans="1:65" s="2" customFormat="1" ht="24.2" customHeight="1">
      <c r="A295" s="31"/>
      <c r="B295" s="129"/>
      <c r="C295" s="164" t="s">
        <v>717</v>
      </c>
      <c r="D295" s="164" t="s">
        <v>176</v>
      </c>
      <c r="E295" s="165" t="s">
        <v>718</v>
      </c>
      <c r="F295" s="166" t="s">
        <v>719</v>
      </c>
      <c r="G295" s="167" t="s">
        <v>245</v>
      </c>
      <c r="H295" s="168">
        <v>2</v>
      </c>
      <c r="I295" s="169"/>
      <c r="J295" s="170">
        <f t="shared" si="55"/>
        <v>0</v>
      </c>
      <c r="K295" s="171"/>
      <c r="L295" s="32"/>
      <c r="M295" s="172" t="s">
        <v>1</v>
      </c>
      <c r="N295" s="173" t="s">
        <v>39</v>
      </c>
      <c r="O295" s="60"/>
      <c r="P295" s="174">
        <f t="shared" si="56"/>
        <v>0</v>
      </c>
      <c r="Q295" s="174">
        <v>0</v>
      </c>
      <c r="R295" s="174">
        <f t="shared" si="57"/>
        <v>0</v>
      </c>
      <c r="S295" s="174">
        <v>0</v>
      </c>
      <c r="T295" s="175">
        <f t="shared" si="5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180</v>
      </c>
      <c r="AT295" s="176" t="s">
        <v>176</v>
      </c>
      <c r="AU295" s="176" t="s">
        <v>151</v>
      </c>
      <c r="AY295" s="16" t="s">
        <v>173</v>
      </c>
      <c r="BE295" s="177">
        <f t="shared" si="59"/>
        <v>0</v>
      </c>
      <c r="BF295" s="177">
        <f t="shared" si="60"/>
        <v>0</v>
      </c>
      <c r="BG295" s="177">
        <f t="shared" si="61"/>
        <v>0</v>
      </c>
      <c r="BH295" s="177">
        <f t="shared" si="62"/>
        <v>0</v>
      </c>
      <c r="BI295" s="177">
        <f t="shared" si="63"/>
        <v>0</v>
      </c>
      <c r="BJ295" s="16" t="s">
        <v>151</v>
      </c>
      <c r="BK295" s="177">
        <f t="shared" si="64"/>
        <v>0</v>
      </c>
      <c r="BL295" s="16" t="s">
        <v>180</v>
      </c>
      <c r="BM295" s="176" t="s">
        <v>720</v>
      </c>
    </row>
    <row r="296" spans="1:65" s="12" customFormat="1" ht="22.9" customHeight="1">
      <c r="B296" s="151"/>
      <c r="D296" s="152" t="s">
        <v>72</v>
      </c>
      <c r="E296" s="162" t="s">
        <v>721</v>
      </c>
      <c r="F296" s="162" t="s">
        <v>722</v>
      </c>
      <c r="I296" s="154"/>
      <c r="J296" s="163">
        <f>BK296</f>
        <v>0</v>
      </c>
      <c r="L296" s="151"/>
      <c r="M296" s="156"/>
      <c r="N296" s="157"/>
      <c r="O296" s="157"/>
      <c r="P296" s="158">
        <f>P297</f>
        <v>0</v>
      </c>
      <c r="Q296" s="157"/>
      <c r="R296" s="158">
        <f>R297</f>
        <v>0</v>
      </c>
      <c r="S296" s="157"/>
      <c r="T296" s="159">
        <f>T297</f>
        <v>0</v>
      </c>
      <c r="AR296" s="152" t="s">
        <v>81</v>
      </c>
      <c r="AT296" s="160" t="s">
        <v>72</v>
      </c>
      <c r="AU296" s="160" t="s">
        <v>81</v>
      </c>
      <c r="AY296" s="152" t="s">
        <v>173</v>
      </c>
      <c r="BK296" s="161">
        <f>BK297</f>
        <v>0</v>
      </c>
    </row>
    <row r="297" spans="1:65" s="2" customFormat="1" ht="24.2" customHeight="1">
      <c r="A297" s="31"/>
      <c r="B297" s="129"/>
      <c r="C297" s="164" t="s">
        <v>358</v>
      </c>
      <c r="D297" s="164" t="s">
        <v>176</v>
      </c>
      <c r="E297" s="165" t="s">
        <v>723</v>
      </c>
      <c r="F297" s="166" t="s">
        <v>724</v>
      </c>
      <c r="G297" s="167" t="s">
        <v>267</v>
      </c>
      <c r="H297" s="168">
        <v>2612.8519999999999</v>
      </c>
      <c r="I297" s="169"/>
      <c r="J297" s="170">
        <f>ROUND(I297*H297,2)</f>
        <v>0</v>
      </c>
      <c r="K297" s="171"/>
      <c r="L297" s="32"/>
      <c r="M297" s="172" t="s">
        <v>1</v>
      </c>
      <c r="N297" s="173" t="s">
        <v>39</v>
      </c>
      <c r="O297" s="60"/>
      <c r="P297" s="174">
        <f>O297*H297</f>
        <v>0</v>
      </c>
      <c r="Q297" s="174">
        <v>0</v>
      </c>
      <c r="R297" s="174">
        <f>Q297*H297</f>
        <v>0</v>
      </c>
      <c r="S297" s="174">
        <v>0</v>
      </c>
      <c r="T297" s="175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76" t="s">
        <v>180</v>
      </c>
      <c r="AT297" s="176" t="s">
        <v>176</v>
      </c>
      <c r="AU297" s="176" t="s">
        <v>151</v>
      </c>
      <c r="AY297" s="16" t="s">
        <v>173</v>
      </c>
      <c r="BE297" s="177">
        <f>IF(N297="základná",J297,0)</f>
        <v>0</v>
      </c>
      <c r="BF297" s="177">
        <f>IF(N297="znížená",J297,0)</f>
        <v>0</v>
      </c>
      <c r="BG297" s="177">
        <f>IF(N297="zákl. prenesená",J297,0)</f>
        <v>0</v>
      </c>
      <c r="BH297" s="177">
        <f>IF(N297="zníž. prenesená",J297,0)</f>
        <v>0</v>
      </c>
      <c r="BI297" s="177">
        <f>IF(N297="nulová",J297,0)</f>
        <v>0</v>
      </c>
      <c r="BJ297" s="16" t="s">
        <v>151</v>
      </c>
      <c r="BK297" s="177">
        <f>ROUND(I297*H297,2)</f>
        <v>0</v>
      </c>
      <c r="BL297" s="16" t="s">
        <v>180</v>
      </c>
      <c r="BM297" s="176" t="s">
        <v>725</v>
      </c>
    </row>
    <row r="298" spans="1:65" s="12" customFormat="1" ht="25.9" customHeight="1">
      <c r="B298" s="151"/>
      <c r="D298" s="152" t="s">
        <v>72</v>
      </c>
      <c r="E298" s="153" t="s">
        <v>286</v>
      </c>
      <c r="F298" s="153" t="s">
        <v>726</v>
      </c>
      <c r="I298" s="154"/>
      <c r="J298" s="155">
        <f>BK298</f>
        <v>0</v>
      </c>
      <c r="L298" s="151"/>
      <c r="M298" s="156"/>
      <c r="N298" s="157"/>
      <c r="O298" s="157"/>
      <c r="P298" s="158">
        <f>P299+P311+P346+P349+P356+P370+P392+P442+P471+P478+P483+P487+P501+P505+P511</f>
        <v>0</v>
      </c>
      <c r="Q298" s="157"/>
      <c r="R298" s="158">
        <f>R299+R311+R346+R349+R356+R370+R392+R442+R471+R478+R483+R487+R501+R505+R511</f>
        <v>37.350676400000005</v>
      </c>
      <c r="S298" s="157"/>
      <c r="T298" s="159">
        <f>T299+T311+T346+T349+T356+T370+T392+T442+T471+T478+T483+T487+T501+T505+T511</f>
        <v>0</v>
      </c>
      <c r="AR298" s="152" t="s">
        <v>151</v>
      </c>
      <c r="AT298" s="160" t="s">
        <v>72</v>
      </c>
      <c r="AU298" s="160" t="s">
        <v>73</v>
      </c>
      <c r="AY298" s="152" t="s">
        <v>173</v>
      </c>
      <c r="BK298" s="161">
        <f>BK299+BK311+BK346+BK349+BK356+BK370+BK392+BK442+BK471+BK478+BK483+BK487+BK501+BK505+BK511</f>
        <v>0</v>
      </c>
    </row>
    <row r="299" spans="1:65" s="12" customFormat="1" ht="22.9" customHeight="1">
      <c r="B299" s="151"/>
      <c r="D299" s="152" t="s">
        <v>72</v>
      </c>
      <c r="E299" s="162" t="s">
        <v>727</v>
      </c>
      <c r="F299" s="162" t="s">
        <v>728</v>
      </c>
      <c r="I299" s="154"/>
      <c r="J299" s="163">
        <f>BK299</f>
        <v>0</v>
      </c>
      <c r="L299" s="151"/>
      <c r="M299" s="156"/>
      <c r="N299" s="157"/>
      <c r="O299" s="157"/>
      <c r="P299" s="158">
        <f>SUM(P300:P310)</f>
        <v>0</v>
      </c>
      <c r="Q299" s="157"/>
      <c r="R299" s="158">
        <f>SUM(R300:R310)</f>
        <v>0</v>
      </c>
      <c r="S299" s="157"/>
      <c r="T299" s="159">
        <f>SUM(T300:T310)</f>
        <v>0</v>
      </c>
      <c r="AR299" s="152" t="s">
        <v>151</v>
      </c>
      <c r="AT299" s="160" t="s">
        <v>72</v>
      </c>
      <c r="AU299" s="160" t="s">
        <v>81</v>
      </c>
      <c r="AY299" s="152" t="s">
        <v>173</v>
      </c>
      <c r="BK299" s="161">
        <f>SUM(BK300:BK310)</f>
        <v>0</v>
      </c>
    </row>
    <row r="300" spans="1:65" s="2" customFormat="1" ht="24.2" customHeight="1">
      <c r="A300" s="31"/>
      <c r="B300" s="129"/>
      <c r="C300" s="164" t="s">
        <v>729</v>
      </c>
      <c r="D300" s="164" t="s">
        <v>176</v>
      </c>
      <c r="E300" s="165" t="s">
        <v>730</v>
      </c>
      <c r="F300" s="166" t="s">
        <v>731</v>
      </c>
      <c r="G300" s="167" t="s">
        <v>179</v>
      </c>
      <c r="H300" s="168">
        <v>1013.94</v>
      </c>
      <c r="I300" s="169"/>
      <c r="J300" s="170">
        <f t="shared" ref="J300:J310" si="65">ROUND(I300*H300,2)</f>
        <v>0</v>
      </c>
      <c r="K300" s="171"/>
      <c r="L300" s="32"/>
      <c r="M300" s="172" t="s">
        <v>1</v>
      </c>
      <c r="N300" s="173" t="s">
        <v>39</v>
      </c>
      <c r="O300" s="60"/>
      <c r="P300" s="174">
        <f t="shared" ref="P300:P310" si="66">O300*H300</f>
        <v>0</v>
      </c>
      <c r="Q300" s="174">
        <v>0</v>
      </c>
      <c r="R300" s="174">
        <f t="shared" ref="R300:R310" si="67">Q300*H300</f>
        <v>0</v>
      </c>
      <c r="S300" s="174">
        <v>0</v>
      </c>
      <c r="T300" s="175">
        <f t="shared" ref="T300:T310" si="68">S300*H300</f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76" t="s">
        <v>201</v>
      </c>
      <c r="AT300" s="176" t="s">
        <v>176</v>
      </c>
      <c r="AU300" s="176" t="s">
        <v>151</v>
      </c>
      <c r="AY300" s="16" t="s">
        <v>173</v>
      </c>
      <c r="BE300" s="177">
        <f t="shared" ref="BE300:BE310" si="69">IF(N300="základná",J300,0)</f>
        <v>0</v>
      </c>
      <c r="BF300" s="177">
        <f t="shared" ref="BF300:BF310" si="70">IF(N300="znížená",J300,0)</f>
        <v>0</v>
      </c>
      <c r="BG300" s="177">
        <f t="shared" ref="BG300:BG310" si="71">IF(N300="zákl. prenesená",J300,0)</f>
        <v>0</v>
      </c>
      <c r="BH300" s="177">
        <f t="shared" ref="BH300:BH310" si="72">IF(N300="zníž. prenesená",J300,0)</f>
        <v>0</v>
      </c>
      <c r="BI300" s="177">
        <f t="shared" ref="BI300:BI310" si="73">IF(N300="nulová",J300,0)</f>
        <v>0</v>
      </c>
      <c r="BJ300" s="16" t="s">
        <v>151</v>
      </c>
      <c r="BK300" s="177">
        <f t="shared" ref="BK300:BK310" si="74">ROUND(I300*H300,2)</f>
        <v>0</v>
      </c>
      <c r="BL300" s="16" t="s">
        <v>201</v>
      </c>
      <c r="BM300" s="176" t="s">
        <v>732</v>
      </c>
    </row>
    <row r="301" spans="1:65" s="2" customFormat="1" ht="16.5" customHeight="1">
      <c r="A301" s="31"/>
      <c r="B301" s="129"/>
      <c r="C301" s="183" t="s">
        <v>362</v>
      </c>
      <c r="D301" s="183" t="s">
        <v>407</v>
      </c>
      <c r="E301" s="184" t="s">
        <v>733</v>
      </c>
      <c r="F301" s="185" t="s">
        <v>734</v>
      </c>
      <c r="G301" s="186" t="s">
        <v>267</v>
      </c>
      <c r="H301" s="187">
        <v>0.30399999999999999</v>
      </c>
      <c r="I301" s="188"/>
      <c r="J301" s="189">
        <f t="shared" si="65"/>
        <v>0</v>
      </c>
      <c r="K301" s="190"/>
      <c r="L301" s="191"/>
      <c r="M301" s="192" t="s">
        <v>1</v>
      </c>
      <c r="N301" s="193" t="s">
        <v>39</v>
      </c>
      <c r="O301" s="60"/>
      <c r="P301" s="174">
        <f t="shared" si="66"/>
        <v>0</v>
      </c>
      <c r="Q301" s="174">
        <v>0</v>
      </c>
      <c r="R301" s="174">
        <f t="shared" si="67"/>
        <v>0</v>
      </c>
      <c r="S301" s="174">
        <v>0</v>
      </c>
      <c r="T301" s="175">
        <f t="shared" si="68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226</v>
      </c>
      <c r="AT301" s="176" t="s">
        <v>407</v>
      </c>
      <c r="AU301" s="176" t="s">
        <v>151</v>
      </c>
      <c r="AY301" s="16" t="s">
        <v>173</v>
      </c>
      <c r="BE301" s="177">
        <f t="shared" si="69"/>
        <v>0</v>
      </c>
      <c r="BF301" s="177">
        <f t="shared" si="70"/>
        <v>0</v>
      </c>
      <c r="BG301" s="177">
        <f t="shared" si="71"/>
        <v>0</v>
      </c>
      <c r="BH301" s="177">
        <f t="shared" si="72"/>
        <v>0</v>
      </c>
      <c r="BI301" s="177">
        <f t="shared" si="73"/>
        <v>0</v>
      </c>
      <c r="BJ301" s="16" t="s">
        <v>151</v>
      </c>
      <c r="BK301" s="177">
        <f t="shared" si="74"/>
        <v>0</v>
      </c>
      <c r="BL301" s="16" t="s">
        <v>201</v>
      </c>
      <c r="BM301" s="176" t="s">
        <v>735</v>
      </c>
    </row>
    <row r="302" spans="1:65" s="2" customFormat="1" ht="24.2" customHeight="1">
      <c r="A302" s="31"/>
      <c r="B302" s="129"/>
      <c r="C302" s="164" t="s">
        <v>721</v>
      </c>
      <c r="D302" s="164" t="s">
        <v>176</v>
      </c>
      <c r="E302" s="165" t="s">
        <v>736</v>
      </c>
      <c r="F302" s="166" t="s">
        <v>737</v>
      </c>
      <c r="G302" s="167" t="s">
        <v>179</v>
      </c>
      <c r="H302" s="168">
        <v>2027.88</v>
      </c>
      <c r="I302" s="169"/>
      <c r="J302" s="170">
        <f t="shared" si="65"/>
        <v>0</v>
      </c>
      <c r="K302" s="171"/>
      <c r="L302" s="32"/>
      <c r="M302" s="172" t="s">
        <v>1</v>
      </c>
      <c r="N302" s="173" t="s">
        <v>39</v>
      </c>
      <c r="O302" s="60"/>
      <c r="P302" s="174">
        <f t="shared" si="66"/>
        <v>0</v>
      </c>
      <c r="Q302" s="174">
        <v>0</v>
      </c>
      <c r="R302" s="174">
        <f t="shared" si="67"/>
        <v>0</v>
      </c>
      <c r="S302" s="174">
        <v>0</v>
      </c>
      <c r="T302" s="175">
        <f t="shared" si="6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201</v>
      </c>
      <c r="AT302" s="176" t="s">
        <v>176</v>
      </c>
      <c r="AU302" s="176" t="s">
        <v>151</v>
      </c>
      <c r="AY302" s="16" t="s">
        <v>173</v>
      </c>
      <c r="BE302" s="177">
        <f t="shared" si="69"/>
        <v>0</v>
      </c>
      <c r="BF302" s="177">
        <f t="shared" si="70"/>
        <v>0</v>
      </c>
      <c r="BG302" s="177">
        <f t="shared" si="71"/>
        <v>0</v>
      </c>
      <c r="BH302" s="177">
        <f t="shared" si="72"/>
        <v>0</v>
      </c>
      <c r="BI302" s="177">
        <f t="shared" si="73"/>
        <v>0</v>
      </c>
      <c r="BJ302" s="16" t="s">
        <v>151</v>
      </c>
      <c r="BK302" s="177">
        <f t="shared" si="74"/>
        <v>0</v>
      </c>
      <c r="BL302" s="16" t="s">
        <v>201</v>
      </c>
      <c r="BM302" s="176" t="s">
        <v>738</v>
      </c>
    </row>
    <row r="303" spans="1:65" s="2" customFormat="1" ht="24.2" customHeight="1">
      <c r="A303" s="31"/>
      <c r="B303" s="129"/>
      <c r="C303" s="183" t="s">
        <v>365</v>
      </c>
      <c r="D303" s="183" t="s">
        <v>407</v>
      </c>
      <c r="E303" s="184" t="s">
        <v>739</v>
      </c>
      <c r="F303" s="185" t="s">
        <v>740</v>
      </c>
      <c r="G303" s="186" t="s">
        <v>179</v>
      </c>
      <c r="H303" s="187">
        <v>2332.0619999999999</v>
      </c>
      <c r="I303" s="188"/>
      <c r="J303" s="189">
        <f t="shared" si="65"/>
        <v>0</v>
      </c>
      <c r="K303" s="190"/>
      <c r="L303" s="191"/>
      <c r="M303" s="192" t="s">
        <v>1</v>
      </c>
      <c r="N303" s="193" t="s">
        <v>39</v>
      </c>
      <c r="O303" s="60"/>
      <c r="P303" s="174">
        <f t="shared" si="66"/>
        <v>0</v>
      </c>
      <c r="Q303" s="174">
        <v>0</v>
      </c>
      <c r="R303" s="174">
        <f t="shared" si="67"/>
        <v>0</v>
      </c>
      <c r="S303" s="174">
        <v>0</v>
      </c>
      <c r="T303" s="175">
        <f t="shared" si="6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226</v>
      </c>
      <c r="AT303" s="176" t="s">
        <v>407</v>
      </c>
      <c r="AU303" s="176" t="s">
        <v>151</v>
      </c>
      <c r="AY303" s="16" t="s">
        <v>173</v>
      </c>
      <c r="BE303" s="177">
        <f t="shared" si="69"/>
        <v>0</v>
      </c>
      <c r="BF303" s="177">
        <f t="shared" si="70"/>
        <v>0</v>
      </c>
      <c r="BG303" s="177">
        <f t="shared" si="71"/>
        <v>0</v>
      </c>
      <c r="BH303" s="177">
        <f t="shared" si="72"/>
        <v>0</v>
      </c>
      <c r="BI303" s="177">
        <f t="shared" si="73"/>
        <v>0</v>
      </c>
      <c r="BJ303" s="16" t="s">
        <v>151</v>
      </c>
      <c r="BK303" s="177">
        <f t="shared" si="74"/>
        <v>0</v>
      </c>
      <c r="BL303" s="16" t="s">
        <v>201</v>
      </c>
      <c r="BM303" s="176" t="s">
        <v>741</v>
      </c>
    </row>
    <row r="304" spans="1:65" s="2" customFormat="1" ht="16.5" customHeight="1">
      <c r="A304" s="31"/>
      <c r="B304" s="129"/>
      <c r="C304" s="164" t="s">
        <v>742</v>
      </c>
      <c r="D304" s="164" t="s">
        <v>176</v>
      </c>
      <c r="E304" s="165" t="s">
        <v>743</v>
      </c>
      <c r="F304" s="166" t="s">
        <v>744</v>
      </c>
      <c r="G304" s="167" t="s">
        <v>240</v>
      </c>
      <c r="H304" s="168">
        <v>366.54</v>
      </c>
      <c r="I304" s="169"/>
      <c r="J304" s="170">
        <f t="shared" si="65"/>
        <v>0</v>
      </c>
      <c r="K304" s="171"/>
      <c r="L304" s="32"/>
      <c r="M304" s="172" t="s">
        <v>1</v>
      </c>
      <c r="N304" s="173" t="s">
        <v>39</v>
      </c>
      <c r="O304" s="60"/>
      <c r="P304" s="174">
        <f t="shared" si="66"/>
        <v>0</v>
      </c>
      <c r="Q304" s="174">
        <v>0</v>
      </c>
      <c r="R304" s="174">
        <f t="shared" si="67"/>
        <v>0</v>
      </c>
      <c r="S304" s="174">
        <v>0</v>
      </c>
      <c r="T304" s="175">
        <f t="shared" si="6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201</v>
      </c>
      <c r="AT304" s="176" t="s">
        <v>176</v>
      </c>
      <c r="AU304" s="176" t="s">
        <v>151</v>
      </c>
      <c r="AY304" s="16" t="s">
        <v>173</v>
      </c>
      <c r="BE304" s="177">
        <f t="shared" si="69"/>
        <v>0</v>
      </c>
      <c r="BF304" s="177">
        <f t="shared" si="70"/>
        <v>0</v>
      </c>
      <c r="BG304" s="177">
        <f t="shared" si="71"/>
        <v>0</v>
      </c>
      <c r="BH304" s="177">
        <f t="shared" si="72"/>
        <v>0</v>
      </c>
      <c r="BI304" s="177">
        <f t="shared" si="73"/>
        <v>0</v>
      </c>
      <c r="BJ304" s="16" t="s">
        <v>151</v>
      </c>
      <c r="BK304" s="177">
        <f t="shared" si="74"/>
        <v>0</v>
      </c>
      <c r="BL304" s="16" t="s">
        <v>201</v>
      </c>
      <c r="BM304" s="176" t="s">
        <v>745</v>
      </c>
    </row>
    <row r="305" spans="1:65" s="2" customFormat="1" ht="37.9" customHeight="1">
      <c r="A305" s="31"/>
      <c r="B305" s="129"/>
      <c r="C305" s="183" t="s">
        <v>369</v>
      </c>
      <c r="D305" s="183" t="s">
        <v>407</v>
      </c>
      <c r="E305" s="184" t="s">
        <v>746</v>
      </c>
      <c r="F305" s="185" t="s">
        <v>747</v>
      </c>
      <c r="G305" s="186" t="s">
        <v>240</v>
      </c>
      <c r="H305" s="187">
        <v>366.54</v>
      </c>
      <c r="I305" s="188"/>
      <c r="J305" s="189">
        <f t="shared" si="65"/>
        <v>0</v>
      </c>
      <c r="K305" s="190"/>
      <c r="L305" s="191"/>
      <c r="M305" s="192" t="s">
        <v>1</v>
      </c>
      <c r="N305" s="193" t="s">
        <v>39</v>
      </c>
      <c r="O305" s="60"/>
      <c r="P305" s="174">
        <f t="shared" si="66"/>
        <v>0</v>
      </c>
      <c r="Q305" s="174">
        <v>0</v>
      </c>
      <c r="R305" s="174">
        <f t="shared" si="67"/>
        <v>0</v>
      </c>
      <c r="S305" s="174">
        <v>0</v>
      </c>
      <c r="T305" s="175">
        <f t="shared" si="6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226</v>
      </c>
      <c r="AT305" s="176" t="s">
        <v>407</v>
      </c>
      <c r="AU305" s="176" t="s">
        <v>151</v>
      </c>
      <c r="AY305" s="16" t="s">
        <v>173</v>
      </c>
      <c r="BE305" s="177">
        <f t="shared" si="69"/>
        <v>0</v>
      </c>
      <c r="BF305" s="177">
        <f t="shared" si="70"/>
        <v>0</v>
      </c>
      <c r="BG305" s="177">
        <f t="shared" si="71"/>
        <v>0</v>
      </c>
      <c r="BH305" s="177">
        <f t="shared" si="72"/>
        <v>0</v>
      </c>
      <c r="BI305" s="177">
        <f t="shared" si="73"/>
        <v>0</v>
      </c>
      <c r="BJ305" s="16" t="s">
        <v>151</v>
      </c>
      <c r="BK305" s="177">
        <f t="shared" si="74"/>
        <v>0</v>
      </c>
      <c r="BL305" s="16" t="s">
        <v>201</v>
      </c>
      <c r="BM305" s="176" t="s">
        <v>748</v>
      </c>
    </row>
    <row r="306" spans="1:65" s="2" customFormat="1" ht="24.2" customHeight="1">
      <c r="A306" s="31"/>
      <c r="B306" s="129"/>
      <c r="C306" s="164" t="s">
        <v>749</v>
      </c>
      <c r="D306" s="164" t="s">
        <v>176</v>
      </c>
      <c r="E306" s="165" t="s">
        <v>750</v>
      </c>
      <c r="F306" s="166" t="s">
        <v>751</v>
      </c>
      <c r="G306" s="167" t="s">
        <v>179</v>
      </c>
      <c r="H306" s="168">
        <v>215.44</v>
      </c>
      <c r="I306" s="169"/>
      <c r="J306" s="170">
        <f t="shared" si="65"/>
        <v>0</v>
      </c>
      <c r="K306" s="171"/>
      <c r="L306" s="32"/>
      <c r="M306" s="172" t="s">
        <v>1</v>
      </c>
      <c r="N306" s="173" t="s">
        <v>39</v>
      </c>
      <c r="O306" s="60"/>
      <c r="P306" s="174">
        <f t="shared" si="66"/>
        <v>0</v>
      </c>
      <c r="Q306" s="174">
        <v>0</v>
      </c>
      <c r="R306" s="174">
        <f t="shared" si="67"/>
        <v>0</v>
      </c>
      <c r="S306" s="174">
        <v>0</v>
      </c>
      <c r="T306" s="175">
        <f t="shared" si="6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201</v>
      </c>
      <c r="AT306" s="176" t="s">
        <v>176</v>
      </c>
      <c r="AU306" s="176" t="s">
        <v>151</v>
      </c>
      <c r="AY306" s="16" t="s">
        <v>173</v>
      </c>
      <c r="BE306" s="177">
        <f t="shared" si="69"/>
        <v>0</v>
      </c>
      <c r="BF306" s="177">
        <f t="shared" si="70"/>
        <v>0</v>
      </c>
      <c r="BG306" s="177">
        <f t="shared" si="71"/>
        <v>0</v>
      </c>
      <c r="BH306" s="177">
        <f t="shared" si="72"/>
        <v>0</v>
      </c>
      <c r="BI306" s="177">
        <f t="shared" si="73"/>
        <v>0</v>
      </c>
      <c r="BJ306" s="16" t="s">
        <v>151</v>
      </c>
      <c r="BK306" s="177">
        <f t="shared" si="74"/>
        <v>0</v>
      </c>
      <c r="BL306" s="16" t="s">
        <v>201</v>
      </c>
      <c r="BM306" s="176" t="s">
        <v>752</v>
      </c>
    </row>
    <row r="307" spans="1:65" s="2" customFormat="1" ht="16.5" customHeight="1">
      <c r="A307" s="31"/>
      <c r="B307" s="129"/>
      <c r="C307" s="183" t="s">
        <v>374</v>
      </c>
      <c r="D307" s="183" t="s">
        <v>407</v>
      </c>
      <c r="E307" s="184" t="s">
        <v>753</v>
      </c>
      <c r="F307" s="185" t="s">
        <v>754</v>
      </c>
      <c r="G307" s="186" t="s">
        <v>381</v>
      </c>
      <c r="H307" s="187">
        <v>43.088000000000001</v>
      </c>
      <c r="I307" s="188"/>
      <c r="J307" s="189">
        <f t="shared" si="65"/>
        <v>0</v>
      </c>
      <c r="K307" s="190"/>
      <c r="L307" s="191"/>
      <c r="M307" s="192" t="s">
        <v>1</v>
      </c>
      <c r="N307" s="193" t="s">
        <v>39</v>
      </c>
      <c r="O307" s="60"/>
      <c r="P307" s="174">
        <f t="shared" si="66"/>
        <v>0</v>
      </c>
      <c r="Q307" s="174">
        <v>0</v>
      </c>
      <c r="R307" s="174">
        <f t="shared" si="67"/>
        <v>0</v>
      </c>
      <c r="S307" s="174">
        <v>0</v>
      </c>
      <c r="T307" s="175">
        <f t="shared" si="6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226</v>
      </c>
      <c r="AT307" s="176" t="s">
        <v>407</v>
      </c>
      <c r="AU307" s="176" t="s">
        <v>151</v>
      </c>
      <c r="AY307" s="16" t="s">
        <v>173</v>
      </c>
      <c r="BE307" s="177">
        <f t="shared" si="69"/>
        <v>0</v>
      </c>
      <c r="BF307" s="177">
        <f t="shared" si="70"/>
        <v>0</v>
      </c>
      <c r="BG307" s="177">
        <f t="shared" si="71"/>
        <v>0</v>
      </c>
      <c r="BH307" s="177">
        <f t="shared" si="72"/>
        <v>0</v>
      </c>
      <c r="BI307" s="177">
        <f t="shared" si="73"/>
        <v>0</v>
      </c>
      <c r="BJ307" s="16" t="s">
        <v>151</v>
      </c>
      <c r="BK307" s="177">
        <f t="shared" si="74"/>
        <v>0</v>
      </c>
      <c r="BL307" s="16" t="s">
        <v>201</v>
      </c>
      <c r="BM307" s="176" t="s">
        <v>755</v>
      </c>
    </row>
    <row r="308" spans="1:65" s="2" customFormat="1" ht="24.2" customHeight="1">
      <c r="A308" s="31"/>
      <c r="B308" s="129"/>
      <c r="C308" s="164" t="s">
        <v>756</v>
      </c>
      <c r="D308" s="164" t="s">
        <v>176</v>
      </c>
      <c r="E308" s="165" t="s">
        <v>757</v>
      </c>
      <c r="F308" s="166" t="s">
        <v>758</v>
      </c>
      <c r="G308" s="167" t="s">
        <v>179</v>
      </c>
      <c r="H308" s="168">
        <v>733.08</v>
      </c>
      <c r="I308" s="169"/>
      <c r="J308" s="170">
        <f t="shared" si="65"/>
        <v>0</v>
      </c>
      <c r="K308" s="171"/>
      <c r="L308" s="32"/>
      <c r="M308" s="172" t="s">
        <v>1</v>
      </c>
      <c r="N308" s="173" t="s">
        <v>39</v>
      </c>
      <c r="O308" s="60"/>
      <c r="P308" s="174">
        <f t="shared" si="66"/>
        <v>0</v>
      </c>
      <c r="Q308" s="174">
        <v>0</v>
      </c>
      <c r="R308" s="174">
        <f t="shared" si="67"/>
        <v>0</v>
      </c>
      <c r="S308" s="174">
        <v>0</v>
      </c>
      <c r="T308" s="175">
        <f t="shared" si="6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201</v>
      </c>
      <c r="AT308" s="176" t="s">
        <v>176</v>
      </c>
      <c r="AU308" s="176" t="s">
        <v>151</v>
      </c>
      <c r="AY308" s="16" t="s">
        <v>173</v>
      </c>
      <c r="BE308" s="177">
        <f t="shared" si="69"/>
        <v>0</v>
      </c>
      <c r="BF308" s="177">
        <f t="shared" si="70"/>
        <v>0</v>
      </c>
      <c r="BG308" s="177">
        <f t="shared" si="71"/>
        <v>0</v>
      </c>
      <c r="BH308" s="177">
        <f t="shared" si="72"/>
        <v>0</v>
      </c>
      <c r="BI308" s="177">
        <f t="shared" si="73"/>
        <v>0</v>
      </c>
      <c r="BJ308" s="16" t="s">
        <v>151</v>
      </c>
      <c r="BK308" s="177">
        <f t="shared" si="74"/>
        <v>0</v>
      </c>
      <c r="BL308" s="16" t="s">
        <v>201</v>
      </c>
      <c r="BM308" s="176" t="s">
        <v>759</v>
      </c>
    </row>
    <row r="309" spans="1:65" s="2" customFormat="1" ht="16.5" customHeight="1">
      <c r="A309" s="31"/>
      <c r="B309" s="129"/>
      <c r="C309" s="183" t="s">
        <v>378</v>
      </c>
      <c r="D309" s="183" t="s">
        <v>407</v>
      </c>
      <c r="E309" s="184" t="s">
        <v>753</v>
      </c>
      <c r="F309" s="185" t="s">
        <v>754</v>
      </c>
      <c r="G309" s="186" t="s">
        <v>381</v>
      </c>
      <c r="H309" s="187">
        <v>146.61600000000001</v>
      </c>
      <c r="I309" s="188"/>
      <c r="J309" s="189">
        <f t="shared" si="65"/>
        <v>0</v>
      </c>
      <c r="K309" s="190"/>
      <c r="L309" s="191"/>
      <c r="M309" s="192" t="s">
        <v>1</v>
      </c>
      <c r="N309" s="193" t="s">
        <v>39</v>
      </c>
      <c r="O309" s="60"/>
      <c r="P309" s="174">
        <f t="shared" si="66"/>
        <v>0</v>
      </c>
      <c r="Q309" s="174">
        <v>0</v>
      </c>
      <c r="R309" s="174">
        <f t="shared" si="67"/>
        <v>0</v>
      </c>
      <c r="S309" s="174">
        <v>0</v>
      </c>
      <c r="T309" s="175">
        <f t="shared" si="6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226</v>
      </c>
      <c r="AT309" s="176" t="s">
        <v>407</v>
      </c>
      <c r="AU309" s="176" t="s">
        <v>151</v>
      </c>
      <c r="AY309" s="16" t="s">
        <v>173</v>
      </c>
      <c r="BE309" s="177">
        <f t="shared" si="69"/>
        <v>0</v>
      </c>
      <c r="BF309" s="177">
        <f t="shared" si="70"/>
        <v>0</v>
      </c>
      <c r="BG309" s="177">
        <f t="shared" si="71"/>
        <v>0</v>
      </c>
      <c r="BH309" s="177">
        <f t="shared" si="72"/>
        <v>0</v>
      </c>
      <c r="BI309" s="177">
        <f t="shared" si="73"/>
        <v>0</v>
      </c>
      <c r="BJ309" s="16" t="s">
        <v>151</v>
      </c>
      <c r="BK309" s="177">
        <f t="shared" si="74"/>
        <v>0</v>
      </c>
      <c r="BL309" s="16" t="s">
        <v>201</v>
      </c>
      <c r="BM309" s="176" t="s">
        <v>760</v>
      </c>
    </row>
    <row r="310" spans="1:65" s="2" customFormat="1" ht="24.2" customHeight="1">
      <c r="A310" s="31"/>
      <c r="B310" s="129"/>
      <c r="C310" s="164" t="s">
        <v>761</v>
      </c>
      <c r="D310" s="164" t="s">
        <v>176</v>
      </c>
      <c r="E310" s="165" t="s">
        <v>762</v>
      </c>
      <c r="F310" s="166" t="s">
        <v>763</v>
      </c>
      <c r="G310" s="167" t="s">
        <v>764</v>
      </c>
      <c r="H310" s="211"/>
      <c r="I310" s="169"/>
      <c r="J310" s="170">
        <f t="shared" si="65"/>
        <v>0</v>
      </c>
      <c r="K310" s="171"/>
      <c r="L310" s="32"/>
      <c r="M310" s="172" t="s">
        <v>1</v>
      </c>
      <c r="N310" s="173" t="s">
        <v>39</v>
      </c>
      <c r="O310" s="60"/>
      <c r="P310" s="174">
        <f t="shared" si="66"/>
        <v>0</v>
      </c>
      <c r="Q310" s="174">
        <v>0</v>
      </c>
      <c r="R310" s="174">
        <f t="shared" si="67"/>
        <v>0</v>
      </c>
      <c r="S310" s="174">
        <v>0</v>
      </c>
      <c r="T310" s="175">
        <f t="shared" si="6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201</v>
      </c>
      <c r="AT310" s="176" t="s">
        <v>176</v>
      </c>
      <c r="AU310" s="176" t="s">
        <v>151</v>
      </c>
      <c r="AY310" s="16" t="s">
        <v>173</v>
      </c>
      <c r="BE310" s="177">
        <f t="shared" si="69"/>
        <v>0</v>
      </c>
      <c r="BF310" s="177">
        <f t="shared" si="70"/>
        <v>0</v>
      </c>
      <c r="BG310" s="177">
        <f t="shared" si="71"/>
        <v>0</v>
      </c>
      <c r="BH310" s="177">
        <f t="shared" si="72"/>
        <v>0</v>
      </c>
      <c r="BI310" s="177">
        <f t="shared" si="73"/>
        <v>0</v>
      </c>
      <c r="BJ310" s="16" t="s">
        <v>151</v>
      </c>
      <c r="BK310" s="177">
        <f t="shared" si="74"/>
        <v>0</v>
      </c>
      <c r="BL310" s="16" t="s">
        <v>201</v>
      </c>
      <c r="BM310" s="176" t="s">
        <v>765</v>
      </c>
    </row>
    <row r="311" spans="1:65" s="12" customFormat="1" ht="22.9" customHeight="1">
      <c r="B311" s="151"/>
      <c r="D311" s="152" t="s">
        <v>72</v>
      </c>
      <c r="E311" s="162" t="s">
        <v>766</v>
      </c>
      <c r="F311" s="162" t="s">
        <v>767</v>
      </c>
      <c r="I311" s="154"/>
      <c r="J311" s="163">
        <f>BK311</f>
        <v>0</v>
      </c>
      <c r="L311" s="151"/>
      <c r="M311" s="156"/>
      <c r="N311" s="157"/>
      <c r="O311" s="157"/>
      <c r="P311" s="158">
        <f>SUM(P312:P345)</f>
        <v>0</v>
      </c>
      <c r="Q311" s="157"/>
      <c r="R311" s="158">
        <f>SUM(R312:R345)</f>
        <v>0</v>
      </c>
      <c r="S311" s="157"/>
      <c r="T311" s="159">
        <f>SUM(T312:T345)</f>
        <v>0</v>
      </c>
      <c r="AR311" s="152" t="s">
        <v>151</v>
      </c>
      <c r="AT311" s="160" t="s">
        <v>72</v>
      </c>
      <c r="AU311" s="160" t="s">
        <v>81</v>
      </c>
      <c r="AY311" s="152" t="s">
        <v>173</v>
      </c>
      <c r="BK311" s="161">
        <f>SUM(BK312:BK345)</f>
        <v>0</v>
      </c>
    </row>
    <row r="312" spans="1:65" s="2" customFormat="1" ht="33" customHeight="1">
      <c r="A312" s="31"/>
      <c r="B312" s="129"/>
      <c r="C312" s="164" t="s">
        <v>382</v>
      </c>
      <c r="D312" s="164" t="s">
        <v>176</v>
      </c>
      <c r="E312" s="165" t="s">
        <v>768</v>
      </c>
      <c r="F312" s="166" t="s">
        <v>769</v>
      </c>
      <c r="G312" s="167" t="s">
        <v>179</v>
      </c>
      <c r="H312" s="168">
        <v>339.68</v>
      </c>
      <c r="I312" s="169"/>
      <c r="J312" s="170">
        <f>ROUND(I312*H312,2)</f>
        <v>0</v>
      </c>
      <c r="K312" s="171"/>
      <c r="L312" s="32"/>
      <c r="M312" s="172" t="s">
        <v>1</v>
      </c>
      <c r="N312" s="173" t="s">
        <v>39</v>
      </c>
      <c r="O312" s="60"/>
      <c r="P312" s="174">
        <f>O312*H312</f>
        <v>0</v>
      </c>
      <c r="Q312" s="174">
        <v>0</v>
      </c>
      <c r="R312" s="174">
        <f>Q312*H312</f>
        <v>0</v>
      </c>
      <c r="S312" s="174">
        <v>0</v>
      </c>
      <c r="T312" s="175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201</v>
      </c>
      <c r="AT312" s="176" t="s">
        <v>176</v>
      </c>
      <c r="AU312" s="176" t="s">
        <v>151</v>
      </c>
      <c r="AY312" s="16" t="s">
        <v>173</v>
      </c>
      <c r="BE312" s="177">
        <f>IF(N312="základná",J312,0)</f>
        <v>0</v>
      </c>
      <c r="BF312" s="177">
        <f>IF(N312="znížená",J312,0)</f>
        <v>0</v>
      </c>
      <c r="BG312" s="177">
        <f>IF(N312="zákl. prenesená",J312,0)</f>
        <v>0</v>
      </c>
      <c r="BH312" s="177">
        <f>IF(N312="zníž. prenesená",J312,0)</f>
        <v>0</v>
      </c>
      <c r="BI312" s="177">
        <f>IF(N312="nulová",J312,0)</f>
        <v>0</v>
      </c>
      <c r="BJ312" s="16" t="s">
        <v>151</v>
      </c>
      <c r="BK312" s="177">
        <f>ROUND(I312*H312,2)</f>
        <v>0</v>
      </c>
      <c r="BL312" s="16" t="s">
        <v>201</v>
      </c>
      <c r="BM312" s="176" t="s">
        <v>770</v>
      </c>
    </row>
    <row r="313" spans="1:65" s="13" customFormat="1" ht="22.5">
      <c r="B313" s="194"/>
      <c r="D313" s="195" t="s">
        <v>466</v>
      </c>
      <c r="E313" s="196" t="s">
        <v>1</v>
      </c>
      <c r="F313" s="197" t="s">
        <v>771</v>
      </c>
      <c r="H313" s="198">
        <v>339.68</v>
      </c>
      <c r="I313" s="199"/>
      <c r="L313" s="194"/>
      <c r="M313" s="200"/>
      <c r="N313" s="201"/>
      <c r="O313" s="201"/>
      <c r="P313" s="201"/>
      <c r="Q313" s="201"/>
      <c r="R313" s="201"/>
      <c r="S313" s="201"/>
      <c r="T313" s="202"/>
      <c r="AT313" s="196" t="s">
        <v>466</v>
      </c>
      <c r="AU313" s="196" t="s">
        <v>151</v>
      </c>
      <c r="AV313" s="13" t="s">
        <v>151</v>
      </c>
      <c r="AW313" s="13" t="s">
        <v>30</v>
      </c>
      <c r="AX313" s="13" t="s">
        <v>73</v>
      </c>
      <c r="AY313" s="196" t="s">
        <v>173</v>
      </c>
    </row>
    <row r="314" spans="1:65" s="14" customFormat="1">
      <c r="B314" s="203"/>
      <c r="D314" s="195" t="s">
        <v>466</v>
      </c>
      <c r="E314" s="204" t="s">
        <v>1</v>
      </c>
      <c r="F314" s="205" t="s">
        <v>471</v>
      </c>
      <c r="H314" s="206">
        <v>339.68</v>
      </c>
      <c r="I314" s="207"/>
      <c r="L314" s="203"/>
      <c r="M314" s="208"/>
      <c r="N314" s="209"/>
      <c r="O314" s="209"/>
      <c r="P314" s="209"/>
      <c r="Q314" s="209"/>
      <c r="R314" s="209"/>
      <c r="S314" s="209"/>
      <c r="T314" s="210"/>
      <c r="AT314" s="204" t="s">
        <v>466</v>
      </c>
      <c r="AU314" s="204" t="s">
        <v>151</v>
      </c>
      <c r="AV314" s="14" t="s">
        <v>180</v>
      </c>
      <c r="AW314" s="14" t="s">
        <v>30</v>
      </c>
      <c r="AX314" s="14" t="s">
        <v>81</v>
      </c>
      <c r="AY314" s="204" t="s">
        <v>173</v>
      </c>
    </row>
    <row r="315" spans="1:65" s="2" customFormat="1" ht="24.2" customHeight="1">
      <c r="A315" s="31"/>
      <c r="B315" s="129"/>
      <c r="C315" s="183" t="s">
        <v>772</v>
      </c>
      <c r="D315" s="183" t="s">
        <v>407</v>
      </c>
      <c r="E315" s="184" t="s">
        <v>773</v>
      </c>
      <c r="F315" s="185" t="s">
        <v>774</v>
      </c>
      <c r="G315" s="186" t="s">
        <v>179</v>
      </c>
      <c r="H315" s="187">
        <v>346.47399999999999</v>
      </c>
      <c r="I315" s="188"/>
      <c r="J315" s="189">
        <f>ROUND(I315*H315,2)</f>
        <v>0</v>
      </c>
      <c r="K315" s="190"/>
      <c r="L315" s="191"/>
      <c r="M315" s="192" t="s">
        <v>1</v>
      </c>
      <c r="N315" s="193" t="s">
        <v>39</v>
      </c>
      <c r="O315" s="60"/>
      <c r="P315" s="174">
        <f>O315*H315</f>
        <v>0</v>
      </c>
      <c r="Q315" s="174">
        <v>0</v>
      </c>
      <c r="R315" s="174">
        <f>Q315*H315</f>
        <v>0</v>
      </c>
      <c r="S315" s="174">
        <v>0</v>
      </c>
      <c r="T315" s="175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226</v>
      </c>
      <c r="AT315" s="176" t="s">
        <v>407</v>
      </c>
      <c r="AU315" s="176" t="s">
        <v>151</v>
      </c>
      <c r="AY315" s="16" t="s">
        <v>173</v>
      </c>
      <c r="BE315" s="177">
        <f>IF(N315="základná",J315,0)</f>
        <v>0</v>
      </c>
      <c r="BF315" s="177">
        <f>IF(N315="znížená",J315,0)</f>
        <v>0</v>
      </c>
      <c r="BG315" s="177">
        <f>IF(N315="zákl. prenesená",J315,0)</f>
        <v>0</v>
      </c>
      <c r="BH315" s="177">
        <f>IF(N315="zníž. prenesená",J315,0)</f>
        <v>0</v>
      </c>
      <c r="BI315" s="177">
        <f>IF(N315="nulová",J315,0)</f>
        <v>0</v>
      </c>
      <c r="BJ315" s="16" t="s">
        <v>151</v>
      </c>
      <c r="BK315" s="177">
        <f>ROUND(I315*H315,2)</f>
        <v>0</v>
      </c>
      <c r="BL315" s="16" t="s">
        <v>201</v>
      </c>
      <c r="BM315" s="176" t="s">
        <v>775</v>
      </c>
    </row>
    <row r="316" spans="1:65" s="2" customFormat="1" ht="16.5" customHeight="1">
      <c r="A316" s="31"/>
      <c r="B316" s="129"/>
      <c r="C316" s="164" t="s">
        <v>388</v>
      </c>
      <c r="D316" s="164" t="s">
        <v>176</v>
      </c>
      <c r="E316" s="165" t="s">
        <v>776</v>
      </c>
      <c r="F316" s="166" t="s">
        <v>777</v>
      </c>
      <c r="G316" s="167" t="s">
        <v>179</v>
      </c>
      <c r="H316" s="168">
        <v>1790.32</v>
      </c>
      <c r="I316" s="169"/>
      <c r="J316" s="170">
        <f>ROUND(I316*H316,2)</f>
        <v>0</v>
      </c>
      <c r="K316" s="171"/>
      <c r="L316" s="32"/>
      <c r="M316" s="172" t="s">
        <v>1</v>
      </c>
      <c r="N316" s="173" t="s">
        <v>39</v>
      </c>
      <c r="O316" s="60"/>
      <c r="P316" s="174">
        <f>O316*H316</f>
        <v>0</v>
      </c>
      <c r="Q316" s="174">
        <v>0</v>
      </c>
      <c r="R316" s="174">
        <f>Q316*H316</f>
        <v>0</v>
      </c>
      <c r="S316" s="174">
        <v>0</v>
      </c>
      <c r="T316" s="175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201</v>
      </c>
      <c r="AT316" s="176" t="s">
        <v>176</v>
      </c>
      <c r="AU316" s="176" t="s">
        <v>151</v>
      </c>
      <c r="AY316" s="16" t="s">
        <v>173</v>
      </c>
      <c r="BE316" s="177">
        <f>IF(N316="základná",J316,0)</f>
        <v>0</v>
      </c>
      <c r="BF316" s="177">
        <f>IF(N316="znížená",J316,0)</f>
        <v>0</v>
      </c>
      <c r="BG316" s="177">
        <f>IF(N316="zákl. prenesená",J316,0)</f>
        <v>0</v>
      </c>
      <c r="BH316" s="177">
        <f>IF(N316="zníž. prenesená",J316,0)</f>
        <v>0</v>
      </c>
      <c r="BI316" s="177">
        <f>IF(N316="nulová",J316,0)</f>
        <v>0</v>
      </c>
      <c r="BJ316" s="16" t="s">
        <v>151</v>
      </c>
      <c r="BK316" s="177">
        <f>ROUND(I316*H316,2)</f>
        <v>0</v>
      </c>
      <c r="BL316" s="16" t="s">
        <v>201</v>
      </c>
      <c r="BM316" s="176" t="s">
        <v>778</v>
      </c>
    </row>
    <row r="317" spans="1:65" s="13" customFormat="1">
      <c r="B317" s="194"/>
      <c r="D317" s="195" t="s">
        <v>466</v>
      </c>
      <c r="E317" s="196" t="s">
        <v>1</v>
      </c>
      <c r="F317" s="197" t="s">
        <v>779</v>
      </c>
      <c r="H317" s="198">
        <v>683.15</v>
      </c>
      <c r="I317" s="199"/>
      <c r="L317" s="194"/>
      <c r="M317" s="200"/>
      <c r="N317" s="201"/>
      <c r="O317" s="201"/>
      <c r="P317" s="201"/>
      <c r="Q317" s="201"/>
      <c r="R317" s="201"/>
      <c r="S317" s="201"/>
      <c r="T317" s="202"/>
      <c r="AT317" s="196" t="s">
        <v>466</v>
      </c>
      <c r="AU317" s="196" t="s">
        <v>151</v>
      </c>
      <c r="AV317" s="13" t="s">
        <v>151</v>
      </c>
      <c r="AW317" s="13" t="s">
        <v>30</v>
      </c>
      <c r="AX317" s="13" t="s">
        <v>73</v>
      </c>
      <c r="AY317" s="196" t="s">
        <v>173</v>
      </c>
    </row>
    <row r="318" spans="1:65" s="13" customFormat="1">
      <c r="B318" s="194"/>
      <c r="D318" s="195" t="s">
        <v>466</v>
      </c>
      <c r="E318" s="196" t="s">
        <v>1</v>
      </c>
      <c r="F318" s="197" t="s">
        <v>780</v>
      </c>
      <c r="H318" s="198">
        <v>35.56</v>
      </c>
      <c r="I318" s="199"/>
      <c r="L318" s="194"/>
      <c r="M318" s="200"/>
      <c r="N318" s="201"/>
      <c r="O318" s="201"/>
      <c r="P318" s="201"/>
      <c r="Q318" s="201"/>
      <c r="R318" s="201"/>
      <c r="S318" s="201"/>
      <c r="T318" s="202"/>
      <c r="AT318" s="196" t="s">
        <v>466</v>
      </c>
      <c r="AU318" s="196" t="s">
        <v>151</v>
      </c>
      <c r="AV318" s="13" t="s">
        <v>151</v>
      </c>
      <c r="AW318" s="13" t="s">
        <v>30</v>
      </c>
      <c r="AX318" s="13" t="s">
        <v>73</v>
      </c>
      <c r="AY318" s="196" t="s">
        <v>173</v>
      </c>
    </row>
    <row r="319" spans="1:65" s="13" customFormat="1">
      <c r="B319" s="194"/>
      <c r="D319" s="195" t="s">
        <v>466</v>
      </c>
      <c r="E319" s="196" t="s">
        <v>1</v>
      </c>
      <c r="F319" s="197" t="s">
        <v>781</v>
      </c>
      <c r="H319" s="198">
        <v>50.77</v>
      </c>
      <c r="I319" s="199"/>
      <c r="L319" s="194"/>
      <c r="M319" s="200"/>
      <c r="N319" s="201"/>
      <c r="O319" s="201"/>
      <c r="P319" s="201"/>
      <c r="Q319" s="201"/>
      <c r="R319" s="201"/>
      <c r="S319" s="201"/>
      <c r="T319" s="202"/>
      <c r="AT319" s="196" t="s">
        <v>466</v>
      </c>
      <c r="AU319" s="196" t="s">
        <v>151</v>
      </c>
      <c r="AV319" s="13" t="s">
        <v>151</v>
      </c>
      <c r="AW319" s="13" t="s">
        <v>30</v>
      </c>
      <c r="AX319" s="13" t="s">
        <v>73</v>
      </c>
      <c r="AY319" s="196" t="s">
        <v>173</v>
      </c>
    </row>
    <row r="320" spans="1:65" s="13" customFormat="1">
      <c r="B320" s="194"/>
      <c r="D320" s="195" t="s">
        <v>466</v>
      </c>
      <c r="E320" s="196" t="s">
        <v>1</v>
      </c>
      <c r="F320" s="197" t="s">
        <v>782</v>
      </c>
      <c r="H320" s="198">
        <v>42.46</v>
      </c>
      <c r="I320" s="199"/>
      <c r="L320" s="194"/>
      <c r="M320" s="200"/>
      <c r="N320" s="201"/>
      <c r="O320" s="201"/>
      <c r="P320" s="201"/>
      <c r="Q320" s="201"/>
      <c r="R320" s="201"/>
      <c r="S320" s="201"/>
      <c r="T320" s="202"/>
      <c r="AT320" s="196" t="s">
        <v>466</v>
      </c>
      <c r="AU320" s="196" t="s">
        <v>151</v>
      </c>
      <c r="AV320" s="13" t="s">
        <v>151</v>
      </c>
      <c r="AW320" s="13" t="s">
        <v>30</v>
      </c>
      <c r="AX320" s="13" t="s">
        <v>73</v>
      </c>
      <c r="AY320" s="196" t="s">
        <v>173</v>
      </c>
    </row>
    <row r="321" spans="1:65" s="13" customFormat="1">
      <c r="B321" s="194"/>
      <c r="D321" s="195" t="s">
        <v>466</v>
      </c>
      <c r="E321" s="196" t="s">
        <v>1</v>
      </c>
      <c r="F321" s="197" t="s">
        <v>783</v>
      </c>
      <c r="H321" s="198">
        <v>978.38</v>
      </c>
      <c r="I321" s="199"/>
      <c r="L321" s="194"/>
      <c r="M321" s="200"/>
      <c r="N321" s="201"/>
      <c r="O321" s="201"/>
      <c r="P321" s="201"/>
      <c r="Q321" s="201"/>
      <c r="R321" s="201"/>
      <c r="S321" s="201"/>
      <c r="T321" s="202"/>
      <c r="AT321" s="196" t="s">
        <v>466</v>
      </c>
      <c r="AU321" s="196" t="s">
        <v>151</v>
      </c>
      <c r="AV321" s="13" t="s">
        <v>151</v>
      </c>
      <c r="AW321" s="13" t="s">
        <v>30</v>
      </c>
      <c r="AX321" s="13" t="s">
        <v>73</v>
      </c>
      <c r="AY321" s="196" t="s">
        <v>173</v>
      </c>
    </row>
    <row r="322" spans="1:65" s="14" customFormat="1">
      <c r="B322" s="203"/>
      <c r="D322" s="195" t="s">
        <v>466</v>
      </c>
      <c r="E322" s="204" t="s">
        <v>1</v>
      </c>
      <c r="F322" s="205" t="s">
        <v>471</v>
      </c>
      <c r="H322" s="206">
        <v>1790.3200000000002</v>
      </c>
      <c r="I322" s="207"/>
      <c r="L322" s="203"/>
      <c r="M322" s="208"/>
      <c r="N322" s="209"/>
      <c r="O322" s="209"/>
      <c r="P322" s="209"/>
      <c r="Q322" s="209"/>
      <c r="R322" s="209"/>
      <c r="S322" s="209"/>
      <c r="T322" s="210"/>
      <c r="AT322" s="204" t="s">
        <v>466</v>
      </c>
      <c r="AU322" s="204" t="s">
        <v>151</v>
      </c>
      <c r="AV322" s="14" t="s">
        <v>180</v>
      </c>
      <c r="AW322" s="14" t="s">
        <v>30</v>
      </c>
      <c r="AX322" s="14" t="s">
        <v>81</v>
      </c>
      <c r="AY322" s="204" t="s">
        <v>173</v>
      </c>
    </row>
    <row r="323" spans="1:65" s="2" customFormat="1" ht="16.5" customHeight="1">
      <c r="A323" s="31"/>
      <c r="B323" s="129"/>
      <c r="C323" s="183" t="s">
        <v>784</v>
      </c>
      <c r="D323" s="183" t="s">
        <v>407</v>
      </c>
      <c r="E323" s="184" t="s">
        <v>785</v>
      </c>
      <c r="F323" s="185" t="s">
        <v>786</v>
      </c>
      <c r="G323" s="186" t="s">
        <v>179</v>
      </c>
      <c r="H323" s="187">
        <v>1140.385</v>
      </c>
      <c r="I323" s="188"/>
      <c r="J323" s="189">
        <f>ROUND(I323*H323,2)</f>
        <v>0</v>
      </c>
      <c r="K323" s="190"/>
      <c r="L323" s="191"/>
      <c r="M323" s="192" t="s">
        <v>1</v>
      </c>
      <c r="N323" s="193" t="s">
        <v>39</v>
      </c>
      <c r="O323" s="60"/>
      <c r="P323" s="174">
        <f>O323*H323</f>
        <v>0</v>
      </c>
      <c r="Q323" s="174">
        <v>0</v>
      </c>
      <c r="R323" s="174">
        <f>Q323*H323</f>
        <v>0</v>
      </c>
      <c r="S323" s="174">
        <v>0</v>
      </c>
      <c r="T323" s="175">
        <f>S323*H323</f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226</v>
      </c>
      <c r="AT323" s="176" t="s">
        <v>407</v>
      </c>
      <c r="AU323" s="176" t="s">
        <v>151</v>
      </c>
      <c r="AY323" s="16" t="s">
        <v>173</v>
      </c>
      <c r="BE323" s="177">
        <f>IF(N323="základná",J323,0)</f>
        <v>0</v>
      </c>
      <c r="BF323" s="177">
        <f>IF(N323="znížená",J323,0)</f>
        <v>0</v>
      </c>
      <c r="BG323" s="177">
        <f>IF(N323="zákl. prenesená",J323,0)</f>
        <v>0</v>
      </c>
      <c r="BH323" s="177">
        <f>IF(N323="zníž. prenesená",J323,0)</f>
        <v>0</v>
      </c>
      <c r="BI323" s="177">
        <f>IF(N323="nulová",J323,0)</f>
        <v>0</v>
      </c>
      <c r="BJ323" s="16" t="s">
        <v>151</v>
      </c>
      <c r="BK323" s="177">
        <f>ROUND(I323*H323,2)</f>
        <v>0</v>
      </c>
      <c r="BL323" s="16" t="s">
        <v>201</v>
      </c>
      <c r="BM323" s="176" t="s">
        <v>787</v>
      </c>
    </row>
    <row r="324" spans="1:65" s="13" customFormat="1">
      <c r="B324" s="194"/>
      <c r="D324" s="195" t="s">
        <v>466</v>
      </c>
      <c r="E324" s="196" t="s">
        <v>1</v>
      </c>
      <c r="F324" s="197" t="s">
        <v>780</v>
      </c>
      <c r="H324" s="198">
        <v>35.56</v>
      </c>
      <c r="I324" s="199"/>
      <c r="L324" s="194"/>
      <c r="M324" s="200"/>
      <c r="N324" s="201"/>
      <c r="O324" s="201"/>
      <c r="P324" s="201"/>
      <c r="Q324" s="201"/>
      <c r="R324" s="201"/>
      <c r="S324" s="201"/>
      <c r="T324" s="202"/>
      <c r="AT324" s="196" t="s">
        <v>466</v>
      </c>
      <c r="AU324" s="196" t="s">
        <v>151</v>
      </c>
      <c r="AV324" s="13" t="s">
        <v>151</v>
      </c>
      <c r="AW324" s="13" t="s">
        <v>30</v>
      </c>
      <c r="AX324" s="13" t="s">
        <v>73</v>
      </c>
      <c r="AY324" s="196" t="s">
        <v>173</v>
      </c>
    </row>
    <row r="325" spans="1:65" s="13" customFormat="1">
      <c r="B325" s="194"/>
      <c r="D325" s="195" t="s">
        <v>466</v>
      </c>
      <c r="E325" s="196" t="s">
        <v>1</v>
      </c>
      <c r="F325" s="197" t="s">
        <v>781</v>
      </c>
      <c r="H325" s="198">
        <v>50.77</v>
      </c>
      <c r="I325" s="199"/>
      <c r="L325" s="194"/>
      <c r="M325" s="200"/>
      <c r="N325" s="201"/>
      <c r="O325" s="201"/>
      <c r="P325" s="201"/>
      <c r="Q325" s="201"/>
      <c r="R325" s="201"/>
      <c r="S325" s="201"/>
      <c r="T325" s="202"/>
      <c r="AT325" s="196" t="s">
        <v>466</v>
      </c>
      <c r="AU325" s="196" t="s">
        <v>151</v>
      </c>
      <c r="AV325" s="13" t="s">
        <v>151</v>
      </c>
      <c r="AW325" s="13" t="s">
        <v>30</v>
      </c>
      <c r="AX325" s="13" t="s">
        <v>73</v>
      </c>
      <c r="AY325" s="196" t="s">
        <v>173</v>
      </c>
    </row>
    <row r="326" spans="1:65" s="13" customFormat="1">
      <c r="B326" s="194"/>
      <c r="D326" s="195" t="s">
        <v>466</v>
      </c>
      <c r="E326" s="196" t="s">
        <v>1</v>
      </c>
      <c r="F326" s="197" t="s">
        <v>782</v>
      </c>
      <c r="H326" s="198">
        <v>42.46</v>
      </c>
      <c r="I326" s="199"/>
      <c r="L326" s="194"/>
      <c r="M326" s="200"/>
      <c r="N326" s="201"/>
      <c r="O326" s="201"/>
      <c r="P326" s="201"/>
      <c r="Q326" s="201"/>
      <c r="R326" s="201"/>
      <c r="S326" s="201"/>
      <c r="T326" s="202"/>
      <c r="AT326" s="196" t="s">
        <v>466</v>
      </c>
      <c r="AU326" s="196" t="s">
        <v>151</v>
      </c>
      <c r="AV326" s="13" t="s">
        <v>151</v>
      </c>
      <c r="AW326" s="13" t="s">
        <v>30</v>
      </c>
      <c r="AX326" s="13" t="s">
        <v>73</v>
      </c>
      <c r="AY326" s="196" t="s">
        <v>173</v>
      </c>
    </row>
    <row r="327" spans="1:65" s="13" customFormat="1">
      <c r="B327" s="194"/>
      <c r="D327" s="195" t="s">
        <v>466</v>
      </c>
      <c r="E327" s="196" t="s">
        <v>1</v>
      </c>
      <c r="F327" s="197" t="s">
        <v>783</v>
      </c>
      <c r="H327" s="198">
        <v>978.38</v>
      </c>
      <c r="I327" s="199"/>
      <c r="L327" s="194"/>
      <c r="M327" s="200"/>
      <c r="N327" s="201"/>
      <c r="O327" s="201"/>
      <c r="P327" s="201"/>
      <c r="Q327" s="201"/>
      <c r="R327" s="201"/>
      <c r="S327" s="201"/>
      <c r="T327" s="202"/>
      <c r="AT327" s="196" t="s">
        <v>466</v>
      </c>
      <c r="AU327" s="196" t="s">
        <v>151</v>
      </c>
      <c r="AV327" s="13" t="s">
        <v>151</v>
      </c>
      <c r="AW327" s="13" t="s">
        <v>30</v>
      </c>
      <c r="AX327" s="13" t="s">
        <v>73</v>
      </c>
      <c r="AY327" s="196" t="s">
        <v>173</v>
      </c>
    </row>
    <row r="328" spans="1:65" s="14" customFormat="1">
      <c r="B328" s="203"/>
      <c r="D328" s="195" t="s">
        <v>466</v>
      </c>
      <c r="E328" s="204" t="s">
        <v>1</v>
      </c>
      <c r="F328" s="205" t="s">
        <v>471</v>
      </c>
      <c r="H328" s="206">
        <v>1107.17</v>
      </c>
      <c r="I328" s="207"/>
      <c r="L328" s="203"/>
      <c r="M328" s="208"/>
      <c r="N328" s="209"/>
      <c r="O328" s="209"/>
      <c r="P328" s="209"/>
      <c r="Q328" s="209"/>
      <c r="R328" s="209"/>
      <c r="S328" s="209"/>
      <c r="T328" s="210"/>
      <c r="AT328" s="204" t="s">
        <v>466</v>
      </c>
      <c r="AU328" s="204" t="s">
        <v>151</v>
      </c>
      <c r="AV328" s="14" t="s">
        <v>180</v>
      </c>
      <c r="AW328" s="14" t="s">
        <v>30</v>
      </c>
      <c r="AX328" s="14" t="s">
        <v>81</v>
      </c>
      <c r="AY328" s="204" t="s">
        <v>173</v>
      </c>
    </row>
    <row r="329" spans="1:65" s="13" customFormat="1">
      <c r="B329" s="194"/>
      <c r="D329" s="195" t="s">
        <v>466</v>
      </c>
      <c r="F329" s="197" t="s">
        <v>788</v>
      </c>
      <c r="H329" s="198">
        <v>1140.385</v>
      </c>
      <c r="I329" s="199"/>
      <c r="L329" s="194"/>
      <c r="M329" s="200"/>
      <c r="N329" s="201"/>
      <c r="O329" s="201"/>
      <c r="P329" s="201"/>
      <c r="Q329" s="201"/>
      <c r="R329" s="201"/>
      <c r="S329" s="201"/>
      <c r="T329" s="202"/>
      <c r="AT329" s="196" t="s">
        <v>466</v>
      </c>
      <c r="AU329" s="196" t="s">
        <v>151</v>
      </c>
      <c r="AV329" s="13" t="s">
        <v>151</v>
      </c>
      <c r="AW329" s="13" t="s">
        <v>3</v>
      </c>
      <c r="AX329" s="13" t="s">
        <v>81</v>
      </c>
      <c r="AY329" s="196" t="s">
        <v>173</v>
      </c>
    </row>
    <row r="330" spans="1:65" s="2" customFormat="1" ht="49.15" customHeight="1">
      <c r="A330" s="31"/>
      <c r="B330" s="129"/>
      <c r="C330" s="183" t="s">
        <v>393</v>
      </c>
      <c r="D330" s="183" t="s">
        <v>407</v>
      </c>
      <c r="E330" s="184" t="s">
        <v>789</v>
      </c>
      <c r="F330" s="185" t="s">
        <v>790</v>
      </c>
      <c r="G330" s="186" t="s">
        <v>179</v>
      </c>
      <c r="H330" s="187">
        <v>696.81299999999999</v>
      </c>
      <c r="I330" s="188"/>
      <c r="J330" s="189">
        <f>ROUND(I330*H330,2)</f>
        <v>0</v>
      </c>
      <c r="K330" s="190"/>
      <c r="L330" s="191"/>
      <c r="M330" s="192" t="s">
        <v>1</v>
      </c>
      <c r="N330" s="193" t="s">
        <v>39</v>
      </c>
      <c r="O330" s="60"/>
      <c r="P330" s="174">
        <f>O330*H330</f>
        <v>0</v>
      </c>
      <c r="Q330" s="174">
        <v>0</v>
      </c>
      <c r="R330" s="174">
        <f>Q330*H330</f>
        <v>0</v>
      </c>
      <c r="S330" s="174">
        <v>0</v>
      </c>
      <c r="T330" s="175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226</v>
      </c>
      <c r="AT330" s="176" t="s">
        <v>407</v>
      </c>
      <c r="AU330" s="176" t="s">
        <v>151</v>
      </c>
      <c r="AY330" s="16" t="s">
        <v>173</v>
      </c>
      <c r="BE330" s="177">
        <f>IF(N330="základná",J330,0)</f>
        <v>0</v>
      </c>
      <c r="BF330" s="177">
        <f>IF(N330="znížená",J330,0)</f>
        <v>0</v>
      </c>
      <c r="BG330" s="177">
        <f>IF(N330="zákl. prenesená",J330,0)</f>
        <v>0</v>
      </c>
      <c r="BH330" s="177">
        <f>IF(N330="zníž. prenesená",J330,0)</f>
        <v>0</v>
      </c>
      <c r="BI330" s="177">
        <f>IF(N330="nulová",J330,0)</f>
        <v>0</v>
      </c>
      <c r="BJ330" s="16" t="s">
        <v>151</v>
      </c>
      <c r="BK330" s="177">
        <f>ROUND(I330*H330,2)</f>
        <v>0</v>
      </c>
      <c r="BL330" s="16" t="s">
        <v>201</v>
      </c>
      <c r="BM330" s="176" t="s">
        <v>791</v>
      </c>
    </row>
    <row r="331" spans="1:65" s="13" customFormat="1">
      <c r="B331" s="194"/>
      <c r="D331" s="195" t="s">
        <v>466</v>
      </c>
      <c r="E331" s="196" t="s">
        <v>1</v>
      </c>
      <c r="F331" s="197" t="s">
        <v>779</v>
      </c>
      <c r="H331" s="198">
        <v>683.15</v>
      </c>
      <c r="I331" s="199"/>
      <c r="L331" s="194"/>
      <c r="M331" s="200"/>
      <c r="N331" s="201"/>
      <c r="O331" s="201"/>
      <c r="P331" s="201"/>
      <c r="Q331" s="201"/>
      <c r="R331" s="201"/>
      <c r="S331" s="201"/>
      <c r="T331" s="202"/>
      <c r="AT331" s="196" t="s">
        <v>466</v>
      </c>
      <c r="AU331" s="196" t="s">
        <v>151</v>
      </c>
      <c r="AV331" s="13" t="s">
        <v>151</v>
      </c>
      <c r="AW331" s="13" t="s">
        <v>30</v>
      </c>
      <c r="AX331" s="13" t="s">
        <v>81</v>
      </c>
      <c r="AY331" s="196" t="s">
        <v>173</v>
      </c>
    </row>
    <row r="332" spans="1:65" s="13" customFormat="1">
      <c r="B332" s="194"/>
      <c r="D332" s="195" t="s">
        <v>466</v>
      </c>
      <c r="F332" s="197" t="s">
        <v>792</v>
      </c>
      <c r="H332" s="198">
        <v>696.81299999999999</v>
      </c>
      <c r="I332" s="199"/>
      <c r="L332" s="194"/>
      <c r="M332" s="200"/>
      <c r="N332" s="201"/>
      <c r="O332" s="201"/>
      <c r="P332" s="201"/>
      <c r="Q332" s="201"/>
      <c r="R332" s="201"/>
      <c r="S332" s="201"/>
      <c r="T332" s="202"/>
      <c r="AT332" s="196" t="s">
        <v>466</v>
      </c>
      <c r="AU332" s="196" t="s">
        <v>151</v>
      </c>
      <c r="AV332" s="13" t="s">
        <v>151</v>
      </c>
      <c r="AW332" s="13" t="s">
        <v>3</v>
      </c>
      <c r="AX332" s="13" t="s">
        <v>81</v>
      </c>
      <c r="AY332" s="196" t="s">
        <v>173</v>
      </c>
    </row>
    <row r="333" spans="1:65" s="2" customFormat="1" ht="24.2" customHeight="1">
      <c r="A333" s="31"/>
      <c r="B333" s="129"/>
      <c r="C333" s="164" t="s">
        <v>793</v>
      </c>
      <c r="D333" s="164" t="s">
        <v>176</v>
      </c>
      <c r="E333" s="165" t="s">
        <v>794</v>
      </c>
      <c r="F333" s="166" t="s">
        <v>795</v>
      </c>
      <c r="G333" s="167" t="s">
        <v>179</v>
      </c>
      <c r="H333" s="168">
        <v>797.86</v>
      </c>
      <c r="I333" s="169"/>
      <c r="J333" s="170">
        <f>ROUND(I333*H333,2)</f>
        <v>0</v>
      </c>
      <c r="K333" s="171"/>
      <c r="L333" s="32"/>
      <c r="M333" s="172" t="s">
        <v>1</v>
      </c>
      <c r="N333" s="173" t="s">
        <v>39</v>
      </c>
      <c r="O333" s="60"/>
      <c r="P333" s="174">
        <f>O333*H333</f>
        <v>0</v>
      </c>
      <c r="Q333" s="174">
        <v>0</v>
      </c>
      <c r="R333" s="174">
        <f>Q333*H333</f>
        <v>0</v>
      </c>
      <c r="S333" s="174">
        <v>0</v>
      </c>
      <c r="T333" s="175">
        <f>S333*H333</f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201</v>
      </c>
      <c r="AT333" s="176" t="s">
        <v>176</v>
      </c>
      <c r="AU333" s="176" t="s">
        <v>151</v>
      </c>
      <c r="AY333" s="16" t="s">
        <v>173</v>
      </c>
      <c r="BE333" s="177">
        <f>IF(N333="základná",J333,0)</f>
        <v>0</v>
      </c>
      <c r="BF333" s="177">
        <f>IF(N333="znížená",J333,0)</f>
        <v>0</v>
      </c>
      <c r="BG333" s="177">
        <f>IF(N333="zákl. prenesená",J333,0)</f>
        <v>0</v>
      </c>
      <c r="BH333" s="177">
        <f>IF(N333="zníž. prenesená",J333,0)</f>
        <v>0</v>
      </c>
      <c r="BI333" s="177">
        <f>IF(N333="nulová",J333,0)</f>
        <v>0</v>
      </c>
      <c r="BJ333" s="16" t="s">
        <v>151</v>
      </c>
      <c r="BK333" s="177">
        <f>ROUND(I333*H333,2)</f>
        <v>0</v>
      </c>
      <c r="BL333" s="16" t="s">
        <v>201</v>
      </c>
      <c r="BM333" s="176" t="s">
        <v>796</v>
      </c>
    </row>
    <row r="334" spans="1:65" s="2" customFormat="1" ht="49.15" customHeight="1">
      <c r="A334" s="31"/>
      <c r="B334" s="129"/>
      <c r="C334" s="183" t="s">
        <v>397</v>
      </c>
      <c r="D334" s="183" t="s">
        <v>407</v>
      </c>
      <c r="E334" s="184" t="s">
        <v>797</v>
      </c>
      <c r="F334" s="185" t="s">
        <v>798</v>
      </c>
      <c r="G334" s="186" t="s">
        <v>179</v>
      </c>
      <c r="H334" s="187">
        <v>696.81299999999999</v>
      </c>
      <c r="I334" s="188"/>
      <c r="J334" s="189">
        <f>ROUND(I334*H334,2)</f>
        <v>0</v>
      </c>
      <c r="K334" s="190"/>
      <c r="L334" s="191"/>
      <c r="M334" s="192" t="s">
        <v>1</v>
      </c>
      <c r="N334" s="193" t="s">
        <v>39</v>
      </c>
      <c r="O334" s="60"/>
      <c r="P334" s="174">
        <f>O334*H334</f>
        <v>0</v>
      </c>
      <c r="Q334" s="174">
        <v>0</v>
      </c>
      <c r="R334" s="174">
        <f>Q334*H334</f>
        <v>0</v>
      </c>
      <c r="S334" s="174">
        <v>0</v>
      </c>
      <c r="T334" s="175">
        <f>S334*H334</f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226</v>
      </c>
      <c r="AT334" s="176" t="s">
        <v>407</v>
      </c>
      <c r="AU334" s="176" t="s">
        <v>151</v>
      </c>
      <c r="AY334" s="16" t="s">
        <v>173</v>
      </c>
      <c r="BE334" s="177">
        <f>IF(N334="základná",J334,0)</f>
        <v>0</v>
      </c>
      <c r="BF334" s="177">
        <f>IF(N334="znížená",J334,0)</f>
        <v>0</v>
      </c>
      <c r="BG334" s="177">
        <f>IF(N334="zákl. prenesená",J334,0)</f>
        <v>0</v>
      </c>
      <c r="BH334" s="177">
        <f>IF(N334="zníž. prenesená",J334,0)</f>
        <v>0</v>
      </c>
      <c r="BI334" s="177">
        <f>IF(N334="nulová",J334,0)</f>
        <v>0</v>
      </c>
      <c r="BJ334" s="16" t="s">
        <v>151</v>
      </c>
      <c r="BK334" s="177">
        <f>ROUND(I334*H334,2)</f>
        <v>0</v>
      </c>
      <c r="BL334" s="16" t="s">
        <v>201</v>
      </c>
      <c r="BM334" s="176" t="s">
        <v>799</v>
      </c>
    </row>
    <row r="335" spans="1:65" s="13" customFormat="1">
      <c r="B335" s="194"/>
      <c r="D335" s="195" t="s">
        <v>466</v>
      </c>
      <c r="E335" s="196" t="s">
        <v>1</v>
      </c>
      <c r="F335" s="197" t="s">
        <v>779</v>
      </c>
      <c r="H335" s="198">
        <v>683.15</v>
      </c>
      <c r="I335" s="199"/>
      <c r="L335" s="194"/>
      <c r="M335" s="200"/>
      <c r="N335" s="201"/>
      <c r="O335" s="201"/>
      <c r="P335" s="201"/>
      <c r="Q335" s="201"/>
      <c r="R335" s="201"/>
      <c r="S335" s="201"/>
      <c r="T335" s="202"/>
      <c r="AT335" s="196" t="s">
        <v>466</v>
      </c>
      <c r="AU335" s="196" t="s">
        <v>151</v>
      </c>
      <c r="AV335" s="13" t="s">
        <v>151</v>
      </c>
      <c r="AW335" s="13" t="s">
        <v>30</v>
      </c>
      <c r="AX335" s="13" t="s">
        <v>81</v>
      </c>
      <c r="AY335" s="196" t="s">
        <v>173</v>
      </c>
    </row>
    <row r="336" spans="1:65" s="13" customFormat="1">
      <c r="B336" s="194"/>
      <c r="D336" s="195" t="s">
        <v>466</v>
      </c>
      <c r="F336" s="197" t="s">
        <v>792</v>
      </c>
      <c r="H336" s="198">
        <v>696.81299999999999</v>
      </c>
      <c r="I336" s="199"/>
      <c r="L336" s="194"/>
      <c r="M336" s="200"/>
      <c r="N336" s="201"/>
      <c r="O336" s="201"/>
      <c r="P336" s="201"/>
      <c r="Q336" s="201"/>
      <c r="R336" s="201"/>
      <c r="S336" s="201"/>
      <c r="T336" s="202"/>
      <c r="AT336" s="196" t="s">
        <v>466</v>
      </c>
      <c r="AU336" s="196" t="s">
        <v>151</v>
      </c>
      <c r="AV336" s="13" t="s">
        <v>151</v>
      </c>
      <c r="AW336" s="13" t="s">
        <v>3</v>
      </c>
      <c r="AX336" s="13" t="s">
        <v>81</v>
      </c>
      <c r="AY336" s="196" t="s">
        <v>173</v>
      </c>
    </row>
    <row r="337" spans="1:65" s="2" customFormat="1" ht="24.2" customHeight="1">
      <c r="A337" s="31"/>
      <c r="B337" s="129"/>
      <c r="C337" s="183" t="s">
        <v>800</v>
      </c>
      <c r="D337" s="183" t="s">
        <v>407</v>
      </c>
      <c r="E337" s="184" t="s">
        <v>801</v>
      </c>
      <c r="F337" s="185" t="s">
        <v>802</v>
      </c>
      <c r="G337" s="186" t="s">
        <v>179</v>
      </c>
      <c r="H337" s="187">
        <v>95.094999999999999</v>
      </c>
      <c r="I337" s="188"/>
      <c r="J337" s="189">
        <f>ROUND(I337*H337,2)</f>
        <v>0</v>
      </c>
      <c r="K337" s="190"/>
      <c r="L337" s="191"/>
      <c r="M337" s="192" t="s">
        <v>1</v>
      </c>
      <c r="N337" s="193" t="s">
        <v>39</v>
      </c>
      <c r="O337" s="60"/>
      <c r="P337" s="174">
        <f>O337*H337</f>
        <v>0</v>
      </c>
      <c r="Q337" s="174">
        <v>0</v>
      </c>
      <c r="R337" s="174">
        <f>Q337*H337</f>
        <v>0</v>
      </c>
      <c r="S337" s="174">
        <v>0</v>
      </c>
      <c r="T337" s="175">
        <f>S337*H337</f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76" t="s">
        <v>226</v>
      </c>
      <c r="AT337" s="176" t="s">
        <v>407</v>
      </c>
      <c r="AU337" s="176" t="s">
        <v>151</v>
      </c>
      <c r="AY337" s="16" t="s">
        <v>173</v>
      </c>
      <c r="BE337" s="177">
        <f>IF(N337="základná",J337,0)</f>
        <v>0</v>
      </c>
      <c r="BF337" s="177">
        <f>IF(N337="znížená",J337,0)</f>
        <v>0</v>
      </c>
      <c r="BG337" s="177">
        <f>IF(N337="zákl. prenesená",J337,0)</f>
        <v>0</v>
      </c>
      <c r="BH337" s="177">
        <f>IF(N337="zníž. prenesená",J337,0)</f>
        <v>0</v>
      </c>
      <c r="BI337" s="177">
        <f>IF(N337="nulová",J337,0)</f>
        <v>0</v>
      </c>
      <c r="BJ337" s="16" t="s">
        <v>151</v>
      </c>
      <c r="BK337" s="177">
        <f>ROUND(I337*H337,2)</f>
        <v>0</v>
      </c>
      <c r="BL337" s="16" t="s">
        <v>201</v>
      </c>
      <c r="BM337" s="176" t="s">
        <v>803</v>
      </c>
    </row>
    <row r="338" spans="1:65" s="13" customFormat="1">
      <c r="B338" s="194"/>
      <c r="D338" s="195" t="s">
        <v>466</v>
      </c>
      <c r="E338" s="196" t="s">
        <v>1</v>
      </c>
      <c r="F338" s="197" t="s">
        <v>781</v>
      </c>
      <c r="H338" s="198">
        <v>50.77</v>
      </c>
      <c r="I338" s="199"/>
      <c r="L338" s="194"/>
      <c r="M338" s="200"/>
      <c r="N338" s="201"/>
      <c r="O338" s="201"/>
      <c r="P338" s="201"/>
      <c r="Q338" s="201"/>
      <c r="R338" s="201"/>
      <c r="S338" s="201"/>
      <c r="T338" s="202"/>
      <c r="AT338" s="196" t="s">
        <v>466</v>
      </c>
      <c r="AU338" s="196" t="s">
        <v>151</v>
      </c>
      <c r="AV338" s="13" t="s">
        <v>151</v>
      </c>
      <c r="AW338" s="13" t="s">
        <v>30</v>
      </c>
      <c r="AX338" s="13" t="s">
        <v>73</v>
      </c>
      <c r="AY338" s="196" t="s">
        <v>173</v>
      </c>
    </row>
    <row r="339" spans="1:65" s="13" customFormat="1">
      <c r="B339" s="194"/>
      <c r="D339" s="195" t="s">
        <v>466</v>
      </c>
      <c r="E339" s="196" t="s">
        <v>1</v>
      </c>
      <c r="F339" s="197" t="s">
        <v>782</v>
      </c>
      <c r="H339" s="198">
        <v>42.46</v>
      </c>
      <c r="I339" s="199"/>
      <c r="L339" s="194"/>
      <c r="M339" s="200"/>
      <c r="N339" s="201"/>
      <c r="O339" s="201"/>
      <c r="P339" s="201"/>
      <c r="Q339" s="201"/>
      <c r="R339" s="201"/>
      <c r="S339" s="201"/>
      <c r="T339" s="202"/>
      <c r="AT339" s="196" t="s">
        <v>466</v>
      </c>
      <c r="AU339" s="196" t="s">
        <v>151</v>
      </c>
      <c r="AV339" s="13" t="s">
        <v>151</v>
      </c>
      <c r="AW339" s="13" t="s">
        <v>30</v>
      </c>
      <c r="AX339" s="13" t="s">
        <v>73</v>
      </c>
      <c r="AY339" s="196" t="s">
        <v>173</v>
      </c>
    </row>
    <row r="340" spans="1:65" s="14" customFormat="1">
      <c r="B340" s="203"/>
      <c r="D340" s="195" t="s">
        <v>466</v>
      </c>
      <c r="E340" s="204" t="s">
        <v>1</v>
      </c>
      <c r="F340" s="205" t="s">
        <v>471</v>
      </c>
      <c r="H340" s="206">
        <v>93.23</v>
      </c>
      <c r="I340" s="207"/>
      <c r="L340" s="203"/>
      <c r="M340" s="208"/>
      <c r="N340" s="209"/>
      <c r="O340" s="209"/>
      <c r="P340" s="209"/>
      <c r="Q340" s="209"/>
      <c r="R340" s="209"/>
      <c r="S340" s="209"/>
      <c r="T340" s="210"/>
      <c r="AT340" s="204" t="s">
        <v>466</v>
      </c>
      <c r="AU340" s="204" t="s">
        <v>151</v>
      </c>
      <c r="AV340" s="14" t="s">
        <v>180</v>
      </c>
      <c r="AW340" s="14" t="s">
        <v>30</v>
      </c>
      <c r="AX340" s="14" t="s">
        <v>81</v>
      </c>
      <c r="AY340" s="204" t="s">
        <v>173</v>
      </c>
    </row>
    <row r="341" spans="1:65" s="13" customFormat="1">
      <c r="B341" s="194"/>
      <c r="D341" s="195" t="s">
        <v>466</v>
      </c>
      <c r="F341" s="197" t="s">
        <v>804</v>
      </c>
      <c r="H341" s="198">
        <v>95.094999999999999</v>
      </c>
      <c r="I341" s="199"/>
      <c r="L341" s="194"/>
      <c r="M341" s="200"/>
      <c r="N341" s="201"/>
      <c r="O341" s="201"/>
      <c r="P341" s="201"/>
      <c r="Q341" s="201"/>
      <c r="R341" s="201"/>
      <c r="S341" s="201"/>
      <c r="T341" s="202"/>
      <c r="AT341" s="196" t="s">
        <v>466</v>
      </c>
      <c r="AU341" s="196" t="s">
        <v>151</v>
      </c>
      <c r="AV341" s="13" t="s">
        <v>151</v>
      </c>
      <c r="AW341" s="13" t="s">
        <v>3</v>
      </c>
      <c r="AX341" s="13" t="s">
        <v>81</v>
      </c>
      <c r="AY341" s="196" t="s">
        <v>173</v>
      </c>
    </row>
    <row r="342" spans="1:65" s="2" customFormat="1" ht="24.2" customHeight="1">
      <c r="A342" s="31"/>
      <c r="B342" s="129"/>
      <c r="C342" s="164" t="s">
        <v>402</v>
      </c>
      <c r="D342" s="164" t="s">
        <v>176</v>
      </c>
      <c r="E342" s="165" t="s">
        <v>805</v>
      </c>
      <c r="F342" s="166" t="s">
        <v>806</v>
      </c>
      <c r="G342" s="167" t="s">
        <v>179</v>
      </c>
      <c r="H342" s="168">
        <v>35.56</v>
      </c>
      <c r="I342" s="169"/>
      <c r="J342" s="170">
        <f>ROUND(I342*H342,2)</f>
        <v>0</v>
      </c>
      <c r="K342" s="171"/>
      <c r="L342" s="32"/>
      <c r="M342" s="172" t="s">
        <v>1</v>
      </c>
      <c r="N342" s="173" t="s">
        <v>39</v>
      </c>
      <c r="O342" s="60"/>
      <c r="P342" s="174">
        <f>O342*H342</f>
        <v>0</v>
      </c>
      <c r="Q342" s="174">
        <v>0</v>
      </c>
      <c r="R342" s="174">
        <f>Q342*H342</f>
        <v>0</v>
      </c>
      <c r="S342" s="174">
        <v>0</v>
      </c>
      <c r="T342" s="175">
        <f>S342*H342</f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201</v>
      </c>
      <c r="AT342" s="176" t="s">
        <v>176</v>
      </c>
      <c r="AU342" s="176" t="s">
        <v>151</v>
      </c>
      <c r="AY342" s="16" t="s">
        <v>173</v>
      </c>
      <c r="BE342" s="177">
        <f>IF(N342="základná",J342,0)</f>
        <v>0</v>
      </c>
      <c r="BF342" s="177">
        <f>IF(N342="znížená",J342,0)</f>
        <v>0</v>
      </c>
      <c r="BG342" s="177">
        <f>IF(N342="zákl. prenesená",J342,0)</f>
        <v>0</v>
      </c>
      <c r="BH342" s="177">
        <f>IF(N342="zníž. prenesená",J342,0)</f>
        <v>0</v>
      </c>
      <c r="BI342" s="177">
        <f>IF(N342="nulová",J342,0)</f>
        <v>0</v>
      </c>
      <c r="BJ342" s="16" t="s">
        <v>151</v>
      </c>
      <c r="BK342" s="177">
        <f>ROUND(I342*H342,2)</f>
        <v>0</v>
      </c>
      <c r="BL342" s="16" t="s">
        <v>201</v>
      </c>
      <c r="BM342" s="176" t="s">
        <v>807</v>
      </c>
    </row>
    <row r="343" spans="1:65" s="13" customFormat="1">
      <c r="B343" s="194"/>
      <c r="D343" s="195" t="s">
        <v>466</v>
      </c>
      <c r="E343" s="196" t="s">
        <v>1</v>
      </c>
      <c r="F343" s="197" t="s">
        <v>780</v>
      </c>
      <c r="H343" s="198">
        <v>35.56</v>
      </c>
      <c r="I343" s="199"/>
      <c r="L343" s="194"/>
      <c r="M343" s="200"/>
      <c r="N343" s="201"/>
      <c r="O343" s="201"/>
      <c r="P343" s="201"/>
      <c r="Q343" s="201"/>
      <c r="R343" s="201"/>
      <c r="S343" s="201"/>
      <c r="T343" s="202"/>
      <c r="AT343" s="196" t="s">
        <v>466</v>
      </c>
      <c r="AU343" s="196" t="s">
        <v>151</v>
      </c>
      <c r="AV343" s="13" t="s">
        <v>151</v>
      </c>
      <c r="AW343" s="13" t="s">
        <v>30</v>
      </c>
      <c r="AX343" s="13" t="s">
        <v>81</v>
      </c>
      <c r="AY343" s="196" t="s">
        <v>173</v>
      </c>
    </row>
    <row r="344" spans="1:65" s="2" customFormat="1" ht="33" customHeight="1">
      <c r="A344" s="31"/>
      <c r="B344" s="129"/>
      <c r="C344" s="183" t="s">
        <v>808</v>
      </c>
      <c r="D344" s="183" t="s">
        <v>407</v>
      </c>
      <c r="E344" s="184" t="s">
        <v>809</v>
      </c>
      <c r="F344" s="185" t="s">
        <v>810</v>
      </c>
      <c r="G344" s="186" t="s">
        <v>179</v>
      </c>
      <c r="H344" s="187">
        <v>36.271000000000001</v>
      </c>
      <c r="I344" s="188"/>
      <c r="J344" s="189">
        <f>ROUND(I344*H344,2)</f>
        <v>0</v>
      </c>
      <c r="K344" s="190"/>
      <c r="L344" s="191"/>
      <c r="M344" s="192" t="s">
        <v>1</v>
      </c>
      <c r="N344" s="193" t="s">
        <v>39</v>
      </c>
      <c r="O344" s="60"/>
      <c r="P344" s="174">
        <f>O344*H344</f>
        <v>0</v>
      </c>
      <c r="Q344" s="174">
        <v>0</v>
      </c>
      <c r="R344" s="174">
        <f>Q344*H344</f>
        <v>0</v>
      </c>
      <c r="S344" s="174">
        <v>0</v>
      </c>
      <c r="T344" s="175">
        <f>S344*H344</f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226</v>
      </c>
      <c r="AT344" s="176" t="s">
        <v>407</v>
      </c>
      <c r="AU344" s="176" t="s">
        <v>151</v>
      </c>
      <c r="AY344" s="16" t="s">
        <v>173</v>
      </c>
      <c r="BE344" s="177">
        <f>IF(N344="základná",J344,0)</f>
        <v>0</v>
      </c>
      <c r="BF344" s="177">
        <f>IF(N344="znížená",J344,0)</f>
        <v>0</v>
      </c>
      <c r="BG344" s="177">
        <f>IF(N344="zákl. prenesená",J344,0)</f>
        <v>0</v>
      </c>
      <c r="BH344" s="177">
        <f>IF(N344="zníž. prenesená",J344,0)</f>
        <v>0</v>
      </c>
      <c r="BI344" s="177">
        <f>IF(N344="nulová",J344,0)</f>
        <v>0</v>
      </c>
      <c r="BJ344" s="16" t="s">
        <v>151</v>
      </c>
      <c r="BK344" s="177">
        <f>ROUND(I344*H344,2)</f>
        <v>0</v>
      </c>
      <c r="BL344" s="16" t="s">
        <v>201</v>
      </c>
      <c r="BM344" s="176" t="s">
        <v>811</v>
      </c>
    </row>
    <row r="345" spans="1:65" s="2" customFormat="1" ht="24.2" customHeight="1">
      <c r="A345" s="31"/>
      <c r="B345" s="129"/>
      <c r="C345" s="164" t="s">
        <v>406</v>
      </c>
      <c r="D345" s="164" t="s">
        <v>176</v>
      </c>
      <c r="E345" s="165" t="s">
        <v>812</v>
      </c>
      <c r="F345" s="166" t="s">
        <v>813</v>
      </c>
      <c r="G345" s="167" t="s">
        <v>764</v>
      </c>
      <c r="H345" s="211"/>
      <c r="I345" s="169"/>
      <c r="J345" s="170">
        <f>ROUND(I345*H345,2)</f>
        <v>0</v>
      </c>
      <c r="K345" s="171"/>
      <c r="L345" s="32"/>
      <c r="M345" s="172" t="s">
        <v>1</v>
      </c>
      <c r="N345" s="173" t="s">
        <v>39</v>
      </c>
      <c r="O345" s="60"/>
      <c r="P345" s="174">
        <f>O345*H345</f>
        <v>0</v>
      </c>
      <c r="Q345" s="174">
        <v>0</v>
      </c>
      <c r="R345" s="174">
        <f>Q345*H345</f>
        <v>0</v>
      </c>
      <c r="S345" s="174">
        <v>0</v>
      </c>
      <c r="T345" s="175">
        <f>S345*H345</f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201</v>
      </c>
      <c r="AT345" s="176" t="s">
        <v>176</v>
      </c>
      <c r="AU345" s="176" t="s">
        <v>151</v>
      </c>
      <c r="AY345" s="16" t="s">
        <v>173</v>
      </c>
      <c r="BE345" s="177">
        <f>IF(N345="základná",J345,0)</f>
        <v>0</v>
      </c>
      <c r="BF345" s="177">
        <f>IF(N345="znížená",J345,0)</f>
        <v>0</v>
      </c>
      <c r="BG345" s="177">
        <f>IF(N345="zákl. prenesená",J345,0)</f>
        <v>0</v>
      </c>
      <c r="BH345" s="177">
        <f>IF(N345="zníž. prenesená",J345,0)</f>
        <v>0</v>
      </c>
      <c r="BI345" s="177">
        <f>IF(N345="nulová",J345,0)</f>
        <v>0</v>
      </c>
      <c r="BJ345" s="16" t="s">
        <v>151</v>
      </c>
      <c r="BK345" s="177">
        <f>ROUND(I345*H345,2)</f>
        <v>0</v>
      </c>
      <c r="BL345" s="16" t="s">
        <v>201</v>
      </c>
      <c r="BM345" s="176" t="s">
        <v>814</v>
      </c>
    </row>
    <row r="346" spans="1:65" s="12" customFormat="1" ht="22.9" customHeight="1">
      <c r="B346" s="151"/>
      <c r="D346" s="152" t="s">
        <v>72</v>
      </c>
      <c r="E346" s="162" t="s">
        <v>815</v>
      </c>
      <c r="F346" s="162" t="s">
        <v>816</v>
      </c>
      <c r="I346" s="154"/>
      <c r="J346" s="163">
        <f>BK346</f>
        <v>0</v>
      </c>
      <c r="L346" s="151"/>
      <c r="M346" s="156"/>
      <c r="N346" s="157"/>
      <c r="O346" s="157"/>
      <c r="P346" s="158">
        <f>SUM(P347:P348)</f>
        <v>0</v>
      </c>
      <c r="Q346" s="157"/>
      <c r="R346" s="158">
        <f>SUM(R347:R348)</f>
        <v>0</v>
      </c>
      <c r="S346" s="157"/>
      <c r="T346" s="159">
        <f>SUM(T347:T348)</f>
        <v>0</v>
      </c>
      <c r="AR346" s="152" t="s">
        <v>151</v>
      </c>
      <c r="AT346" s="160" t="s">
        <v>72</v>
      </c>
      <c r="AU346" s="160" t="s">
        <v>81</v>
      </c>
      <c r="AY346" s="152" t="s">
        <v>173</v>
      </c>
      <c r="BK346" s="161">
        <f>SUM(BK347:BK348)</f>
        <v>0</v>
      </c>
    </row>
    <row r="347" spans="1:65" s="2" customFormat="1" ht="16.5" customHeight="1">
      <c r="A347" s="31"/>
      <c r="B347" s="129"/>
      <c r="C347" s="164" t="s">
        <v>817</v>
      </c>
      <c r="D347" s="164" t="s">
        <v>176</v>
      </c>
      <c r="E347" s="165" t="s">
        <v>818</v>
      </c>
      <c r="F347" s="166" t="s">
        <v>819</v>
      </c>
      <c r="G347" s="167" t="s">
        <v>245</v>
      </c>
      <c r="H347" s="168">
        <v>14</v>
      </c>
      <c r="I347" s="169"/>
      <c r="J347" s="170">
        <f>ROUND(I347*H347,2)</f>
        <v>0</v>
      </c>
      <c r="K347" s="171"/>
      <c r="L347" s="32"/>
      <c r="M347" s="172" t="s">
        <v>1</v>
      </c>
      <c r="N347" s="173" t="s">
        <v>39</v>
      </c>
      <c r="O347" s="60"/>
      <c r="P347" s="174">
        <f>O347*H347</f>
        <v>0</v>
      </c>
      <c r="Q347" s="174">
        <v>0</v>
      </c>
      <c r="R347" s="174">
        <f>Q347*H347</f>
        <v>0</v>
      </c>
      <c r="S347" s="174">
        <v>0</v>
      </c>
      <c r="T347" s="175">
        <f>S347*H347</f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76" t="s">
        <v>201</v>
      </c>
      <c r="AT347" s="176" t="s">
        <v>176</v>
      </c>
      <c r="AU347" s="176" t="s">
        <v>151</v>
      </c>
      <c r="AY347" s="16" t="s">
        <v>173</v>
      </c>
      <c r="BE347" s="177">
        <f>IF(N347="základná",J347,0)</f>
        <v>0</v>
      </c>
      <c r="BF347" s="177">
        <f>IF(N347="znížená",J347,0)</f>
        <v>0</v>
      </c>
      <c r="BG347" s="177">
        <f>IF(N347="zákl. prenesená",J347,0)</f>
        <v>0</v>
      </c>
      <c r="BH347" s="177">
        <f>IF(N347="zníž. prenesená",J347,0)</f>
        <v>0</v>
      </c>
      <c r="BI347" s="177">
        <f>IF(N347="nulová",J347,0)</f>
        <v>0</v>
      </c>
      <c r="BJ347" s="16" t="s">
        <v>151</v>
      </c>
      <c r="BK347" s="177">
        <f>ROUND(I347*H347,2)</f>
        <v>0</v>
      </c>
      <c r="BL347" s="16" t="s">
        <v>201</v>
      </c>
      <c r="BM347" s="176" t="s">
        <v>820</v>
      </c>
    </row>
    <row r="348" spans="1:65" s="2" customFormat="1" ht="21.75" customHeight="1">
      <c r="A348" s="31"/>
      <c r="B348" s="129"/>
      <c r="C348" s="183" t="s">
        <v>413</v>
      </c>
      <c r="D348" s="183" t="s">
        <v>407</v>
      </c>
      <c r="E348" s="184" t="s">
        <v>821</v>
      </c>
      <c r="F348" s="185" t="s">
        <v>822</v>
      </c>
      <c r="G348" s="186" t="s">
        <v>245</v>
      </c>
      <c r="H348" s="187">
        <v>14</v>
      </c>
      <c r="I348" s="188"/>
      <c r="J348" s="189">
        <f>ROUND(I348*H348,2)</f>
        <v>0</v>
      </c>
      <c r="K348" s="190"/>
      <c r="L348" s="191"/>
      <c r="M348" s="192" t="s">
        <v>1</v>
      </c>
      <c r="N348" s="193" t="s">
        <v>39</v>
      </c>
      <c r="O348" s="60"/>
      <c r="P348" s="174">
        <f>O348*H348</f>
        <v>0</v>
      </c>
      <c r="Q348" s="174">
        <v>0</v>
      </c>
      <c r="R348" s="174">
        <f>Q348*H348</f>
        <v>0</v>
      </c>
      <c r="S348" s="174">
        <v>0</v>
      </c>
      <c r="T348" s="175">
        <f>S348*H348</f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76" t="s">
        <v>226</v>
      </c>
      <c r="AT348" s="176" t="s">
        <v>407</v>
      </c>
      <c r="AU348" s="176" t="s">
        <v>151</v>
      </c>
      <c r="AY348" s="16" t="s">
        <v>173</v>
      </c>
      <c r="BE348" s="177">
        <f>IF(N348="základná",J348,0)</f>
        <v>0</v>
      </c>
      <c r="BF348" s="177">
        <f>IF(N348="znížená",J348,0)</f>
        <v>0</v>
      </c>
      <c r="BG348" s="177">
        <f>IF(N348="zákl. prenesená",J348,0)</f>
        <v>0</v>
      </c>
      <c r="BH348" s="177">
        <f>IF(N348="zníž. prenesená",J348,0)</f>
        <v>0</v>
      </c>
      <c r="BI348" s="177">
        <f>IF(N348="nulová",J348,0)</f>
        <v>0</v>
      </c>
      <c r="BJ348" s="16" t="s">
        <v>151</v>
      </c>
      <c r="BK348" s="177">
        <f>ROUND(I348*H348,2)</f>
        <v>0</v>
      </c>
      <c r="BL348" s="16" t="s">
        <v>201</v>
      </c>
      <c r="BM348" s="176" t="s">
        <v>823</v>
      </c>
    </row>
    <row r="349" spans="1:65" s="12" customFormat="1" ht="22.9" customHeight="1">
      <c r="B349" s="151"/>
      <c r="D349" s="152" t="s">
        <v>72</v>
      </c>
      <c r="E349" s="162" t="s">
        <v>330</v>
      </c>
      <c r="F349" s="162" t="s">
        <v>824</v>
      </c>
      <c r="I349" s="154"/>
      <c r="J349" s="163">
        <f>BK349</f>
        <v>0</v>
      </c>
      <c r="L349" s="151"/>
      <c r="M349" s="156"/>
      <c r="N349" s="157"/>
      <c r="O349" s="157"/>
      <c r="P349" s="158">
        <f>SUM(P350:P355)</f>
        <v>0</v>
      </c>
      <c r="Q349" s="157"/>
      <c r="R349" s="158">
        <f>SUM(R350:R355)</f>
        <v>0</v>
      </c>
      <c r="S349" s="157"/>
      <c r="T349" s="159">
        <f>SUM(T350:T355)</f>
        <v>0</v>
      </c>
      <c r="AR349" s="152" t="s">
        <v>151</v>
      </c>
      <c r="AT349" s="160" t="s">
        <v>72</v>
      </c>
      <c r="AU349" s="160" t="s">
        <v>81</v>
      </c>
      <c r="AY349" s="152" t="s">
        <v>173</v>
      </c>
      <c r="BK349" s="161">
        <f>SUM(BK350:BK355)</f>
        <v>0</v>
      </c>
    </row>
    <row r="350" spans="1:65" s="2" customFormat="1" ht="24.2" customHeight="1">
      <c r="A350" s="31"/>
      <c r="B350" s="129"/>
      <c r="C350" s="164" t="s">
        <v>825</v>
      </c>
      <c r="D350" s="164" t="s">
        <v>176</v>
      </c>
      <c r="E350" s="165" t="s">
        <v>826</v>
      </c>
      <c r="F350" s="166" t="s">
        <v>827</v>
      </c>
      <c r="G350" s="167" t="s">
        <v>240</v>
      </c>
      <c r="H350" s="168">
        <v>96.8</v>
      </c>
      <c r="I350" s="169"/>
      <c r="J350" s="170">
        <f t="shared" ref="J350:J355" si="75">ROUND(I350*H350,2)</f>
        <v>0</v>
      </c>
      <c r="K350" s="171"/>
      <c r="L350" s="32"/>
      <c r="M350" s="172" t="s">
        <v>1</v>
      </c>
      <c r="N350" s="173" t="s">
        <v>39</v>
      </c>
      <c r="O350" s="60"/>
      <c r="P350" s="174">
        <f t="shared" ref="P350:P355" si="76">O350*H350</f>
        <v>0</v>
      </c>
      <c r="Q350" s="174">
        <v>0</v>
      </c>
      <c r="R350" s="174">
        <f t="shared" ref="R350:R355" si="77">Q350*H350</f>
        <v>0</v>
      </c>
      <c r="S350" s="174">
        <v>0</v>
      </c>
      <c r="T350" s="175">
        <f t="shared" ref="T350:T355" si="78">S350*H350</f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76" t="s">
        <v>201</v>
      </c>
      <c r="AT350" s="176" t="s">
        <v>176</v>
      </c>
      <c r="AU350" s="176" t="s">
        <v>151</v>
      </c>
      <c r="AY350" s="16" t="s">
        <v>173</v>
      </c>
      <c r="BE350" s="177">
        <f t="shared" ref="BE350:BE355" si="79">IF(N350="základná",J350,0)</f>
        <v>0</v>
      </c>
      <c r="BF350" s="177">
        <f t="shared" ref="BF350:BF355" si="80">IF(N350="znížená",J350,0)</f>
        <v>0</v>
      </c>
      <c r="BG350" s="177">
        <f t="shared" ref="BG350:BG355" si="81">IF(N350="zákl. prenesená",J350,0)</f>
        <v>0</v>
      </c>
      <c r="BH350" s="177">
        <f t="shared" ref="BH350:BH355" si="82">IF(N350="zníž. prenesená",J350,0)</f>
        <v>0</v>
      </c>
      <c r="BI350" s="177">
        <f t="shared" ref="BI350:BI355" si="83">IF(N350="nulová",J350,0)</f>
        <v>0</v>
      </c>
      <c r="BJ350" s="16" t="s">
        <v>151</v>
      </c>
      <c r="BK350" s="177">
        <f t="shared" ref="BK350:BK355" si="84">ROUND(I350*H350,2)</f>
        <v>0</v>
      </c>
      <c r="BL350" s="16" t="s">
        <v>201</v>
      </c>
      <c r="BM350" s="176" t="s">
        <v>828</v>
      </c>
    </row>
    <row r="351" spans="1:65" s="2" customFormat="1" ht="44.25" customHeight="1">
      <c r="A351" s="31"/>
      <c r="B351" s="129"/>
      <c r="C351" s="183" t="s">
        <v>588</v>
      </c>
      <c r="D351" s="183" t="s">
        <v>407</v>
      </c>
      <c r="E351" s="184" t="s">
        <v>829</v>
      </c>
      <c r="F351" s="185" t="s">
        <v>830</v>
      </c>
      <c r="G351" s="186" t="s">
        <v>186</v>
      </c>
      <c r="H351" s="187">
        <v>1.8740000000000001</v>
      </c>
      <c r="I351" s="188"/>
      <c r="J351" s="189">
        <f t="shared" si="75"/>
        <v>0</v>
      </c>
      <c r="K351" s="190"/>
      <c r="L351" s="191"/>
      <c r="M351" s="192" t="s">
        <v>1</v>
      </c>
      <c r="N351" s="193" t="s">
        <v>39</v>
      </c>
      <c r="O351" s="60"/>
      <c r="P351" s="174">
        <f t="shared" si="76"/>
        <v>0</v>
      </c>
      <c r="Q351" s="174">
        <v>0</v>
      </c>
      <c r="R351" s="174">
        <f t="shared" si="77"/>
        <v>0</v>
      </c>
      <c r="S351" s="174">
        <v>0</v>
      </c>
      <c r="T351" s="175">
        <f t="shared" si="78"/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76" t="s">
        <v>226</v>
      </c>
      <c r="AT351" s="176" t="s">
        <v>407</v>
      </c>
      <c r="AU351" s="176" t="s">
        <v>151</v>
      </c>
      <c r="AY351" s="16" t="s">
        <v>173</v>
      </c>
      <c r="BE351" s="177">
        <f t="shared" si="79"/>
        <v>0</v>
      </c>
      <c r="BF351" s="177">
        <f t="shared" si="80"/>
        <v>0</v>
      </c>
      <c r="BG351" s="177">
        <f t="shared" si="81"/>
        <v>0</v>
      </c>
      <c r="BH351" s="177">
        <f t="shared" si="82"/>
        <v>0</v>
      </c>
      <c r="BI351" s="177">
        <f t="shared" si="83"/>
        <v>0</v>
      </c>
      <c r="BJ351" s="16" t="s">
        <v>151</v>
      </c>
      <c r="BK351" s="177">
        <f t="shared" si="84"/>
        <v>0</v>
      </c>
      <c r="BL351" s="16" t="s">
        <v>201</v>
      </c>
      <c r="BM351" s="176" t="s">
        <v>831</v>
      </c>
    </row>
    <row r="352" spans="1:65" s="2" customFormat="1" ht="21.75" customHeight="1">
      <c r="A352" s="31"/>
      <c r="B352" s="129"/>
      <c r="C352" s="164" t="s">
        <v>832</v>
      </c>
      <c r="D352" s="164" t="s">
        <v>176</v>
      </c>
      <c r="E352" s="165" t="s">
        <v>833</v>
      </c>
      <c r="F352" s="166" t="s">
        <v>834</v>
      </c>
      <c r="G352" s="167" t="s">
        <v>186</v>
      </c>
      <c r="H352" s="168">
        <v>3.85</v>
      </c>
      <c r="I352" s="169"/>
      <c r="J352" s="170">
        <f t="shared" si="75"/>
        <v>0</v>
      </c>
      <c r="K352" s="171"/>
      <c r="L352" s="32"/>
      <c r="M352" s="172" t="s">
        <v>1</v>
      </c>
      <c r="N352" s="173" t="s">
        <v>39</v>
      </c>
      <c r="O352" s="60"/>
      <c r="P352" s="174">
        <f t="shared" si="76"/>
        <v>0</v>
      </c>
      <c r="Q352" s="174">
        <v>0</v>
      </c>
      <c r="R352" s="174">
        <f t="shared" si="77"/>
        <v>0</v>
      </c>
      <c r="S352" s="174">
        <v>0</v>
      </c>
      <c r="T352" s="175">
        <f t="shared" si="78"/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76" t="s">
        <v>201</v>
      </c>
      <c r="AT352" s="176" t="s">
        <v>176</v>
      </c>
      <c r="AU352" s="176" t="s">
        <v>151</v>
      </c>
      <c r="AY352" s="16" t="s">
        <v>173</v>
      </c>
      <c r="BE352" s="177">
        <f t="shared" si="79"/>
        <v>0</v>
      </c>
      <c r="BF352" s="177">
        <f t="shared" si="80"/>
        <v>0</v>
      </c>
      <c r="BG352" s="177">
        <f t="shared" si="81"/>
        <v>0</v>
      </c>
      <c r="BH352" s="177">
        <f t="shared" si="82"/>
        <v>0</v>
      </c>
      <c r="BI352" s="177">
        <f t="shared" si="83"/>
        <v>0</v>
      </c>
      <c r="BJ352" s="16" t="s">
        <v>151</v>
      </c>
      <c r="BK352" s="177">
        <f t="shared" si="84"/>
        <v>0</v>
      </c>
      <c r="BL352" s="16" t="s">
        <v>201</v>
      </c>
      <c r="BM352" s="176" t="s">
        <v>835</v>
      </c>
    </row>
    <row r="353" spans="1:65" s="2" customFormat="1" ht="33" customHeight="1">
      <c r="A353" s="31"/>
      <c r="B353" s="129"/>
      <c r="C353" s="164" t="s">
        <v>599</v>
      </c>
      <c r="D353" s="164" t="s">
        <v>176</v>
      </c>
      <c r="E353" s="165" t="s">
        <v>836</v>
      </c>
      <c r="F353" s="166" t="s">
        <v>837</v>
      </c>
      <c r="G353" s="167" t="s">
        <v>179</v>
      </c>
      <c r="H353" s="168">
        <v>25</v>
      </c>
      <c r="I353" s="169"/>
      <c r="J353" s="170">
        <f t="shared" si="75"/>
        <v>0</v>
      </c>
      <c r="K353" s="171"/>
      <c r="L353" s="32"/>
      <c r="M353" s="172" t="s">
        <v>1</v>
      </c>
      <c r="N353" s="173" t="s">
        <v>39</v>
      </c>
      <c r="O353" s="60"/>
      <c r="P353" s="174">
        <f t="shared" si="76"/>
        <v>0</v>
      </c>
      <c r="Q353" s="174">
        <v>0</v>
      </c>
      <c r="R353" s="174">
        <f t="shared" si="77"/>
        <v>0</v>
      </c>
      <c r="S353" s="174">
        <v>0</v>
      </c>
      <c r="T353" s="175">
        <f t="shared" si="78"/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76" t="s">
        <v>201</v>
      </c>
      <c r="AT353" s="176" t="s">
        <v>176</v>
      </c>
      <c r="AU353" s="176" t="s">
        <v>151</v>
      </c>
      <c r="AY353" s="16" t="s">
        <v>173</v>
      </c>
      <c r="BE353" s="177">
        <f t="shared" si="79"/>
        <v>0</v>
      </c>
      <c r="BF353" s="177">
        <f t="shared" si="80"/>
        <v>0</v>
      </c>
      <c r="BG353" s="177">
        <f t="shared" si="81"/>
        <v>0</v>
      </c>
      <c r="BH353" s="177">
        <f t="shared" si="82"/>
        <v>0</v>
      </c>
      <c r="BI353" s="177">
        <f t="shared" si="83"/>
        <v>0</v>
      </c>
      <c r="BJ353" s="16" t="s">
        <v>151</v>
      </c>
      <c r="BK353" s="177">
        <f t="shared" si="84"/>
        <v>0</v>
      </c>
      <c r="BL353" s="16" t="s">
        <v>201</v>
      </c>
      <c r="BM353" s="176" t="s">
        <v>838</v>
      </c>
    </row>
    <row r="354" spans="1:65" s="2" customFormat="1" ht="37.9" customHeight="1">
      <c r="A354" s="31"/>
      <c r="B354" s="129"/>
      <c r="C354" s="183" t="s">
        <v>839</v>
      </c>
      <c r="D354" s="183" t="s">
        <v>407</v>
      </c>
      <c r="E354" s="184" t="s">
        <v>840</v>
      </c>
      <c r="F354" s="185" t="s">
        <v>841</v>
      </c>
      <c r="G354" s="186" t="s">
        <v>179</v>
      </c>
      <c r="H354" s="187">
        <v>27</v>
      </c>
      <c r="I354" s="188"/>
      <c r="J354" s="189">
        <f t="shared" si="75"/>
        <v>0</v>
      </c>
      <c r="K354" s="190"/>
      <c r="L354" s="191"/>
      <c r="M354" s="192" t="s">
        <v>1</v>
      </c>
      <c r="N354" s="193" t="s">
        <v>39</v>
      </c>
      <c r="O354" s="60"/>
      <c r="P354" s="174">
        <f t="shared" si="76"/>
        <v>0</v>
      </c>
      <c r="Q354" s="174">
        <v>0</v>
      </c>
      <c r="R354" s="174">
        <f t="shared" si="77"/>
        <v>0</v>
      </c>
      <c r="S354" s="174">
        <v>0</v>
      </c>
      <c r="T354" s="175">
        <f t="shared" si="78"/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76" t="s">
        <v>226</v>
      </c>
      <c r="AT354" s="176" t="s">
        <v>407</v>
      </c>
      <c r="AU354" s="176" t="s">
        <v>151</v>
      </c>
      <c r="AY354" s="16" t="s">
        <v>173</v>
      </c>
      <c r="BE354" s="177">
        <f t="shared" si="79"/>
        <v>0</v>
      </c>
      <c r="BF354" s="177">
        <f t="shared" si="80"/>
        <v>0</v>
      </c>
      <c r="BG354" s="177">
        <f t="shared" si="81"/>
        <v>0</v>
      </c>
      <c r="BH354" s="177">
        <f t="shared" si="82"/>
        <v>0</v>
      </c>
      <c r="BI354" s="177">
        <f t="shared" si="83"/>
        <v>0</v>
      </c>
      <c r="BJ354" s="16" t="s">
        <v>151</v>
      </c>
      <c r="BK354" s="177">
        <f t="shared" si="84"/>
        <v>0</v>
      </c>
      <c r="BL354" s="16" t="s">
        <v>201</v>
      </c>
      <c r="BM354" s="176" t="s">
        <v>842</v>
      </c>
    </row>
    <row r="355" spans="1:65" s="2" customFormat="1" ht="24.2" customHeight="1">
      <c r="A355" s="31"/>
      <c r="B355" s="129"/>
      <c r="C355" s="164" t="s">
        <v>603</v>
      </c>
      <c r="D355" s="164" t="s">
        <v>176</v>
      </c>
      <c r="E355" s="165" t="s">
        <v>843</v>
      </c>
      <c r="F355" s="166" t="s">
        <v>844</v>
      </c>
      <c r="G355" s="167" t="s">
        <v>267</v>
      </c>
      <c r="H355" s="168">
        <v>20.809000000000001</v>
      </c>
      <c r="I355" s="169"/>
      <c r="J355" s="170">
        <f t="shared" si="75"/>
        <v>0</v>
      </c>
      <c r="K355" s="171"/>
      <c r="L355" s="32"/>
      <c r="M355" s="172" t="s">
        <v>1</v>
      </c>
      <c r="N355" s="173" t="s">
        <v>39</v>
      </c>
      <c r="O355" s="60"/>
      <c r="P355" s="174">
        <f t="shared" si="76"/>
        <v>0</v>
      </c>
      <c r="Q355" s="174">
        <v>0</v>
      </c>
      <c r="R355" s="174">
        <f t="shared" si="77"/>
        <v>0</v>
      </c>
      <c r="S355" s="174">
        <v>0</v>
      </c>
      <c r="T355" s="175">
        <f t="shared" si="78"/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76" t="s">
        <v>201</v>
      </c>
      <c r="AT355" s="176" t="s">
        <v>176</v>
      </c>
      <c r="AU355" s="176" t="s">
        <v>151</v>
      </c>
      <c r="AY355" s="16" t="s">
        <v>173</v>
      </c>
      <c r="BE355" s="177">
        <f t="shared" si="79"/>
        <v>0</v>
      </c>
      <c r="BF355" s="177">
        <f t="shared" si="80"/>
        <v>0</v>
      </c>
      <c r="BG355" s="177">
        <f t="shared" si="81"/>
        <v>0</v>
      </c>
      <c r="BH355" s="177">
        <f t="shared" si="82"/>
        <v>0</v>
      </c>
      <c r="BI355" s="177">
        <f t="shared" si="83"/>
        <v>0</v>
      </c>
      <c r="BJ355" s="16" t="s">
        <v>151</v>
      </c>
      <c r="BK355" s="177">
        <f t="shared" si="84"/>
        <v>0</v>
      </c>
      <c r="BL355" s="16" t="s">
        <v>201</v>
      </c>
      <c r="BM355" s="176" t="s">
        <v>845</v>
      </c>
    </row>
    <row r="356" spans="1:65" s="12" customFormat="1" ht="22.9" customHeight="1">
      <c r="B356" s="151"/>
      <c r="D356" s="152" t="s">
        <v>72</v>
      </c>
      <c r="E356" s="162" t="s">
        <v>336</v>
      </c>
      <c r="F356" s="162" t="s">
        <v>846</v>
      </c>
      <c r="I356" s="154"/>
      <c r="J356" s="163">
        <f>BK356</f>
        <v>0</v>
      </c>
      <c r="L356" s="151"/>
      <c r="M356" s="156"/>
      <c r="N356" s="157"/>
      <c r="O356" s="157"/>
      <c r="P356" s="158">
        <f>SUM(P357:P369)</f>
        <v>0</v>
      </c>
      <c r="Q356" s="157"/>
      <c r="R356" s="158">
        <f>SUM(R357:R369)</f>
        <v>3.3722544000000001</v>
      </c>
      <c r="S356" s="157"/>
      <c r="T356" s="159">
        <f>SUM(T357:T369)</f>
        <v>0</v>
      </c>
      <c r="AR356" s="152" t="s">
        <v>151</v>
      </c>
      <c r="AT356" s="160" t="s">
        <v>72</v>
      </c>
      <c r="AU356" s="160" t="s">
        <v>81</v>
      </c>
      <c r="AY356" s="152" t="s">
        <v>173</v>
      </c>
      <c r="BK356" s="161">
        <f>SUM(BK357:BK369)</f>
        <v>0</v>
      </c>
    </row>
    <row r="357" spans="1:65" s="2" customFormat="1" ht="55.5" customHeight="1">
      <c r="A357" s="31"/>
      <c r="B357" s="129"/>
      <c r="C357" s="164" t="s">
        <v>847</v>
      </c>
      <c r="D357" s="164" t="s">
        <v>176</v>
      </c>
      <c r="E357" s="165" t="s">
        <v>848</v>
      </c>
      <c r="F357" s="166" t="s">
        <v>849</v>
      </c>
      <c r="G357" s="167" t="s">
        <v>179</v>
      </c>
      <c r="H357" s="168">
        <v>119.47199999999999</v>
      </c>
      <c r="I357" s="169"/>
      <c r="J357" s="170">
        <f>ROUND(I357*H357,2)</f>
        <v>0</v>
      </c>
      <c r="K357" s="171"/>
      <c r="L357" s="32"/>
      <c r="M357" s="172" t="s">
        <v>1</v>
      </c>
      <c r="N357" s="173" t="s">
        <v>39</v>
      </c>
      <c r="O357" s="60"/>
      <c r="P357" s="174">
        <f>O357*H357</f>
        <v>0</v>
      </c>
      <c r="Q357" s="174">
        <v>0</v>
      </c>
      <c r="R357" s="174">
        <f>Q357*H357</f>
        <v>0</v>
      </c>
      <c r="S357" s="174">
        <v>0</v>
      </c>
      <c r="T357" s="175">
        <f>S357*H357</f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76" t="s">
        <v>201</v>
      </c>
      <c r="AT357" s="176" t="s">
        <v>176</v>
      </c>
      <c r="AU357" s="176" t="s">
        <v>151</v>
      </c>
      <c r="AY357" s="16" t="s">
        <v>173</v>
      </c>
      <c r="BE357" s="177">
        <f>IF(N357="základná",J357,0)</f>
        <v>0</v>
      </c>
      <c r="BF357" s="177">
        <f>IF(N357="znížená",J357,0)</f>
        <v>0</v>
      </c>
      <c r="BG357" s="177">
        <f>IF(N357="zákl. prenesená",J357,0)</f>
        <v>0</v>
      </c>
      <c r="BH357" s="177">
        <f>IF(N357="zníž. prenesená",J357,0)</f>
        <v>0</v>
      </c>
      <c r="BI357" s="177">
        <f>IF(N357="nulová",J357,0)</f>
        <v>0</v>
      </c>
      <c r="BJ357" s="16" t="s">
        <v>151</v>
      </c>
      <c r="BK357" s="177">
        <f>ROUND(I357*H357,2)</f>
        <v>0</v>
      </c>
      <c r="BL357" s="16" t="s">
        <v>201</v>
      </c>
      <c r="BM357" s="176" t="s">
        <v>850</v>
      </c>
    </row>
    <row r="358" spans="1:65" s="2" customFormat="1" ht="37.9" customHeight="1">
      <c r="A358" s="31"/>
      <c r="B358" s="129"/>
      <c r="C358" s="164" t="s">
        <v>610</v>
      </c>
      <c r="D358" s="164" t="s">
        <v>176</v>
      </c>
      <c r="E358" s="165" t="s">
        <v>851</v>
      </c>
      <c r="F358" s="166" t="s">
        <v>852</v>
      </c>
      <c r="G358" s="167" t="s">
        <v>179</v>
      </c>
      <c r="H358" s="168">
        <v>78</v>
      </c>
      <c r="I358" s="169"/>
      <c r="J358" s="170">
        <f>ROUND(I358*H358,2)</f>
        <v>0</v>
      </c>
      <c r="K358" s="171"/>
      <c r="L358" s="32"/>
      <c r="M358" s="172" t="s">
        <v>1</v>
      </c>
      <c r="N358" s="173" t="s">
        <v>39</v>
      </c>
      <c r="O358" s="60"/>
      <c r="P358" s="174">
        <f>O358*H358</f>
        <v>0</v>
      </c>
      <c r="Q358" s="174">
        <v>0</v>
      </c>
      <c r="R358" s="174">
        <f>Q358*H358</f>
        <v>0</v>
      </c>
      <c r="S358" s="174">
        <v>0</v>
      </c>
      <c r="T358" s="175">
        <f>S358*H358</f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76" t="s">
        <v>201</v>
      </c>
      <c r="AT358" s="176" t="s">
        <v>176</v>
      </c>
      <c r="AU358" s="176" t="s">
        <v>151</v>
      </c>
      <c r="AY358" s="16" t="s">
        <v>173</v>
      </c>
      <c r="BE358" s="177">
        <f>IF(N358="základná",J358,0)</f>
        <v>0</v>
      </c>
      <c r="BF358" s="177">
        <f>IF(N358="znížená",J358,0)</f>
        <v>0</v>
      </c>
      <c r="BG358" s="177">
        <f>IF(N358="zákl. prenesená",J358,0)</f>
        <v>0</v>
      </c>
      <c r="BH358" s="177">
        <f>IF(N358="zníž. prenesená",J358,0)</f>
        <v>0</v>
      </c>
      <c r="BI358" s="177">
        <f>IF(N358="nulová",J358,0)</f>
        <v>0</v>
      </c>
      <c r="BJ358" s="16" t="s">
        <v>151</v>
      </c>
      <c r="BK358" s="177">
        <f>ROUND(I358*H358,2)</f>
        <v>0</v>
      </c>
      <c r="BL358" s="16" t="s">
        <v>201</v>
      </c>
      <c r="BM358" s="176" t="s">
        <v>853</v>
      </c>
    </row>
    <row r="359" spans="1:65" s="2" customFormat="1" ht="37.9" customHeight="1">
      <c r="A359" s="31"/>
      <c r="B359" s="129"/>
      <c r="C359" s="164" t="s">
        <v>854</v>
      </c>
      <c r="D359" s="164" t="s">
        <v>176</v>
      </c>
      <c r="E359" s="165" t="s">
        <v>855</v>
      </c>
      <c r="F359" s="166" t="s">
        <v>856</v>
      </c>
      <c r="G359" s="167" t="s">
        <v>179</v>
      </c>
      <c r="H359" s="168">
        <v>40.536000000000001</v>
      </c>
      <c r="I359" s="169"/>
      <c r="J359" s="170">
        <f>ROUND(I359*H359,2)</f>
        <v>0</v>
      </c>
      <c r="K359" s="171"/>
      <c r="L359" s="32"/>
      <c r="M359" s="172" t="s">
        <v>1</v>
      </c>
      <c r="N359" s="173" t="s">
        <v>39</v>
      </c>
      <c r="O359" s="60"/>
      <c r="P359" s="174">
        <f>O359*H359</f>
        <v>0</v>
      </c>
      <c r="Q359" s="174">
        <v>0</v>
      </c>
      <c r="R359" s="174">
        <f>Q359*H359</f>
        <v>0</v>
      </c>
      <c r="S359" s="174">
        <v>0</v>
      </c>
      <c r="T359" s="175">
        <f>S359*H359</f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176" t="s">
        <v>201</v>
      </c>
      <c r="AT359" s="176" t="s">
        <v>176</v>
      </c>
      <c r="AU359" s="176" t="s">
        <v>151</v>
      </c>
      <c r="AY359" s="16" t="s">
        <v>173</v>
      </c>
      <c r="BE359" s="177">
        <f>IF(N359="základná",J359,0)</f>
        <v>0</v>
      </c>
      <c r="BF359" s="177">
        <f>IF(N359="znížená",J359,0)</f>
        <v>0</v>
      </c>
      <c r="BG359" s="177">
        <f>IF(N359="zákl. prenesená",J359,0)</f>
        <v>0</v>
      </c>
      <c r="BH359" s="177">
        <f>IF(N359="zníž. prenesená",J359,0)</f>
        <v>0</v>
      </c>
      <c r="BI359" s="177">
        <f>IF(N359="nulová",J359,0)</f>
        <v>0</v>
      </c>
      <c r="BJ359" s="16" t="s">
        <v>151</v>
      </c>
      <c r="BK359" s="177">
        <f>ROUND(I359*H359,2)</f>
        <v>0</v>
      </c>
      <c r="BL359" s="16" t="s">
        <v>201</v>
      </c>
      <c r="BM359" s="176" t="s">
        <v>857</v>
      </c>
    </row>
    <row r="360" spans="1:65" s="2" customFormat="1" ht="37.9" customHeight="1">
      <c r="A360" s="31"/>
      <c r="B360" s="129"/>
      <c r="C360" s="164" t="s">
        <v>620</v>
      </c>
      <c r="D360" s="164" t="s">
        <v>176</v>
      </c>
      <c r="E360" s="165" t="s">
        <v>858</v>
      </c>
      <c r="F360" s="166" t="s">
        <v>859</v>
      </c>
      <c r="G360" s="167" t="s">
        <v>179</v>
      </c>
      <c r="H360" s="168">
        <v>7.48</v>
      </c>
      <c r="I360" s="169"/>
      <c r="J360" s="170">
        <f>ROUND(I360*H360,2)</f>
        <v>0</v>
      </c>
      <c r="K360" s="171"/>
      <c r="L360" s="32"/>
      <c r="M360" s="172" t="s">
        <v>1</v>
      </c>
      <c r="N360" s="173" t="s">
        <v>39</v>
      </c>
      <c r="O360" s="60"/>
      <c r="P360" s="174">
        <f>O360*H360</f>
        <v>0</v>
      </c>
      <c r="Q360" s="174">
        <v>2.418E-2</v>
      </c>
      <c r="R360" s="174">
        <f>Q360*H360</f>
        <v>0.18086640000000001</v>
      </c>
      <c r="S360" s="174">
        <v>0</v>
      </c>
      <c r="T360" s="175">
        <f>S360*H360</f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76" t="s">
        <v>201</v>
      </c>
      <c r="AT360" s="176" t="s">
        <v>176</v>
      </c>
      <c r="AU360" s="176" t="s">
        <v>151</v>
      </c>
      <c r="AY360" s="16" t="s">
        <v>173</v>
      </c>
      <c r="BE360" s="177">
        <f>IF(N360="základná",J360,0)</f>
        <v>0</v>
      </c>
      <c r="BF360" s="177">
        <f>IF(N360="znížená",J360,0)</f>
        <v>0</v>
      </c>
      <c r="BG360" s="177">
        <f>IF(N360="zákl. prenesená",J360,0)</f>
        <v>0</v>
      </c>
      <c r="BH360" s="177">
        <f>IF(N360="zníž. prenesená",J360,0)</f>
        <v>0</v>
      </c>
      <c r="BI360" s="177">
        <f>IF(N360="nulová",J360,0)</f>
        <v>0</v>
      </c>
      <c r="BJ360" s="16" t="s">
        <v>151</v>
      </c>
      <c r="BK360" s="177">
        <f>ROUND(I360*H360,2)</f>
        <v>0</v>
      </c>
      <c r="BL360" s="16" t="s">
        <v>201</v>
      </c>
      <c r="BM360" s="176" t="s">
        <v>860</v>
      </c>
    </row>
    <row r="361" spans="1:65" s="13" customFormat="1">
      <c r="B361" s="194"/>
      <c r="D361" s="195" t="s">
        <v>466</v>
      </c>
      <c r="E361" s="196" t="s">
        <v>1</v>
      </c>
      <c r="F361" s="197" t="s">
        <v>861</v>
      </c>
      <c r="H361" s="198">
        <v>7.48</v>
      </c>
      <c r="I361" s="199"/>
      <c r="L361" s="194"/>
      <c r="M361" s="200"/>
      <c r="N361" s="201"/>
      <c r="O361" s="201"/>
      <c r="P361" s="201"/>
      <c r="Q361" s="201"/>
      <c r="R361" s="201"/>
      <c r="S361" s="201"/>
      <c r="T361" s="202"/>
      <c r="AT361" s="196" t="s">
        <v>466</v>
      </c>
      <c r="AU361" s="196" t="s">
        <v>151</v>
      </c>
      <c r="AV361" s="13" t="s">
        <v>151</v>
      </c>
      <c r="AW361" s="13" t="s">
        <v>30</v>
      </c>
      <c r="AX361" s="13" t="s">
        <v>81</v>
      </c>
      <c r="AY361" s="196" t="s">
        <v>173</v>
      </c>
    </row>
    <row r="362" spans="1:65" s="2" customFormat="1" ht="37.9" customHeight="1">
      <c r="A362" s="31"/>
      <c r="B362" s="129"/>
      <c r="C362" s="164" t="s">
        <v>862</v>
      </c>
      <c r="D362" s="164" t="s">
        <v>176</v>
      </c>
      <c r="E362" s="165" t="s">
        <v>863</v>
      </c>
      <c r="F362" s="166" t="s">
        <v>864</v>
      </c>
      <c r="G362" s="167" t="s">
        <v>179</v>
      </c>
      <c r="H362" s="168">
        <v>76.45</v>
      </c>
      <c r="I362" s="169"/>
      <c r="J362" s="170">
        <f>ROUND(I362*H362,2)</f>
        <v>0</v>
      </c>
      <c r="K362" s="171"/>
      <c r="L362" s="32"/>
      <c r="M362" s="172" t="s">
        <v>1</v>
      </c>
      <c r="N362" s="173" t="s">
        <v>39</v>
      </c>
      <c r="O362" s="60"/>
      <c r="P362" s="174">
        <f>O362*H362</f>
        <v>0</v>
      </c>
      <c r="Q362" s="174">
        <v>0</v>
      </c>
      <c r="R362" s="174">
        <f>Q362*H362</f>
        <v>0</v>
      </c>
      <c r="S362" s="174">
        <v>0</v>
      </c>
      <c r="T362" s="175">
        <f>S362*H362</f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76" t="s">
        <v>201</v>
      </c>
      <c r="AT362" s="176" t="s">
        <v>176</v>
      </c>
      <c r="AU362" s="176" t="s">
        <v>151</v>
      </c>
      <c r="AY362" s="16" t="s">
        <v>173</v>
      </c>
      <c r="BE362" s="177">
        <f>IF(N362="základná",J362,0)</f>
        <v>0</v>
      </c>
      <c r="BF362" s="177">
        <f>IF(N362="znížená",J362,0)</f>
        <v>0</v>
      </c>
      <c r="BG362" s="177">
        <f>IF(N362="zákl. prenesená",J362,0)</f>
        <v>0</v>
      </c>
      <c r="BH362" s="177">
        <f>IF(N362="zníž. prenesená",J362,0)</f>
        <v>0</v>
      </c>
      <c r="BI362" s="177">
        <f>IF(N362="nulová",J362,0)</f>
        <v>0</v>
      </c>
      <c r="BJ362" s="16" t="s">
        <v>151</v>
      </c>
      <c r="BK362" s="177">
        <f>ROUND(I362*H362,2)</f>
        <v>0</v>
      </c>
      <c r="BL362" s="16" t="s">
        <v>201</v>
      </c>
      <c r="BM362" s="176" t="s">
        <v>865</v>
      </c>
    </row>
    <row r="363" spans="1:65" s="2" customFormat="1" ht="37.9" customHeight="1">
      <c r="A363" s="31"/>
      <c r="B363" s="129"/>
      <c r="C363" s="164" t="s">
        <v>624</v>
      </c>
      <c r="D363" s="164" t="s">
        <v>176</v>
      </c>
      <c r="E363" s="165" t="s">
        <v>866</v>
      </c>
      <c r="F363" s="166" t="s">
        <v>867</v>
      </c>
      <c r="G363" s="167" t="s">
        <v>179</v>
      </c>
      <c r="H363" s="168">
        <v>185.58</v>
      </c>
      <c r="I363" s="169"/>
      <c r="J363" s="170">
        <f>ROUND(I363*H363,2)</f>
        <v>0</v>
      </c>
      <c r="K363" s="171"/>
      <c r="L363" s="32"/>
      <c r="M363" s="172" t="s">
        <v>1</v>
      </c>
      <c r="N363" s="173" t="s">
        <v>39</v>
      </c>
      <c r="O363" s="60"/>
      <c r="P363" s="174">
        <f>O363*H363</f>
        <v>0</v>
      </c>
      <c r="Q363" s="174">
        <v>0</v>
      </c>
      <c r="R363" s="174">
        <f>Q363*H363</f>
        <v>0</v>
      </c>
      <c r="S363" s="174">
        <v>0</v>
      </c>
      <c r="T363" s="175">
        <f>S363*H363</f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76" t="s">
        <v>201</v>
      </c>
      <c r="AT363" s="176" t="s">
        <v>176</v>
      </c>
      <c r="AU363" s="176" t="s">
        <v>151</v>
      </c>
      <c r="AY363" s="16" t="s">
        <v>173</v>
      </c>
      <c r="BE363" s="177">
        <f>IF(N363="základná",J363,0)</f>
        <v>0</v>
      </c>
      <c r="BF363" s="177">
        <f>IF(N363="znížená",J363,0)</f>
        <v>0</v>
      </c>
      <c r="BG363" s="177">
        <f>IF(N363="zákl. prenesená",J363,0)</f>
        <v>0</v>
      </c>
      <c r="BH363" s="177">
        <f>IF(N363="zníž. prenesená",J363,0)</f>
        <v>0</v>
      </c>
      <c r="BI363" s="177">
        <f>IF(N363="nulová",J363,0)</f>
        <v>0</v>
      </c>
      <c r="BJ363" s="16" t="s">
        <v>151</v>
      </c>
      <c r="BK363" s="177">
        <f>ROUND(I363*H363,2)</f>
        <v>0</v>
      </c>
      <c r="BL363" s="16" t="s">
        <v>201</v>
      </c>
      <c r="BM363" s="176" t="s">
        <v>868</v>
      </c>
    </row>
    <row r="364" spans="1:65" s="2" customFormat="1" ht="37.9" customHeight="1">
      <c r="A364" s="31"/>
      <c r="B364" s="129"/>
      <c r="C364" s="164" t="s">
        <v>869</v>
      </c>
      <c r="D364" s="164" t="s">
        <v>176</v>
      </c>
      <c r="E364" s="165" t="s">
        <v>870</v>
      </c>
      <c r="F364" s="166" t="s">
        <v>871</v>
      </c>
      <c r="G364" s="167" t="s">
        <v>179</v>
      </c>
      <c r="H364" s="168">
        <v>120.84</v>
      </c>
      <c r="I364" s="169"/>
      <c r="J364" s="170">
        <f>ROUND(I364*H364,2)</f>
        <v>0</v>
      </c>
      <c r="K364" s="171"/>
      <c r="L364" s="32"/>
      <c r="M364" s="172" t="s">
        <v>1</v>
      </c>
      <c r="N364" s="173" t="s">
        <v>39</v>
      </c>
      <c r="O364" s="60"/>
      <c r="P364" s="174">
        <f>O364*H364</f>
        <v>0</v>
      </c>
      <c r="Q364" s="174">
        <v>0</v>
      </c>
      <c r="R364" s="174">
        <f>Q364*H364</f>
        <v>0</v>
      </c>
      <c r="S364" s="174">
        <v>0</v>
      </c>
      <c r="T364" s="175">
        <f>S364*H364</f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76" t="s">
        <v>201</v>
      </c>
      <c r="AT364" s="176" t="s">
        <v>176</v>
      </c>
      <c r="AU364" s="176" t="s">
        <v>151</v>
      </c>
      <c r="AY364" s="16" t="s">
        <v>173</v>
      </c>
      <c r="BE364" s="177">
        <f>IF(N364="základná",J364,0)</f>
        <v>0</v>
      </c>
      <c r="BF364" s="177">
        <f>IF(N364="znížená",J364,0)</f>
        <v>0</v>
      </c>
      <c r="BG364" s="177">
        <f>IF(N364="zákl. prenesená",J364,0)</f>
        <v>0</v>
      </c>
      <c r="BH364" s="177">
        <f>IF(N364="zníž. prenesená",J364,0)</f>
        <v>0</v>
      </c>
      <c r="BI364" s="177">
        <f>IF(N364="nulová",J364,0)</f>
        <v>0</v>
      </c>
      <c r="BJ364" s="16" t="s">
        <v>151</v>
      </c>
      <c r="BK364" s="177">
        <f>ROUND(I364*H364,2)</f>
        <v>0</v>
      </c>
      <c r="BL364" s="16" t="s">
        <v>201</v>
      </c>
      <c r="BM364" s="176" t="s">
        <v>872</v>
      </c>
    </row>
    <row r="365" spans="1:65" s="2" customFormat="1" ht="24.2" customHeight="1">
      <c r="A365" s="31"/>
      <c r="B365" s="129"/>
      <c r="C365" s="164" t="s">
        <v>873</v>
      </c>
      <c r="D365" s="164" t="s">
        <v>176</v>
      </c>
      <c r="E365" s="165" t="s">
        <v>874</v>
      </c>
      <c r="F365" s="166" t="s">
        <v>875</v>
      </c>
      <c r="G365" s="167" t="s">
        <v>179</v>
      </c>
      <c r="H365" s="168">
        <v>367.43</v>
      </c>
      <c r="I365" s="169"/>
      <c r="J365" s="170">
        <f>ROUND(I365*H365,2)</f>
        <v>0</v>
      </c>
      <c r="K365" s="171"/>
      <c r="L365" s="32"/>
      <c r="M365" s="172" t="s">
        <v>1</v>
      </c>
      <c r="N365" s="173" t="s">
        <v>39</v>
      </c>
      <c r="O365" s="60"/>
      <c r="P365" s="174">
        <f>O365*H365</f>
        <v>0</v>
      </c>
      <c r="Q365" s="174">
        <v>0</v>
      </c>
      <c r="R365" s="174">
        <f>Q365*H365</f>
        <v>0</v>
      </c>
      <c r="S365" s="174">
        <v>0</v>
      </c>
      <c r="T365" s="175">
        <f>S365*H365</f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76" t="s">
        <v>201</v>
      </c>
      <c r="AT365" s="176" t="s">
        <v>176</v>
      </c>
      <c r="AU365" s="176" t="s">
        <v>151</v>
      </c>
      <c r="AY365" s="16" t="s">
        <v>173</v>
      </c>
      <c r="BE365" s="177">
        <f>IF(N365="základná",J365,0)</f>
        <v>0</v>
      </c>
      <c r="BF365" s="177">
        <f>IF(N365="znížená",J365,0)</f>
        <v>0</v>
      </c>
      <c r="BG365" s="177">
        <f>IF(N365="zákl. prenesená",J365,0)</f>
        <v>0</v>
      </c>
      <c r="BH365" s="177">
        <f>IF(N365="zníž. prenesená",J365,0)</f>
        <v>0</v>
      </c>
      <c r="BI365" s="177">
        <f>IF(N365="nulová",J365,0)</f>
        <v>0</v>
      </c>
      <c r="BJ365" s="16" t="s">
        <v>151</v>
      </c>
      <c r="BK365" s="177">
        <f>ROUND(I365*H365,2)</f>
        <v>0</v>
      </c>
      <c r="BL365" s="16" t="s">
        <v>201</v>
      </c>
      <c r="BM365" s="176" t="s">
        <v>876</v>
      </c>
    </row>
    <row r="366" spans="1:65" s="2" customFormat="1" ht="44.25" customHeight="1">
      <c r="A366" s="31"/>
      <c r="B366" s="129"/>
      <c r="C366" s="164" t="s">
        <v>877</v>
      </c>
      <c r="D366" s="164" t="s">
        <v>176</v>
      </c>
      <c r="E366" s="165" t="s">
        <v>878</v>
      </c>
      <c r="F366" s="166" t="s">
        <v>879</v>
      </c>
      <c r="G366" s="167" t="s">
        <v>179</v>
      </c>
      <c r="H366" s="168">
        <v>142.6</v>
      </c>
      <c r="I366" s="169"/>
      <c r="J366" s="170">
        <f>ROUND(I366*H366,2)</f>
        <v>0</v>
      </c>
      <c r="K366" s="171"/>
      <c r="L366" s="32"/>
      <c r="M366" s="172" t="s">
        <v>1</v>
      </c>
      <c r="N366" s="173" t="s">
        <v>39</v>
      </c>
      <c r="O366" s="60"/>
      <c r="P366" s="174">
        <f>O366*H366</f>
        <v>0</v>
      </c>
      <c r="Q366" s="174">
        <v>2.2380000000000001E-2</v>
      </c>
      <c r="R366" s="174">
        <f>Q366*H366</f>
        <v>3.1913879999999999</v>
      </c>
      <c r="S366" s="174">
        <v>0</v>
      </c>
      <c r="T366" s="175">
        <f>S366*H366</f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76" t="s">
        <v>201</v>
      </c>
      <c r="AT366" s="176" t="s">
        <v>176</v>
      </c>
      <c r="AU366" s="176" t="s">
        <v>151</v>
      </c>
      <c r="AY366" s="16" t="s">
        <v>173</v>
      </c>
      <c r="BE366" s="177">
        <f>IF(N366="základná",J366,0)</f>
        <v>0</v>
      </c>
      <c r="BF366" s="177">
        <f>IF(N366="znížená",J366,0)</f>
        <v>0</v>
      </c>
      <c r="BG366" s="177">
        <f>IF(N366="zákl. prenesená",J366,0)</f>
        <v>0</v>
      </c>
      <c r="BH366" s="177">
        <f>IF(N366="zníž. prenesená",J366,0)</f>
        <v>0</v>
      </c>
      <c r="BI366" s="177">
        <f>IF(N366="nulová",J366,0)</f>
        <v>0</v>
      </c>
      <c r="BJ366" s="16" t="s">
        <v>151</v>
      </c>
      <c r="BK366" s="177">
        <f>ROUND(I366*H366,2)</f>
        <v>0</v>
      </c>
      <c r="BL366" s="16" t="s">
        <v>201</v>
      </c>
      <c r="BM366" s="176" t="s">
        <v>880</v>
      </c>
    </row>
    <row r="367" spans="1:65" s="13" customFormat="1">
      <c r="B367" s="194"/>
      <c r="D367" s="195" t="s">
        <v>466</v>
      </c>
      <c r="E367" s="196" t="s">
        <v>1</v>
      </c>
      <c r="F367" s="197" t="s">
        <v>881</v>
      </c>
      <c r="H367" s="198">
        <v>142.6</v>
      </c>
      <c r="I367" s="199"/>
      <c r="L367" s="194"/>
      <c r="M367" s="200"/>
      <c r="N367" s="201"/>
      <c r="O367" s="201"/>
      <c r="P367" s="201"/>
      <c r="Q367" s="201"/>
      <c r="R367" s="201"/>
      <c r="S367" s="201"/>
      <c r="T367" s="202"/>
      <c r="AT367" s="196" t="s">
        <v>466</v>
      </c>
      <c r="AU367" s="196" t="s">
        <v>151</v>
      </c>
      <c r="AV367" s="13" t="s">
        <v>151</v>
      </c>
      <c r="AW367" s="13" t="s">
        <v>30</v>
      </c>
      <c r="AX367" s="13" t="s">
        <v>81</v>
      </c>
      <c r="AY367" s="196" t="s">
        <v>173</v>
      </c>
    </row>
    <row r="368" spans="1:65" s="2" customFormat="1" ht="24.2" customHeight="1">
      <c r="A368" s="31"/>
      <c r="B368" s="129"/>
      <c r="C368" s="164" t="s">
        <v>628</v>
      </c>
      <c r="D368" s="164" t="s">
        <v>176</v>
      </c>
      <c r="E368" s="165" t="s">
        <v>882</v>
      </c>
      <c r="F368" s="166" t="s">
        <v>883</v>
      </c>
      <c r="G368" s="167" t="s">
        <v>245</v>
      </c>
      <c r="H368" s="168">
        <v>2</v>
      </c>
      <c r="I368" s="169"/>
      <c r="J368" s="170">
        <f>ROUND(I368*H368,2)</f>
        <v>0</v>
      </c>
      <c r="K368" s="171"/>
      <c r="L368" s="32"/>
      <c r="M368" s="172" t="s">
        <v>1</v>
      </c>
      <c r="N368" s="173" t="s">
        <v>39</v>
      </c>
      <c r="O368" s="60"/>
      <c r="P368" s="174">
        <f>O368*H368</f>
        <v>0</v>
      </c>
      <c r="Q368" s="174">
        <v>0</v>
      </c>
      <c r="R368" s="174">
        <f>Q368*H368</f>
        <v>0</v>
      </c>
      <c r="S368" s="174">
        <v>0</v>
      </c>
      <c r="T368" s="175">
        <f>S368*H368</f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76" t="s">
        <v>201</v>
      </c>
      <c r="AT368" s="176" t="s">
        <v>176</v>
      </c>
      <c r="AU368" s="176" t="s">
        <v>151</v>
      </c>
      <c r="AY368" s="16" t="s">
        <v>173</v>
      </c>
      <c r="BE368" s="177">
        <f>IF(N368="základná",J368,0)</f>
        <v>0</v>
      </c>
      <c r="BF368" s="177">
        <f>IF(N368="znížená",J368,0)</f>
        <v>0</v>
      </c>
      <c r="BG368" s="177">
        <f>IF(N368="zákl. prenesená",J368,0)</f>
        <v>0</v>
      </c>
      <c r="BH368" s="177">
        <f>IF(N368="zníž. prenesená",J368,0)</f>
        <v>0</v>
      </c>
      <c r="BI368" s="177">
        <f>IF(N368="nulová",J368,0)</f>
        <v>0</v>
      </c>
      <c r="BJ368" s="16" t="s">
        <v>151</v>
      </c>
      <c r="BK368" s="177">
        <f>ROUND(I368*H368,2)</f>
        <v>0</v>
      </c>
      <c r="BL368" s="16" t="s">
        <v>201</v>
      </c>
      <c r="BM368" s="176" t="s">
        <v>884</v>
      </c>
    </row>
    <row r="369" spans="1:65" s="2" customFormat="1" ht="21.75" customHeight="1">
      <c r="A369" s="31"/>
      <c r="B369" s="129"/>
      <c r="C369" s="164" t="s">
        <v>885</v>
      </c>
      <c r="D369" s="164" t="s">
        <v>176</v>
      </c>
      <c r="E369" s="165" t="s">
        <v>886</v>
      </c>
      <c r="F369" s="166" t="s">
        <v>887</v>
      </c>
      <c r="G369" s="167" t="s">
        <v>267</v>
      </c>
      <c r="H369" s="168">
        <v>21.887</v>
      </c>
      <c r="I369" s="169"/>
      <c r="J369" s="170">
        <f>ROUND(I369*H369,2)</f>
        <v>0</v>
      </c>
      <c r="K369" s="171"/>
      <c r="L369" s="32"/>
      <c r="M369" s="172" t="s">
        <v>1</v>
      </c>
      <c r="N369" s="173" t="s">
        <v>39</v>
      </c>
      <c r="O369" s="60"/>
      <c r="P369" s="174">
        <f>O369*H369</f>
        <v>0</v>
      </c>
      <c r="Q369" s="174">
        <v>0</v>
      </c>
      <c r="R369" s="174">
        <f>Q369*H369</f>
        <v>0</v>
      </c>
      <c r="S369" s="174">
        <v>0</v>
      </c>
      <c r="T369" s="175">
        <f>S369*H369</f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76" t="s">
        <v>201</v>
      </c>
      <c r="AT369" s="176" t="s">
        <v>176</v>
      </c>
      <c r="AU369" s="176" t="s">
        <v>151</v>
      </c>
      <c r="AY369" s="16" t="s">
        <v>173</v>
      </c>
      <c r="BE369" s="177">
        <f>IF(N369="základná",J369,0)</f>
        <v>0</v>
      </c>
      <c r="BF369" s="177">
        <f>IF(N369="znížená",J369,0)</f>
        <v>0</v>
      </c>
      <c r="BG369" s="177">
        <f>IF(N369="zákl. prenesená",J369,0)</f>
        <v>0</v>
      </c>
      <c r="BH369" s="177">
        <f>IF(N369="zníž. prenesená",J369,0)</f>
        <v>0</v>
      </c>
      <c r="BI369" s="177">
        <f>IF(N369="nulová",J369,0)</f>
        <v>0</v>
      </c>
      <c r="BJ369" s="16" t="s">
        <v>151</v>
      </c>
      <c r="BK369" s="177">
        <f>ROUND(I369*H369,2)</f>
        <v>0</v>
      </c>
      <c r="BL369" s="16" t="s">
        <v>201</v>
      </c>
      <c r="BM369" s="176" t="s">
        <v>888</v>
      </c>
    </row>
    <row r="370" spans="1:65" s="12" customFormat="1" ht="22.9" customHeight="1">
      <c r="B370" s="151"/>
      <c r="D370" s="152" t="s">
        <v>72</v>
      </c>
      <c r="E370" s="162" t="s">
        <v>345</v>
      </c>
      <c r="F370" s="162" t="s">
        <v>889</v>
      </c>
      <c r="I370" s="154"/>
      <c r="J370" s="163">
        <f>BK370</f>
        <v>0</v>
      </c>
      <c r="L370" s="151"/>
      <c r="M370" s="156"/>
      <c r="N370" s="157"/>
      <c r="O370" s="157"/>
      <c r="P370" s="158">
        <f>SUM(P371:P391)</f>
        <v>0</v>
      </c>
      <c r="Q370" s="157"/>
      <c r="R370" s="158">
        <f>SUM(R371:R391)</f>
        <v>0.18413200000000002</v>
      </c>
      <c r="S370" s="157"/>
      <c r="T370" s="159">
        <f>SUM(T371:T391)</f>
        <v>0</v>
      </c>
      <c r="AR370" s="152" t="s">
        <v>151</v>
      </c>
      <c r="AT370" s="160" t="s">
        <v>72</v>
      </c>
      <c r="AU370" s="160" t="s">
        <v>81</v>
      </c>
      <c r="AY370" s="152" t="s">
        <v>173</v>
      </c>
      <c r="BK370" s="161">
        <f>SUM(BK371:BK391)</f>
        <v>0</v>
      </c>
    </row>
    <row r="371" spans="1:65" s="2" customFormat="1" ht="24.2" customHeight="1">
      <c r="A371" s="31"/>
      <c r="B371" s="129"/>
      <c r="C371" s="164" t="s">
        <v>635</v>
      </c>
      <c r="D371" s="164" t="s">
        <v>176</v>
      </c>
      <c r="E371" s="165" t="s">
        <v>890</v>
      </c>
      <c r="F371" s="166" t="s">
        <v>891</v>
      </c>
      <c r="G371" s="167" t="s">
        <v>179</v>
      </c>
      <c r="H371" s="168">
        <v>78.72</v>
      </c>
      <c r="I371" s="169"/>
      <c r="J371" s="170">
        <f t="shared" ref="J371:J381" si="85">ROUND(I371*H371,2)</f>
        <v>0</v>
      </c>
      <c r="K371" s="171"/>
      <c r="L371" s="32"/>
      <c r="M371" s="172" t="s">
        <v>1</v>
      </c>
      <c r="N371" s="173" t="s">
        <v>39</v>
      </c>
      <c r="O371" s="60"/>
      <c r="P371" s="174">
        <f t="shared" ref="P371:P381" si="86">O371*H371</f>
        <v>0</v>
      </c>
      <c r="Q371" s="174">
        <v>0</v>
      </c>
      <c r="R371" s="174">
        <f t="shared" ref="R371:R381" si="87">Q371*H371</f>
        <v>0</v>
      </c>
      <c r="S371" s="174">
        <v>0</v>
      </c>
      <c r="T371" s="175">
        <f t="shared" ref="T371:T381" si="88">S371*H371</f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76" t="s">
        <v>201</v>
      </c>
      <c r="AT371" s="176" t="s">
        <v>176</v>
      </c>
      <c r="AU371" s="176" t="s">
        <v>151</v>
      </c>
      <c r="AY371" s="16" t="s">
        <v>173</v>
      </c>
      <c r="BE371" s="177">
        <f t="shared" ref="BE371:BE381" si="89">IF(N371="základná",J371,0)</f>
        <v>0</v>
      </c>
      <c r="BF371" s="177">
        <f t="shared" ref="BF371:BF381" si="90">IF(N371="znížená",J371,0)</f>
        <v>0</v>
      </c>
      <c r="BG371" s="177">
        <f t="shared" ref="BG371:BG381" si="91">IF(N371="zákl. prenesená",J371,0)</f>
        <v>0</v>
      </c>
      <c r="BH371" s="177">
        <f t="shared" ref="BH371:BH381" si="92">IF(N371="zníž. prenesená",J371,0)</f>
        <v>0</v>
      </c>
      <c r="BI371" s="177">
        <f t="shared" ref="BI371:BI381" si="93">IF(N371="nulová",J371,0)</f>
        <v>0</v>
      </c>
      <c r="BJ371" s="16" t="s">
        <v>151</v>
      </c>
      <c r="BK371" s="177">
        <f t="shared" ref="BK371:BK381" si="94">ROUND(I371*H371,2)</f>
        <v>0</v>
      </c>
      <c r="BL371" s="16" t="s">
        <v>201</v>
      </c>
      <c r="BM371" s="176" t="s">
        <v>892</v>
      </c>
    </row>
    <row r="372" spans="1:65" s="2" customFormat="1" ht="33" customHeight="1">
      <c r="A372" s="31"/>
      <c r="B372" s="129"/>
      <c r="C372" s="164" t="s">
        <v>893</v>
      </c>
      <c r="D372" s="164" t="s">
        <v>176</v>
      </c>
      <c r="E372" s="165" t="s">
        <v>894</v>
      </c>
      <c r="F372" s="166" t="s">
        <v>895</v>
      </c>
      <c r="G372" s="167" t="s">
        <v>179</v>
      </c>
      <c r="H372" s="168">
        <v>78.72</v>
      </c>
      <c r="I372" s="169"/>
      <c r="J372" s="170">
        <f t="shared" si="85"/>
        <v>0</v>
      </c>
      <c r="K372" s="171"/>
      <c r="L372" s="32"/>
      <c r="M372" s="172" t="s">
        <v>1</v>
      </c>
      <c r="N372" s="173" t="s">
        <v>39</v>
      </c>
      <c r="O372" s="60"/>
      <c r="P372" s="174">
        <f t="shared" si="86"/>
        <v>0</v>
      </c>
      <c r="Q372" s="174">
        <v>0</v>
      </c>
      <c r="R372" s="174">
        <f t="shared" si="87"/>
        <v>0</v>
      </c>
      <c r="S372" s="174">
        <v>0</v>
      </c>
      <c r="T372" s="175">
        <f t="shared" si="88"/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76" t="s">
        <v>201</v>
      </c>
      <c r="AT372" s="176" t="s">
        <v>176</v>
      </c>
      <c r="AU372" s="176" t="s">
        <v>151</v>
      </c>
      <c r="AY372" s="16" t="s">
        <v>173</v>
      </c>
      <c r="BE372" s="177">
        <f t="shared" si="89"/>
        <v>0</v>
      </c>
      <c r="BF372" s="177">
        <f t="shared" si="90"/>
        <v>0</v>
      </c>
      <c r="BG372" s="177">
        <f t="shared" si="91"/>
        <v>0</v>
      </c>
      <c r="BH372" s="177">
        <f t="shared" si="92"/>
        <v>0</v>
      </c>
      <c r="BI372" s="177">
        <f t="shared" si="93"/>
        <v>0</v>
      </c>
      <c r="BJ372" s="16" t="s">
        <v>151</v>
      </c>
      <c r="BK372" s="177">
        <f t="shared" si="94"/>
        <v>0</v>
      </c>
      <c r="BL372" s="16" t="s">
        <v>201</v>
      </c>
      <c r="BM372" s="176" t="s">
        <v>896</v>
      </c>
    </row>
    <row r="373" spans="1:65" s="2" customFormat="1" ht="24.2" customHeight="1">
      <c r="A373" s="31"/>
      <c r="B373" s="129"/>
      <c r="C373" s="164" t="s">
        <v>641</v>
      </c>
      <c r="D373" s="164" t="s">
        <v>176</v>
      </c>
      <c r="E373" s="165" t="s">
        <v>897</v>
      </c>
      <c r="F373" s="166" t="s">
        <v>898</v>
      </c>
      <c r="G373" s="167" t="s">
        <v>240</v>
      </c>
      <c r="H373" s="168">
        <v>1.3</v>
      </c>
      <c r="I373" s="169"/>
      <c r="J373" s="170">
        <f t="shared" si="85"/>
        <v>0</v>
      </c>
      <c r="K373" s="171"/>
      <c r="L373" s="32"/>
      <c r="M373" s="172" t="s">
        <v>1</v>
      </c>
      <c r="N373" s="173" t="s">
        <v>39</v>
      </c>
      <c r="O373" s="60"/>
      <c r="P373" s="174">
        <f t="shared" si="86"/>
        <v>0</v>
      </c>
      <c r="Q373" s="174">
        <v>1.64E-3</v>
      </c>
      <c r="R373" s="174">
        <f t="shared" si="87"/>
        <v>2.1320000000000002E-3</v>
      </c>
      <c r="S373" s="174">
        <v>0</v>
      </c>
      <c r="T373" s="175">
        <f t="shared" si="88"/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76" t="s">
        <v>201</v>
      </c>
      <c r="AT373" s="176" t="s">
        <v>176</v>
      </c>
      <c r="AU373" s="176" t="s">
        <v>151</v>
      </c>
      <c r="AY373" s="16" t="s">
        <v>173</v>
      </c>
      <c r="BE373" s="177">
        <f t="shared" si="89"/>
        <v>0</v>
      </c>
      <c r="BF373" s="177">
        <f t="shared" si="90"/>
        <v>0</v>
      </c>
      <c r="BG373" s="177">
        <f t="shared" si="91"/>
        <v>0</v>
      </c>
      <c r="BH373" s="177">
        <f t="shared" si="92"/>
        <v>0</v>
      </c>
      <c r="BI373" s="177">
        <f t="shared" si="93"/>
        <v>0</v>
      </c>
      <c r="BJ373" s="16" t="s">
        <v>151</v>
      </c>
      <c r="BK373" s="177">
        <f t="shared" si="94"/>
        <v>0</v>
      </c>
      <c r="BL373" s="16" t="s">
        <v>201</v>
      </c>
      <c r="BM373" s="176" t="s">
        <v>899</v>
      </c>
    </row>
    <row r="374" spans="1:65" s="2" customFormat="1" ht="24.2" customHeight="1">
      <c r="A374" s="31"/>
      <c r="B374" s="129"/>
      <c r="C374" s="164" t="s">
        <v>900</v>
      </c>
      <c r="D374" s="164" t="s">
        <v>176</v>
      </c>
      <c r="E374" s="165" t="s">
        <v>901</v>
      </c>
      <c r="F374" s="166" t="s">
        <v>902</v>
      </c>
      <c r="G374" s="167" t="s">
        <v>240</v>
      </c>
      <c r="H374" s="168">
        <v>142</v>
      </c>
      <c r="I374" s="169"/>
      <c r="J374" s="170">
        <f t="shared" si="85"/>
        <v>0</v>
      </c>
      <c r="K374" s="171"/>
      <c r="L374" s="32"/>
      <c r="M374" s="172" t="s">
        <v>1</v>
      </c>
      <c r="N374" s="173" t="s">
        <v>39</v>
      </c>
      <c r="O374" s="60"/>
      <c r="P374" s="174">
        <f t="shared" si="86"/>
        <v>0</v>
      </c>
      <c r="Q374" s="174">
        <v>0</v>
      </c>
      <c r="R374" s="174">
        <f t="shared" si="87"/>
        <v>0</v>
      </c>
      <c r="S374" s="174">
        <v>0</v>
      </c>
      <c r="T374" s="175">
        <f t="shared" si="88"/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176" t="s">
        <v>201</v>
      </c>
      <c r="AT374" s="176" t="s">
        <v>176</v>
      </c>
      <c r="AU374" s="176" t="s">
        <v>151</v>
      </c>
      <c r="AY374" s="16" t="s">
        <v>173</v>
      </c>
      <c r="BE374" s="177">
        <f t="shared" si="89"/>
        <v>0</v>
      </c>
      <c r="BF374" s="177">
        <f t="shared" si="90"/>
        <v>0</v>
      </c>
      <c r="BG374" s="177">
        <f t="shared" si="91"/>
        <v>0</v>
      </c>
      <c r="BH374" s="177">
        <f t="shared" si="92"/>
        <v>0</v>
      </c>
      <c r="BI374" s="177">
        <f t="shared" si="93"/>
        <v>0</v>
      </c>
      <c r="BJ374" s="16" t="s">
        <v>151</v>
      </c>
      <c r="BK374" s="177">
        <f t="shared" si="94"/>
        <v>0</v>
      </c>
      <c r="BL374" s="16" t="s">
        <v>201</v>
      </c>
      <c r="BM374" s="176" t="s">
        <v>903</v>
      </c>
    </row>
    <row r="375" spans="1:65" s="2" customFormat="1" ht="33" customHeight="1">
      <c r="A375" s="31"/>
      <c r="B375" s="129"/>
      <c r="C375" s="164" t="s">
        <v>646</v>
      </c>
      <c r="D375" s="164" t="s">
        <v>176</v>
      </c>
      <c r="E375" s="165" t="s">
        <v>904</v>
      </c>
      <c r="F375" s="166" t="s">
        <v>905</v>
      </c>
      <c r="G375" s="167" t="s">
        <v>245</v>
      </c>
      <c r="H375" s="168">
        <v>8</v>
      </c>
      <c r="I375" s="169"/>
      <c r="J375" s="170">
        <f t="shared" si="85"/>
        <v>0</v>
      </c>
      <c r="K375" s="171"/>
      <c r="L375" s="32"/>
      <c r="M375" s="172" t="s">
        <v>1</v>
      </c>
      <c r="N375" s="173" t="s">
        <v>39</v>
      </c>
      <c r="O375" s="60"/>
      <c r="P375" s="174">
        <f t="shared" si="86"/>
        <v>0</v>
      </c>
      <c r="Q375" s="174">
        <v>2.0000000000000002E-5</v>
      </c>
      <c r="R375" s="174">
        <f t="shared" si="87"/>
        <v>1.6000000000000001E-4</v>
      </c>
      <c r="S375" s="174">
        <v>0</v>
      </c>
      <c r="T375" s="175">
        <f t="shared" si="88"/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76" t="s">
        <v>201</v>
      </c>
      <c r="AT375" s="176" t="s">
        <v>176</v>
      </c>
      <c r="AU375" s="176" t="s">
        <v>151</v>
      </c>
      <c r="AY375" s="16" t="s">
        <v>173</v>
      </c>
      <c r="BE375" s="177">
        <f t="shared" si="89"/>
        <v>0</v>
      </c>
      <c r="BF375" s="177">
        <f t="shared" si="90"/>
        <v>0</v>
      </c>
      <c r="BG375" s="177">
        <f t="shared" si="91"/>
        <v>0</v>
      </c>
      <c r="BH375" s="177">
        <f t="shared" si="92"/>
        <v>0</v>
      </c>
      <c r="BI375" s="177">
        <f t="shared" si="93"/>
        <v>0</v>
      </c>
      <c r="BJ375" s="16" t="s">
        <v>151</v>
      </c>
      <c r="BK375" s="177">
        <f t="shared" si="94"/>
        <v>0</v>
      </c>
      <c r="BL375" s="16" t="s">
        <v>201</v>
      </c>
      <c r="BM375" s="176" t="s">
        <v>906</v>
      </c>
    </row>
    <row r="376" spans="1:65" s="2" customFormat="1" ht="21.75" customHeight="1">
      <c r="A376" s="31"/>
      <c r="B376" s="129"/>
      <c r="C376" s="183" t="s">
        <v>907</v>
      </c>
      <c r="D376" s="183" t="s">
        <v>407</v>
      </c>
      <c r="E376" s="184" t="s">
        <v>908</v>
      </c>
      <c r="F376" s="185" t="s">
        <v>909</v>
      </c>
      <c r="G376" s="186" t="s">
        <v>245</v>
      </c>
      <c r="H376" s="187">
        <v>8</v>
      </c>
      <c r="I376" s="188"/>
      <c r="J376" s="189">
        <f t="shared" si="85"/>
        <v>0</v>
      </c>
      <c r="K376" s="190"/>
      <c r="L376" s="191"/>
      <c r="M376" s="192" t="s">
        <v>1</v>
      </c>
      <c r="N376" s="193" t="s">
        <v>39</v>
      </c>
      <c r="O376" s="60"/>
      <c r="P376" s="174">
        <f t="shared" si="86"/>
        <v>0</v>
      </c>
      <c r="Q376" s="174">
        <v>8.0000000000000007E-5</v>
      </c>
      <c r="R376" s="174">
        <f t="shared" si="87"/>
        <v>6.4000000000000005E-4</v>
      </c>
      <c r="S376" s="174">
        <v>0</v>
      </c>
      <c r="T376" s="175">
        <f t="shared" si="88"/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76" t="s">
        <v>226</v>
      </c>
      <c r="AT376" s="176" t="s">
        <v>407</v>
      </c>
      <c r="AU376" s="176" t="s">
        <v>151</v>
      </c>
      <c r="AY376" s="16" t="s">
        <v>173</v>
      </c>
      <c r="BE376" s="177">
        <f t="shared" si="89"/>
        <v>0</v>
      </c>
      <c r="BF376" s="177">
        <f t="shared" si="90"/>
        <v>0</v>
      </c>
      <c r="BG376" s="177">
        <f t="shared" si="91"/>
        <v>0</v>
      </c>
      <c r="BH376" s="177">
        <f t="shared" si="92"/>
        <v>0</v>
      </c>
      <c r="BI376" s="177">
        <f t="shared" si="93"/>
        <v>0</v>
      </c>
      <c r="BJ376" s="16" t="s">
        <v>151</v>
      </c>
      <c r="BK376" s="177">
        <f t="shared" si="94"/>
        <v>0</v>
      </c>
      <c r="BL376" s="16" t="s">
        <v>201</v>
      </c>
      <c r="BM376" s="176" t="s">
        <v>910</v>
      </c>
    </row>
    <row r="377" spans="1:65" s="2" customFormat="1" ht="33" customHeight="1">
      <c r="A377" s="31"/>
      <c r="B377" s="129"/>
      <c r="C377" s="164" t="s">
        <v>650</v>
      </c>
      <c r="D377" s="164" t="s">
        <v>176</v>
      </c>
      <c r="E377" s="165" t="s">
        <v>911</v>
      </c>
      <c r="F377" s="166" t="s">
        <v>912</v>
      </c>
      <c r="G377" s="167" t="s">
        <v>245</v>
      </c>
      <c r="H377" s="168">
        <v>142</v>
      </c>
      <c r="I377" s="169"/>
      <c r="J377" s="170">
        <f t="shared" si="85"/>
        <v>0</v>
      </c>
      <c r="K377" s="171"/>
      <c r="L377" s="32"/>
      <c r="M377" s="172" t="s">
        <v>1</v>
      </c>
      <c r="N377" s="173" t="s">
        <v>39</v>
      </c>
      <c r="O377" s="60"/>
      <c r="P377" s="174">
        <f t="shared" si="86"/>
        <v>0</v>
      </c>
      <c r="Q377" s="174">
        <v>1.7000000000000001E-4</v>
      </c>
      <c r="R377" s="174">
        <f t="shared" si="87"/>
        <v>2.4140000000000002E-2</v>
      </c>
      <c r="S377" s="174">
        <v>0</v>
      </c>
      <c r="T377" s="175">
        <f t="shared" si="88"/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76" t="s">
        <v>201</v>
      </c>
      <c r="AT377" s="176" t="s">
        <v>176</v>
      </c>
      <c r="AU377" s="176" t="s">
        <v>151</v>
      </c>
      <c r="AY377" s="16" t="s">
        <v>173</v>
      </c>
      <c r="BE377" s="177">
        <f t="shared" si="89"/>
        <v>0</v>
      </c>
      <c r="BF377" s="177">
        <f t="shared" si="90"/>
        <v>0</v>
      </c>
      <c r="BG377" s="177">
        <f t="shared" si="91"/>
        <v>0</v>
      </c>
      <c r="BH377" s="177">
        <f t="shared" si="92"/>
        <v>0</v>
      </c>
      <c r="BI377" s="177">
        <f t="shared" si="93"/>
        <v>0</v>
      </c>
      <c r="BJ377" s="16" t="s">
        <v>151</v>
      </c>
      <c r="BK377" s="177">
        <f t="shared" si="94"/>
        <v>0</v>
      </c>
      <c r="BL377" s="16" t="s">
        <v>201</v>
      </c>
      <c r="BM377" s="176" t="s">
        <v>913</v>
      </c>
    </row>
    <row r="378" spans="1:65" s="2" customFormat="1" ht="24.2" customHeight="1">
      <c r="A378" s="31"/>
      <c r="B378" s="129"/>
      <c r="C378" s="183" t="s">
        <v>914</v>
      </c>
      <c r="D378" s="183" t="s">
        <v>407</v>
      </c>
      <c r="E378" s="184" t="s">
        <v>915</v>
      </c>
      <c r="F378" s="185" t="s">
        <v>916</v>
      </c>
      <c r="G378" s="186" t="s">
        <v>245</v>
      </c>
      <c r="H378" s="187">
        <v>142</v>
      </c>
      <c r="I378" s="188"/>
      <c r="J378" s="189">
        <f t="shared" si="85"/>
        <v>0</v>
      </c>
      <c r="K378" s="190"/>
      <c r="L378" s="191"/>
      <c r="M378" s="192" t="s">
        <v>1</v>
      </c>
      <c r="N378" s="193" t="s">
        <v>39</v>
      </c>
      <c r="O378" s="60"/>
      <c r="P378" s="174">
        <f t="shared" si="86"/>
        <v>0</v>
      </c>
      <c r="Q378" s="174">
        <v>6.8000000000000005E-4</v>
      </c>
      <c r="R378" s="174">
        <f t="shared" si="87"/>
        <v>9.6560000000000007E-2</v>
      </c>
      <c r="S378" s="174">
        <v>0</v>
      </c>
      <c r="T378" s="175">
        <f t="shared" si="88"/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76" t="s">
        <v>226</v>
      </c>
      <c r="AT378" s="176" t="s">
        <v>407</v>
      </c>
      <c r="AU378" s="176" t="s">
        <v>151</v>
      </c>
      <c r="AY378" s="16" t="s">
        <v>173</v>
      </c>
      <c r="BE378" s="177">
        <f t="shared" si="89"/>
        <v>0</v>
      </c>
      <c r="BF378" s="177">
        <f t="shared" si="90"/>
        <v>0</v>
      </c>
      <c r="BG378" s="177">
        <f t="shared" si="91"/>
        <v>0</v>
      </c>
      <c r="BH378" s="177">
        <f t="shared" si="92"/>
        <v>0</v>
      </c>
      <c r="BI378" s="177">
        <f t="shared" si="93"/>
        <v>0</v>
      </c>
      <c r="BJ378" s="16" t="s">
        <v>151</v>
      </c>
      <c r="BK378" s="177">
        <f t="shared" si="94"/>
        <v>0</v>
      </c>
      <c r="BL378" s="16" t="s">
        <v>201</v>
      </c>
      <c r="BM378" s="176" t="s">
        <v>917</v>
      </c>
    </row>
    <row r="379" spans="1:65" s="2" customFormat="1" ht="24.2" customHeight="1">
      <c r="A379" s="31"/>
      <c r="B379" s="129"/>
      <c r="C379" s="164" t="s">
        <v>655</v>
      </c>
      <c r="D379" s="164" t="s">
        <v>176</v>
      </c>
      <c r="E379" s="165" t="s">
        <v>918</v>
      </c>
      <c r="F379" s="166" t="s">
        <v>919</v>
      </c>
      <c r="G379" s="167" t="s">
        <v>240</v>
      </c>
      <c r="H379" s="168">
        <v>21</v>
      </c>
      <c r="I379" s="169"/>
      <c r="J379" s="170">
        <f t="shared" si="85"/>
        <v>0</v>
      </c>
      <c r="K379" s="171"/>
      <c r="L379" s="32"/>
      <c r="M379" s="172" t="s">
        <v>1</v>
      </c>
      <c r="N379" s="173" t="s">
        <v>39</v>
      </c>
      <c r="O379" s="60"/>
      <c r="P379" s="174">
        <f t="shared" si="86"/>
        <v>0</v>
      </c>
      <c r="Q379" s="174">
        <v>1.6199999999999999E-3</v>
      </c>
      <c r="R379" s="174">
        <f t="shared" si="87"/>
        <v>3.4019999999999995E-2</v>
      </c>
      <c r="S379" s="174">
        <v>0</v>
      </c>
      <c r="T379" s="175">
        <f t="shared" si="88"/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76" t="s">
        <v>201</v>
      </c>
      <c r="AT379" s="176" t="s">
        <v>176</v>
      </c>
      <c r="AU379" s="176" t="s">
        <v>151</v>
      </c>
      <c r="AY379" s="16" t="s">
        <v>173</v>
      </c>
      <c r="BE379" s="177">
        <f t="shared" si="89"/>
        <v>0</v>
      </c>
      <c r="BF379" s="177">
        <f t="shared" si="90"/>
        <v>0</v>
      </c>
      <c r="BG379" s="177">
        <f t="shared" si="91"/>
        <v>0</v>
      </c>
      <c r="BH379" s="177">
        <f t="shared" si="92"/>
        <v>0</v>
      </c>
      <c r="BI379" s="177">
        <f t="shared" si="93"/>
        <v>0</v>
      </c>
      <c r="BJ379" s="16" t="s">
        <v>151</v>
      </c>
      <c r="BK379" s="177">
        <f t="shared" si="94"/>
        <v>0</v>
      </c>
      <c r="BL379" s="16" t="s">
        <v>201</v>
      </c>
      <c r="BM379" s="176" t="s">
        <v>920</v>
      </c>
    </row>
    <row r="380" spans="1:65" s="2" customFormat="1" ht="24.2" customHeight="1">
      <c r="A380" s="31"/>
      <c r="B380" s="129"/>
      <c r="C380" s="164" t="s">
        <v>921</v>
      </c>
      <c r="D380" s="164" t="s">
        <v>176</v>
      </c>
      <c r="E380" s="165" t="s">
        <v>922</v>
      </c>
      <c r="F380" s="166" t="s">
        <v>923</v>
      </c>
      <c r="G380" s="167" t="s">
        <v>240</v>
      </c>
      <c r="H380" s="168">
        <v>22</v>
      </c>
      <c r="I380" s="169"/>
      <c r="J380" s="170">
        <f t="shared" si="85"/>
        <v>0</v>
      </c>
      <c r="K380" s="171"/>
      <c r="L380" s="32"/>
      <c r="M380" s="172" t="s">
        <v>1</v>
      </c>
      <c r="N380" s="173" t="s">
        <v>39</v>
      </c>
      <c r="O380" s="60"/>
      <c r="P380" s="174">
        <f t="shared" si="86"/>
        <v>0</v>
      </c>
      <c r="Q380" s="174">
        <v>2.5999999999999998E-4</v>
      </c>
      <c r="R380" s="174">
        <f t="shared" si="87"/>
        <v>5.7199999999999994E-3</v>
      </c>
      <c r="S380" s="174">
        <v>0</v>
      </c>
      <c r="T380" s="175">
        <f t="shared" si="88"/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76" t="s">
        <v>201</v>
      </c>
      <c r="AT380" s="176" t="s">
        <v>176</v>
      </c>
      <c r="AU380" s="176" t="s">
        <v>151</v>
      </c>
      <c r="AY380" s="16" t="s">
        <v>173</v>
      </c>
      <c r="BE380" s="177">
        <f t="shared" si="89"/>
        <v>0</v>
      </c>
      <c r="BF380" s="177">
        <f t="shared" si="90"/>
        <v>0</v>
      </c>
      <c r="BG380" s="177">
        <f t="shared" si="91"/>
        <v>0</v>
      </c>
      <c r="BH380" s="177">
        <f t="shared" si="92"/>
        <v>0</v>
      </c>
      <c r="BI380" s="177">
        <f t="shared" si="93"/>
        <v>0</v>
      </c>
      <c r="BJ380" s="16" t="s">
        <v>151</v>
      </c>
      <c r="BK380" s="177">
        <f t="shared" si="94"/>
        <v>0</v>
      </c>
      <c r="BL380" s="16" t="s">
        <v>201</v>
      </c>
      <c r="BM380" s="176" t="s">
        <v>924</v>
      </c>
    </row>
    <row r="381" spans="1:65" s="2" customFormat="1" ht="33" customHeight="1">
      <c r="A381" s="31"/>
      <c r="B381" s="129"/>
      <c r="C381" s="164" t="s">
        <v>662</v>
      </c>
      <c r="D381" s="164" t="s">
        <v>176</v>
      </c>
      <c r="E381" s="165" t="s">
        <v>925</v>
      </c>
      <c r="F381" s="166" t="s">
        <v>926</v>
      </c>
      <c r="G381" s="167" t="s">
        <v>245</v>
      </c>
      <c r="H381" s="168">
        <v>16</v>
      </c>
      <c r="I381" s="169"/>
      <c r="J381" s="170">
        <f t="shared" si="85"/>
        <v>0</v>
      </c>
      <c r="K381" s="171"/>
      <c r="L381" s="32"/>
      <c r="M381" s="172" t="s">
        <v>1</v>
      </c>
      <c r="N381" s="173" t="s">
        <v>39</v>
      </c>
      <c r="O381" s="60"/>
      <c r="P381" s="174">
        <f t="shared" si="86"/>
        <v>0</v>
      </c>
      <c r="Q381" s="174">
        <v>9.0000000000000006E-5</v>
      </c>
      <c r="R381" s="174">
        <f t="shared" si="87"/>
        <v>1.4400000000000001E-3</v>
      </c>
      <c r="S381" s="174">
        <v>0</v>
      </c>
      <c r="T381" s="175">
        <f t="shared" si="88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76" t="s">
        <v>201</v>
      </c>
      <c r="AT381" s="176" t="s">
        <v>176</v>
      </c>
      <c r="AU381" s="176" t="s">
        <v>151</v>
      </c>
      <c r="AY381" s="16" t="s">
        <v>173</v>
      </c>
      <c r="BE381" s="177">
        <f t="shared" si="89"/>
        <v>0</v>
      </c>
      <c r="BF381" s="177">
        <f t="shared" si="90"/>
        <v>0</v>
      </c>
      <c r="BG381" s="177">
        <f t="shared" si="91"/>
        <v>0</v>
      </c>
      <c r="BH381" s="177">
        <f t="shared" si="92"/>
        <v>0</v>
      </c>
      <c r="BI381" s="177">
        <f t="shared" si="93"/>
        <v>0</v>
      </c>
      <c r="BJ381" s="16" t="s">
        <v>151</v>
      </c>
      <c r="BK381" s="177">
        <f t="shared" si="94"/>
        <v>0</v>
      </c>
      <c r="BL381" s="16" t="s">
        <v>201</v>
      </c>
      <c r="BM381" s="176" t="s">
        <v>927</v>
      </c>
    </row>
    <row r="382" spans="1:65" s="13" customFormat="1">
      <c r="B382" s="194"/>
      <c r="D382" s="195" t="s">
        <v>466</v>
      </c>
      <c r="E382" s="196" t="s">
        <v>1</v>
      </c>
      <c r="F382" s="197" t="s">
        <v>928</v>
      </c>
      <c r="H382" s="198">
        <v>16</v>
      </c>
      <c r="I382" s="199"/>
      <c r="L382" s="194"/>
      <c r="M382" s="200"/>
      <c r="N382" s="201"/>
      <c r="O382" s="201"/>
      <c r="P382" s="201"/>
      <c r="Q382" s="201"/>
      <c r="R382" s="201"/>
      <c r="S382" s="201"/>
      <c r="T382" s="202"/>
      <c r="AT382" s="196" t="s">
        <v>466</v>
      </c>
      <c r="AU382" s="196" t="s">
        <v>151</v>
      </c>
      <c r="AV382" s="13" t="s">
        <v>151</v>
      </c>
      <c r="AW382" s="13" t="s">
        <v>30</v>
      </c>
      <c r="AX382" s="13" t="s">
        <v>81</v>
      </c>
      <c r="AY382" s="196" t="s">
        <v>173</v>
      </c>
    </row>
    <row r="383" spans="1:65" s="2" customFormat="1" ht="24.2" customHeight="1">
      <c r="A383" s="31"/>
      <c r="B383" s="129"/>
      <c r="C383" s="183" t="s">
        <v>929</v>
      </c>
      <c r="D383" s="183" t="s">
        <v>407</v>
      </c>
      <c r="E383" s="184" t="s">
        <v>930</v>
      </c>
      <c r="F383" s="185" t="s">
        <v>931</v>
      </c>
      <c r="G383" s="186" t="s">
        <v>245</v>
      </c>
      <c r="H383" s="187">
        <v>8</v>
      </c>
      <c r="I383" s="188"/>
      <c r="J383" s="189">
        <f t="shared" ref="J383:J391" si="95">ROUND(I383*H383,2)</f>
        <v>0</v>
      </c>
      <c r="K383" s="190"/>
      <c r="L383" s="191"/>
      <c r="M383" s="192" t="s">
        <v>1</v>
      </c>
      <c r="N383" s="193" t="s">
        <v>39</v>
      </c>
      <c r="O383" s="60"/>
      <c r="P383" s="174">
        <f t="shared" ref="P383:P391" si="96">O383*H383</f>
        <v>0</v>
      </c>
      <c r="Q383" s="174">
        <v>3.5E-4</v>
      </c>
      <c r="R383" s="174">
        <f t="shared" ref="R383:R391" si="97">Q383*H383</f>
        <v>2.8E-3</v>
      </c>
      <c r="S383" s="174">
        <v>0</v>
      </c>
      <c r="T383" s="175">
        <f t="shared" ref="T383:T391" si="98">S383*H383</f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76" t="s">
        <v>226</v>
      </c>
      <c r="AT383" s="176" t="s">
        <v>407</v>
      </c>
      <c r="AU383" s="176" t="s">
        <v>151</v>
      </c>
      <c r="AY383" s="16" t="s">
        <v>173</v>
      </c>
      <c r="BE383" s="177">
        <f t="shared" ref="BE383:BE391" si="99">IF(N383="základná",J383,0)</f>
        <v>0</v>
      </c>
      <c r="BF383" s="177">
        <f t="shared" ref="BF383:BF391" si="100">IF(N383="znížená",J383,0)</f>
        <v>0</v>
      </c>
      <c r="BG383" s="177">
        <f t="shared" ref="BG383:BG391" si="101">IF(N383="zákl. prenesená",J383,0)</f>
        <v>0</v>
      </c>
      <c r="BH383" s="177">
        <f t="shared" ref="BH383:BH391" si="102">IF(N383="zníž. prenesená",J383,0)</f>
        <v>0</v>
      </c>
      <c r="BI383" s="177">
        <f t="shared" ref="BI383:BI391" si="103">IF(N383="nulová",J383,0)</f>
        <v>0</v>
      </c>
      <c r="BJ383" s="16" t="s">
        <v>151</v>
      </c>
      <c r="BK383" s="177">
        <f t="shared" ref="BK383:BK391" si="104">ROUND(I383*H383,2)</f>
        <v>0</v>
      </c>
      <c r="BL383" s="16" t="s">
        <v>201</v>
      </c>
      <c r="BM383" s="176" t="s">
        <v>932</v>
      </c>
    </row>
    <row r="384" spans="1:65" s="2" customFormat="1" ht="24.2" customHeight="1">
      <c r="A384" s="31"/>
      <c r="B384" s="129"/>
      <c r="C384" s="183" t="s">
        <v>668</v>
      </c>
      <c r="D384" s="183" t="s">
        <v>407</v>
      </c>
      <c r="E384" s="184" t="s">
        <v>933</v>
      </c>
      <c r="F384" s="185" t="s">
        <v>934</v>
      </c>
      <c r="G384" s="186" t="s">
        <v>245</v>
      </c>
      <c r="H384" s="187">
        <v>8</v>
      </c>
      <c r="I384" s="188"/>
      <c r="J384" s="189">
        <f t="shared" si="95"/>
        <v>0</v>
      </c>
      <c r="K384" s="190"/>
      <c r="L384" s="191"/>
      <c r="M384" s="192" t="s">
        <v>1</v>
      </c>
      <c r="N384" s="193" t="s">
        <v>39</v>
      </c>
      <c r="O384" s="60"/>
      <c r="P384" s="174">
        <f t="shared" si="96"/>
        <v>0</v>
      </c>
      <c r="Q384" s="174">
        <v>6.8999999999999997E-4</v>
      </c>
      <c r="R384" s="174">
        <f t="shared" si="97"/>
        <v>5.5199999999999997E-3</v>
      </c>
      <c r="S384" s="174">
        <v>0</v>
      </c>
      <c r="T384" s="175">
        <f t="shared" si="98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76" t="s">
        <v>226</v>
      </c>
      <c r="AT384" s="176" t="s">
        <v>407</v>
      </c>
      <c r="AU384" s="176" t="s">
        <v>151</v>
      </c>
      <c r="AY384" s="16" t="s">
        <v>173</v>
      </c>
      <c r="BE384" s="177">
        <f t="shared" si="99"/>
        <v>0</v>
      </c>
      <c r="BF384" s="177">
        <f t="shared" si="100"/>
        <v>0</v>
      </c>
      <c r="BG384" s="177">
        <f t="shared" si="101"/>
        <v>0</v>
      </c>
      <c r="BH384" s="177">
        <f t="shared" si="102"/>
        <v>0</v>
      </c>
      <c r="BI384" s="177">
        <f t="shared" si="103"/>
        <v>0</v>
      </c>
      <c r="BJ384" s="16" t="s">
        <v>151</v>
      </c>
      <c r="BK384" s="177">
        <f t="shared" si="104"/>
        <v>0</v>
      </c>
      <c r="BL384" s="16" t="s">
        <v>201</v>
      </c>
      <c r="BM384" s="176" t="s">
        <v>935</v>
      </c>
    </row>
    <row r="385" spans="1:65" s="2" customFormat="1" ht="33" customHeight="1">
      <c r="A385" s="31"/>
      <c r="B385" s="129"/>
      <c r="C385" s="164" t="s">
        <v>936</v>
      </c>
      <c r="D385" s="164" t="s">
        <v>176</v>
      </c>
      <c r="E385" s="165" t="s">
        <v>937</v>
      </c>
      <c r="F385" s="166" t="s">
        <v>938</v>
      </c>
      <c r="G385" s="167" t="s">
        <v>245</v>
      </c>
      <c r="H385" s="168">
        <v>5</v>
      </c>
      <c r="I385" s="169"/>
      <c r="J385" s="170">
        <f t="shared" si="95"/>
        <v>0</v>
      </c>
      <c r="K385" s="171"/>
      <c r="L385" s="32"/>
      <c r="M385" s="172" t="s">
        <v>1</v>
      </c>
      <c r="N385" s="173" t="s">
        <v>39</v>
      </c>
      <c r="O385" s="60"/>
      <c r="P385" s="174">
        <f t="shared" si="96"/>
        <v>0</v>
      </c>
      <c r="Q385" s="174">
        <v>9.0000000000000006E-5</v>
      </c>
      <c r="R385" s="174">
        <f t="shared" si="97"/>
        <v>4.5000000000000004E-4</v>
      </c>
      <c r="S385" s="174">
        <v>0</v>
      </c>
      <c r="T385" s="175">
        <f t="shared" si="98"/>
        <v>0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76" t="s">
        <v>201</v>
      </c>
      <c r="AT385" s="176" t="s">
        <v>176</v>
      </c>
      <c r="AU385" s="176" t="s">
        <v>151</v>
      </c>
      <c r="AY385" s="16" t="s">
        <v>173</v>
      </c>
      <c r="BE385" s="177">
        <f t="shared" si="99"/>
        <v>0</v>
      </c>
      <c r="BF385" s="177">
        <f t="shared" si="100"/>
        <v>0</v>
      </c>
      <c r="BG385" s="177">
        <f t="shared" si="101"/>
        <v>0</v>
      </c>
      <c r="BH385" s="177">
        <f t="shared" si="102"/>
        <v>0</v>
      </c>
      <c r="BI385" s="177">
        <f t="shared" si="103"/>
        <v>0</v>
      </c>
      <c r="BJ385" s="16" t="s">
        <v>151</v>
      </c>
      <c r="BK385" s="177">
        <f t="shared" si="104"/>
        <v>0</v>
      </c>
      <c r="BL385" s="16" t="s">
        <v>201</v>
      </c>
      <c r="BM385" s="176" t="s">
        <v>939</v>
      </c>
    </row>
    <row r="386" spans="1:65" s="2" customFormat="1" ht="24.2" customHeight="1">
      <c r="A386" s="31"/>
      <c r="B386" s="129"/>
      <c r="C386" s="183" t="s">
        <v>681</v>
      </c>
      <c r="D386" s="183" t="s">
        <v>407</v>
      </c>
      <c r="E386" s="184" t="s">
        <v>940</v>
      </c>
      <c r="F386" s="185" t="s">
        <v>941</v>
      </c>
      <c r="G386" s="186" t="s">
        <v>245</v>
      </c>
      <c r="H386" s="187">
        <v>5</v>
      </c>
      <c r="I386" s="188"/>
      <c r="J386" s="189">
        <f t="shared" si="95"/>
        <v>0</v>
      </c>
      <c r="K386" s="190"/>
      <c r="L386" s="191"/>
      <c r="M386" s="192" t="s">
        <v>1</v>
      </c>
      <c r="N386" s="193" t="s">
        <v>39</v>
      </c>
      <c r="O386" s="60"/>
      <c r="P386" s="174">
        <f t="shared" si="96"/>
        <v>0</v>
      </c>
      <c r="Q386" s="174">
        <v>4.2999999999999999E-4</v>
      </c>
      <c r="R386" s="174">
        <f t="shared" si="97"/>
        <v>2.15E-3</v>
      </c>
      <c r="S386" s="174">
        <v>0</v>
      </c>
      <c r="T386" s="175">
        <f t="shared" si="98"/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76" t="s">
        <v>226</v>
      </c>
      <c r="AT386" s="176" t="s">
        <v>407</v>
      </c>
      <c r="AU386" s="176" t="s">
        <v>151</v>
      </c>
      <c r="AY386" s="16" t="s">
        <v>173</v>
      </c>
      <c r="BE386" s="177">
        <f t="shared" si="99"/>
        <v>0</v>
      </c>
      <c r="BF386" s="177">
        <f t="shared" si="100"/>
        <v>0</v>
      </c>
      <c r="BG386" s="177">
        <f t="shared" si="101"/>
        <v>0</v>
      </c>
      <c r="BH386" s="177">
        <f t="shared" si="102"/>
        <v>0</v>
      </c>
      <c r="BI386" s="177">
        <f t="shared" si="103"/>
        <v>0</v>
      </c>
      <c r="BJ386" s="16" t="s">
        <v>151</v>
      </c>
      <c r="BK386" s="177">
        <f t="shared" si="104"/>
        <v>0</v>
      </c>
      <c r="BL386" s="16" t="s">
        <v>201</v>
      </c>
      <c r="BM386" s="176" t="s">
        <v>942</v>
      </c>
    </row>
    <row r="387" spans="1:65" s="2" customFormat="1" ht="33" customHeight="1">
      <c r="A387" s="31"/>
      <c r="B387" s="129"/>
      <c r="C387" s="164" t="s">
        <v>943</v>
      </c>
      <c r="D387" s="164" t="s">
        <v>176</v>
      </c>
      <c r="E387" s="165" t="s">
        <v>944</v>
      </c>
      <c r="F387" s="166" t="s">
        <v>945</v>
      </c>
      <c r="G387" s="167" t="s">
        <v>245</v>
      </c>
      <c r="H387" s="168">
        <v>30</v>
      </c>
      <c r="I387" s="169"/>
      <c r="J387" s="170">
        <f t="shared" si="95"/>
        <v>0</v>
      </c>
      <c r="K387" s="171"/>
      <c r="L387" s="32"/>
      <c r="M387" s="172" t="s">
        <v>1</v>
      </c>
      <c r="N387" s="173" t="s">
        <v>39</v>
      </c>
      <c r="O387" s="60"/>
      <c r="P387" s="174">
        <f t="shared" si="96"/>
        <v>0</v>
      </c>
      <c r="Q387" s="174">
        <v>0</v>
      </c>
      <c r="R387" s="174">
        <f t="shared" si="97"/>
        <v>0</v>
      </c>
      <c r="S387" s="174">
        <v>0</v>
      </c>
      <c r="T387" s="175">
        <f t="shared" si="98"/>
        <v>0</v>
      </c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R387" s="176" t="s">
        <v>201</v>
      </c>
      <c r="AT387" s="176" t="s">
        <v>176</v>
      </c>
      <c r="AU387" s="176" t="s">
        <v>151</v>
      </c>
      <c r="AY387" s="16" t="s">
        <v>173</v>
      </c>
      <c r="BE387" s="177">
        <f t="shared" si="99"/>
        <v>0</v>
      </c>
      <c r="BF387" s="177">
        <f t="shared" si="100"/>
        <v>0</v>
      </c>
      <c r="BG387" s="177">
        <f t="shared" si="101"/>
        <v>0</v>
      </c>
      <c r="BH387" s="177">
        <f t="shared" si="102"/>
        <v>0</v>
      </c>
      <c r="BI387" s="177">
        <f t="shared" si="103"/>
        <v>0</v>
      </c>
      <c r="BJ387" s="16" t="s">
        <v>151</v>
      </c>
      <c r="BK387" s="177">
        <f t="shared" si="104"/>
        <v>0</v>
      </c>
      <c r="BL387" s="16" t="s">
        <v>201</v>
      </c>
      <c r="BM387" s="176" t="s">
        <v>946</v>
      </c>
    </row>
    <row r="388" spans="1:65" s="2" customFormat="1" ht="24.2" customHeight="1">
      <c r="A388" s="31"/>
      <c r="B388" s="129"/>
      <c r="C388" s="183" t="s">
        <v>685</v>
      </c>
      <c r="D388" s="183" t="s">
        <v>407</v>
      </c>
      <c r="E388" s="184" t="s">
        <v>947</v>
      </c>
      <c r="F388" s="185" t="s">
        <v>948</v>
      </c>
      <c r="G388" s="186" t="s">
        <v>245</v>
      </c>
      <c r="H388" s="187">
        <v>30</v>
      </c>
      <c r="I388" s="188"/>
      <c r="J388" s="189">
        <f t="shared" si="95"/>
        <v>0</v>
      </c>
      <c r="K388" s="190"/>
      <c r="L388" s="191"/>
      <c r="M388" s="192" t="s">
        <v>1</v>
      </c>
      <c r="N388" s="193" t="s">
        <v>39</v>
      </c>
      <c r="O388" s="60"/>
      <c r="P388" s="174">
        <f t="shared" si="96"/>
        <v>0</v>
      </c>
      <c r="Q388" s="174">
        <v>2.7999999999999998E-4</v>
      </c>
      <c r="R388" s="174">
        <f t="shared" si="97"/>
        <v>8.3999999999999995E-3</v>
      </c>
      <c r="S388" s="174">
        <v>0</v>
      </c>
      <c r="T388" s="175">
        <f t="shared" si="98"/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76" t="s">
        <v>226</v>
      </c>
      <c r="AT388" s="176" t="s">
        <v>407</v>
      </c>
      <c r="AU388" s="176" t="s">
        <v>151</v>
      </c>
      <c r="AY388" s="16" t="s">
        <v>173</v>
      </c>
      <c r="BE388" s="177">
        <f t="shared" si="99"/>
        <v>0</v>
      </c>
      <c r="BF388" s="177">
        <f t="shared" si="100"/>
        <v>0</v>
      </c>
      <c r="BG388" s="177">
        <f t="shared" si="101"/>
        <v>0</v>
      </c>
      <c r="BH388" s="177">
        <f t="shared" si="102"/>
        <v>0</v>
      </c>
      <c r="BI388" s="177">
        <f t="shared" si="103"/>
        <v>0</v>
      </c>
      <c r="BJ388" s="16" t="s">
        <v>151</v>
      </c>
      <c r="BK388" s="177">
        <f t="shared" si="104"/>
        <v>0</v>
      </c>
      <c r="BL388" s="16" t="s">
        <v>201</v>
      </c>
      <c r="BM388" s="176" t="s">
        <v>949</v>
      </c>
    </row>
    <row r="389" spans="1:65" s="2" customFormat="1" ht="24.2" customHeight="1">
      <c r="A389" s="31"/>
      <c r="B389" s="129"/>
      <c r="C389" s="164" t="s">
        <v>950</v>
      </c>
      <c r="D389" s="164" t="s">
        <v>176</v>
      </c>
      <c r="E389" s="165" t="s">
        <v>951</v>
      </c>
      <c r="F389" s="166" t="s">
        <v>952</v>
      </c>
      <c r="G389" s="167" t="s">
        <v>240</v>
      </c>
      <c r="H389" s="168">
        <v>89.9</v>
      </c>
      <c r="I389" s="169"/>
      <c r="J389" s="170">
        <f t="shared" si="95"/>
        <v>0</v>
      </c>
      <c r="K389" s="171"/>
      <c r="L389" s="32"/>
      <c r="M389" s="172" t="s">
        <v>1</v>
      </c>
      <c r="N389" s="173" t="s">
        <v>39</v>
      </c>
      <c r="O389" s="60"/>
      <c r="P389" s="174">
        <f t="shared" si="96"/>
        <v>0</v>
      </c>
      <c r="Q389" s="174">
        <v>0</v>
      </c>
      <c r="R389" s="174">
        <f t="shared" si="97"/>
        <v>0</v>
      </c>
      <c r="S389" s="174">
        <v>0</v>
      </c>
      <c r="T389" s="175">
        <f t="shared" si="98"/>
        <v>0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176" t="s">
        <v>201</v>
      </c>
      <c r="AT389" s="176" t="s">
        <v>176</v>
      </c>
      <c r="AU389" s="176" t="s">
        <v>151</v>
      </c>
      <c r="AY389" s="16" t="s">
        <v>173</v>
      </c>
      <c r="BE389" s="177">
        <f t="shared" si="99"/>
        <v>0</v>
      </c>
      <c r="BF389" s="177">
        <f t="shared" si="100"/>
        <v>0</v>
      </c>
      <c r="BG389" s="177">
        <f t="shared" si="101"/>
        <v>0</v>
      </c>
      <c r="BH389" s="177">
        <f t="shared" si="102"/>
        <v>0</v>
      </c>
      <c r="BI389" s="177">
        <f t="shared" si="103"/>
        <v>0</v>
      </c>
      <c r="BJ389" s="16" t="s">
        <v>151</v>
      </c>
      <c r="BK389" s="177">
        <f t="shared" si="104"/>
        <v>0</v>
      </c>
      <c r="BL389" s="16" t="s">
        <v>201</v>
      </c>
      <c r="BM389" s="176" t="s">
        <v>953</v>
      </c>
    </row>
    <row r="390" spans="1:65" s="2" customFormat="1" ht="24.2" customHeight="1">
      <c r="A390" s="31"/>
      <c r="B390" s="129"/>
      <c r="C390" s="164" t="s">
        <v>693</v>
      </c>
      <c r="D390" s="164" t="s">
        <v>176</v>
      </c>
      <c r="E390" s="165" t="s">
        <v>954</v>
      </c>
      <c r="F390" s="166" t="s">
        <v>955</v>
      </c>
      <c r="G390" s="167" t="s">
        <v>240</v>
      </c>
      <c r="H390" s="168">
        <v>57.7</v>
      </c>
      <c r="I390" s="169"/>
      <c r="J390" s="170">
        <f t="shared" si="95"/>
        <v>0</v>
      </c>
      <c r="K390" s="171"/>
      <c r="L390" s="32"/>
      <c r="M390" s="172" t="s">
        <v>1</v>
      </c>
      <c r="N390" s="173" t="s">
        <v>39</v>
      </c>
      <c r="O390" s="60"/>
      <c r="P390" s="174">
        <f t="shared" si="96"/>
        <v>0</v>
      </c>
      <c r="Q390" s="174">
        <v>0</v>
      </c>
      <c r="R390" s="174">
        <f t="shared" si="97"/>
        <v>0</v>
      </c>
      <c r="S390" s="174">
        <v>0</v>
      </c>
      <c r="T390" s="175">
        <f t="shared" si="98"/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176" t="s">
        <v>201</v>
      </c>
      <c r="AT390" s="176" t="s">
        <v>176</v>
      </c>
      <c r="AU390" s="176" t="s">
        <v>151</v>
      </c>
      <c r="AY390" s="16" t="s">
        <v>173</v>
      </c>
      <c r="BE390" s="177">
        <f t="shared" si="99"/>
        <v>0</v>
      </c>
      <c r="BF390" s="177">
        <f t="shared" si="100"/>
        <v>0</v>
      </c>
      <c r="BG390" s="177">
        <f t="shared" si="101"/>
        <v>0</v>
      </c>
      <c r="BH390" s="177">
        <f t="shared" si="102"/>
        <v>0</v>
      </c>
      <c r="BI390" s="177">
        <f t="shared" si="103"/>
        <v>0</v>
      </c>
      <c r="BJ390" s="16" t="s">
        <v>151</v>
      </c>
      <c r="BK390" s="177">
        <f t="shared" si="104"/>
        <v>0</v>
      </c>
      <c r="BL390" s="16" t="s">
        <v>201</v>
      </c>
      <c r="BM390" s="176" t="s">
        <v>956</v>
      </c>
    </row>
    <row r="391" spans="1:65" s="2" customFormat="1" ht="24.2" customHeight="1">
      <c r="A391" s="31"/>
      <c r="B391" s="129"/>
      <c r="C391" s="164" t="s">
        <v>957</v>
      </c>
      <c r="D391" s="164" t="s">
        <v>176</v>
      </c>
      <c r="E391" s="165" t="s">
        <v>958</v>
      </c>
      <c r="F391" s="166" t="s">
        <v>959</v>
      </c>
      <c r="G391" s="167" t="s">
        <v>764</v>
      </c>
      <c r="H391" s="211"/>
      <c r="I391" s="169"/>
      <c r="J391" s="170">
        <f t="shared" si="95"/>
        <v>0</v>
      </c>
      <c r="K391" s="171"/>
      <c r="L391" s="32"/>
      <c r="M391" s="172" t="s">
        <v>1</v>
      </c>
      <c r="N391" s="173" t="s">
        <v>39</v>
      </c>
      <c r="O391" s="60"/>
      <c r="P391" s="174">
        <f t="shared" si="96"/>
        <v>0</v>
      </c>
      <c r="Q391" s="174">
        <v>0</v>
      </c>
      <c r="R391" s="174">
        <f t="shared" si="97"/>
        <v>0</v>
      </c>
      <c r="S391" s="174">
        <v>0</v>
      </c>
      <c r="T391" s="175">
        <f t="shared" si="98"/>
        <v>0</v>
      </c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R391" s="176" t="s">
        <v>201</v>
      </c>
      <c r="AT391" s="176" t="s">
        <v>176</v>
      </c>
      <c r="AU391" s="176" t="s">
        <v>151</v>
      </c>
      <c r="AY391" s="16" t="s">
        <v>173</v>
      </c>
      <c r="BE391" s="177">
        <f t="shared" si="99"/>
        <v>0</v>
      </c>
      <c r="BF391" s="177">
        <f t="shared" si="100"/>
        <v>0</v>
      </c>
      <c r="BG391" s="177">
        <f t="shared" si="101"/>
        <v>0</v>
      </c>
      <c r="BH391" s="177">
        <f t="shared" si="102"/>
        <v>0</v>
      </c>
      <c r="BI391" s="177">
        <f t="shared" si="103"/>
        <v>0</v>
      </c>
      <c r="BJ391" s="16" t="s">
        <v>151</v>
      </c>
      <c r="BK391" s="177">
        <f t="shared" si="104"/>
        <v>0</v>
      </c>
      <c r="BL391" s="16" t="s">
        <v>201</v>
      </c>
      <c r="BM391" s="176" t="s">
        <v>960</v>
      </c>
    </row>
    <row r="392" spans="1:65" s="12" customFormat="1" ht="22.9" customHeight="1">
      <c r="B392" s="151"/>
      <c r="D392" s="152" t="s">
        <v>72</v>
      </c>
      <c r="E392" s="162" t="s">
        <v>354</v>
      </c>
      <c r="F392" s="162" t="s">
        <v>961</v>
      </c>
      <c r="I392" s="154"/>
      <c r="J392" s="163">
        <f>BK392</f>
        <v>0</v>
      </c>
      <c r="L392" s="151"/>
      <c r="M392" s="156"/>
      <c r="N392" s="157"/>
      <c r="O392" s="157"/>
      <c r="P392" s="158">
        <f>SUM(P393:P441)</f>
        <v>0</v>
      </c>
      <c r="Q392" s="157"/>
      <c r="R392" s="158">
        <f>SUM(R393:R441)</f>
        <v>0</v>
      </c>
      <c r="S392" s="157"/>
      <c r="T392" s="159">
        <f>SUM(T393:T441)</f>
        <v>0</v>
      </c>
      <c r="AR392" s="152" t="s">
        <v>151</v>
      </c>
      <c r="AT392" s="160" t="s">
        <v>72</v>
      </c>
      <c r="AU392" s="160" t="s">
        <v>81</v>
      </c>
      <c r="AY392" s="152" t="s">
        <v>173</v>
      </c>
      <c r="BK392" s="161">
        <f>SUM(BK393:BK441)</f>
        <v>0</v>
      </c>
    </row>
    <row r="393" spans="1:65" s="2" customFormat="1" ht="16.5" customHeight="1">
      <c r="A393" s="31"/>
      <c r="B393" s="129"/>
      <c r="C393" s="164" t="s">
        <v>696</v>
      </c>
      <c r="D393" s="164" t="s">
        <v>176</v>
      </c>
      <c r="E393" s="165" t="s">
        <v>962</v>
      </c>
      <c r="F393" s="166" t="s">
        <v>963</v>
      </c>
      <c r="G393" s="167" t="s">
        <v>179</v>
      </c>
      <c r="H393" s="168">
        <v>159.95500000000001</v>
      </c>
      <c r="I393" s="169"/>
      <c r="J393" s="170">
        <f t="shared" ref="J393:J424" si="105">ROUND(I393*H393,2)</f>
        <v>0</v>
      </c>
      <c r="K393" s="171"/>
      <c r="L393" s="32"/>
      <c r="M393" s="172" t="s">
        <v>1</v>
      </c>
      <c r="N393" s="173" t="s">
        <v>39</v>
      </c>
      <c r="O393" s="60"/>
      <c r="P393" s="174">
        <f t="shared" ref="P393:P424" si="106">O393*H393</f>
        <v>0</v>
      </c>
      <c r="Q393" s="174">
        <v>0</v>
      </c>
      <c r="R393" s="174">
        <f t="shared" ref="R393:R424" si="107">Q393*H393</f>
        <v>0</v>
      </c>
      <c r="S393" s="174">
        <v>0</v>
      </c>
      <c r="T393" s="175">
        <f t="shared" ref="T393:T424" si="108">S393*H393</f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76" t="s">
        <v>201</v>
      </c>
      <c r="AT393" s="176" t="s">
        <v>176</v>
      </c>
      <c r="AU393" s="176" t="s">
        <v>151</v>
      </c>
      <c r="AY393" s="16" t="s">
        <v>173</v>
      </c>
      <c r="BE393" s="177">
        <f t="shared" ref="BE393:BE424" si="109">IF(N393="základná",J393,0)</f>
        <v>0</v>
      </c>
      <c r="BF393" s="177">
        <f t="shared" ref="BF393:BF424" si="110">IF(N393="znížená",J393,0)</f>
        <v>0</v>
      </c>
      <c r="BG393" s="177">
        <f t="shared" ref="BG393:BG424" si="111">IF(N393="zákl. prenesená",J393,0)</f>
        <v>0</v>
      </c>
      <c r="BH393" s="177">
        <f t="shared" ref="BH393:BH424" si="112">IF(N393="zníž. prenesená",J393,0)</f>
        <v>0</v>
      </c>
      <c r="BI393" s="177">
        <f t="shared" ref="BI393:BI424" si="113">IF(N393="nulová",J393,0)</f>
        <v>0</v>
      </c>
      <c r="BJ393" s="16" t="s">
        <v>151</v>
      </c>
      <c r="BK393" s="177">
        <f t="shared" ref="BK393:BK424" si="114">ROUND(I393*H393,2)</f>
        <v>0</v>
      </c>
      <c r="BL393" s="16" t="s">
        <v>201</v>
      </c>
      <c r="BM393" s="176" t="s">
        <v>964</v>
      </c>
    </row>
    <row r="394" spans="1:65" s="2" customFormat="1" ht="24.2" customHeight="1">
      <c r="A394" s="31"/>
      <c r="B394" s="129"/>
      <c r="C394" s="183" t="s">
        <v>965</v>
      </c>
      <c r="D394" s="183" t="s">
        <v>407</v>
      </c>
      <c r="E394" s="184" t="s">
        <v>966</v>
      </c>
      <c r="F394" s="185" t="s">
        <v>967</v>
      </c>
      <c r="G394" s="186" t="s">
        <v>179</v>
      </c>
      <c r="H394" s="187">
        <v>159.95500000000001</v>
      </c>
      <c r="I394" s="188"/>
      <c r="J394" s="189">
        <f t="shared" si="105"/>
        <v>0</v>
      </c>
      <c r="K394" s="190"/>
      <c r="L394" s="191"/>
      <c r="M394" s="192" t="s">
        <v>1</v>
      </c>
      <c r="N394" s="193" t="s">
        <v>39</v>
      </c>
      <c r="O394" s="60"/>
      <c r="P394" s="174">
        <f t="shared" si="106"/>
        <v>0</v>
      </c>
      <c r="Q394" s="174">
        <v>0</v>
      </c>
      <c r="R394" s="174">
        <f t="shared" si="107"/>
        <v>0</v>
      </c>
      <c r="S394" s="174">
        <v>0</v>
      </c>
      <c r="T394" s="175">
        <f t="shared" si="108"/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76" t="s">
        <v>226</v>
      </c>
      <c r="AT394" s="176" t="s">
        <v>407</v>
      </c>
      <c r="AU394" s="176" t="s">
        <v>151</v>
      </c>
      <c r="AY394" s="16" t="s">
        <v>173</v>
      </c>
      <c r="BE394" s="177">
        <f t="shared" si="109"/>
        <v>0</v>
      </c>
      <c r="BF394" s="177">
        <f t="shared" si="110"/>
        <v>0</v>
      </c>
      <c r="BG394" s="177">
        <f t="shared" si="111"/>
        <v>0</v>
      </c>
      <c r="BH394" s="177">
        <f t="shared" si="112"/>
        <v>0</v>
      </c>
      <c r="BI394" s="177">
        <f t="shared" si="113"/>
        <v>0</v>
      </c>
      <c r="BJ394" s="16" t="s">
        <v>151</v>
      </c>
      <c r="BK394" s="177">
        <f t="shared" si="114"/>
        <v>0</v>
      </c>
      <c r="BL394" s="16" t="s">
        <v>201</v>
      </c>
      <c r="BM394" s="176" t="s">
        <v>968</v>
      </c>
    </row>
    <row r="395" spans="1:65" s="2" customFormat="1" ht="24.2" customHeight="1">
      <c r="A395" s="31"/>
      <c r="B395" s="129"/>
      <c r="C395" s="183" t="s">
        <v>700</v>
      </c>
      <c r="D395" s="183" t="s">
        <v>407</v>
      </c>
      <c r="E395" s="184" t="s">
        <v>969</v>
      </c>
      <c r="F395" s="185" t="s">
        <v>970</v>
      </c>
      <c r="G395" s="186" t="s">
        <v>179</v>
      </c>
      <c r="H395" s="187">
        <v>222.75</v>
      </c>
      <c r="I395" s="188"/>
      <c r="J395" s="189">
        <f t="shared" si="105"/>
        <v>0</v>
      </c>
      <c r="K395" s="190"/>
      <c r="L395" s="191"/>
      <c r="M395" s="192" t="s">
        <v>1</v>
      </c>
      <c r="N395" s="193" t="s">
        <v>39</v>
      </c>
      <c r="O395" s="60"/>
      <c r="P395" s="174">
        <f t="shared" si="106"/>
        <v>0</v>
      </c>
      <c r="Q395" s="174">
        <v>0</v>
      </c>
      <c r="R395" s="174">
        <f t="shared" si="107"/>
        <v>0</v>
      </c>
      <c r="S395" s="174">
        <v>0</v>
      </c>
      <c r="T395" s="175">
        <f t="shared" si="108"/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76" t="s">
        <v>226</v>
      </c>
      <c r="AT395" s="176" t="s">
        <v>407</v>
      </c>
      <c r="AU395" s="176" t="s">
        <v>151</v>
      </c>
      <c r="AY395" s="16" t="s">
        <v>173</v>
      </c>
      <c r="BE395" s="177">
        <f t="shared" si="109"/>
        <v>0</v>
      </c>
      <c r="BF395" s="177">
        <f t="shared" si="110"/>
        <v>0</v>
      </c>
      <c r="BG395" s="177">
        <f t="shared" si="111"/>
        <v>0</v>
      </c>
      <c r="BH395" s="177">
        <f t="shared" si="112"/>
        <v>0</v>
      </c>
      <c r="BI395" s="177">
        <f t="shared" si="113"/>
        <v>0</v>
      </c>
      <c r="BJ395" s="16" t="s">
        <v>151</v>
      </c>
      <c r="BK395" s="177">
        <f t="shared" si="114"/>
        <v>0</v>
      </c>
      <c r="BL395" s="16" t="s">
        <v>201</v>
      </c>
      <c r="BM395" s="176" t="s">
        <v>971</v>
      </c>
    </row>
    <row r="396" spans="1:65" s="2" customFormat="1" ht="24.2" customHeight="1">
      <c r="A396" s="31"/>
      <c r="B396" s="129"/>
      <c r="C396" s="164" t="s">
        <v>972</v>
      </c>
      <c r="D396" s="164" t="s">
        <v>176</v>
      </c>
      <c r="E396" s="165" t="s">
        <v>973</v>
      </c>
      <c r="F396" s="166" t="s">
        <v>974</v>
      </c>
      <c r="G396" s="167" t="s">
        <v>245</v>
      </c>
      <c r="H396" s="168">
        <v>24</v>
      </c>
      <c r="I396" s="169"/>
      <c r="J396" s="170">
        <f t="shared" si="105"/>
        <v>0</v>
      </c>
      <c r="K396" s="171"/>
      <c r="L396" s="32"/>
      <c r="M396" s="172" t="s">
        <v>1</v>
      </c>
      <c r="N396" s="173" t="s">
        <v>39</v>
      </c>
      <c r="O396" s="60"/>
      <c r="P396" s="174">
        <f t="shared" si="106"/>
        <v>0</v>
      </c>
      <c r="Q396" s="174">
        <v>0</v>
      </c>
      <c r="R396" s="174">
        <f t="shared" si="107"/>
        <v>0</v>
      </c>
      <c r="S396" s="174">
        <v>0</v>
      </c>
      <c r="T396" s="175">
        <f t="shared" si="108"/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76" t="s">
        <v>201</v>
      </c>
      <c r="AT396" s="176" t="s">
        <v>176</v>
      </c>
      <c r="AU396" s="176" t="s">
        <v>151</v>
      </c>
      <c r="AY396" s="16" t="s">
        <v>173</v>
      </c>
      <c r="BE396" s="177">
        <f t="shared" si="109"/>
        <v>0</v>
      </c>
      <c r="BF396" s="177">
        <f t="shared" si="110"/>
        <v>0</v>
      </c>
      <c r="BG396" s="177">
        <f t="shared" si="111"/>
        <v>0</v>
      </c>
      <c r="BH396" s="177">
        <f t="shared" si="112"/>
        <v>0</v>
      </c>
      <c r="BI396" s="177">
        <f t="shared" si="113"/>
        <v>0</v>
      </c>
      <c r="BJ396" s="16" t="s">
        <v>151</v>
      </c>
      <c r="BK396" s="177">
        <f t="shared" si="114"/>
        <v>0</v>
      </c>
      <c r="BL396" s="16" t="s">
        <v>201</v>
      </c>
      <c r="BM396" s="176" t="s">
        <v>975</v>
      </c>
    </row>
    <row r="397" spans="1:65" s="2" customFormat="1" ht="33" customHeight="1">
      <c r="A397" s="31"/>
      <c r="B397" s="129"/>
      <c r="C397" s="183" t="s">
        <v>703</v>
      </c>
      <c r="D397" s="183" t="s">
        <v>407</v>
      </c>
      <c r="E397" s="184" t="s">
        <v>976</v>
      </c>
      <c r="F397" s="185" t="s">
        <v>977</v>
      </c>
      <c r="G397" s="186" t="s">
        <v>245</v>
      </c>
      <c r="H397" s="187">
        <v>24</v>
      </c>
      <c r="I397" s="188"/>
      <c r="J397" s="189">
        <f t="shared" si="105"/>
        <v>0</v>
      </c>
      <c r="K397" s="190"/>
      <c r="L397" s="191"/>
      <c r="M397" s="192" t="s">
        <v>1</v>
      </c>
      <c r="N397" s="193" t="s">
        <v>39</v>
      </c>
      <c r="O397" s="60"/>
      <c r="P397" s="174">
        <f t="shared" si="106"/>
        <v>0</v>
      </c>
      <c r="Q397" s="174">
        <v>0</v>
      </c>
      <c r="R397" s="174">
        <f t="shared" si="107"/>
        <v>0</v>
      </c>
      <c r="S397" s="174">
        <v>0</v>
      </c>
      <c r="T397" s="175">
        <f t="shared" si="108"/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76" t="s">
        <v>226</v>
      </c>
      <c r="AT397" s="176" t="s">
        <v>407</v>
      </c>
      <c r="AU397" s="176" t="s">
        <v>151</v>
      </c>
      <c r="AY397" s="16" t="s">
        <v>173</v>
      </c>
      <c r="BE397" s="177">
        <f t="shared" si="109"/>
        <v>0</v>
      </c>
      <c r="BF397" s="177">
        <f t="shared" si="110"/>
        <v>0</v>
      </c>
      <c r="BG397" s="177">
        <f t="shared" si="111"/>
        <v>0</v>
      </c>
      <c r="BH397" s="177">
        <f t="shared" si="112"/>
        <v>0</v>
      </c>
      <c r="BI397" s="177">
        <f t="shared" si="113"/>
        <v>0</v>
      </c>
      <c r="BJ397" s="16" t="s">
        <v>151</v>
      </c>
      <c r="BK397" s="177">
        <f t="shared" si="114"/>
        <v>0</v>
      </c>
      <c r="BL397" s="16" t="s">
        <v>201</v>
      </c>
      <c r="BM397" s="176" t="s">
        <v>978</v>
      </c>
    </row>
    <row r="398" spans="1:65" s="2" customFormat="1" ht="16.5" customHeight="1">
      <c r="A398" s="31"/>
      <c r="B398" s="129"/>
      <c r="C398" s="164" t="s">
        <v>979</v>
      </c>
      <c r="D398" s="164" t="s">
        <v>176</v>
      </c>
      <c r="E398" s="165" t="s">
        <v>980</v>
      </c>
      <c r="F398" s="166" t="s">
        <v>981</v>
      </c>
      <c r="G398" s="167" t="s">
        <v>245</v>
      </c>
      <c r="H398" s="168">
        <v>4</v>
      </c>
      <c r="I398" s="169"/>
      <c r="J398" s="170">
        <f t="shared" si="105"/>
        <v>0</v>
      </c>
      <c r="K398" s="171"/>
      <c r="L398" s="32"/>
      <c r="M398" s="172" t="s">
        <v>1</v>
      </c>
      <c r="N398" s="173" t="s">
        <v>39</v>
      </c>
      <c r="O398" s="60"/>
      <c r="P398" s="174">
        <f t="shared" si="106"/>
        <v>0</v>
      </c>
      <c r="Q398" s="174">
        <v>0</v>
      </c>
      <c r="R398" s="174">
        <f t="shared" si="107"/>
        <v>0</v>
      </c>
      <c r="S398" s="174">
        <v>0</v>
      </c>
      <c r="T398" s="175">
        <f t="shared" si="108"/>
        <v>0</v>
      </c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76" t="s">
        <v>201</v>
      </c>
      <c r="AT398" s="176" t="s">
        <v>176</v>
      </c>
      <c r="AU398" s="176" t="s">
        <v>151</v>
      </c>
      <c r="AY398" s="16" t="s">
        <v>173</v>
      </c>
      <c r="BE398" s="177">
        <f t="shared" si="109"/>
        <v>0</v>
      </c>
      <c r="BF398" s="177">
        <f t="shared" si="110"/>
        <v>0</v>
      </c>
      <c r="BG398" s="177">
        <f t="shared" si="111"/>
        <v>0</v>
      </c>
      <c r="BH398" s="177">
        <f t="shared" si="112"/>
        <v>0</v>
      </c>
      <c r="BI398" s="177">
        <f t="shared" si="113"/>
        <v>0</v>
      </c>
      <c r="BJ398" s="16" t="s">
        <v>151</v>
      </c>
      <c r="BK398" s="177">
        <f t="shared" si="114"/>
        <v>0</v>
      </c>
      <c r="BL398" s="16" t="s">
        <v>201</v>
      </c>
      <c r="BM398" s="176" t="s">
        <v>982</v>
      </c>
    </row>
    <row r="399" spans="1:65" s="2" customFormat="1" ht="24.2" customHeight="1">
      <c r="A399" s="31"/>
      <c r="B399" s="129"/>
      <c r="C399" s="183" t="s">
        <v>707</v>
      </c>
      <c r="D399" s="183" t="s">
        <v>407</v>
      </c>
      <c r="E399" s="184" t="s">
        <v>983</v>
      </c>
      <c r="F399" s="185" t="s">
        <v>984</v>
      </c>
      <c r="G399" s="186" t="s">
        <v>245</v>
      </c>
      <c r="H399" s="187">
        <v>2</v>
      </c>
      <c r="I399" s="188"/>
      <c r="J399" s="189">
        <f t="shared" si="105"/>
        <v>0</v>
      </c>
      <c r="K399" s="190"/>
      <c r="L399" s="191"/>
      <c r="M399" s="192" t="s">
        <v>1</v>
      </c>
      <c r="N399" s="193" t="s">
        <v>39</v>
      </c>
      <c r="O399" s="60"/>
      <c r="P399" s="174">
        <f t="shared" si="106"/>
        <v>0</v>
      </c>
      <c r="Q399" s="174">
        <v>0</v>
      </c>
      <c r="R399" s="174">
        <f t="shared" si="107"/>
        <v>0</v>
      </c>
      <c r="S399" s="174">
        <v>0</v>
      </c>
      <c r="T399" s="175">
        <f t="shared" si="108"/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76" t="s">
        <v>226</v>
      </c>
      <c r="AT399" s="176" t="s">
        <v>407</v>
      </c>
      <c r="AU399" s="176" t="s">
        <v>151</v>
      </c>
      <c r="AY399" s="16" t="s">
        <v>173</v>
      </c>
      <c r="BE399" s="177">
        <f t="shared" si="109"/>
        <v>0</v>
      </c>
      <c r="BF399" s="177">
        <f t="shared" si="110"/>
        <v>0</v>
      </c>
      <c r="BG399" s="177">
        <f t="shared" si="111"/>
        <v>0</v>
      </c>
      <c r="BH399" s="177">
        <f t="shared" si="112"/>
        <v>0</v>
      </c>
      <c r="BI399" s="177">
        <f t="shared" si="113"/>
        <v>0</v>
      </c>
      <c r="BJ399" s="16" t="s">
        <v>151</v>
      </c>
      <c r="BK399" s="177">
        <f t="shared" si="114"/>
        <v>0</v>
      </c>
      <c r="BL399" s="16" t="s">
        <v>201</v>
      </c>
      <c r="BM399" s="176" t="s">
        <v>985</v>
      </c>
    </row>
    <row r="400" spans="1:65" s="2" customFormat="1" ht="24.2" customHeight="1">
      <c r="A400" s="31"/>
      <c r="B400" s="129"/>
      <c r="C400" s="183" t="s">
        <v>986</v>
      </c>
      <c r="D400" s="183" t="s">
        <v>407</v>
      </c>
      <c r="E400" s="184" t="s">
        <v>987</v>
      </c>
      <c r="F400" s="185" t="s">
        <v>988</v>
      </c>
      <c r="G400" s="186" t="s">
        <v>245</v>
      </c>
      <c r="H400" s="187">
        <v>2</v>
      </c>
      <c r="I400" s="188"/>
      <c r="J400" s="189">
        <f t="shared" si="105"/>
        <v>0</v>
      </c>
      <c r="K400" s="190"/>
      <c r="L400" s="191"/>
      <c r="M400" s="192" t="s">
        <v>1</v>
      </c>
      <c r="N400" s="193" t="s">
        <v>39</v>
      </c>
      <c r="O400" s="60"/>
      <c r="P400" s="174">
        <f t="shared" si="106"/>
        <v>0</v>
      </c>
      <c r="Q400" s="174">
        <v>0</v>
      </c>
      <c r="R400" s="174">
        <f t="shared" si="107"/>
        <v>0</v>
      </c>
      <c r="S400" s="174">
        <v>0</v>
      </c>
      <c r="T400" s="175">
        <f t="shared" si="108"/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176" t="s">
        <v>226</v>
      </c>
      <c r="AT400" s="176" t="s">
        <v>407</v>
      </c>
      <c r="AU400" s="176" t="s">
        <v>151</v>
      </c>
      <c r="AY400" s="16" t="s">
        <v>173</v>
      </c>
      <c r="BE400" s="177">
        <f t="shared" si="109"/>
        <v>0</v>
      </c>
      <c r="BF400" s="177">
        <f t="shared" si="110"/>
        <v>0</v>
      </c>
      <c r="BG400" s="177">
        <f t="shared" si="111"/>
        <v>0</v>
      </c>
      <c r="BH400" s="177">
        <f t="shared" si="112"/>
        <v>0</v>
      </c>
      <c r="BI400" s="177">
        <f t="shared" si="113"/>
        <v>0</v>
      </c>
      <c r="BJ400" s="16" t="s">
        <v>151</v>
      </c>
      <c r="BK400" s="177">
        <f t="shared" si="114"/>
        <v>0</v>
      </c>
      <c r="BL400" s="16" t="s">
        <v>201</v>
      </c>
      <c r="BM400" s="176" t="s">
        <v>989</v>
      </c>
    </row>
    <row r="401" spans="1:65" s="2" customFormat="1" ht="24.2" customHeight="1">
      <c r="A401" s="31"/>
      <c r="B401" s="129"/>
      <c r="C401" s="164" t="s">
        <v>711</v>
      </c>
      <c r="D401" s="164" t="s">
        <v>176</v>
      </c>
      <c r="E401" s="165" t="s">
        <v>990</v>
      </c>
      <c r="F401" s="166" t="s">
        <v>991</v>
      </c>
      <c r="G401" s="167" t="s">
        <v>245</v>
      </c>
      <c r="H401" s="168">
        <v>3</v>
      </c>
      <c r="I401" s="169"/>
      <c r="J401" s="170">
        <f t="shared" si="105"/>
        <v>0</v>
      </c>
      <c r="K401" s="171"/>
      <c r="L401" s="32"/>
      <c r="M401" s="172" t="s">
        <v>1</v>
      </c>
      <c r="N401" s="173" t="s">
        <v>39</v>
      </c>
      <c r="O401" s="60"/>
      <c r="P401" s="174">
        <f t="shared" si="106"/>
        <v>0</v>
      </c>
      <c r="Q401" s="174">
        <v>0</v>
      </c>
      <c r="R401" s="174">
        <f t="shared" si="107"/>
        <v>0</v>
      </c>
      <c r="S401" s="174">
        <v>0</v>
      </c>
      <c r="T401" s="175">
        <f t="shared" si="108"/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76" t="s">
        <v>201</v>
      </c>
      <c r="AT401" s="176" t="s">
        <v>176</v>
      </c>
      <c r="AU401" s="176" t="s">
        <v>151</v>
      </c>
      <c r="AY401" s="16" t="s">
        <v>173</v>
      </c>
      <c r="BE401" s="177">
        <f t="shared" si="109"/>
        <v>0</v>
      </c>
      <c r="BF401" s="177">
        <f t="shared" si="110"/>
        <v>0</v>
      </c>
      <c r="BG401" s="177">
        <f t="shared" si="111"/>
        <v>0</v>
      </c>
      <c r="BH401" s="177">
        <f t="shared" si="112"/>
        <v>0</v>
      </c>
      <c r="BI401" s="177">
        <f t="shared" si="113"/>
        <v>0</v>
      </c>
      <c r="BJ401" s="16" t="s">
        <v>151</v>
      </c>
      <c r="BK401" s="177">
        <f t="shared" si="114"/>
        <v>0</v>
      </c>
      <c r="BL401" s="16" t="s">
        <v>201</v>
      </c>
      <c r="BM401" s="176" t="s">
        <v>992</v>
      </c>
    </row>
    <row r="402" spans="1:65" s="2" customFormat="1" ht="37.9" customHeight="1">
      <c r="A402" s="31"/>
      <c r="B402" s="129"/>
      <c r="C402" s="183" t="s">
        <v>993</v>
      </c>
      <c r="D402" s="183" t="s">
        <v>407</v>
      </c>
      <c r="E402" s="184" t="s">
        <v>994</v>
      </c>
      <c r="F402" s="185" t="s">
        <v>995</v>
      </c>
      <c r="G402" s="186" t="s">
        <v>245</v>
      </c>
      <c r="H402" s="187">
        <v>1</v>
      </c>
      <c r="I402" s="188"/>
      <c r="J402" s="189">
        <f t="shared" si="105"/>
        <v>0</v>
      </c>
      <c r="K402" s="190"/>
      <c r="L402" s="191"/>
      <c r="M402" s="192" t="s">
        <v>1</v>
      </c>
      <c r="N402" s="193" t="s">
        <v>39</v>
      </c>
      <c r="O402" s="60"/>
      <c r="P402" s="174">
        <f t="shared" si="106"/>
        <v>0</v>
      </c>
      <c r="Q402" s="174">
        <v>0</v>
      </c>
      <c r="R402" s="174">
        <f t="shared" si="107"/>
        <v>0</v>
      </c>
      <c r="S402" s="174">
        <v>0</v>
      </c>
      <c r="T402" s="175">
        <f t="shared" si="108"/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76" t="s">
        <v>226</v>
      </c>
      <c r="AT402" s="176" t="s">
        <v>407</v>
      </c>
      <c r="AU402" s="176" t="s">
        <v>151</v>
      </c>
      <c r="AY402" s="16" t="s">
        <v>173</v>
      </c>
      <c r="BE402" s="177">
        <f t="shared" si="109"/>
        <v>0</v>
      </c>
      <c r="BF402" s="177">
        <f t="shared" si="110"/>
        <v>0</v>
      </c>
      <c r="BG402" s="177">
        <f t="shared" si="111"/>
        <v>0</v>
      </c>
      <c r="BH402" s="177">
        <f t="shared" si="112"/>
        <v>0</v>
      </c>
      <c r="BI402" s="177">
        <f t="shared" si="113"/>
        <v>0</v>
      </c>
      <c r="BJ402" s="16" t="s">
        <v>151</v>
      </c>
      <c r="BK402" s="177">
        <f t="shared" si="114"/>
        <v>0</v>
      </c>
      <c r="BL402" s="16" t="s">
        <v>201</v>
      </c>
      <c r="BM402" s="176" t="s">
        <v>996</v>
      </c>
    </row>
    <row r="403" spans="1:65" s="2" customFormat="1" ht="24.2" customHeight="1">
      <c r="A403" s="31"/>
      <c r="B403" s="129"/>
      <c r="C403" s="183" t="s">
        <v>713</v>
      </c>
      <c r="D403" s="183" t="s">
        <v>407</v>
      </c>
      <c r="E403" s="184" t="s">
        <v>997</v>
      </c>
      <c r="F403" s="185" t="s">
        <v>998</v>
      </c>
      <c r="G403" s="186" t="s">
        <v>245</v>
      </c>
      <c r="H403" s="187">
        <v>2</v>
      </c>
      <c r="I403" s="188"/>
      <c r="J403" s="189">
        <f t="shared" si="105"/>
        <v>0</v>
      </c>
      <c r="K403" s="190"/>
      <c r="L403" s="191"/>
      <c r="M403" s="192" t="s">
        <v>1</v>
      </c>
      <c r="N403" s="193" t="s">
        <v>39</v>
      </c>
      <c r="O403" s="60"/>
      <c r="P403" s="174">
        <f t="shared" si="106"/>
        <v>0</v>
      </c>
      <c r="Q403" s="174">
        <v>0</v>
      </c>
      <c r="R403" s="174">
        <f t="shared" si="107"/>
        <v>0</v>
      </c>
      <c r="S403" s="174">
        <v>0</v>
      </c>
      <c r="T403" s="175">
        <f t="shared" si="108"/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76" t="s">
        <v>226</v>
      </c>
      <c r="AT403" s="176" t="s">
        <v>407</v>
      </c>
      <c r="AU403" s="176" t="s">
        <v>151</v>
      </c>
      <c r="AY403" s="16" t="s">
        <v>173</v>
      </c>
      <c r="BE403" s="177">
        <f t="shared" si="109"/>
        <v>0</v>
      </c>
      <c r="BF403" s="177">
        <f t="shared" si="110"/>
        <v>0</v>
      </c>
      <c r="BG403" s="177">
        <f t="shared" si="111"/>
        <v>0</v>
      </c>
      <c r="BH403" s="177">
        <f t="shared" si="112"/>
        <v>0</v>
      </c>
      <c r="BI403" s="177">
        <f t="shared" si="113"/>
        <v>0</v>
      </c>
      <c r="BJ403" s="16" t="s">
        <v>151</v>
      </c>
      <c r="BK403" s="177">
        <f t="shared" si="114"/>
        <v>0</v>
      </c>
      <c r="BL403" s="16" t="s">
        <v>201</v>
      </c>
      <c r="BM403" s="176" t="s">
        <v>999</v>
      </c>
    </row>
    <row r="404" spans="1:65" s="2" customFormat="1" ht="16.5" customHeight="1">
      <c r="A404" s="31"/>
      <c r="B404" s="129"/>
      <c r="C404" s="164" t="s">
        <v>1000</v>
      </c>
      <c r="D404" s="164" t="s">
        <v>176</v>
      </c>
      <c r="E404" s="165" t="s">
        <v>1001</v>
      </c>
      <c r="F404" s="166" t="s">
        <v>1002</v>
      </c>
      <c r="G404" s="167" t="s">
        <v>179</v>
      </c>
      <c r="H404" s="168">
        <v>9.2200000000000006</v>
      </c>
      <c r="I404" s="169"/>
      <c r="J404" s="170">
        <f t="shared" si="105"/>
        <v>0</v>
      </c>
      <c r="K404" s="171"/>
      <c r="L404" s="32"/>
      <c r="M404" s="172" t="s">
        <v>1</v>
      </c>
      <c r="N404" s="173" t="s">
        <v>39</v>
      </c>
      <c r="O404" s="60"/>
      <c r="P404" s="174">
        <f t="shared" si="106"/>
        <v>0</v>
      </c>
      <c r="Q404" s="174">
        <v>0</v>
      </c>
      <c r="R404" s="174">
        <f t="shared" si="107"/>
        <v>0</v>
      </c>
      <c r="S404" s="174">
        <v>0</v>
      </c>
      <c r="T404" s="175">
        <f t="shared" si="108"/>
        <v>0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R404" s="176" t="s">
        <v>201</v>
      </c>
      <c r="AT404" s="176" t="s">
        <v>176</v>
      </c>
      <c r="AU404" s="176" t="s">
        <v>151</v>
      </c>
      <c r="AY404" s="16" t="s">
        <v>173</v>
      </c>
      <c r="BE404" s="177">
        <f t="shared" si="109"/>
        <v>0</v>
      </c>
      <c r="BF404" s="177">
        <f t="shared" si="110"/>
        <v>0</v>
      </c>
      <c r="BG404" s="177">
        <f t="shared" si="111"/>
        <v>0</v>
      </c>
      <c r="BH404" s="177">
        <f t="shared" si="112"/>
        <v>0</v>
      </c>
      <c r="BI404" s="177">
        <f t="shared" si="113"/>
        <v>0</v>
      </c>
      <c r="BJ404" s="16" t="s">
        <v>151</v>
      </c>
      <c r="BK404" s="177">
        <f t="shared" si="114"/>
        <v>0</v>
      </c>
      <c r="BL404" s="16" t="s">
        <v>201</v>
      </c>
      <c r="BM404" s="176" t="s">
        <v>1003</v>
      </c>
    </row>
    <row r="405" spans="1:65" s="2" customFormat="1" ht="33" customHeight="1">
      <c r="A405" s="31"/>
      <c r="B405" s="129"/>
      <c r="C405" s="164" t="s">
        <v>716</v>
      </c>
      <c r="D405" s="164" t="s">
        <v>176</v>
      </c>
      <c r="E405" s="165" t="s">
        <v>1004</v>
      </c>
      <c r="F405" s="166" t="s">
        <v>1005</v>
      </c>
      <c r="G405" s="167" t="s">
        <v>240</v>
      </c>
      <c r="H405" s="168">
        <v>497.52</v>
      </c>
      <c r="I405" s="169"/>
      <c r="J405" s="170">
        <f t="shared" si="105"/>
        <v>0</v>
      </c>
      <c r="K405" s="171"/>
      <c r="L405" s="32"/>
      <c r="M405" s="172" t="s">
        <v>1</v>
      </c>
      <c r="N405" s="173" t="s">
        <v>39</v>
      </c>
      <c r="O405" s="60"/>
      <c r="P405" s="174">
        <f t="shared" si="106"/>
        <v>0</v>
      </c>
      <c r="Q405" s="174">
        <v>0</v>
      </c>
      <c r="R405" s="174">
        <f t="shared" si="107"/>
        <v>0</v>
      </c>
      <c r="S405" s="174">
        <v>0</v>
      </c>
      <c r="T405" s="175">
        <f t="shared" si="108"/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76" t="s">
        <v>201</v>
      </c>
      <c r="AT405" s="176" t="s">
        <v>176</v>
      </c>
      <c r="AU405" s="176" t="s">
        <v>151</v>
      </c>
      <c r="AY405" s="16" t="s">
        <v>173</v>
      </c>
      <c r="BE405" s="177">
        <f t="shared" si="109"/>
        <v>0</v>
      </c>
      <c r="BF405" s="177">
        <f t="shared" si="110"/>
        <v>0</v>
      </c>
      <c r="BG405" s="177">
        <f t="shared" si="111"/>
        <v>0</v>
      </c>
      <c r="BH405" s="177">
        <f t="shared" si="112"/>
        <v>0</v>
      </c>
      <c r="BI405" s="177">
        <f t="shared" si="113"/>
        <v>0</v>
      </c>
      <c r="BJ405" s="16" t="s">
        <v>151</v>
      </c>
      <c r="BK405" s="177">
        <f t="shared" si="114"/>
        <v>0</v>
      </c>
      <c r="BL405" s="16" t="s">
        <v>201</v>
      </c>
      <c r="BM405" s="176" t="s">
        <v>1006</v>
      </c>
    </row>
    <row r="406" spans="1:65" s="2" customFormat="1" ht="55.5" customHeight="1">
      <c r="A406" s="31"/>
      <c r="B406" s="129"/>
      <c r="C406" s="183" t="s">
        <v>1007</v>
      </c>
      <c r="D406" s="183" t="s">
        <v>407</v>
      </c>
      <c r="E406" s="184" t="s">
        <v>1008</v>
      </c>
      <c r="F406" s="185" t="s">
        <v>1009</v>
      </c>
      <c r="G406" s="186" t="s">
        <v>240</v>
      </c>
      <c r="H406" s="187">
        <v>1044.7919999999999</v>
      </c>
      <c r="I406" s="188"/>
      <c r="J406" s="189">
        <f t="shared" si="105"/>
        <v>0</v>
      </c>
      <c r="K406" s="190"/>
      <c r="L406" s="191"/>
      <c r="M406" s="192" t="s">
        <v>1</v>
      </c>
      <c r="N406" s="193" t="s">
        <v>39</v>
      </c>
      <c r="O406" s="60"/>
      <c r="P406" s="174">
        <f t="shared" si="106"/>
        <v>0</v>
      </c>
      <c r="Q406" s="174">
        <v>0</v>
      </c>
      <c r="R406" s="174">
        <f t="shared" si="107"/>
        <v>0</v>
      </c>
      <c r="S406" s="174">
        <v>0</v>
      </c>
      <c r="T406" s="175">
        <f t="shared" si="108"/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76" t="s">
        <v>226</v>
      </c>
      <c r="AT406" s="176" t="s">
        <v>407</v>
      </c>
      <c r="AU406" s="176" t="s">
        <v>151</v>
      </c>
      <c r="AY406" s="16" t="s">
        <v>173</v>
      </c>
      <c r="BE406" s="177">
        <f t="shared" si="109"/>
        <v>0</v>
      </c>
      <c r="BF406" s="177">
        <f t="shared" si="110"/>
        <v>0</v>
      </c>
      <c r="BG406" s="177">
        <f t="shared" si="111"/>
        <v>0</v>
      </c>
      <c r="BH406" s="177">
        <f t="shared" si="112"/>
        <v>0</v>
      </c>
      <c r="BI406" s="177">
        <f t="shared" si="113"/>
        <v>0</v>
      </c>
      <c r="BJ406" s="16" t="s">
        <v>151</v>
      </c>
      <c r="BK406" s="177">
        <f t="shared" si="114"/>
        <v>0</v>
      </c>
      <c r="BL406" s="16" t="s">
        <v>201</v>
      </c>
      <c r="BM406" s="176" t="s">
        <v>1010</v>
      </c>
    </row>
    <row r="407" spans="1:65" s="2" customFormat="1" ht="37.9" customHeight="1">
      <c r="A407" s="31"/>
      <c r="B407" s="129"/>
      <c r="C407" s="183" t="s">
        <v>720</v>
      </c>
      <c r="D407" s="183" t="s">
        <v>407</v>
      </c>
      <c r="E407" s="184" t="s">
        <v>1011</v>
      </c>
      <c r="F407" s="185" t="s">
        <v>1012</v>
      </c>
      <c r="G407" s="186" t="s">
        <v>245</v>
      </c>
      <c r="H407" s="187">
        <v>9</v>
      </c>
      <c r="I407" s="188"/>
      <c r="J407" s="189">
        <f t="shared" si="105"/>
        <v>0</v>
      </c>
      <c r="K407" s="190"/>
      <c r="L407" s="191"/>
      <c r="M407" s="192" t="s">
        <v>1</v>
      </c>
      <c r="N407" s="193" t="s">
        <v>39</v>
      </c>
      <c r="O407" s="60"/>
      <c r="P407" s="174">
        <f t="shared" si="106"/>
        <v>0</v>
      </c>
      <c r="Q407" s="174">
        <v>0</v>
      </c>
      <c r="R407" s="174">
        <f t="shared" si="107"/>
        <v>0</v>
      </c>
      <c r="S407" s="174">
        <v>0</v>
      </c>
      <c r="T407" s="175">
        <f t="shared" si="108"/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76" t="s">
        <v>226</v>
      </c>
      <c r="AT407" s="176" t="s">
        <v>407</v>
      </c>
      <c r="AU407" s="176" t="s">
        <v>151</v>
      </c>
      <c r="AY407" s="16" t="s">
        <v>173</v>
      </c>
      <c r="BE407" s="177">
        <f t="shared" si="109"/>
        <v>0</v>
      </c>
      <c r="BF407" s="177">
        <f t="shared" si="110"/>
        <v>0</v>
      </c>
      <c r="BG407" s="177">
        <f t="shared" si="111"/>
        <v>0</v>
      </c>
      <c r="BH407" s="177">
        <f t="shared" si="112"/>
        <v>0</v>
      </c>
      <c r="BI407" s="177">
        <f t="shared" si="113"/>
        <v>0</v>
      </c>
      <c r="BJ407" s="16" t="s">
        <v>151</v>
      </c>
      <c r="BK407" s="177">
        <f t="shared" si="114"/>
        <v>0</v>
      </c>
      <c r="BL407" s="16" t="s">
        <v>201</v>
      </c>
      <c r="BM407" s="176" t="s">
        <v>1013</v>
      </c>
    </row>
    <row r="408" spans="1:65" s="2" customFormat="1" ht="44.25" customHeight="1">
      <c r="A408" s="31"/>
      <c r="B408" s="129"/>
      <c r="C408" s="183" t="s">
        <v>1014</v>
      </c>
      <c r="D408" s="183" t="s">
        <v>407</v>
      </c>
      <c r="E408" s="184" t="s">
        <v>1015</v>
      </c>
      <c r="F408" s="185" t="s">
        <v>1016</v>
      </c>
      <c r="G408" s="186" t="s">
        <v>245</v>
      </c>
      <c r="H408" s="187">
        <v>8</v>
      </c>
      <c r="I408" s="188"/>
      <c r="J408" s="189">
        <f t="shared" si="105"/>
        <v>0</v>
      </c>
      <c r="K408" s="190"/>
      <c r="L408" s="191"/>
      <c r="M408" s="192" t="s">
        <v>1</v>
      </c>
      <c r="N408" s="193" t="s">
        <v>39</v>
      </c>
      <c r="O408" s="60"/>
      <c r="P408" s="174">
        <f t="shared" si="106"/>
        <v>0</v>
      </c>
      <c r="Q408" s="174">
        <v>0</v>
      </c>
      <c r="R408" s="174">
        <f t="shared" si="107"/>
        <v>0</v>
      </c>
      <c r="S408" s="174">
        <v>0</v>
      </c>
      <c r="T408" s="175">
        <f t="shared" si="108"/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76" t="s">
        <v>226</v>
      </c>
      <c r="AT408" s="176" t="s">
        <v>407</v>
      </c>
      <c r="AU408" s="176" t="s">
        <v>151</v>
      </c>
      <c r="AY408" s="16" t="s">
        <v>173</v>
      </c>
      <c r="BE408" s="177">
        <f t="shared" si="109"/>
        <v>0</v>
      </c>
      <c r="BF408" s="177">
        <f t="shared" si="110"/>
        <v>0</v>
      </c>
      <c r="BG408" s="177">
        <f t="shared" si="111"/>
        <v>0</v>
      </c>
      <c r="BH408" s="177">
        <f t="shared" si="112"/>
        <v>0</v>
      </c>
      <c r="BI408" s="177">
        <f t="shared" si="113"/>
        <v>0</v>
      </c>
      <c r="BJ408" s="16" t="s">
        <v>151</v>
      </c>
      <c r="BK408" s="177">
        <f t="shared" si="114"/>
        <v>0</v>
      </c>
      <c r="BL408" s="16" t="s">
        <v>201</v>
      </c>
      <c r="BM408" s="176" t="s">
        <v>1017</v>
      </c>
    </row>
    <row r="409" spans="1:65" s="2" customFormat="1" ht="44.25" customHeight="1">
      <c r="A409" s="31"/>
      <c r="B409" s="129"/>
      <c r="C409" s="183" t="s">
        <v>725</v>
      </c>
      <c r="D409" s="183" t="s">
        <v>407</v>
      </c>
      <c r="E409" s="184" t="s">
        <v>1018</v>
      </c>
      <c r="F409" s="185" t="s">
        <v>1019</v>
      </c>
      <c r="G409" s="186" t="s">
        <v>245</v>
      </c>
      <c r="H409" s="187">
        <v>7</v>
      </c>
      <c r="I409" s="188"/>
      <c r="J409" s="189">
        <f t="shared" si="105"/>
        <v>0</v>
      </c>
      <c r="K409" s="190"/>
      <c r="L409" s="191"/>
      <c r="M409" s="192" t="s">
        <v>1</v>
      </c>
      <c r="N409" s="193" t="s">
        <v>39</v>
      </c>
      <c r="O409" s="60"/>
      <c r="P409" s="174">
        <f t="shared" si="106"/>
        <v>0</v>
      </c>
      <c r="Q409" s="174">
        <v>0</v>
      </c>
      <c r="R409" s="174">
        <f t="shared" si="107"/>
        <v>0</v>
      </c>
      <c r="S409" s="174">
        <v>0</v>
      </c>
      <c r="T409" s="175">
        <f t="shared" si="108"/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176" t="s">
        <v>226</v>
      </c>
      <c r="AT409" s="176" t="s">
        <v>407</v>
      </c>
      <c r="AU409" s="176" t="s">
        <v>151</v>
      </c>
      <c r="AY409" s="16" t="s">
        <v>173</v>
      </c>
      <c r="BE409" s="177">
        <f t="shared" si="109"/>
        <v>0</v>
      </c>
      <c r="BF409" s="177">
        <f t="shared" si="110"/>
        <v>0</v>
      </c>
      <c r="BG409" s="177">
        <f t="shared" si="111"/>
        <v>0</v>
      </c>
      <c r="BH409" s="177">
        <f t="shared" si="112"/>
        <v>0</v>
      </c>
      <c r="BI409" s="177">
        <f t="shared" si="113"/>
        <v>0</v>
      </c>
      <c r="BJ409" s="16" t="s">
        <v>151</v>
      </c>
      <c r="BK409" s="177">
        <f t="shared" si="114"/>
        <v>0</v>
      </c>
      <c r="BL409" s="16" t="s">
        <v>201</v>
      </c>
      <c r="BM409" s="176" t="s">
        <v>1020</v>
      </c>
    </row>
    <row r="410" spans="1:65" s="2" customFormat="1" ht="37.9" customHeight="1">
      <c r="A410" s="31"/>
      <c r="B410" s="129"/>
      <c r="C410" s="183" t="s">
        <v>1021</v>
      </c>
      <c r="D410" s="183" t="s">
        <v>407</v>
      </c>
      <c r="E410" s="184" t="s">
        <v>1022</v>
      </c>
      <c r="F410" s="185" t="s">
        <v>1023</v>
      </c>
      <c r="G410" s="186" t="s">
        <v>245</v>
      </c>
      <c r="H410" s="187">
        <v>3</v>
      </c>
      <c r="I410" s="188"/>
      <c r="J410" s="189">
        <f t="shared" si="105"/>
        <v>0</v>
      </c>
      <c r="K410" s="190"/>
      <c r="L410" s="191"/>
      <c r="M410" s="192" t="s">
        <v>1</v>
      </c>
      <c r="N410" s="193" t="s">
        <v>39</v>
      </c>
      <c r="O410" s="60"/>
      <c r="P410" s="174">
        <f t="shared" si="106"/>
        <v>0</v>
      </c>
      <c r="Q410" s="174">
        <v>0</v>
      </c>
      <c r="R410" s="174">
        <f t="shared" si="107"/>
        <v>0</v>
      </c>
      <c r="S410" s="174">
        <v>0</v>
      </c>
      <c r="T410" s="175">
        <f t="shared" si="108"/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76" t="s">
        <v>226</v>
      </c>
      <c r="AT410" s="176" t="s">
        <v>407</v>
      </c>
      <c r="AU410" s="176" t="s">
        <v>151</v>
      </c>
      <c r="AY410" s="16" t="s">
        <v>173</v>
      </c>
      <c r="BE410" s="177">
        <f t="shared" si="109"/>
        <v>0</v>
      </c>
      <c r="BF410" s="177">
        <f t="shared" si="110"/>
        <v>0</v>
      </c>
      <c r="BG410" s="177">
        <f t="shared" si="111"/>
        <v>0</v>
      </c>
      <c r="BH410" s="177">
        <f t="shared" si="112"/>
        <v>0</v>
      </c>
      <c r="BI410" s="177">
        <f t="shared" si="113"/>
        <v>0</v>
      </c>
      <c r="BJ410" s="16" t="s">
        <v>151</v>
      </c>
      <c r="BK410" s="177">
        <f t="shared" si="114"/>
        <v>0</v>
      </c>
      <c r="BL410" s="16" t="s">
        <v>201</v>
      </c>
      <c r="BM410" s="176" t="s">
        <v>1024</v>
      </c>
    </row>
    <row r="411" spans="1:65" s="2" customFormat="1" ht="37.9" customHeight="1">
      <c r="A411" s="31"/>
      <c r="B411" s="129"/>
      <c r="C411" s="183" t="s">
        <v>732</v>
      </c>
      <c r="D411" s="183" t="s">
        <v>407</v>
      </c>
      <c r="E411" s="184" t="s">
        <v>1025</v>
      </c>
      <c r="F411" s="185" t="s">
        <v>1026</v>
      </c>
      <c r="G411" s="186" t="s">
        <v>245</v>
      </c>
      <c r="H411" s="187">
        <v>2</v>
      </c>
      <c r="I411" s="188"/>
      <c r="J411" s="189">
        <f t="shared" si="105"/>
        <v>0</v>
      </c>
      <c r="K411" s="190"/>
      <c r="L411" s="191"/>
      <c r="M411" s="192" t="s">
        <v>1</v>
      </c>
      <c r="N411" s="193" t="s">
        <v>39</v>
      </c>
      <c r="O411" s="60"/>
      <c r="P411" s="174">
        <f t="shared" si="106"/>
        <v>0</v>
      </c>
      <c r="Q411" s="174">
        <v>0</v>
      </c>
      <c r="R411" s="174">
        <f t="shared" si="107"/>
        <v>0</v>
      </c>
      <c r="S411" s="174">
        <v>0</v>
      </c>
      <c r="T411" s="175">
        <f t="shared" si="108"/>
        <v>0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76" t="s">
        <v>226</v>
      </c>
      <c r="AT411" s="176" t="s">
        <v>407</v>
      </c>
      <c r="AU411" s="176" t="s">
        <v>151</v>
      </c>
      <c r="AY411" s="16" t="s">
        <v>173</v>
      </c>
      <c r="BE411" s="177">
        <f t="shared" si="109"/>
        <v>0</v>
      </c>
      <c r="BF411" s="177">
        <f t="shared" si="110"/>
        <v>0</v>
      </c>
      <c r="BG411" s="177">
        <f t="shared" si="111"/>
        <v>0</v>
      </c>
      <c r="BH411" s="177">
        <f t="shared" si="112"/>
        <v>0</v>
      </c>
      <c r="BI411" s="177">
        <f t="shared" si="113"/>
        <v>0</v>
      </c>
      <c r="BJ411" s="16" t="s">
        <v>151</v>
      </c>
      <c r="BK411" s="177">
        <f t="shared" si="114"/>
        <v>0</v>
      </c>
      <c r="BL411" s="16" t="s">
        <v>201</v>
      </c>
      <c r="BM411" s="176" t="s">
        <v>1027</v>
      </c>
    </row>
    <row r="412" spans="1:65" s="2" customFormat="1" ht="37.9" customHeight="1">
      <c r="A412" s="31"/>
      <c r="B412" s="129"/>
      <c r="C412" s="183" t="s">
        <v>1028</v>
      </c>
      <c r="D412" s="183" t="s">
        <v>407</v>
      </c>
      <c r="E412" s="184" t="s">
        <v>1029</v>
      </c>
      <c r="F412" s="185" t="s">
        <v>1030</v>
      </c>
      <c r="G412" s="186" t="s">
        <v>245</v>
      </c>
      <c r="H412" s="187">
        <v>2</v>
      </c>
      <c r="I412" s="188"/>
      <c r="J412" s="189">
        <f t="shared" si="105"/>
        <v>0</v>
      </c>
      <c r="K412" s="190"/>
      <c r="L412" s="191"/>
      <c r="M412" s="192" t="s">
        <v>1</v>
      </c>
      <c r="N412" s="193" t="s">
        <v>39</v>
      </c>
      <c r="O412" s="60"/>
      <c r="P412" s="174">
        <f t="shared" si="106"/>
        <v>0</v>
      </c>
      <c r="Q412" s="174">
        <v>0</v>
      </c>
      <c r="R412" s="174">
        <f t="shared" si="107"/>
        <v>0</v>
      </c>
      <c r="S412" s="174">
        <v>0</v>
      </c>
      <c r="T412" s="175">
        <f t="shared" si="108"/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76" t="s">
        <v>226</v>
      </c>
      <c r="AT412" s="176" t="s">
        <v>407</v>
      </c>
      <c r="AU412" s="176" t="s">
        <v>151</v>
      </c>
      <c r="AY412" s="16" t="s">
        <v>173</v>
      </c>
      <c r="BE412" s="177">
        <f t="shared" si="109"/>
        <v>0</v>
      </c>
      <c r="BF412" s="177">
        <f t="shared" si="110"/>
        <v>0</v>
      </c>
      <c r="BG412" s="177">
        <f t="shared" si="111"/>
        <v>0</v>
      </c>
      <c r="BH412" s="177">
        <f t="shared" si="112"/>
        <v>0</v>
      </c>
      <c r="BI412" s="177">
        <f t="shared" si="113"/>
        <v>0</v>
      </c>
      <c r="BJ412" s="16" t="s">
        <v>151</v>
      </c>
      <c r="BK412" s="177">
        <f t="shared" si="114"/>
        <v>0</v>
      </c>
      <c r="BL412" s="16" t="s">
        <v>201</v>
      </c>
      <c r="BM412" s="176" t="s">
        <v>1031</v>
      </c>
    </row>
    <row r="413" spans="1:65" s="2" customFormat="1" ht="37.9" customHeight="1">
      <c r="A413" s="31"/>
      <c r="B413" s="129"/>
      <c r="C413" s="183" t="s">
        <v>735</v>
      </c>
      <c r="D413" s="183" t="s">
        <v>407</v>
      </c>
      <c r="E413" s="184" t="s">
        <v>1032</v>
      </c>
      <c r="F413" s="185" t="s">
        <v>1033</v>
      </c>
      <c r="G413" s="186" t="s">
        <v>245</v>
      </c>
      <c r="H413" s="187">
        <v>4</v>
      </c>
      <c r="I413" s="188"/>
      <c r="J413" s="189">
        <f t="shared" si="105"/>
        <v>0</v>
      </c>
      <c r="K413" s="190"/>
      <c r="L413" s="191"/>
      <c r="M413" s="192" t="s">
        <v>1</v>
      </c>
      <c r="N413" s="193" t="s">
        <v>39</v>
      </c>
      <c r="O413" s="60"/>
      <c r="P413" s="174">
        <f t="shared" si="106"/>
        <v>0</v>
      </c>
      <c r="Q413" s="174">
        <v>0</v>
      </c>
      <c r="R413" s="174">
        <f t="shared" si="107"/>
        <v>0</v>
      </c>
      <c r="S413" s="174">
        <v>0</v>
      </c>
      <c r="T413" s="175">
        <f t="shared" si="108"/>
        <v>0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R413" s="176" t="s">
        <v>226</v>
      </c>
      <c r="AT413" s="176" t="s">
        <v>407</v>
      </c>
      <c r="AU413" s="176" t="s">
        <v>151</v>
      </c>
      <c r="AY413" s="16" t="s">
        <v>173</v>
      </c>
      <c r="BE413" s="177">
        <f t="shared" si="109"/>
        <v>0</v>
      </c>
      <c r="BF413" s="177">
        <f t="shared" si="110"/>
        <v>0</v>
      </c>
      <c r="BG413" s="177">
        <f t="shared" si="111"/>
        <v>0</v>
      </c>
      <c r="BH413" s="177">
        <f t="shared" si="112"/>
        <v>0</v>
      </c>
      <c r="BI413" s="177">
        <f t="shared" si="113"/>
        <v>0</v>
      </c>
      <c r="BJ413" s="16" t="s">
        <v>151</v>
      </c>
      <c r="BK413" s="177">
        <f t="shared" si="114"/>
        <v>0</v>
      </c>
      <c r="BL413" s="16" t="s">
        <v>201</v>
      </c>
      <c r="BM413" s="176" t="s">
        <v>1034</v>
      </c>
    </row>
    <row r="414" spans="1:65" s="2" customFormat="1" ht="44.25" customHeight="1">
      <c r="A414" s="31"/>
      <c r="B414" s="129"/>
      <c r="C414" s="183" t="s">
        <v>1035</v>
      </c>
      <c r="D414" s="183" t="s">
        <v>407</v>
      </c>
      <c r="E414" s="184" t="s">
        <v>1036</v>
      </c>
      <c r="F414" s="185" t="s">
        <v>1037</v>
      </c>
      <c r="G414" s="186" t="s">
        <v>245</v>
      </c>
      <c r="H414" s="187">
        <v>6</v>
      </c>
      <c r="I414" s="188"/>
      <c r="J414" s="189">
        <f t="shared" si="105"/>
        <v>0</v>
      </c>
      <c r="K414" s="190"/>
      <c r="L414" s="191"/>
      <c r="M414" s="192" t="s">
        <v>1</v>
      </c>
      <c r="N414" s="193" t="s">
        <v>39</v>
      </c>
      <c r="O414" s="60"/>
      <c r="P414" s="174">
        <f t="shared" si="106"/>
        <v>0</v>
      </c>
      <c r="Q414" s="174">
        <v>0</v>
      </c>
      <c r="R414" s="174">
        <f t="shared" si="107"/>
        <v>0</v>
      </c>
      <c r="S414" s="174">
        <v>0</v>
      </c>
      <c r="T414" s="175">
        <f t="shared" si="108"/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76" t="s">
        <v>226</v>
      </c>
      <c r="AT414" s="176" t="s">
        <v>407</v>
      </c>
      <c r="AU414" s="176" t="s">
        <v>151</v>
      </c>
      <c r="AY414" s="16" t="s">
        <v>173</v>
      </c>
      <c r="BE414" s="177">
        <f t="shared" si="109"/>
        <v>0</v>
      </c>
      <c r="BF414" s="177">
        <f t="shared" si="110"/>
        <v>0</v>
      </c>
      <c r="BG414" s="177">
        <f t="shared" si="111"/>
        <v>0</v>
      </c>
      <c r="BH414" s="177">
        <f t="shared" si="112"/>
        <v>0</v>
      </c>
      <c r="BI414" s="177">
        <f t="shared" si="113"/>
        <v>0</v>
      </c>
      <c r="BJ414" s="16" t="s">
        <v>151</v>
      </c>
      <c r="BK414" s="177">
        <f t="shared" si="114"/>
        <v>0</v>
      </c>
      <c r="BL414" s="16" t="s">
        <v>201</v>
      </c>
      <c r="BM414" s="176" t="s">
        <v>1038</v>
      </c>
    </row>
    <row r="415" spans="1:65" s="2" customFormat="1" ht="37.9" customHeight="1">
      <c r="A415" s="31"/>
      <c r="B415" s="129"/>
      <c r="C415" s="183" t="s">
        <v>738</v>
      </c>
      <c r="D415" s="183" t="s">
        <v>407</v>
      </c>
      <c r="E415" s="184" t="s">
        <v>1039</v>
      </c>
      <c r="F415" s="185" t="s">
        <v>1040</v>
      </c>
      <c r="G415" s="186" t="s">
        <v>245</v>
      </c>
      <c r="H415" s="187">
        <v>24</v>
      </c>
      <c r="I415" s="188"/>
      <c r="J415" s="189">
        <f t="shared" si="105"/>
        <v>0</v>
      </c>
      <c r="K415" s="190"/>
      <c r="L415" s="191"/>
      <c r="M415" s="192" t="s">
        <v>1</v>
      </c>
      <c r="N415" s="193" t="s">
        <v>39</v>
      </c>
      <c r="O415" s="60"/>
      <c r="P415" s="174">
        <f t="shared" si="106"/>
        <v>0</v>
      </c>
      <c r="Q415" s="174">
        <v>0</v>
      </c>
      <c r="R415" s="174">
        <f t="shared" si="107"/>
        <v>0</v>
      </c>
      <c r="S415" s="174">
        <v>0</v>
      </c>
      <c r="T415" s="175">
        <f t="shared" si="108"/>
        <v>0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76" t="s">
        <v>226</v>
      </c>
      <c r="AT415" s="176" t="s">
        <v>407</v>
      </c>
      <c r="AU415" s="176" t="s">
        <v>151</v>
      </c>
      <c r="AY415" s="16" t="s">
        <v>173</v>
      </c>
      <c r="BE415" s="177">
        <f t="shared" si="109"/>
        <v>0</v>
      </c>
      <c r="BF415" s="177">
        <f t="shared" si="110"/>
        <v>0</v>
      </c>
      <c r="BG415" s="177">
        <f t="shared" si="111"/>
        <v>0</v>
      </c>
      <c r="BH415" s="177">
        <f t="shared" si="112"/>
        <v>0</v>
      </c>
      <c r="BI415" s="177">
        <f t="shared" si="113"/>
        <v>0</v>
      </c>
      <c r="BJ415" s="16" t="s">
        <v>151</v>
      </c>
      <c r="BK415" s="177">
        <f t="shared" si="114"/>
        <v>0</v>
      </c>
      <c r="BL415" s="16" t="s">
        <v>201</v>
      </c>
      <c r="BM415" s="176" t="s">
        <v>1041</v>
      </c>
    </row>
    <row r="416" spans="1:65" s="2" customFormat="1" ht="49.15" customHeight="1">
      <c r="A416" s="31"/>
      <c r="B416" s="129"/>
      <c r="C416" s="183" t="s">
        <v>1042</v>
      </c>
      <c r="D416" s="183" t="s">
        <v>407</v>
      </c>
      <c r="E416" s="184" t="s">
        <v>1043</v>
      </c>
      <c r="F416" s="185" t="s">
        <v>1044</v>
      </c>
      <c r="G416" s="186" t="s">
        <v>245</v>
      </c>
      <c r="H416" s="187">
        <v>2</v>
      </c>
      <c r="I416" s="188"/>
      <c r="J416" s="189">
        <f t="shared" si="105"/>
        <v>0</v>
      </c>
      <c r="K416" s="190"/>
      <c r="L416" s="191"/>
      <c r="M416" s="192" t="s">
        <v>1</v>
      </c>
      <c r="N416" s="193" t="s">
        <v>39</v>
      </c>
      <c r="O416" s="60"/>
      <c r="P416" s="174">
        <f t="shared" si="106"/>
        <v>0</v>
      </c>
      <c r="Q416" s="174">
        <v>0</v>
      </c>
      <c r="R416" s="174">
        <f t="shared" si="107"/>
        <v>0</v>
      </c>
      <c r="S416" s="174">
        <v>0</v>
      </c>
      <c r="T416" s="175">
        <f t="shared" si="108"/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76" t="s">
        <v>226</v>
      </c>
      <c r="AT416" s="176" t="s">
        <v>407</v>
      </c>
      <c r="AU416" s="176" t="s">
        <v>151</v>
      </c>
      <c r="AY416" s="16" t="s">
        <v>173</v>
      </c>
      <c r="BE416" s="177">
        <f t="shared" si="109"/>
        <v>0</v>
      </c>
      <c r="BF416" s="177">
        <f t="shared" si="110"/>
        <v>0</v>
      </c>
      <c r="BG416" s="177">
        <f t="shared" si="111"/>
        <v>0</v>
      </c>
      <c r="BH416" s="177">
        <f t="shared" si="112"/>
        <v>0</v>
      </c>
      <c r="BI416" s="177">
        <f t="shared" si="113"/>
        <v>0</v>
      </c>
      <c r="BJ416" s="16" t="s">
        <v>151</v>
      </c>
      <c r="BK416" s="177">
        <f t="shared" si="114"/>
        <v>0</v>
      </c>
      <c r="BL416" s="16" t="s">
        <v>201</v>
      </c>
      <c r="BM416" s="176" t="s">
        <v>1045</v>
      </c>
    </row>
    <row r="417" spans="1:65" s="2" customFormat="1" ht="37.9" customHeight="1">
      <c r="A417" s="31"/>
      <c r="B417" s="129"/>
      <c r="C417" s="183" t="s">
        <v>741</v>
      </c>
      <c r="D417" s="183" t="s">
        <v>407</v>
      </c>
      <c r="E417" s="184" t="s">
        <v>1046</v>
      </c>
      <c r="F417" s="185" t="s">
        <v>1047</v>
      </c>
      <c r="G417" s="186" t="s">
        <v>245</v>
      </c>
      <c r="H417" s="187">
        <v>1</v>
      </c>
      <c r="I417" s="188"/>
      <c r="J417" s="189">
        <f t="shared" si="105"/>
        <v>0</v>
      </c>
      <c r="K417" s="190"/>
      <c r="L417" s="191"/>
      <c r="M417" s="192" t="s">
        <v>1</v>
      </c>
      <c r="N417" s="193" t="s">
        <v>39</v>
      </c>
      <c r="O417" s="60"/>
      <c r="P417" s="174">
        <f t="shared" si="106"/>
        <v>0</v>
      </c>
      <c r="Q417" s="174">
        <v>0</v>
      </c>
      <c r="R417" s="174">
        <f t="shared" si="107"/>
        <v>0</v>
      </c>
      <c r="S417" s="174">
        <v>0</v>
      </c>
      <c r="T417" s="175">
        <f t="shared" si="108"/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76" t="s">
        <v>226</v>
      </c>
      <c r="AT417" s="176" t="s">
        <v>407</v>
      </c>
      <c r="AU417" s="176" t="s">
        <v>151</v>
      </c>
      <c r="AY417" s="16" t="s">
        <v>173</v>
      </c>
      <c r="BE417" s="177">
        <f t="shared" si="109"/>
        <v>0</v>
      </c>
      <c r="BF417" s="177">
        <f t="shared" si="110"/>
        <v>0</v>
      </c>
      <c r="BG417" s="177">
        <f t="shared" si="111"/>
        <v>0</v>
      </c>
      <c r="BH417" s="177">
        <f t="shared" si="112"/>
        <v>0</v>
      </c>
      <c r="BI417" s="177">
        <f t="shared" si="113"/>
        <v>0</v>
      </c>
      <c r="BJ417" s="16" t="s">
        <v>151</v>
      </c>
      <c r="BK417" s="177">
        <f t="shared" si="114"/>
        <v>0</v>
      </c>
      <c r="BL417" s="16" t="s">
        <v>201</v>
      </c>
      <c r="BM417" s="176" t="s">
        <v>1048</v>
      </c>
    </row>
    <row r="418" spans="1:65" s="2" customFormat="1" ht="44.25" customHeight="1">
      <c r="A418" s="31"/>
      <c r="B418" s="129"/>
      <c r="C418" s="183" t="s">
        <v>1049</v>
      </c>
      <c r="D418" s="183" t="s">
        <v>407</v>
      </c>
      <c r="E418" s="184" t="s">
        <v>1050</v>
      </c>
      <c r="F418" s="185" t="s">
        <v>1051</v>
      </c>
      <c r="G418" s="186" t="s">
        <v>245</v>
      </c>
      <c r="H418" s="187">
        <v>1</v>
      </c>
      <c r="I418" s="188"/>
      <c r="J418" s="189">
        <f t="shared" si="105"/>
        <v>0</v>
      </c>
      <c r="K418" s="190"/>
      <c r="L418" s="191"/>
      <c r="M418" s="192" t="s">
        <v>1</v>
      </c>
      <c r="N418" s="193" t="s">
        <v>39</v>
      </c>
      <c r="O418" s="60"/>
      <c r="P418" s="174">
        <f t="shared" si="106"/>
        <v>0</v>
      </c>
      <c r="Q418" s="174">
        <v>0</v>
      </c>
      <c r="R418" s="174">
        <f t="shared" si="107"/>
        <v>0</v>
      </c>
      <c r="S418" s="174">
        <v>0</v>
      </c>
      <c r="T418" s="175">
        <f t="shared" si="108"/>
        <v>0</v>
      </c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R418" s="176" t="s">
        <v>226</v>
      </c>
      <c r="AT418" s="176" t="s">
        <v>407</v>
      </c>
      <c r="AU418" s="176" t="s">
        <v>151</v>
      </c>
      <c r="AY418" s="16" t="s">
        <v>173</v>
      </c>
      <c r="BE418" s="177">
        <f t="shared" si="109"/>
        <v>0</v>
      </c>
      <c r="BF418" s="177">
        <f t="shared" si="110"/>
        <v>0</v>
      </c>
      <c r="BG418" s="177">
        <f t="shared" si="111"/>
        <v>0</v>
      </c>
      <c r="BH418" s="177">
        <f t="shared" si="112"/>
        <v>0</v>
      </c>
      <c r="BI418" s="177">
        <f t="shared" si="113"/>
        <v>0</v>
      </c>
      <c r="BJ418" s="16" t="s">
        <v>151</v>
      </c>
      <c r="BK418" s="177">
        <f t="shared" si="114"/>
        <v>0</v>
      </c>
      <c r="BL418" s="16" t="s">
        <v>201</v>
      </c>
      <c r="BM418" s="176" t="s">
        <v>1052</v>
      </c>
    </row>
    <row r="419" spans="1:65" s="2" customFormat="1" ht="21.75" customHeight="1">
      <c r="A419" s="31"/>
      <c r="B419" s="129"/>
      <c r="C419" s="164" t="s">
        <v>745</v>
      </c>
      <c r="D419" s="164" t="s">
        <v>176</v>
      </c>
      <c r="E419" s="165" t="s">
        <v>1053</v>
      </c>
      <c r="F419" s="166" t="s">
        <v>1054</v>
      </c>
      <c r="G419" s="167" t="s">
        <v>245</v>
      </c>
      <c r="H419" s="168">
        <v>81</v>
      </c>
      <c r="I419" s="169"/>
      <c r="J419" s="170">
        <f t="shared" si="105"/>
        <v>0</v>
      </c>
      <c r="K419" s="171"/>
      <c r="L419" s="32"/>
      <c r="M419" s="172" t="s">
        <v>1</v>
      </c>
      <c r="N419" s="173" t="s">
        <v>39</v>
      </c>
      <c r="O419" s="60"/>
      <c r="P419" s="174">
        <f t="shared" si="106"/>
        <v>0</v>
      </c>
      <c r="Q419" s="174">
        <v>0</v>
      </c>
      <c r="R419" s="174">
        <f t="shared" si="107"/>
        <v>0</v>
      </c>
      <c r="S419" s="174">
        <v>0</v>
      </c>
      <c r="T419" s="175">
        <f t="shared" si="108"/>
        <v>0</v>
      </c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R419" s="176" t="s">
        <v>201</v>
      </c>
      <c r="AT419" s="176" t="s">
        <v>176</v>
      </c>
      <c r="AU419" s="176" t="s">
        <v>151</v>
      </c>
      <c r="AY419" s="16" t="s">
        <v>173</v>
      </c>
      <c r="BE419" s="177">
        <f t="shared" si="109"/>
        <v>0</v>
      </c>
      <c r="BF419" s="177">
        <f t="shared" si="110"/>
        <v>0</v>
      </c>
      <c r="BG419" s="177">
        <f t="shared" si="111"/>
        <v>0</v>
      </c>
      <c r="BH419" s="177">
        <f t="shared" si="112"/>
        <v>0</v>
      </c>
      <c r="BI419" s="177">
        <f t="shared" si="113"/>
        <v>0</v>
      </c>
      <c r="BJ419" s="16" t="s">
        <v>151</v>
      </c>
      <c r="BK419" s="177">
        <f t="shared" si="114"/>
        <v>0</v>
      </c>
      <c r="BL419" s="16" t="s">
        <v>201</v>
      </c>
      <c r="BM419" s="176" t="s">
        <v>1055</v>
      </c>
    </row>
    <row r="420" spans="1:65" s="2" customFormat="1" ht="37.9" customHeight="1">
      <c r="A420" s="31"/>
      <c r="B420" s="129"/>
      <c r="C420" s="183" t="s">
        <v>1056</v>
      </c>
      <c r="D420" s="183" t="s">
        <v>407</v>
      </c>
      <c r="E420" s="184" t="s">
        <v>1057</v>
      </c>
      <c r="F420" s="185" t="s">
        <v>1058</v>
      </c>
      <c r="G420" s="186" t="s">
        <v>245</v>
      </c>
      <c r="H420" s="187">
        <v>1</v>
      </c>
      <c r="I420" s="188"/>
      <c r="J420" s="189">
        <f t="shared" si="105"/>
        <v>0</v>
      </c>
      <c r="K420" s="190"/>
      <c r="L420" s="191"/>
      <c r="M420" s="192" t="s">
        <v>1</v>
      </c>
      <c r="N420" s="193" t="s">
        <v>39</v>
      </c>
      <c r="O420" s="60"/>
      <c r="P420" s="174">
        <f t="shared" si="106"/>
        <v>0</v>
      </c>
      <c r="Q420" s="174">
        <v>0</v>
      </c>
      <c r="R420" s="174">
        <f t="shared" si="107"/>
        <v>0</v>
      </c>
      <c r="S420" s="174">
        <v>0</v>
      </c>
      <c r="T420" s="175">
        <f t="shared" si="108"/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76" t="s">
        <v>226</v>
      </c>
      <c r="AT420" s="176" t="s">
        <v>407</v>
      </c>
      <c r="AU420" s="176" t="s">
        <v>151</v>
      </c>
      <c r="AY420" s="16" t="s">
        <v>173</v>
      </c>
      <c r="BE420" s="177">
        <f t="shared" si="109"/>
        <v>0</v>
      </c>
      <c r="BF420" s="177">
        <f t="shared" si="110"/>
        <v>0</v>
      </c>
      <c r="BG420" s="177">
        <f t="shared" si="111"/>
        <v>0</v>
      </c>
      <c r="BH420" s="177">
        <f t="shared" si="112"/>
        <v>0</v>
      </c>
      <c r="BI420" s="177">
        <f t="shared" si="113"/>
        <v>0</v>
      </c>
      <c r="BJ420" s="16" t="s">
        <v>151</v>
      </c>
      <c r="BK420" s="177">
        <f t="shared" si="114"/>
        <v>0</v>
      </c>
      <c r="BL420" s="16" t="s">
        <v>201</v>
      </c>
      <c r="BM420" s="176" t="s">
        <v>1059</v>
      </c>
    </row>
    <row r="421" spans="1:65" s="2" customFormat="1" ht="24.2" customHeight="1">
      <c r="A421" s="31"/>
      <c r="B421" s="129"/>
      <c r="C421" s="183" t="s">
        <v>748</v>
      </c>
      <c r="D421" s="183" t="s">
        <v>407</v>
      </c>
      <c r="E421" s="184" t="s">
        <v>1060</v>
      </c>
      <c r="F421" s="185" t="s">
        <v>1061</v>
      </c>
      <c r="G421" s="186" t="s">
        <v>245</v>
      </c>
      <c r="H421" s="187">
        <v>1</v>
      </c>
      <c r="I421" s="188"/>
      <c r="J421" s="189">
        <f t="shared" si="105"/>
        <v>0</v>
      </c>
      <c r="K421" s="190"/>
      <c r="L421" s="191"/>
      <c r="M421" s="192" t="s">
        <v>1</v>
      </c>
      <c r="N421" s="193" t="s">
        <v>39</v>
      </c>
      <c r="O421" s="60"/>
      <c r="P421" s="174">
        <f t="shared" si="106"/>
        <v>0</v>
      </c>
      <c r="Q421" s="174">
        <v>0</v>
      </c>
      <c r="R421" s="174">
        <f t="shared" si="107"/>
        <v>0</v>
      </c>
      <c r="S421" s="174">
        <v>0</v>
      </c>
      <c r="T421" s="175">
        <f t="shared" si="108"/>
        <v>0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76" t="s">
        <v>226</v>
      </c>
      <c r="AT421" s="176" t="s">
        <v>407</v>
      </c>
      <c r="AU421" s="176" t="s">
        <v>151</v>
      </c>
      <c r="AY421" s="16" t="s">
        <v>173</v>
      </c>
      <c r="BE421" s="177">
        <f t="shared" si="109"/>
        <v>0</v>
      </c>
      <c r="BF421" s="177">
        <f t="shared" si="110"/>
        <v>0</v>
      </c>
      <c r="BG421" s="177">
        <f t="shared" si="111"/>
        <v>0</v>
      </c>
      <c r="BH421" s="177">
        <f t="shared" si="112"/>
        <v>0</v>
      </c>
      <c r="BI421" s="177">
        <f t="shared" si="113"/>
        <v>0</v>
      </c>
      <c r="BJ421" s="16" t="s">
        <v>151</v>
      </c>
      <c r="BK421" s="177">
        <f t="shared" si="114"/>
        <v>0</v>
      </c>
      <c r="BL421" s="16" t="s">
        <v>201</v>
      </c>
      <c r="BM421" s="176" t="s">
        <v>1062</v>
      </c>
    </row>
    <row r="422" spans="1:65" s="2" customFormat="1" ht="33" customHeight="1">
      <c r="A422" s="31"/>
      <c r="B422" s="129"/>
      <c r="C422" s="183" t="s">
        <v>1063</v>
      </c>
      <c r="D422" s="183" t="s">
        <v>407</v>
      </c>
      <c r="E422" s="184" t="s">
        <v>1064</v>
      </c>
      <c r="F422" s="185" t="s">
        <v>1065</v>
      </c>
      <c r="G422" s="186" t="s">
        <v>245</v>
      </c>
      <c r="H422" s="187">
        <v>2</v>
      </c>
      <c r="I422" s="188"/>
      <c r="J422" s="189">
        <f t="shared" si="105"/>
        <v>0</v>
      </c>
      <c r="K422" s="190"/>
      <c r="L422" s="191"/>
      <c r="M422" s="192" t="s">
        <v>1</v>
      </c>
      <c r="N422" s="193" t="s">
        <v>39</v>
      </c>
      <c r="O422" s="60"/>
      <c r="P422" s="174">
        <f t="shared" si="106"/>
        <v>0</v>
      </c>
      <c r="Q422" s="174">
        <v>0</v>
      </c>
      <c r="R422" s="174">
        <f t="shared" si="107"/>
        <v>0</v>
      </c>
      <c r="S422" s="174">
        <v>0</v>
      </c>
      <c r="T422" s="175">
        <f t="shared" si="108"/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76" t="s">
        <v>226</v>
      </c>
      <c r="AT422" s="176" t="s">
        <v>407</v>
      </c>
      <c r="AU422" s="176" t="s">
        <v>151</v>
      </c>
      <c r="AY422" s="16" t="s">
        <v>173</v>
      </c>
      <c r="BE422" s="177">
        <f t="shared" si="109"/>
        <v>0</v>
      </c>
      <c r="BF422" s="177">
        <f t="shared" si="110"/>
        <v>0</v>
      </c>
      <c r="BG422" s="177">
        <f t="shared" si="111"/>
        <v>0</v>
      </c>
      <c r="BH422" s="177">
        <f t="shared" si="112"/>
        <v>0</v>
      </c>
      <c r="BI422" s="177">
        <f t="shared" si="113"/>
        <v>0</v>
      </c>
      <c r="BJ422" s="16" t="s">
        <v>151</v>
      </c>
      <c r="BK422" s="177">
        <f t="shared" si="114"/>
        <v>0</v>
      </c>
      <c r="BL422" s="16" t="s">
        <v>201</v>
      </c>
      <c r="BM422" s="176" t="s">
        <v>1066</v>
      </c>
    </row>
    <row r="423" spans="1:65" s="2" customFormat="1" ht="21.75" customHeight="1">
      <c r="A423" s="31"/>
      <c r="B423" s="129"/>
      <c r="C423" s="183" t="s">
        <v>752</v>
      </c>
      <c r="D423" s="183" t="s">
        <v>407</v>
      </c>
      <c r="E423" s="184" t="s">
        <v>1067</v>
      </c>
      <c r="F423" s="185" t="s">
        <v>1068</v>
      </c>
      <c r="G423" s="186" t="s">
        <v>245</v>
      </c>
      <c r="H423" s="187">
        <v>1</v>
      </c>
      <c r="I423" s="188"/>
      <c r="J423" s="189">
        <f t="shared" si="105"/>
        <v>0</v>
      </c>
      <c r="K423" s="190"/>
      <c r="L423" s="191"/>
      <c r="M423" s="192" t="s">
        <v>1</v>
      </c>
      <c r="N423" s="193" t="s">
        <v>39</v>
      </c>
      <c r="O423" s="60"/>
      <c r="P423" s="174">
        <f t="shared" si="106"/>
        <v>0</v>
      </c>
      <c r="Q423" s="174">
        <v>0</v>
      </c>
      <c r="R423" s="174">
        <f t="shared" si="107"/>
        <v>0</v>
      </c>
      <c r="S423" s="174">
        <v>0</v>
      </c>
      <c r="T423" s="175">
        <f t="shared" si="108"/>
        <v>0</v>
      </c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R423" s="176" t="s">
        <v>226</v>
      </c>
      <c r="AT423" s="176" t="s">
        <v>407</v>
      </c>
      <c r="AU423" s="176" t="s">
        <v>151</v>
      </c>
      <c r="AY423" s="16" t="s">
        <v>173</v>
      </c>
      <c r="BE423" s="177">
        <f t="shared" si="109"/>
        <v>0</v>
      </c>
      <c r="BF423" s="177">
        <f t="shared" si="110"/>
        <v>0</v>
      </c>
      <c r="BG423" s="177">
        <f t="shared" si="111"/>
        <v>0</v>
      </c>
      <c r="BH423" s="177">
        <f t="shared" si="112"/>
        <v>0</v>
      </c>
      <c r="BI423" s="177">
        <f t="shared" si="113"/>
        <v>0</v>
      </c>
      <c r="BJ423" s="16" t="s">
        <v>151</v>
      </c>
      <c r="BK423" s="177">
        <f t="shared" si="114"/>
        <v>0</v>
      </c>
      <c r="BL423" s="16" t="s">
        <v>201</v>
      </c>
      <c r="BM423" s="176" t="s">
        <v>1069</v>
      </c>
    </row>
    <row r="424" spans="1:65" s="2" customFormat="1" ht="37.9" customHeight="1">
      <c r="A424" s="31"/>
      <c r="B424" s="129"/>
      <c r="C424" s="183" t="s">
        <v>1070</v>
      </c>
      <c r="D424" s="183" t="s">
        <v>407</v>
      </c>
      <c r="E424" s="184" t="s">
        <v>1071</v>
      </c>
      <c r="F424" s="185" t="s">
        <v>1072</v>
      </c>
      <c r="G424" s="186" t="s">
        <v>245</v>
      </c>
      <c r="H424" s="187">
        <v>4</v>
      </c>
      <c r="I424" s="188"/>
      <c r="J424" s="189">
        <f t="shared" si="105"/>
        <v>0</v>
      </c>
      <c r="K424" s="190"/>
      <c r="L424" s="191"/>
      <c r="M424" s="192" t="s">
        <v>1</v>
      </c>
      <c r="N424" s="193" t="s">
        <v>39</v>
      </c>
      <c r="O424" s="60"/>
      <c r="P424" s="174">
        <f t="shared" si="106"/>
        <v>0</v>
      </c>
      <c r="Q424" s="174">
        <v>0</v>
      </c>
      <c r="R424" s="174">
        <f t="shared" si="107"/>
        <v>0</v>
      </c>
      <c r="S424" s="174">
        <v>0</v>
      </c>
      <c r="T424" s="175">
        <f t="shared" si="108"/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76" t="s">
        <v>226</v>
      </c>
      <c r="AT424" s="176" t="s">
        <v>407</v>
      </c>
      <c r="AU424" s="176" t="s">
        <v>151</v>
      </c>
      <c r="AY424" s="16" t="s">
        <v>173</v>
      </c>
      <c r="BE424" s="177">
        <f t="shared" si="109"/>
        <v>0</v>
      </c>
      <c r="BF424" s="177">
        <f t="shared" si="110"/>
        <v>0</v>
      </c>
      <c r="BG424" s="177">
        <f t="shared" si="111"/>
        <v>0</v>
      </c>
      <c r="BH424" s="177">
        <f t="shared" si="112"/>
        <v>0</v>
      </c>
      <c r="BI424" s="177">
        <f t="shared" si="113"/>
        <v>0</v>
      </c>
      <c r="BJ424" s="16" t="s">
        <v>151</v>
      </c>
      <c r="BK424" s="177">
        <f t="shared" si="114"/>
        <v>0</v>
      </c>
      <c r="BL424" s="16" t="s">
        <v>201</v>
      </c>
      <c r="BM424" s="176" t="s">
        <v>1073</v>
      </c>
    </row>
    <row r="425" spans="1:65" s="2" customFormat="1" ht="24.2" customHeight="1">
      <c r="A425" s="31"/>
      <c r="B425" s="129"/>
      <c r="C425" s="183" t="s">
        <v>755</v>
      </c>
      <c r="D425" s="183" t="s">
        <v>407</v>
      </c>
      <c r="E425" s="184" t="s">
        <v>1074</v>
      </c>
      <c r="F425" s="185" t="s">
        <v>1075</v>
      </c>
      <c r="G425" s="186" t="s">
        <v>245</v>
      </c>
      <c r="H425" s="187">
        <v>4</v>
      </c>
      <c r="I425" s="188"/>
      <c r="J425" s="189">
        <f t="shared" ref="J425:J441" si="115">ROUND(I425*H425,2)</f>
        <v>0</v>
      </c>
      <c r="K425" s="190"/>
      <c r="L425" s="191"/>
      <c r="M425" s="192" t="s">
        <v>1</v>
      </c>
      <c r="N425" s="193" t="s">
        <v>39</v>
      </c>
      <c r="O425" s="60"/>
      <c r="P425" s="174">
        <f t="shared" ref="P425:P441" si="116">O425*H425</f>
        <v>0</v>
      </c>
      <c r="Q425" s="174">
        <v>0</v>
      </c>
      <c r="R425" s="174">
        <f t="shared" ref="R425:R441" si="117">Q425*H425</f>
        <v>0</v>
      </c>
      <c r="S425" s="174">
        <v>0</v>
      </c>
      <c r="T425" s="175">
        <f t="shared" ref="T425:T441" si="118">S425*H425</f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176" t="s">
        <v>226</v>
      </c>
      <c r="AT425" s="176" t="s">
        <v>407</v>
      </c>
      <c r="AU425" s="176" t="s">
        <v>151</v>
      </c>
      <c r="AY425" s="16" t="s">
        <v>173</v>
      </c>
      <c r="BE425" s="177">
        <f t="shared" ref="BE425:BE441" si="119">IF(N425="základná",J425,0)</f>
        <v>0</v>
      </c>
      <c r="BF425" s="177">
        <f t="shared" ref="BF425:BF441" si="120">IF(N425="znížená",J425,0)</f>
        <v>0</v>
      </c>
      <c r="BG425" s="177">
        <f t="shared" ref="BG425:BG441" si="121">IF(N425="zákl. prenesená",J425,0)</f>
        <v>0</v>
      </c>
      <c r="BH425" s="177">
        <f t="shared" ref="BH425:BH441" si="122">IF(N425="zníž. prenesená",J425,0)</f>
        <v>0</v>
      </c>
      <c r="BI425" s="177">
        <f t="shared" ref="BI425:BI441" si="123">IF(N425="nulová",J425,0)</f>
        <v>0</v>
      </c>
      <c r="BJ425" s="16" t="s">
        <v>151</v>
      </c>
      <c r="BK425" s="177">
        <f t="shared" ref="BK425:BK441" si="124">ROUND(I425*H425,2)</f>
        <v>0</v>
      </c>
      <c r="BL425" s="16" t="s">
        <v>201</v>
      </c>
      <c r="BM425" s="176" t="s">
        <v>1076</v>
      </c>
    </row>
    <row r="426" spans="1:65" s="2" customFormat="1" ht="33" customHeight="1">
      <c r="A426" s="31"/>
      <c r="B426" s="129"/>
      <c r="C426" s="183" t="s">
        <v>1077</v>
      </c>
      <c r="D426" s="183" t="s">
        <v>407</v>
      </c>
      <c r="E426" s="184" t="s">
        <v>1078</v>
      </c>
      <c r="F426" s="185" t="s">
        <v>1079</v>
      </c>
      <c r="G426" s="186" t="s">
        <v>245</v>
      </c>
      <c r="H426" s="187">
        <v>9</v>
      </c>
      <c r="I426" s="188"/>
      <c r="J426" s="189">
        <f t="shared" si="115"/>
        <v>0</v>
      </c>
      <c r="K426" s="190"/>
      <c r="L426" s="191"/>
      <c r="M426" s="192" t="s">
        <v>1</v>
      </c>
      <c r="N426" s="193" t="s">
        <v>39</v>
      </c>
      <c r="O426" s="60"/>
      <c r="P426" s="174">
        <f t="shared" si="116"/>
        <v>0</v>
      </c>
      <c r="Q426" s="174">
        <v>0</v>
      </c>
      <c r="R426" s="174">
        <f t="shared" si="117"/>
        <v>0</v>
      </c>
      <c r="S426" s="174">
        <v>0</v>
      </c>
      <c r="T426" s="175">
        <f t="shared" si="118"/>
        <v>0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176" t="s">
        <v>226</v>
      </c>
      <c r="AT426" s="176" t="s">
        <v>407</v>
      </c>
      <c r="AU426" s="176" t="s">
        <v>151</v>
      </c>
      <c r="AY426" s="16" t="s">
        <v>173</v>
      </c>
      <c r="BE426" s="177">
        <f t="shared" si="119"/>
        <v>0</v>
      </c>
      <c r="BF426" s="177">
        <f t="shared" si="120"/>
        <v>0</v>
      </c>
      <c r="BG426" s="177">
        <f t="shared" si="121"/>
        <v>0</v>
      </c>
      <c r="BH426" s="177">
        <f t="shared" si="122"/>
        <v>0</v>
      </c>
      <c r="BI426" s="177">
        <f t="shared" si="123"/>
        <v>0</v>
      </c>
      <c r="BJ426" s="16" t="s">
        <v>151</v>
      </c>
      <c r="BK426" s="177">
        <f t="shared" si="124"/>
        <v>0</v>
      </c>
      <c r="BL426" s="16" t="s">
        <v>201</v>
      </c>
      <c r="BM426" s="176" t="s">
        <v>1080</v>
      </c>
    </row>
    <row r="427" spans="1:65" s="2" customFormat="1" ht="24.2" customHeight="1">
      <c r="A427" s="31"/>
      <c r="B427" s="129"/>
      <c r="C427" s="183" t="s">
        <v>759</v>
      </c>
      <c r="D427" s="183" t="s">
        <v>407</v>
      </c>
      <c r="E427" s="184" t="s">
        <v>1081</v>
      </c>
      <c r="F427" s="185" t="s">
        <v>1082</v>
      </c>
      <c r="G427" s="186" t="s">
        <v>245</v>
      </c>
      <c r="H427" s="187">
        <v>6</v>
      </c>
      <c r="I427" s="188"/>
      <c r="J427" s="189">
        <f t="shared" si="115"/>
        <v>0</v>
      </c>
      <c r="K427" s="190"/>
      <c r="L427" s="191"/>
      <c r="M427" s="192" t="s">
        <v>1</v>
      </c>
      <c r="N427" s="193" t="s">
        <v>39</v>
      </c>
      <c r="O427" s="60"/>
      <c r="P427" s="174">
        <f t="shared" si="116"/>
        <v>0</v>
      </c>
      <c r="Q427" s="174">
        <v>0</v>
      </c>
      <c r="R427" s="174">
        <f t="shared" si="117"/>
        <v>0</v>
      </c>
      <c r="S427" s="174">
        <v>0</v>
      </c>
      <c r="T427" s="175">
        <f t="shared" si="118"/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76" t="s">
        <v>226</v>
      </c>
      <c r="AT427" s="176" t="s">
        <v>407</v>
      </c>
      <c r="AU427" s="176" t="s">
        <v>151</v>
      </c>
      <c r="AY427" s="16" t="s">
        <v>173</v>
      </c>
      <c r="BE427" s="177">
        <f t="shared" si="119"/>
        <v>0</v>
      </c>
      <c r="BF427" s="177">
        <f t="shared" si="120"/>
        <v>0</v>
      </c>
      <c r="BG427" s="177">
        <f t="shared" si="121"/>
        <v>0</v>
      </c>
      <c r="BH427" s="177">
        <f t="shared" si="122"/>
        <v>0</v>
      </c>
      <c r="BI427" s="177">
        <f t="shared" si="123"/>
        <v>0</v>
      </c>
      <c r="BJ427" s="16" t="s">
        <v>151</v>
      </c>
      <c r="BK427" s="177">
        <f t="shared" si="124"/>
        <v>0</v>
      </c>
      <c r="BL427" s="16" t="s">
        <v>201</v>
      </c>
      <c r="BM427" s="176" t="s">
        <v>1083</v>
      </c>
    </row>
    <row r="428" spans="1:65" s="2" customFormat="1" ht="37.9" customHeight="1">
      <c r="A428" s="31"/>
      <c r="B428" s="129"/>
      <c r="C428" s="183" t="s">
        <v>1084</v>
      </c>
      <c r="D428" s="183" t="s">
        <v>407</v>
      </c>
      <c r="E428" s="184" t="s">
        <v>1085</v>
      </c>
      <c r="F428" s="185" t="s">
        <v>1086</v>
      </c>
      <c r="G428" s="186" t="s">
        <v>245</v>
      </c>
      <c r="H428" s="187">
        <v>2</v>
      </c>
      <c r="I428" s="188"/>
      <c r="J428" s="189">
        <f t="shared" si="115"/>
        <v>0</v>
      </c>
      <c r="K428" s="190"/>
      <c r="L428" s="191"/>
      <c r="M428" s="192" t="s">
        <v>1</v>
      </c>
      <c r="N428" s="193" t="s">
        <v>39</v>
      </c>
      <c r="O428" s="60"/>
      <c r="P428" s="174">
        <f t="shared" si="116"/>
        <v>0</v>
      </c>
      <c r="Q428" s="174">
        <v>0</v>
      </c>
      <c r="R428" s="174">
        <f t="shared" si="117"/>
        <v>0</v>
      </c>
      <c r="S428" s="174">
        <v>0</v>
      </c>
      <c r="T428" s="175">
        <f t="shared" si="118"/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76" t="s">
        <v>226</v>
      </c>
      <c r="AT428" s="176" t="s">
        <v>407</v>
      </c>
      <c r="AU428" s="176" t="s">
        <v>151</v>
      </c>
      <c r="AY428" s="16" t="s">
        <v>173</v>
      </c>
      <c r="BE428" s="177">
        <f t="shared" si="119"/>
        <v>0</v>
      </c>
      <c r="BF428" s="177">
        <f t="shared" si="120"/>
        <v>0</v>
      </c>
      <c r="BG428" s="177">
        <f t="shared" si="121"/>
        <v>0</v>
      </c>
      <c r="BH428" s="177">
        <f t="shared" si="122"/>
        <v>0</v>
      </c>
      <c r="BI428" s="177">
        <f t="shared" si="123"/>
        <v>0</v>
      </c>
      <c r="BJ428" s="16" t="s">
        <v>151</v>
      </c>
      <c r="BK428" s="177">
        <f t="shared" si="124"/>
        <v>0</v>
      </c>
      <c r="BL428" s="16" t="s">
        <v>201</v>
      </c>
      <c r="BM428" s="176" t="s">
        <v>1087</v>
      </c>
    </row>
    <row r="429" spans="1:65" s="2" customFormat="1" ht="24.2" customHeight="1">
      <c r="A429" s="31"/>
      <c r="B429" s="129"/>
      <c r="C429" s="183" t="s">
        <v>760</v>
      </c>
      <c r="D429" s="183" t="s">
        <v>407</v>
      </c>
      <c r="E429" s="184" t="s">
        <v>1088</v>
      </c>
      <c r="F429" s="185" t="s">
        <v>1089</v>
      </c>
      <c r="G429" s="186" t="s">
        <v>245</v>
      </c>
      <c r="H429" s="187">
        <v>1</v>
      </c>
      <c r="I429" s="188"/>
      <c r="J429" s="189">
        <f t="shared" si="115"/>
        <v>0</v>
      </c>
      <c r="K429" s="190"/>
      <c r="L429" s="191"/>
      <c r="M429" s="192" t="s">
        <v>1</v>
      </c>
      <c r="N429" s="193" t="s">
        <v>39</v>
      </c>
      <c r="O429" s="60"/>
      <c r="P429" s="174">
        <f t="shared" si="116"/>
        <v>0</v>
      </c>
      <c r="Q429" s="174">
        <v>0</v>
      </c>
      <c r="R429" s="174">
        <f t="shared" si="117"/>
        <v>0</v>
      </c>
      <c r="S429" s="174">
        <v>0</v>
      </c>
      <c r="T429" s="175">
        <f t="shared" si="118"/>
        <v>0</v>
      </c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R429" s="176" t="s">
        <v>226</v>
      </c>
      <c r="AT429" s="176" t="s">
        <v>407</v>
      </c>
      <c r="AU429" s="176" t="s">
        <v>151</v>
      </c>
      <c r="AY429" s="16" t="s">
        <v>173</v>
      </c>
      <c r="BE429" s="177">
        <f t="shared" si="119"/>
        <v>0</v>
      </c>
      <c r="BF429" s="177">
        <f t="shared" si="120"/>
        <v>0</v>
      </c>
      <c r="BG429" s="177">
        <f t="shared" si="121"/>
        <v>0</v>
      </c>
      <c r="BH429" s="177">
        <f t="shared" si="122"/>
        <v>0</v>
      </c>
      <c r="BI429" s="177">
        <f t="shared" si="123"/>
        <v>0</v>
      </c>
      <c r="BJ429" s="16" t="s">
        <v>151</v>
      </c>
      <c r="BK429" s="177">
        <f t="shared" si="124"/>
        <v>0</v>
      </c>
      <c r="BL429" s="16" t="s">
        <v>201</v>
      </c>
      <c r="BM429" s="176" t="s">
        <v>1090</v>
      </c>
    </row>
    <row r="430" spans="1:65" s="2" customFormat="1" ht="33" customHeight="1">
      <c r="A430" s="31"/>
      <c r="B430" s="129"/>
      <c r="C430" s="183" t="s">
        <v>1091</v>
      </c>
      <c r="D430" s="183" t="s">
        <v>407</v>
      </c>
      <c r="E430" s="184" t="s">
        <v>1092</v>
      </c>
      <c r="F430" s="185" t="s">
        <v>1093</v>
      </c>
      <c r="G430" s="186" t="s">
        <v>245</v>
      </c>
      <c r="H430" s="187">
        <v>1</v>
      </c>
      <c r="I430" s="188"/>
      <c r="J430" s="189">
        <f t="shared" si="115"/>
        <v>0</v>
      </c>
      <c r="K430" s="190"/>
      <c r="L430" s="191"/>
      <c r="M430" s="192" t="s">
        <v>1</v>
      </c>
      <c r="N430" s="193" t="s">
        <v>39</v>
      </c>
      <c r="O430" s="60"/>
      <c r="P430" s="174">
        <f t="shared" si="116"/>
        <v>0</v>
      </c>
      <c r="Q430" s="174">
        <v>0</v>
      </c>
      <c r="R430" s="174">
        <f t="shared" si="117"/>
        <v>0</v>
      </c>
      <c r="S430" s="174">
        <v>0</v>
      </c>
      <c r="T430" s="175">
        <f t="shared" si="118"/>
        <v>0</v>
      </c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R430" s="176" t="s">
        <v>226</v>
      </c>
      <c r="AT430" s="176" t="s">
        <v>407</v>
      </c>
      <c r="AU430" s="176" t="s">
        <v>151</v>
      </c>
      <c r="AY430" s="16" t="s">
        <v>173</v>
      </c>
      <c r="BE430" s="177">
        <f t="shared" si="119"/>
        <v>0</v>
      </c>
      <c r="BF430" s="177">
        <f t="shared" si="120"/>
        <v>0</v>
      </c>
      <c r="BG430" s="177">
        <f t="shared" si="121"/>
        <v>0</v>
      </c>
      <c r="BH430" s="177">
        <f t="shared" si="122"/>
        <v>0</v>
      </c>
      <c r="BI430" s="177">
        <f t="shared" si="123"/>
        <v>0</v>
      </c>
      <c r="BJ430" s="16" t="s">
        <v>151</v>
      </c>
      <c r="BK430" s="177">
        <f t="shared" si="124"/>
        <v>0</v>
      </c>
      <c r="BL430" s="16" t="s">
        <v>201</v>
      </c>
      <c r="BM430" s="176" t="s">
        <v>1094</v>
      </c>
    </row>
    <row r="431" spans="1:65" s="2" customFormat="1" ht="24.2" customHeight="1">
      <c r="A431" s="31"/>
      <c r="B431" s="129"/>
      <c r="C431" s="183" t="s">
        <v>765</v>
      </c>
      <c r="D431" s="183" t="s">
        <v>407</v>
      </c>
      <c r="E431" s="184" t="s">
        <v>1095</v>
      </c>
      <c r="F431" s="185" t="s">
        <v>1096</v>
      </c>
      <c r="G431" s="186" t="s">
        <v>245</v>
      </c>
      <c r="H431" s="187">
        <v>3</v>
      </c>
      <c r="I431" s="188"/>
      <c r="J431" s="189">
        <f t="shared" si="115"/>
        <v>0</v>
      </c>
      <c r="K431" s="190"/>
      <c r="L431" s="191"/>
      <c r="M431" s="192" t="s">
        <v>1</v>
      </c>
      <c r="N431" s="193" t="s">
        <v>39</v>
      </c>
      <c r="O431" s="60"/>
      <c r="P431" s="174">
        <f t="shared" si="116"/>
        <v>0</v>
      </c>
      <c r="Q431" s="174">
        <v>0</v>
      </c>
      <c r="R431" s="174">
        <f t="shared" si="117"/>
        <v>0</v>
      </c>
      <c r="S431" s="174">
        <v>0</v>
      </c>
      <c r="T431" s="175">
        <f t="shared" si="118"/>
        <v>0</v>
      </c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R431" s="176" t="s">
        <v>226</v>
      </c>
      <c r="AT431" s="176" t="s">
        <v>407</v>
      </c>
      <c r="AU431" s="176" t="s">
        <v>151</v>
      </c>
      <c r="AY431" s="16" t="s">
        <v>173</v>
      </c>
      <c r="BE431" s="177">
        <f t="shared" si="119"/>
        <v>0</v>
      </c>
      <c r="BF431" s="177">
        <f t="shared" si="120"/>
        <v>0</v>
      </c>
      <c r="BG431" s="177">
        <f t="shared" si="121"/>
        <v>0</v>
      </c>
      <c r="BH431" s="177">
        <f t="shared" si="122"/>
        <v>0</v>
      </c>
      <c r="BI431" s="177">
        <f t="shared" si="123"/>
        <v>0</v>
      </c>
      <c r="BJ431" s="16" t="s">
        <v>151</v>
      </c>
      <c r="BK431" s="177">
        <f t="shared" si="124"/>
        <v>0</v>
      </c>
      <c r="BL431" s="16" t="s">
        <v>201</v>
      </c>
      <c r="BM431" s="176" t="s">
        <v>1097</v>
      </c>
    </row>
    <row r="432" spans="1:65" s="2" customFormat="1" ht="37.9" customHeight="1">
      <c r="A432" s="31"/>
      <c r="B432" s="129"/>
      <c r="C432" s="183" t="s">
        <v>1098</v>
      </c>
      <c r="D432" s="183" t="s">
        <v>407</v>
      </c>
      <c r="E432" s="184" t="s">
        <v>1099</v>
      </c>
      <c r="F432" s="185" t="s">
        <v>1100</v>
      </c>
      <c r="G432" s="186" t="s">
        <v>245</v>
      </c>
      <c r="H432" s="187">
        <v>2</v>
      </c>
      <c r="I432" s="188"/>
      <c r="J432" s="189">
        <f t="shared" si="115"/>
        <v>0</v>
      </c>
      <c r="K432" s="190"/>
      <c r="L432" s="191"/>
      <c r="M432" s="192" t="s">
        <v>1</v>
      </c>
      <c r="N432" s="193" t="s">
        <v>39</v>
      </c>
      <c r="O432" s="60"/>
      <c r="P432" s="174">
        <f t="shared" si="116"/>
        <v>0</v>
      </c>
      <c r="Q432" s="174">
        <v>0</v>
      </c>
      <c r="R432" s="174">
        <f t="shared" si="117"/>
        <v>0</v>
      </c>
      <c r="S432" s="174">
        <v>0</v>
      </c>
      <c r="T432" s="175">
        <f t="shared" si="118"/>
        <v>0</v>
      </c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R432" s="176" t="s">
        <v>226</v>
      </c>
      <c r="AT432" s="176" t="s">
        <v>407</v>
      </c>
      <c r="AU432" s="176" t="s">
        <v>151</v>
      </c>
      <c r="AY432" s="16" t="s">
        <v>173</v>
      </c>
      <c r="BE432" s="177">
        <f t="shared" si="119"/>
        <v>0</v>
      </c>
      <c r="BF432" s="177">
        <f t="shared" si="120"/>
        <v>0</v>
      </c>
      <c r="BG432" s="177">
        <f t="shared" si="121"/>
        <v>0</v>
      </c>
      <c r="BH432" s="177">
        <f t="shared" si="122"/>
        <v>0</v>
      </c>
      <c r="BI432" s="177">
        <f t="shared" si="123"/>
        <v>0</v>
      </c>
      <c r="BJ432" s="16" t="s">
        <v>151</v>
      </c>
      <c r="BK432" s="177">
        <f t="shared" si="124"/>
        <v>0</v>
      </c>
      <c r="BL432" s="16" t="s">
        <v>201</v>
      </c>
      <c r="BM432" s="176" t="s">
        <v>1101</v>
      </c>
    </row>
    <row r="433" spans="1:65" s="2" customFormat="1" ht="24.2" customHeight="1">
      <c r="A433" s="31"/>
      <c r="B433" s="129"/>
      <c r="C433" s="183" t="s">
        <v>770</v>
      </c>
      <c r="D433" s="183" t="s">
        <v>407</v>
      </c>
      <c r="E433" s="184" t="s">
        <v>1102</v>
      </c>
      <c r="F433" s="185" t="s">
        <v>1103</v>
      </c>
      <c r="G433" s="186" t="s">
        <v>245</v>
      </c>
      <c r="H433" s="187">
        <v>15</v>
      </c>
      <c r="I433" s="188"/>
      <c r="J433" s="189">
        <f t="shared" si="115"/>
        <v>0</v>
      </c>
      <c r="K433" s="190"/>
      <c r="L433" s="191"/>
      <c r="M433" s="192" t="s">
        <v>1</v>
      </c>
      <c r="N433" s="193" t="s">
        <v>39</v>
      </c>
      <c r="O433" s="60"/>
      <c r="P433" s="174">
        <f t="shared" si="116"/>
        <v>0</v>
      </c>
      <c r="Q433" s="174">
        <v>0</v>
      </c>
      <c r="R433" s="174">
        <f t="shared" si="117"/>
        <v>0</v>
      </c>
      <c r="S433" s="174">
        <v>0</v>
      </c>
      <c r="T433" s="175">
        <f t="shared" si="118"/>
        <v>0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R433" s="176" t="s">
        <v>226</v>
      </c>
      <c r="AT433" s="176" t="s">
        <v>407</v>
      </c>
      <c r="AU433" s="176" t="s">
        <v>151</v>
      </c>
      <c r="AY433" s="16" t="s">
        <v>173</v>
      </c>
      <c r="BE433" s="177">
        <f t="shared" si="119"/>
        <v>0</v>
      </c>
      <c r="BF433" s="177">
        <f t="shared" si="120"/>
        <v>0</v>
      </c>
      <c r="BG433" s="177">
        <f t="shared" si="121"/>
        <v>0</v>
      </c>
      <c r="BH433" s="177">
        <f t="shared" si="122"/>
        <v>0</v>
      </c>
      <c r="BI433" s="177">
        <f t="shared" si="123"/>
        <v>0</v>
      </c>
      <c r="BJ433" s="16" t="s">
        <v>151</v>
      </c>
      <c r="BK433" s="177">
        <f t="shared" si="124"/>
        <v>0</v>
      </c>
      <c r="BL433" s="16" t="s">
        <v>201</v>
      </c>
      <c r="BM433" s="176" t="s">
        <v>1104</v>
      </c>
    </row>
    <row r="434" spans="1:65" s="2" customFormat="1" ht="33" customHeight="1">
      <c r="A434" s="31"/>
      <c r="B434" s="129"/>
      <c r="C434" s="183" t="s">
        <v>1105</v>
      </c>
      <c r="D434" s="183" t="s">
        <v>407</v>
      </c>
      <c r="E434" s="184" t="s">
        <v>1106</v>
      </c>
      <c r="F434" s="185" t="s">
        <v>1107</v>
      </c>
      <c r="G434" s="186" t="s">
        <v>245</v>
      </c>
      <c r="H434" s="187">
        <v>2</v>
      </c>
      <c r="I434" s="188"/>
      <c r="J434" s="189">
        <f t="shared" si="115"/>
        <v>0</v>
      </c>
      <c r="K434" s="190"/>
      <c r="L434" s="191"/>
      <c r="M434" s="192" t="s">
        <v>1</v>
      </c>
      <c r="N434" s="193" t="s">
        <v>39</v>
      </c>
      <c r="O434" s="60"/>
      <c r="P434" s="174">
        <f t="shared" si="116"/>
        <v>0</v>
      </c>
      <c r="Q434" s="174">
        <v>0</v>
      </c>
      <c r="R434" s="174">
        <f t="shared" si="117"/>
        <v>0</v>
      </c>
      <c r="S434" s="174">
        <v>0</v>
      </c>
      <c r="T434" s="175">
        <f t="shared" si="118"/>
        <v>0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76" t="s">
        <v>226</v>
      </c>
      <c r="AT434" s="176" t="s">
        <v>407</v>
      </c>
      <c r="AU434" s="176" t="s">
        <v>151</v>
      </c>
      <c r="AY434" s="16" t="s">
        <v>173</v>
      </c>
      <c r="BE434" s="177">
        <f t="shared" si="119"/>
        <v>0</v>
      </c>
      <c r="BF434" s="177">
        <f t="shared" si="120"/>
        <v>0</v>
      </c>
      <c r="BG434" s="177">
        <f t="shared" si="121"/>
        <v>0</v>
      </c>
      <c r="BH434" s="177">
        <f t="shared" si="122"/>
        <v>0</v>
      </c>
      <c r="BI434" s="177">
        <f t="shared" si="123"/>
        <v>0</v>
      </c>
      <c r="BJ434" s="16" t="s">
        <v>151</v>
      </c>
      <c r="BK434" s="177">
        <f t="shared" si="124"/>
        <v>0</v>
      </c>
      <c r="BL434" s="16" t="s">
        <v>201</v>
      </c>
      <c r="BM434" s="176" t="s">
        <v>1108</v>
      </c>
    </row>
    <row r="435" spans="1:65" s="2" customFormat="1" ht="24.2" customHeight="1">
      <c r="A435" s="31"/>
      <c r="B435" s="129"/>
      <c r="C435" s="183" t="s">
        <v>775</v>
      </c>
      <c r="D435" s="183" t="s">
        <v>407</v>
      </c>
      <c r="E435" s="184" t="s">
        <v>1109</v>
      </c>
      <c r="F435" s="185" t="s">
        <v>1110</v>
      </c>
      <c r="G435" s="186" t="s">
        <v>245</v>
      </c>
      <c r="H435" s="187">
        <v>27</v>
      </c>
      <c r="I435" s="188"/>
      <c r="J435" s="189">
        <f t="shared" si="115"/>
        <v>0</v>
      </c>
      <c r="K435" s="190"/>
      <c r="L435" s="191"/>
      <c r="M435" s="192" t="s">
        <v>1</v>
      </c>
      <c r="N435" s="193" t="s">
        <v>39</v>
      </c>
      <c r="O435" s="60"/>
      <c r="P435" s="174">
        <f t="shared" si="116"/>
        <v>0</v>
      </c>
      <c r="Q435" s="174">
        <v>0</v>
      </c>
      <c r="R435" s="174">
        <f t="shared" si="117"/>
        <v>0</v>
      </c>
      <c r="S435" s="174">
        <v>0</v>
      </c>
      <c r="T435" s="175">
        <f t="shared" si="118"/>
        <v>0</v>
      </c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R435" s="176" t="s">
        <v>226</v>
      </c>
      <c r="AT435" s="176" t="s">
        <v>407</v>
      </c>
      <c r="AU435" s="176" t="s">
        <v>151</v>
      </c>
      <c r="AY435" s="16" t="s">
        <v>173</v>
      </c>
      <c r="BE435" s="177">
        <f t="shared" si="119"/>
        <v>0</v>
      </c>
      <c r="BF435" s="177">
        <f t="shared" si="120"/>
        <v>0</v>
      </c>
      <c r="BG435" s="177">
        <f t="shared" si="121"/>
        <v>0</v>
      </c>
      <c r="BH435" s="177">
        <f t="shared" si="122"/>
        <v>0</v>
      </c>
      <c r="BI435" s="177">
        <f t="shared" si="123"/>
        <v>0</v>
      </c>
      <c r="BJ435" s="16" t="s">
        <v>151</v>
      </c>
      <c r="BK435" s="177">
        <f t="shared" si="124"/>
        <v>0</v>
      </c>
      <c r="BL435" s="16" t="s">
        <v>201</v>
      </c>
      <c r="BM435" s="176" t="s">
        <v>1111</v>
      </c>
    </row>
    <row r="436" spans="1:65" s="2" customFormat="1" ht="24.2" customHeight="1">
      <c r="A436" s="31"/>
      <c r="B436" s="129"/>
      <c r="C436" s="183" t="s">
        <v>1112</v>
      </c>
      <c r="D436" s="183" t="s">
        <v>407</v>
      </c>
      <c r="E436" s="184" t="s">
        <v>1113</v>
      </c>
      <c r="F436" s="185" t="s">
        <v>1114</v>
      </c>
      <c r="G436" s="186" t="s">
        <v>245</v>
      </c>
      <c r="H436" s="187">
        <v>81</v>
      </c>
      <c r="I436" s="188"/>
      <c r="J436" s="189">
        <f t="shared" si="115"/>
        <v>0</v>
      </c>
      <c r="K436" s="190"/>
      <c r="L436" s="191"/>
      <c r="M436" s="192" t="s">
        <v>1</v>
      </c>
      <c r="N436" s="193" t="s">
        <v>39</v>
      </c>
      <c r="O436" s="60"/>
      <c r="P436" s="174">
        <f t="shared" si="116"/>
        <v>0</v>
      </c>
      <c r="Q436" s="174">
        <v>0</v>
      </c>
      <c r="R436" s="174">
        <f t="shared" si="117"/>
        <v>0</v>
      </c>
      <c r="S436" s="174">
        <v>0</v>
      </c>
      <c r="T436" s="175">
        <f t="shared" si="118"/>
        <v>0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76" t="s">
        <v>226</v>
      </c>
      <c r="AT436" s="176" t="s">
        <v>407</v>
      </c>
      <c r="AU436" s="176" t="s">
        <v>151</v>
      </c>
      <c r="AY436" s="16" t="s">
        <v>173</v>
      </c>
      <c r="BE436" s="177">
        <f t="shared" si="119"/>
        <v>0</v>
      </c>
      <c r="BF436" s="177">
        <f t="shared" si="120"/>
        <v>0</v>
      </c>
      <c r="BG436" s="177">
        <f t="shared" si="121"/>
        <v>0</v>
      </c>
      <c r="BH436" s="177">
        <f t="shared" si="122"/>
        <v>0</v>
      </c>
      <c r="BI436" s="177">
        <f t="shared" si="123"/>
        <v>0</v>
      </c>
      <c r="BJ436" s="16" t="s">
        <v>151</v>
      </c>
      <c r="BK436" s="177">
        <f t="shared" si="124"/>
        <v>0</v>
      </c>
      <c r="BL436" s="16" t="s">
        <v>201</v>
      </c>
      <c r="BM436" s="176" t="s">
        <v>1115</v>
      </c>
    </row>
    <row r="437" spans="1:65" s="2" customFormat="1" ht="24.2" customHeight="1">
      <c r="A437" s="31"/>
      <c r="B437" s="129"/>
      <c r="C437" s="164" t="s">
        <v>778</v>
      </c>
      <c r="D437" s="164" t="s">
        <v>176</v>
      </c>
      <c r="E437" s="165" t="s">
        <v>1116</v>
      </c>
      <c r="F437" s="166" t="s">
        <v>1117</v>
      </c>
      <c r="G437" s="167" t="s">
        <v>240</v>
      </c>
      <c r="H437" s="168">
        <v>90.05</v>
      </c>
      <c r="I437" s="169"/>
      <c r="J437" s="170">
        <f t="shared" si="115"/>
        <v>0</v>
      </c>
      <c r="K437" s="171"/>
      <c r="L437" s="32"/>
      <c r="M437" s="172" t="s">
        <v>1</v>
      </c>
      <c r="N437" s="173" t="s">
        <v>39</v>
      </c>
      <c r="O437" s="60"/>
      <c r="P437" s="174">
        <f t="shared" si="116"/>
        <v>0</v>
      </c>
      <c r="Q437" s="174">
        <v>0</v>
      </c>
      <c r="R437" s="174">
        <f t="shared" si="117"/>
        <v>0</v>
      </c>
      <c r="S437" s="174">
        <v>0</v>
      </c>
      <c r="T437" s="175">
        <f t="shared" si="118"/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76" t="s">
        <v>201</v>
      </c>
      <c r="AT437" s="176" t="s">
        <v>176</v>
      </c>
      <c r="AU437" s="176" t="s">
        <v>151</v>
      </c>
      <c r="AY437" s="16" t="s">
        <v>173</v>
      </c>
      <c r="BE437" s="177">
        <f t="shared" si="119"/>
        <v>0</v>
      </c>
      <c r="BF437" s="177">
        <f t="shared" si="120"/>
        <v>0</v>
      </c>
      <c r="BG437" s="177">
        <f t="shared" si="121"/>
        <v>0</v>
      </c>
      <c r="BH437" s="177">
        <f t="shared" si="122"/>
        <v>0</v>
      </c>
      <c r="BI437" s="177">
        <f t="shared" si="123"/>
        <v>0</v>
      </c>
      <c r="BJ437" s="16" t="s">
        <v>151</v>
      </c>
      <c r="BK437" s="177">
        <f t="shared" si="124"/>
        <v>0</v>
      </c>
      <c r="BL437" s="16" t="s">
        <v>201</v>
      </c>
      <c r="BM437" s="176" t="s">
        <v>1118</v>
      </c>
    </row>
    <row r="438" spans="1:65" s="2" customFormat="1" ht="16.5" customHeight="1">
      <c r="A438" s="31"/>
      <c r="B438" s="129"/>
      <c r="C438" s="183" t="s">
        <v>1119</v>
      </c>
      <c r="D438" s="183" t="s">
        <v>407</v>
      </c>
      <c r="E438" s="184" t="s">
        <v>1120</v>
      </c>
      <c r="F438" s="185" t="s">
        <v>1121</v>
      </c>
      <c r="G438" s="186" t="s">
        <v>240</v>
      </c>
      <c r="H438" s="187">
        <v>90.05</v>
      </c>
      <c r="I438" s="188"/>
      <c r="J438" s="189">
        <f t="shared" si="115"/>
        <v>0</v>
      </c>
      <c r="K438" s="190"/>
      <c r="L438" s="191"/>
      <c r="M438" s="192" t="s">
        <v>1</v>
      </c>
      <c r="N438" s="193" t="s">
        <v>39</v>
      </c>
      <c r="O438" s="60"/>
      <c r="P438" s="174">
        <f t="shared" si="116"/>
        <v>0</v>
      </c>
      <c r="Q438" s="174">
        <v>0</v>
      </c>
      <c r="R438" s="174">
        <f t="shared" si="117"/>
        <v>0</v>
      </c>
      <c r="S438" s="174">
        <v>0</v>
      </c>
      <c r="T438" s="175">
        <f t="shared" si="118"/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76" t="s">
        <v>226</v>
      </c>
      <c r="AT438" s="176" t="s">
        <v>407</v>
      </c>
      <c r="AU438" s="176" t="s">
        <v>151</v>
      </c>
      <c r="AY438" s="16" t="s">
        <v>173</v>
      </c>
      <c r="BE438" s="177">
        <f t="shared" si="119"/>
        <v>0</v>
      </c>
      <c r="BF438" s="177">
        <f t="shared" si="120"/>
        <v>0</v>
      </c>
      <c r="BG438" s="177">
        <f t="shared" si="121"/>
        <v>0</v>
      </c>
      <c r="BH438" s="177">
        <f t="shared" si="122"/>
        <v>0</v>
      </c>
      <c r="BI438" s="177">
        <f t="shared" si="123"/>
        <v>0</v>
      </c>
      <c r="BJ438" s="16" t="s">
        <v>151</v>
      </c>
      <c r="BK438" s="177">
        <f t="shared" si="124"/>
        <v>0</v>
      </c>
      <c r="BL438" s="16" t="s">
        <v>201</v>
      </c>
      <c r="BM438" s="176" t="s">
        <v>1122</v>
      </c>
    </row>
    <row r="439" spans="1:65" s="2" customFormat="1" ht="21.75" customHeight="1">
      <c r="A439" s="31"/>
      <c r="B439" s="129"/>
      <c r="C439" s="164" t="s">
        <v>787</v>
      </c>
      <c r="D439" s="164" t="s">
        <v>176</v>
      </c>
      <c r="E439" s="165" t="s">
        <v>1123</v>
      </c>
      <c r="F439" s="166" t="s">
        <v>1124</v>
      </c>
      <c r="G439" s="167" t="s">
        <v>245</v>
      </c>
      <c r="H439" s="168">
        <v>20</v>
      </c>
      <c r="I439" s="169"/>
      <c r="J439" s="170">
        <f t="shared" si="115"/>
        <v>0</v>
      </c>
      <c r="K439" s="171"/>
      <c r="L439" s="32"/>
      <c r="M439" s="172" t="s">
        <v>1</v>
      </c>
      <c r="N439" s="173" t="s">
        <v>39</v>
      </c>
      <c r="O439" s="60"/>
      <c r="P439" s="174">
        <f t="shared" si="116"/>
        <v>0</v>
      </c>
      <c r="Q439" s="174">
        <v>0</v>
      </c>
      <c r="R439" s="174">
        <f t="shared" si="117"/>
        <v>0</v>
      </c>
      <c r="S439" s="174">
        <v>0</v>
      </c>
      <c r="T439" s="175">
        <f t="shared" si="118"/>
        <v>0</v>
      </c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R439" s="176" t="s">
        <v>201</v>
      </c>
      <c r="AT439" s="176" t="s">
        <v>176</v>
      </c>
      <c r="AU439" s="176" t="s">
        <v>151</v>
      </c>
      <c r="AY439" s="16" t="s">
        <v>173</v>
      </c>
      <c r="BE439" s="177">
        <f t="shared" si="119"/>
        <v>0</v>
      </c>
      <c r="BF439" s="177">
        <f t="shared" si="120"/>
        <v>0</v>
      </c>
      <c r="BG439" s="177">
        <f t="shared" si="121"/>
        <v>0</v>
      </c>
      <c r="BH439" s="177">
        <f t="shared" si="122"/>
        <v>0</v>
      </c>
      <c r="BI439" s="177">
        <f t="shared" si="123"/>
        <v>0</v>
      </c>
      <c r="BJ439" s="16" t="s">
        <v>151</v>
      </c>
      <c r="BK439" s="177">
        <f t="shared" si="124"/>
        <v>0</v>
      </c>
      <c r="BL439" s="16" t="s">
        <v>201</v>
      </c>
      <c r="BM439" s="176" t="s">
        <v>1125</v>
      </c>
    </row>
    <row r="440" spans="1:65" s="2" customFormat="1" ht="44.25" customHeight="1">
      <c r="A440" s="31"/>
      <c r="B440" s="129"/>
      <c r="C440" s="183" t="s">
        <v>1126</v>
      </c>
      <c r="D440" s="183" t="s">
        <v>407</v>
      </c>
      <c r="E440" s="184" t="s">
        <v>1127</v>
      </c>
      <c r="F440" s="185" t="s">
        <v>1128</v>
      </c>
      <c r="G440" s="186" t="s">
        <v>245</v>
      </c>
      <c r="H440" s="187">
        <v>20</v>
      </c>
      <c r="I440" s="188"/>
      <c r="J440" s="189">
        <f t="shared" si="115"/>
        <v>0</v>
      </c>
      <c r="K440" s="190"/>
      <c r="L440" s="191"/>
      <c r="M440" s="192" t="s">
        <v>1</v>
      </c>
      <c r="N440" s="193" t="s">
        <v>39</v>
      </c>
      <c r="O440" s="60"/>
      <c r="P440" s="174">
        <f t="shared" si="116"/>
        <v>0</v>
      </c>
      <c r="Q440" s="174">
        <v>0</v>
      </c>
      <c r="R440" s="174">
        <f t="shared" si="117"/>
        <v>0</v>
      </c>
      <c r="S440" s="174">
        <v>0</v>
      </c>
      <c r="T440" s="175">
        <f t="shared" si="118"/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76" t="s">
        <v>226</v>
      </c>
      <c r="AT440" s="176" t="s">
        <v>407</v>
      </c>
      <c r="AU440" s="176" t="s">
        <v>151</v>
      </c>
      <c r="AY440" s="16" t="s">
        <v>173</v>
      </c>
      <c r="BE440" s="177">
        <f t="shared" si="119"/>
        <v>0</v>
      </c>
      <c r="BF440" s="177">
        <f t="shared" si="120"/>
        <v>0</v>
      </c>
      <c r="BG440" s="177">
        <f t="shared" si="121"/>
        <v>0</v>
      </c>
      <c r="BH440" s="177">
        <f t="shared" si="122"/>
        <v>0</v>
      </c>
      <c r="BI440" s="177">
        <f t="shared" si="123"/>
        <v>0</v>
      </c>
      <c r="BJ440" s="16" t="s">
        <v>151</v>
      </c>
      <c r="BK440" s="177">
        <f t="shared" si="124"/>
        <v>0</v>
      </c>
      <c r="BL440" s="16" t="s">
        <v>201</v>
      </c>
      <c r="BM440" s="176" t="s">
        <v>1129</v>
      </c>
    </row>
    <row r="441" spans="1:65" s="2" customFormat="1" ht="24.2" customHeight="1">
      <c r="A441" s="31"/>
      <c r="B441" s="129"/>
      <c r="C441" s="164" t="s">
        <v>791</v>
      </c>
      <c r="D441" s="164" t="s">
        <v>176</v>
      </c>
      <c r="E441" s="165" t="s">
        <v>1130</v>
      </c>
      <c r="F441" s="166" t="s">
        <v>1131</v>
      </c>
      <c r="G441" s="167" t="s">
        <v>764</v>
      </c>
      <c r="H441" s="211"/>
      <c r="I441" s="169"/>
      <c r="J441" s="170">
        <f t="shared" si="115"/>
        <v>0</v>
      </c>
      <c r="K441" s="171"/>
      <c r="L441" s="32"/>
      <c r="M441" s="172" t="s">
        <v>1</v>
      </c>
      <c r="N441" s="173" t="s">
        <v>39</v>
      </c>
      <c r="O441" s="60"/>
      <c r="P441" s="174">
        <f t="shared" si="116"/>
        <v>0</v>
      </c>
      <c r="Q441" s="174">
        <v>0</v>
      </c>
      <c r="R441" s="174">
        <f t="shared" si="117"/>
        <v>0</v>
      </c>
      <c r="S441" s="174">
        <v>0</v>
      </c>
      <c r="T441" s="175">
        <f t="shared" si="118"/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76" t="s">
        <v>201</v>
      </c>
      <c r="AT441" s="176" t="s">
        <v>176</v>
      </c>
      <c r="AU441" s="176" t="s">
        <v>151</v>
      </c>
      <c r="AY441" s="16" t="s">
        <v>173</v>
      </c>
      <c r="BE441" s="177">
        <f t="shared" si="119"/>
        <v>0</v>
      </c>
      <c r="BF441" s="177">
        <f t="shared" si="120"/>
        <v>0</v>
      </c>
      <c r="BG441" s="177">
        <f t="shared" si="121"/>
        <v>0</v>
      </c>
      <c r="BH441" s="177">
        <f t="shared" si="122"/>
        <v>0</v>
      </c>
      <c r="BI441" s="177">
        <f t="shared" si="123"/>
        <v>0</v>
      </c>
      <c r="BJ441" s="16" t="s">
        <v>151</v>
      </c>
      <c r="BK441" s="177">
        <f t="shared" si="124"/>
        <v>0</v>
      </c>
      <c r="BL441" s="16" t="s">
        <v>201</v>
      </c>
      <c r="BM441" s="176" t="s">
        <v>1132</v>
      </c>
    </row>
    <row r="442" spans="1:65" s="12" customFormat="1" ht="22.9" customHeight="1">
      <c r="B442" s="151"/>
      <c r="D442" s="152" t="s">
        <v>72</v>
      </c>
      <c r="E442" s="162" t="s">
        <v>370</v>
      </c>
      <c r="F442" s="162" t="s">
        <v>1133</v>
      </c>
      <c r="I442" s="154"/>
      <c r="J442" s="163">
        <f>BK442</f>
        <v>0</v>
      </c>
      <c r="L442" s="151"/>
      <c r="M442" s="156"/>
      <c r="N442" s="157"/>
      <c r="O442" s="157"/>
      <c r="P442" s="158">
        <f>SUM(P443:P470)</f>
        <v>0</v>
      </c>
      <c r="Q442" s="157"/>
      <c r="R442" s="158">
        <f>SUM(R443:R470)</f>
        <v>31.418759999999999</v>
      </c>
      <c r="S442" s="157"/>
      <c r="T442" s="159">
        <f>SUM(T443:T470)</f>
        <v>0</v>
      </c>
      <c r="AR442" s="152" t="s">
        <v>151</v>
      </c>
      <c r="AT442" s="160" t="s">
        <v>72</v>
      </c>
      <c r="AU442" s="160" t="s">
        <v>81</v>
      </c>
      <c r="AY442" s="152" t="s">
        <v>173</v>
      </c>
      <c r="BK442" s="161">
        <f>SUM(BK443:BK470)</f>
        <v>0</v>
      </c>
    </row>
    <row r="443" spans="1:65" s="2" customFormat="1" ht="33" customHeight="1">
      <c r="A443" s="31"/>
      <c r="B443" s="129"/>
      <c r="C443" s="164" t="s">
        <v>1134</v>
      </c>
      <c r="D443" s="164" t="s">
        <v>176</v>
      </c>
      <c r="E443" s="165" t="s">
        <v>1135</v>
      </c>
      <c r="F443" s="166" t="s">
        <v>1136</v>
      </c>
      <c r="G443" s="167" t="s">
        <v>240</v>
      </c>
      <c r="H443" s="168">
        <v>15.2</v>
      </c>
      <c r="I443" s="169"/>
      <c r="J443" s="170">
        <f>ROUND(I443*H443,2)</f>
        <v>0</v>
      </c>
      <c r="K443" s="171"/>
      <c r="L443" s="32"/>
      <c r="M443" s="172" t="s">
        <v>1</v>
      </c>
      <c r="N443" s="173" t="s">
        <v>39</v>
      </c>
      <c r="O443" s="60"/>
      <c r="P443" s="174">
        <f>O443*H443</f>
        <v>0</v>
      </c>
      <c r="Q443" s="174">
        <v>5.0000000000000002E-5</v>
      </c>
      <c r="R443" s="174">
        <f>Q443*H443</f>
        <v>7.6000000000000004E-4</v>
      </c>
      <c r="S443" s="174">
        <v>0</v>
      </c>
      <c r="T443" s="175">
        <f>S443*H443</f>
        <v>0</v>
      </c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R443" s="176" t="s">
        <v>201</v>
      </c>
      <c r="AT443" s="176" t="s">
        <v>176</v>
      </c>
      <c r="AU443" s="176" t="s">
        <v>151</v>
      </c>
      <c r="AY443" s="16" t="s">
        <v>173</v>
      </c>
      <c r="BE443" s="177">
        <f>IF(N443="základná",J443,0)</f>
        <v>0</v>
      </c>
      <c r="BF443" s="177">
        <f>IF(N443="znížená",J443,0)</f>
        <v>0</v>
      </c>
      <c r="BG443" s="177">
        <f>IF(N443="zákl. prenesená",J443,0)</f>
        <v>0</v>
      </c>
      <c r="BH443" s="177">
        <f>IF(N443="zníž. prenesená",J443,0)</f>
        <v>0</v>
      </c>
      <c r="BI443" s="177">
        <f>IF(N443="nulová",J443,0)</f>
        <v>0</v>
      </c>
      <c r="BJ443" s="16" t="s">
        <v>151</v>
      </c>
      <c r="BK443" s="177">
        <f>ROUND(I443*H443,2)</f>
        <v>0</v>
      </c>
      <c r="BL443" s="16" t="s">
        <v>201</v>
      </c>
      <c r="BM443" s="176" t="s">
        <v>1137</v>
      </c>
    </row>
    <row r="444" spans="1:65" s="13" customFormat="1">
      <c r="B444" s="194"/>
      <c r="D444" s="195" t="s">
        <v>466</v>
      </c>
      <c r="E444" s="196" t="s">
        <v>1</v>
      </c>
      <c r="F444" s="197" t="s">
        <v>1138</v>
      </c>
      <c r="H444" s="198">
        <v>15.2</v>
      </c>
      <c r="I444" s="199"/>
      <c r="L444" s="194"/>
      <c r="M444" s="200"/>
      <c r="N444" s="201"/>
      <c r="O444" s="201"/>
      <c r="P444" s="201"/>
      <c r="Q444" s="201"/>
      <c r="R444" s="201"/>
      <c r="S444" s="201"/>
      <c r="T444" s="202"/>
      <c r="AT444" s="196" t="s">
        <v>466</v>
      </c>
      <c r="AU444" s="196" t="s">
        <v>151</v>
      </c>
      <c r="AV444" s="13" t="s">
        <v>151</v>
      </c>
      <c r="AW444" s="13" t="s">
        <v>30</v>
      </c>
      <c r="AX444" s="13" t="s">
        <v>81</v>
      </c>
      <c r="AY444" s="196" t="s">
        <v>173</v>
      </c>
    </row>
    <row r="445" spans="1:65" s="2" customFormat="1" ht="24.2" customHeight="1">
      <c r="A445" s="31"/>
      <c r="B445" s="129"/>
      <c r="C445" s="183" t="s">
        <v>796</v>
      </c>
      <c r="D445" s="183" t="s">
        <v>407</v>
      </c>
      <c r="E445" s="184" t="s">
        <v>1139</v>
      </c>
      <c r="F445" s="185" t="s">
        <v>1140</v>
      </c>
      <c r="G445" s="186" t="s">
        <v>240</v>
      </c>
      <c r="H445" s="187">
        <v>15.2</v>
      </c>
      <c r="I445" s="188"/>
      <c r="J445" s="189">
        <f>ROUND(I445*H445,2)</f>
        <v>0</v>
      </c>
      <c r="K445" s="190"/>
      <c r="L445" s="191"/>
      <c r="M445" s="192" t="s">
        <v>1</v>
      </c>
      <c r="N445" s="193" t="s">
        <v>39</v>
      </c>
      <c r="O445" s="60"/>
      <c r="P445" s="174">
        <f>O445*H445</f>
        <v>0</v>
      </c>
      <c r="Q445" s="174">
        <v>5.0000000000000001E-3</v>
      </c>
      <c r="R445" s="174">
        <f>Q445*H445</f>
        <v>7.5999999999999998E-2</v>
      </c>
      <c r="S445" s="174">
        <v>0</v>
      </c>
      <c r="T445" s="175">
        <f>S445*H445</f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76" t="s">
        <v>226</v>
      </c>
      <c r="AT445" s="176" t="s">
        <v>407</v>
      </c>
      <c r="AU445" s="176" t="s">
        <v>151</v>
      </c>
      <c r="AY445" s="16" t="s">
        <v>173</v>
      </c>
      <c r="BE445" s="177">
        <f>IF(N445="základná",J445,0)</f>
        <v>0</v>
      </c>
      <c r="BF445" s="177">
        <f>IF(N445="znížená",J445,0)</f>
        <v>0</v>
      </c>
      <c r="BG445" s="177">
        <f>IF(N445="zákl. prenesená",J445,0)</f>
        <v>0</v>
      </c>
      <c r="BH445" s="177">
        <f>IF(N445="zníž. prenesená",J445,0)</f>
        <v>0</v>
      </c>
      <c r="BI445" s="177">
        <f>IF(N445="nulová",J445,0)</f>
        <v>0</v>
      </c>
      <c r="BJ445" s="16" t="s">
        <v>151</v>
      </c>
      <c r="BK445" s="177">
        <f>ROUND(I445*H445,2)</f>
        <v>0</v>
      </c>
      <c r="BL445" s="16" t="s">
        <v>201</v>
      </c>
      <c r="BM445" s="176" t="s">
        <v>1141</v>
      </c>
    </row>
    <row r="446" spans="1:65" s="2" customFormat="1" ht="16.5" customHeight="1">
      <c r="A446" s="31"/>
      <c r="B446" s="129"/>
      <c r="C446" s="164" t="s">
        <v>1142</v>
      </c>
      <c r="D446" s="164" t="s">
        <v>176</v>
      </c>
      <c r="E446" s="165" t="s">
        <v>1143</v>
      </c>
      <c r="F446" s="166" t="s">
        <v>1144</v>
      </c>
      <c r="G446" s="167" t="s">
        <v>381</v>
      </c>
      <c r="H446" s="168">
        <v>3407.43</v>
      </c>
      <c r="I446" s="169"/>
      <c r="J446" s="170">
        <f>ROUND(I446*H446,2)</f>
        <v>0</v>
      </c>
      <c r="K446" s="171"/>
      <c r="L446" s="32"/>
      <c r="M446" s="172" t="s">
        <v>1</v>
      </c>
      <c r="N446" s="173" t="s">
        <v>39</v>
      </c>
      <c r="O446" s="60"/>
      <c r="P446" s="174">
        <f>O446*H446</f>
        <v>0</v>
      </c>
      <c r="Q446" s="174">
        <v>0</v>
      </c>
      <c r="R446" s="174">
        <f>Q446*H446</f>
        <v>0</v>
      </c>
      <c r="S446" s="174">
        <v>0</v>
      </c>
      <c r="T446" s="175">
        <f>S446*H446</f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76" t="s">
        <v>201</v>
      </c>
      <c r="AT446" s="176" t="s">
        <v>176</v>
      </c>
      <c r="AU446" s="176" t="s">
        <v>151</v>
      </c>
      <c r="AY446" s="16" t="s">
        <v>173</v>
      </c>
      <c r="BE446" s="177">
        <f>IF(N446="základná",J446,0)</f>
        <v>0</v>
      </c>
      <c r="BF446" s="177">
        <f>IF(N446="znížená",J446,0)</f>
        <v>0</v>
      </c>
      <c r="BG446" s="177">
        <f>IF(N446="zákl. prenesená",J446,0)</f>
        <v>0</v>
      </c>
      <c r="BH446" s="177">
        <f>IF(N446="zníž. prenesená",J446,0)</f>
        <v>0</v>
      </c>
      <c r="BI446" s="177">
        <f>IF(N446="nulová",J446,0)</f>
        <v>0</v>
      </c>
      <c r="BJ446" s="16" t="s">
        <v>151</v>
      </c>
      <c r="BK446" s="177">
        <f>ROUND(I446*H446,2)</f>
        <v>0</v>
      </c>
      <c r="BL446" s="16" t="s">
        <v>201</v>
      </c>
      <c r="BM446" s="176" t="s">
        <v>1145</v>
      </c>
    </row>
    <row r="447" spans="1:65" s="13" customFormat="1">
      <c r="B447" s="194"/>
      <c r="D447" s="195" t="s">
        <v>466</v>
      </c>
      <c r="E447" s="196" t="s">
        <v>1</v>
      </c>
      <c r="F447" s="197" t="s">
        <v>1146</v>
      </c>
      <c r="H447" s="198">
        <v>3407.43</v>
      </c>
      <c r="I447" s="199"/>
      <c r="L447" s="194"/>
      <c r="M447" s="200"/>
      <c r="N447" s="201"/>
      <c r="O447" s="201"/>
      <c r="P447" s="201"/>
      <c r="Q447" s="201"/>
      <c r="R447" s="201"/>
      <c r="S447" s="201"/>
      <c r="T447" s="202"/>
      <c r="AT447" s="196" t="s">
        <v>466</v>
      </c>
      <c r="AU447" s="196" t="s">
        <v>151</v>
      </c>
      <c r="AV447" s="13" t="s">
        <v>151</v>
      </c>
      <c r="AW447" s="13" t="s">
        <v>30</v>
      </c>
      <c r="AX447" s="13" t="s">
        <v>73</v>
      </c>
      <c r="AY447" s="196" t="s">
        <v>173</v>
      </c>
    </row>
    <row r="448" spans="1:65" s="14" customFormat="1">
      <c r="B448" s="203"/>
      <c r="D448" s="195" t="s">
        <v>466</v>
      </c>
      <c r="E448" s="204" t="s">
        <v>1</v>
      </c>
      <c r="F448" s="205" t="s">
        <v>471</v>
      </c>
      <c r="H448" s="206">
        <v>3407.43</v>
      </c>
      <c r="I448" s="207"/>
      <c r="L448" s="203"/>
      <c r="M448" s="208"/>
      <c r="N448" s="209"/>
      <c r="O448" s="209"/>
      <c r="P448" s="209"/>
      <c r="Q448" s="209"/>
      <c r="R448" s="209"/>
      <c r="S448" s="209"/>
      <c r="T448" s="210"/>
      <c r="AT448" s="204" t="s">
        <v>466</v>
      </c>
      <c r="AU448" s="204" t="s">
        <v>151</v>
      </c>
      <c r="AV448" s="14" t="s">
        <v>180</v>
      </c>
      <c r="AW448" s="14" t="s">
        <v>30</v>
      </c>
      <c r="AX448" s="14" t="s">
        <v>81</v>
      </c>
      <c r="AY448" s="204" t="s">
        <v>173</v>
      </c>
    </row>
    <row r="449" spans="1:65" s="2" customFormat="1" ht="16.5" customHeight="1">
      <c r="A449" s="31"/>
      <c r="B449" s="129"/>
      <c r="C449" s="183" t="s">
        <v>799</v>
      </c>
      <c r="D449" s="183" t="s">
        <v>407</v>
      </c>
      <c r="E449" s="184" t="s">
        <v>1147</v>
      </c>
      <c r="F449" s="185" t="s">
        <v>1148</v>
      </c>
      <c r="G449" s="186" t="s">
        <v>267</v>
      </c>
      <c r="H449" s="187">
        <v>2.39</v>
      </c>
      <c r="I449" s="188"/>
      <c r="J449" s="189">
        <f>ROUND(I449*H449,2)</f>
        <v>0</v>
      </c>
      <c r="K449" s="190"/>
      <c r="L449" s="191"/>
      <c r="M449" s="192" t="s">
        <v>1</v>
      </c>
      <c r="N449" s="193" t="s">
        <v>39</v>
      </c>
      <c r="O449" s="60"/>
      <c r="P449" s="174">
        <f>O449*H449</f>
        <v>0</v>
      </c>
      <c r="Q449" s="174">
        <v>0</v>
      </c>
      <c r="R449" s="174">
        <f>Q449*H449</f>
        <v>0</v>
      </c>
      <c r="S449" s="174">
        <v>0</v>
      </c>
      <c r="T449" s="175">
        <f>S449*H449</f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76" t="s">
        <v>226</v>
      </c>
      <c r="AT449" s="176" t="s">
        <v>407</v>
      </c>
      <c r="AU449" s="176" t="s">
        <v>151</v>
      </c>
      <c r="AY449" s="16" t="s">
        <v>173</v>
      </c>
      <c r="BE449" s="177">
        <f>IF(N449="základná",J449,0)</f>
        <v>0</v>
      </c>
      <c r="BF449" s="177">
        <f>IF(N449="znížená",J449,0)</f>
        <v>0</v>
      </c>
      <c r="BG449" s="177">
        <f>IF(N449="zákl. prenesená",J449,0)</f>
        <v>0</v>
      </c>
      <c r="BH449" s="177">
        <f>IF(N449="zníž. prenesená",J449,0)</f>
        <v>0</v>
      </c>
      <c r="BI449" s="177">
        <f>IF(N449="nulová",J449,0)</f>
        <v>0</v>
      </c>
      <c r="BJ449" s="16" t="s">
        <v>151</v>
      </c>
      <c r="BK449" s="177">
        <f>ROUND(I449*H449,2)</f>
        <v>0</v>
      </c>
      <c r="BL449" s="16" t="s">
        <v>201</v>
      </c>
      <c r="BM449" s="176" t="s">
        <v>1149</v>
      </c>
    </row>
    <row r="450" spans="1:65" s="2" customFormat="1" ht="16.5" customHeight="1">
      <c r="A450" s="31"/>
      <c r="B450" s="129"/>
      <c r="C450" s="183" t="s">
        <v>1150</v>
      </c>
      <c r="D450" s="183" t="s">
        <v>407</v>
      </c>
      <c r="E450" s="184" t="s">
        <v>1151</v>
      </c>
      <c r="F450" s="185" t="s">
        <v>1152</v>
      </c>
      <c r="G450" s="186" t="s">
        <v>267</v>
      </c>
      <c r="H450" s="187">
        <v>0.754</v>
      </c>
      <c r="I450" s="188"/>
      <c r="J450" s="189">
        <f>ROUND(I450*H450,2)</f>
        <v>0</v>
      </c>
      <c r="K450" s="190"/>
      <c r="L450" s="191"/>
      <c r="M450" s="192" t="s">
        <v>1</v>
      </c>
      <c r="N450" s="193" t="s">
        <v>39</v>
      </c>
      <c r="O450" s="60"/>
      <c r="P450" s="174">
        <f>O450*H450</f>
        <v>0</v>
      </c>
      <c r="Q450" s="174">
        <v>0</v>
      </c>
      <c r="R450" s="174">
        <f>Q450*H450</f>
        <v>0</v>
      </c>
      <c r="S450" s="174">
        <v>0</v>
      </c>
      <c r="T450" s="175">
        <f>S450*H450</f>
        <v>0</v>
      </c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R450" s="176" t="s">
        <v>226</v>
      </c>
      <c r="AT450" s="176" t="s">
        <v>407</v>
      </c>
      <c r="AU450" s="176" t="s">
        <v>151</v>
      </c>
      <c r="AY450" s="16" t="s">
        <v>173</v>
      </c>
      <c r="BE450" s="177">
        <f>IF(N450="základná",J450,0)</f>
        <v>0</v>
      </c>
      <c r="BF450" s="177">
        <f>IF(N450="znížená",J450,0)</f>
        <v>0</v>
      </c>
      <c r="BG450" s="177">
        <f>IF(N450="zákl. prenesená",J450,0)</f>
        <v>0</v>
      </c>
      <c r="BH450" s="177">
        <f>IF(N450="zníž. prenesená",J450,0)</f>
        <v>0</v>
      </c>
      <c r="BI450" s="177">
        <f>IF(N450="nulová",J450,0)</f>
        <v>0</v>
      </c>
      <c r="BJ450" s="16" t="s">
        <v>151</v>
      </c>
      <c r="BK450" s="177">
        <f>ROUND(I450*H450,2)</f>
        <v>0</v>
      </c>
      <c r="BL450" s="16" t="s">
        <v>201</v>
      </c>
      <c r="BM450" s="176" t="s">
        <v>1153</v>
      </c>
    </row>
    <row r="451" spans="1:65" s="13" customFormat="1">
      <c r="B451" s="194"/>
      <c r="D451" s="195" t="s">
        <v>466</v>
      </c>
      <c r="E451" s="196" t="s">
        <v>1</v>
      </c>
      <c r="F451" s="197" t="s">
        <v>1154</v>
      </c>
      <c r="H451" s="198">
        <v>0.754</v>
      </c>
      <c r="I451" s="199"/>
      <c r="L451" s="194"/>
      <c r="M451" s="200"/>
      <c r="N451" s="201"/>
      <c r="O451" s="201"/>
      <c r="P451" s="201"/>
      <c r="Q451" s="201"/>
      <c r="R451" s="201"/>
      <c r="S451" s="201"/>
      <c r="T451" s="202"/>
      <c r="AT451" s="196" t="s">
        <v>466</v>
      </c>
      <c r="AU451" s="196" t="s">
        <v>151</v>
      </c>
      <c r="AV451" s="13" t="s">
        <v>151</v>
      </c>
      <c r="AW451" s="13" t="s">
        <v>30</v>
      </c>
      <c r="AX451" s="13" t="s">
        <v>81</v>
      </c>
      <c r="AY451" s="196" t="s">
        <v>173</v>
      </c>
    </row>
    <row r="452" spans="1:65" s="2" customFormat="1" ht="16.5" customHeight="1">
      <c r="A452" s="31"/>
      <c r="B452" s="129"/>
      <c r="C452" s="183" t="s">
        <v>803</v>
      </c>
      <c r="D452" s="183" t="s">
        <v>407</v>
      </c>
      <c r="E452" s="184" t="s">
        <v>1155</v>
      </c>
      <c r="F452" s="185" t="s">
        <v>1156</v>
      </c>
      <c r="G452" s="186" t="s">
        <v>267</v>
      </c>
      <c r="H452" s="187">
        <v>0.26400000000000001</v>
      </c>
      <c r="I452" s="188"/>
      <c r="J452" s="189">
        <f>ROUND(I452*H452,2)</f>
        <v>0</v>
      </c>
      <c r="K452" s="190"/>
      <c r="L452" s="191"/>
      <c r="M452" s="192" t="s">
        <v>1</v>
      </c>
      <c r="N452" s="193" t="s">
        <v>39</v>
      </c>
      <c r="O452" s="60"/>
      <c r="P452" s="174">
        <f>O452*H452</f>
        <v>0</v>
      </c>
      <c r="Q452" s="174">
        <v>0</v>
      </c>
      <c r="R452" s="174">
        <f>Q452*H452</f>
        <v>0</v>
      </c>
      <c r="S452" s="174">
        <v>0</v>
      </c>
      <c r="T452" s="175">
        <f>S452*H452</f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176" t="s">
        <v>226</v>
      </c>
      <c r="AT452" s="176" t="s">
        <v>407</v>
      </c>
      <c r="AU452" s="176" t="s">
        <v>151</v>
      </c>
      <c r="AY452" s="16" t="s">
        <v>173</v>
      </c>
      <c r="BE452" s="177">
        <f>IF(N452="základná",J452,0)</f>
        <v>0</v>
      </c>
      <c r="BF452" s="177">
        <f>IF(N452="znížená",J452,0)</f>
        <v>0</v>
      </c>
      <c r="BG452" s="177">
        <f>IF(N452="zákl. prenesená",J452,0)</f>
        <v>0</v>
      </c>
      <c r="BH452" s="177">
        <f>IF(N452="zníž. prenesená",J452,0)</f>
        <v>0</v>
      </c>
      <c r="BI452" s="177">
        <f>IF(N452="nulová",J452,0)</f>
        <v>0</v>
      </c>
      <c r="BJ452" s="16" t="s">
        <v>151</v>
      </c>
      <c r="BK452" s="177">
        <f>ROUND(I452*H452,2)</f>
        <v>0</v>
      </c>
      <c r="BL452" s="16" t="s">
        <v>201</v>
      </c>
      <c r="BM452" s="176" t="s">
        <v>1157</v>
      </c>
    </row>
    <row r="453" spans="1:65" s="13" customFormat="1">
      <c r="B453" s="194"/>
      <c r="D453" s="195" t="s">
        <v>466</v>
      </c>
      <c r="F453" s="197" t="s">
        <v>1158</v>
      </c>
      <c r="H453" s="198">
        <v>0.26400000000000001</v>
      </c>
      <c r="I453" s="199"/>
      <c r="L453" s="194"/>
      <c r="M453" s="200"/>
      <c r="N453" s="201"/>
      <c r="O453" s="201"/>
      <c r="P453" s="201"/>
      <c r="Q453" s="201"/>
      <c r="R453" s="201"/>
      <c r="S453" s="201"/>
      <c r="T453" s="202"/>
      <c r="AT453" s="196" t="s">
        <v>466</v>
      </c>
      <c r="AU453" s="196" t="s">
        <v>151</v>
      </c>
      <c r="AV453" s="13" t="s">
        <v>151</v>
      </c>
      <c r="AW453" s="13" t="s">
        <v>3</v>
      </c>
      <c r="AX453" s="13" t="s">
        <v>81</v>
      </c>
      <c r="AY453" s="196" t="s">
        <v>173</v>
      </c>
    </row>
    <row r="454" spans="1:65" s="2" customFormat="1" ht="24.2" customHeight="1">
      <c r="A454" s="31"/>
      <c r="B454" s="129"/>
      <c r="C454" s="183" t="s">
        <v>1159</v>
      </c>
      <c r="D454" s="183" t="s">
        <v>407</v>
      </c>
      <c r="E454" s="184" t="s">
        <v>1160</v>
      </c>
      <c r="F454" s="185" t="s">
        <v>1161</v>
      </c>
      <c r="G454" s="186" t="s">
        <v>179</v>
      </c>
      <c r="H454" s="187">
        <v>113</v>
      </c>
      <c r="I454" s="188"/>
      <c r="J454" s="189">
        <f t="shared" ref="J454:J468" si="125">ROUND(I454*H454,2)</f>
        <v>0</v>
      </c>
      <c r="K454" s="190"/>
      <c r="L454" s="191"/>
      <c r="M454" s="192" t="s">
        <v>1</v>
      </c>
      <c r="N454" s="193" t="s">
        <v>39</v>
      </c>
      <c r="O454" s="60"/>
      <c r="P454" s="174">
        <f t="shared" ref="P454:P468" si="126">O454*H454</f>
        <v>0</v>
      </c>
      <c r="Q454" s="174">
        <v>0</v>
      </c>
      <c r="R454" s="174">
        <f t="shared" ref="R454:R468" si="127">Q454*H454</f>
        <v>0</v>
      </c>
      <c r="S454" s="174">
        <v>0</v>
      </c>
      <c r="T454" s="175">
        <f t="shared" ref="T454:T468" si="128">S454*H454</f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76" t="s">
        <v>226</v>
      </c>
      <c r="AT454" s="176" t="s">
        <v>407</v>
      </c>
      <c r="AU454" s="176" t="s">
        <v>151</v>
      </c>
      <c r="AY454" s="16" t="s">
        <v>173</v>
      </c>
      <c r="BE454" s="177">
        <f t="shared" ref="BE454:BE468" si="129">IF(N454="základná",J454,0)</f>
        <v>0</v>
      </c>
      <c r="BF454" s="177">
        <f t="shared" ref="BF454:BF468" si="130">IF(N454="znížená",J454,0)</f>
        <v>0</v>
      </c>
      <c r="BG454" s="177">
        <f t="shared" ref="BG454:BG468" si="131">IF(N454="zákl. prenesená",J454,0)</f>
        <v>0</v>
      </c>
      <c r="BH454" s="177">
        <f t="shared" ref="BH454:BH468" si="132">IF(N454="zníž. prenesená",J454,0)</f>
        <v>0</v>
      </c>
      <c r="BI454" s="177">
        <f t="shared" ref="BI454:BI468" si="133">IF(N454="nulová",J454,0)</f>
        <v>0</v>
      </c>
      <c r="BJ454" s="16" t="s">
        <v>151</v>
      </c>
      <c r="BK454" s="177">
        <f t="shared" ref="BK454:BK468" si="134">ROUND(I454*H454,2)</f>
        <v>0</v>
      </c>
      <c r="BL454" s="16" t="s">
        <v>201</v>
      </c>
      <c r="BM454" s="176" t="s">
        <v>1162</v>
      </c>
    </row>
    <row r="455" spans="1:65" s="2" customFormat="1" ht="21.75" customHeight="1">
      <c r="A455" s="31"/>
      <c r="B455" s="129"/>
      <c r="C455" s="183" t="s">
        <v>807</v>
      </c>
      <c r="D455" s="183" t="s">
        <v>407</v>
      </c>
      <c r="E455" s="184" t="s">
        <v>1163</v>
      </c>
      <c r="F455" s="185" t="s">
        <v>1164</v>
      </c>
      <c r="G455" s="186" t="s">
        <v>245</v>
      </c>
      <c r="H455" s="187">
        <v>4</v>
      </c>
      <c r="I455" s="188"/>
      <c r="J455" s="189">
        <f t="shared" si="125"/>
        <v>0</v>
      </c>
      <c r="K455" s="190"/>
      <c r="L455" s="191"/>
      <c r="M455" s="192" t="s">
        <v>1</v>
      </c>
      <c r="N455" s="193" t="s">
        <v>39</v>
      </c>
      <c r="O455" s="60"/>
      <c r="P455" s="174">
        <f t="shared" si="126"/>
        <v>0</v>
      </c>
      <c r="Q455" s="174">
        <v>0</v>
      </c>
      <c r="R455" s="174">
        <f t="shared" si="127"/>
        <v>0</v>
      </c>
      <c r="S455" s="174">
        <v>0</v>
      </c>
      <c r="T455" s="175">
        <f t="shared" si="128"/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76" t="s">
        <v>226</v>
      </c>
      <c r="AT455" s="176" t="s">
        <v>407</v>
      </c>
      <c r="AU455" s="176" t="s">
        <v>151</v>
      </c>
      <c r="AY455" s="16" t="s">
        <v>173</v>
      </c>
      <c r="BE455" s="177">
        <f t="shared" si="129"/>
        <v>0</v>
      </c>
      <c r="BF455" s="177">
        <f t="shared" si="130"/>
        <v>0</v>
      </c>
      <c r="BG455" s="177">
        <f t="shared" si="131"/>
        <v>0</v>
      </c>
      <c r="BH455" s="177">
        <f t="shared" si="132"/>
        <v>0</v>
      </c>
      <c r="BI455" s="177">
        <f t="shared" si="133"/>
        <v>0</v>
      </c>
      <c r="BJ455" s="16" t="s">
        <v>151</v>
      </c>
      <c r="BK455" s="177">
        <f t="shared" si="134"/>
        <v>0</v>
      </c>
      <c r="BL455" s="16" t="s">
        <v>201</v>
      </c>
      <c r="BM455" s="176" t="s">
        <v>1165</v>
      </c>
    </row>
    <row r="456" spans="1:65" s="2" customFormat="1" ht="33" customHeight="1">
      <c r="A456" s="31"/>
      <c r="B456" s="129"/>
      <c r="C456" s="164" t="s">
        <v>1166</v>
      </c>
      <c r="D456" s="164" t="s">
        <v>176</v>
      </c>
      <c r="E456" s="165" t="s">
        <v>1167</v>
      </c>
      <c r="F456" s="166" t="s">
        <v>1168</v>
      </c>
      <c r="G456" s="167" t="s">
        <v>381</v>
      </c>
      <c r="H456" s="168">
        <v>1941.26</v>
      </c>
      <c r="I456" s="169"/>
      <c r="J456" s="170">
        <f t="shared" si="125"/>
        <v>0</v>
      </c>
      <c r="K456" s="171"/>
      <c r="L456" s="32"/>
      <c r="M456" s="172" t="s">
        <v>1</v>
      </c>
      <c r="N456" s="173" t="s">
        <v>39</v>
      </c>
      <c r="O456" s="60"/>
      <c r="P456" s="174">
        <f t="shared" si="126"/>
        <v>0</v>
      </c>
      <c r="Q456" s="174">
        <v>0</v>
      </c>
      <c r="R456" s="174">
        <f t="shared" si="127"/>
        <v>0</v>
      </c>
      <c r="S456" s="174">
        <v>0</v>
      </c>
      <c r="T456" s="175">
        <f t="shared" si="128"/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76" t="s">
        <v>201</v>
      </c>
      <c r="AT456" s="176" t="s">
        <v>176</v>
      </c>
      <c r="AU456" s="176" t="s">
        <v>151</v>
      </c>
      <c r="AY456" s="16" t="s">
        <v>173</v>
      </c>
      <c r="BE456" s="177">
        <f t="shared" si="129"/>
        <v>0</v>
      </c>
      <c r="BF456" s="177">
        <f t="shared" si="130"/>
        <v>0</v>
      </c>
      <c r="BG456" s="177">
        <f t="shared" si="131"/>
        <v>0</v>
      </c>
      <c r="BH456" s="177">
        <f t="shared" si="132"/>
        <v>0</v>
      </c>
      <c r="BI456" s="177">
        <f t="shared" si="133"/>
        <v>0</v>
      </c>
      <c r="BJ456" s="16" t="s">
        <v>151</v>
      </c>
      <c r="BK456" s="177">
        <f t="shared" si="134"/>
        <v>0</v>
      </c>
      <c r="BL456" s="16" t="s">
        <v>201</v>
      </c>
      <c r="BM456" s="176" t="s">
        <v>1169</v>
      </c>
    </row>
    <row r="457" spans="1:65" s="2" customFormat="1" ht="24.2" customHeight="1">
      <c r="A457" s="31"/>
      <c r="B457" s="129"/>
      <c r="C457" s="183" t="s">
        <v>811</v>
      </c>
      <c r="D457" s="183" t="s">
        <v>407</v>
      </c>
      <c r="E457" s="184" t="s">
        <v>1170</v>
      </c>
      <c r="F457" s="185" t="s">
        <v>1171</v>
      </c>
      <c r="G457" s="186" t="s">
        <v>267</v>
      </c>
      <c r="H457" s="187">
        <v>0.80400000000000005</v>
      </c>
      <c r="I457" s="188"/>
      <c r="J457" s="189">
        <f t="shared" si="125"/>
        <v>0</v>
      </c>
      <c r="K457" s="190"/>
      <c r="L457" s="191"/>
      <c r="M457" s="192" t="s">
        <v>1</v>
      </c>
      <c r="N457" s="193" t="s">
        <v>39</v>
      </c>
      <c r="O457" s="60"/>
      <c r="P457" s="174">
        <f t="shared" si="126"/>
        <v>0</v>
      </c>
      <c r="Q457" s="174">
        <v>0</v>
      </c>
      <c r="R457" s="174">
        <f t="shared" si="127"/>
        <v>0</v>
      </c>
      <c r="S457" s="174">
        <v>0</v>
      </c>
      <c r="T457" s="175">
        <f t="shared" si="128"/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76" t="s">
        <v>226</v>
      </c>
      <c r="AT457" s="176" t="s">
        <v>407</v>
      </c>
      <c r="AU457" s="176" t="s">
        <v>151</v>
      </c>
      <c r="AY457" s="16" t="s">
        <v>173</v>
      </c>
      <c r="BE457" s="177">
        <f t="shared" si="129"/>
        <v>0</v>
      </c>
      <c r="BF457" s="177">
        <f t="shared" si="130"/>
        <v>0</v>
      </c>
      <c r="BG457" s="177">
        <f t="shared" si="131"/>
        <v>0</v>
      </c>
      <c r="BH457" s="177">
        <f t="shared" si="132"/>
        <v>0</v>
      </c>
      <c r="BI457" s="177">
        <f t="shared" si="133"/>
        <v>0</v>
      </c>
      <c r="BJ457" s="16" t="s">
        <v>151</v>
      </c>
      <c r="BK457" s="177">
        <f t="shared" si="134"/>
        <v>0</v>
      </c>
      <c r="BL457" s="16" t="s">
        <v>201</v>
      </c>
      <c r="BM457" s="176" t="s">
        <v>1172</v>
      </c>
    </row>
    <row r="458" spans="1:65" s="2" customFormat="1" ht="24.2" customHeight="1">
      <c r="A458" s="31"/>
      <c r="B458" s="129"/>
      <c r="C458" s="183" t="s">
        <v>1173</v>
      </c>
      <c r="D458" s="183" t="s">
        <v>407</v>
      </c>
      <c r="E458" s="184" t="s">
        <v>1174</v>
      </c>
      <c r="F458" s="185" t="s">
        <v>1175</v>
      </c>
      <c r="G458" s="186" t="s">
        <v>240</v>
      </c>
      <c r="H458" s="187">
        <v>204.44</v>
      </c>
      <c r="I458" s="188"/>
      <c r="J458" s="189">
        <f t="shared" si="125"/>
        <v>0</v>
      </c>
      <c r="K458" s="190"/>
      <c r="L458" s="191"/>
      <c r="M458" s="192" t="s">
        <v>1</v>
      </c>
      <c r="N458" s="193" t="s">
        <v>39</v>
      </c>
      <c r="O458" s="60"/>
      <c r="P458" s="174">
        <f t="shared" si="126"/>
        <v>0</v>
      </c>
      <c r="Q458" s="174">
        <v>0</v>
      </c>
      <c r="R458" s="174">
        <f t="shared" si="127"/>
        <v>0</v>
      </c>
      <c r="S458" s="174">
        <v>0</v>
      </c>
      <c r="T458" s="175">
        <f t="shared" si="128"/>
        <v>0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176" t="s">
        <v>226</v>
      </c>
      <c r="AT458" s="176" t="s">
        <v>407</v>
      </c>
      <c r="AU458" s="176" t="s">
        <v>151</v>
      </c>
      <c r="AY458" s="16" t="s">
        <v>173</v>
      </c>
      <c r="BE458" s="177">
        <f t="shared" si="129"/>
        <v>0</v>
      </c>
      <c r="BF458" s="177">
        <f t="shared" si="130"/>
        <v>0</v>
      </c>
      <c r="BG458" s="177">
        <f t="shared" si="131"/>
        <v>0</v>
      </c>
      <c r="BH458" s="177">
        <f t="shared" si="132"/>
        <v>0</v>
      </c>
      <c r="BI458" s="177">
        <f t="shared" si="133"/>
        <v>0</v>
      </c>
      <c r="BJ458" s="16" t="s">
        <v>151</v>
      </c>
      <c r="BK458" s="177">
        <f t="shared" si="134"/>
        <v>0</v>
      </c>
      <c r="BL458" s="16" t="s">
        <v>201</v>
      </c>
      <c r="BM458" s="176" t="s">
        <v>1176</v>
      </c>
    </row>
    <row r="459" spans="1:65" s="2" customFormat="1" ht="24.2" customHeight="1">
      <c r="A459" s="31"/>
      <c r="B459" s="129"/>
      <c r="C459" s="183" t="s">
        <v>814</v>
      </c>
      <c r="D459" s="183" t="s">
        <v>407</v>
      </c>
      <c r="E459" s="184" t="s">
        <v>1177</v>
      </c>
      <c r="F459" s="185" t="s">
        <v>1178</v>
      </c>
      <c r="G459" s="186" t="s">
        <v>245</v>
      </c>
      <c r="H459" s="187">
        <v>2</v>
      </c>
      <c r="I459" s="188"/>
      <c r="J459" s="189">
        <f t="shared" si="125"/>
        <v>0</v>
      </c>
      <c r="K459" s="190"/>
      <c r="L459" s="191"/>
      <c r="M459" s="192" t="s">
        <v>1</v>
      </c>
      <c r="N459" s="193" t="s">
        <v>39</v>
      </c>
      <c r="O459" s="60"/>
      <c r="P459" s="174">
        <f t="shared" si="126"/>
        <v>0</v>
      </c>
      <c r="Q459" s="174">
        <v>0</v>
      </c>
      <c r="R459" s="174">
        <f t="shared" si="127"/>
        <v>0</v>
      </c>
      <c r="S459" s="174">
        <v>0</v>
      </c>
      <c r="T459" s="175">
        <f t="shared" si="128"/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76" t="s">
        <v>226</v>
      </c>
      <c r="AT459" s="176" t="s">
        <v>407</v>
      </c>
      <c r="AU459" s="176" t="s">
        <v>151</v>
      </c>
      <c r="AY459" s="16" t="s">
        <v>173</v>
      </c>
      <c r="BE459" s="177">
        <f t="shared" si="129"/>
        <v>0</v>
      </c>
      <c r="BF459" s="177">
        <f t="shared" si="130"/>
        <v>0</v>
      </c>
      <c r="BG459" s="177">
        <f t="shared" si="131"/>
        <v>0</v>
      </c>
      <c r="BH459" s="177">
        <f t="shared" si="132"/>
        <v>0</v>
      </c>
      <c r="BI459" s="177">
        <f t="shared" si="133"/>
        <v>0</v>
      </c>
      <c r="BJ459" s="16" t="s">
        <v>151</v>
      </c>
      <c r="BK459" s="177">
        <f t="shared" si="134"/>
        <v>0</v>
      </c>
      <c r="BL459" s="16" t="s">
        <v>201</v>
      </c>
      <c r="BM459" s="176" t="s">
        <v>1179</v>
      </c>
    </row>
    <row r="460" spans="1:65" s="2" customFormat="1" ht="24.2" customHeight="1">
      <c r="A460" s="31"/>
      <c r="B460" s="129"/>
      <c r="C460" s="183" t="s">
        <v>1180</v>
      </c>
      <c r="D460" s="183" t="s">
        <v>407</v>
      </c>
      <c r="E460" s="184" t="s">
        <v>1181</v>
      </c>
      <c r="F460" s="185" t="s">
        <v>1182</v>
      </c>
      <c r="G460" s="186" t="s">
        <v>267</v>
      </c>
      <c r="H460" s="187">
        <v>0.83299999999999996</v>
      </c>
      <c r="I460" s="188"/>
      <c r="J460" s="189">
        <f t="shared" si="125"/>
        <v>0</v>
      </c>
      <c r="K460" s="190"/>
      <c r="L460" s="191"/>
      <c r="M460" s="192" t="s">
        <v>1</v>
      </c>
      <c r="N460" s="193" t="s">
        <v>39</v>
      </c>
      <c r="O460" s="60"/>
      <c r="P460" s="174">
        <f t="shared" si="126"/>
        <v>0</v>
      </c>
      <c r="Q460" s="174">
        <v>0</v>
      </c>
      <c r="R460" s="174">
        <f t="shared" si="127"/>
        <v>0</v>
      </c>
      <c r="S460" s="174">
        <v>0</v>
      </c>
      <c r="T460" s="175">
        <f t="shared" si="128"/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76" t="s">
        <v>226</v>
      </c>
      <c r="AT460" s="176" t="s">
        <v>407</v>
      </c>
      <c r="AU460" s="176" t="s">
        <v>151</v>
      </c>
      <c r="AY460" s="16" t="s">
        <v>173</v>
      </c>
      <c r="BE460" s="177">
        <f t="shared" si="129"/>
        <v>0</v>
      </c>
      <c r="BF460" s="177">
        <f t="shared" si="130"/>
        <v>0</v>
      </c>
      <c r="BG460" s="177">
        <f t="shared" si="131"/>
        <v>0</v>
      </c>
      <c r="BH460" s="177">
        <f t="shared" si="132"/>
        <v>0</v>
      </c>
      <c r="BI460" s="177">
        <f t="shared" si="133"/>
        <v>0</v>
      </c>
      <c r="BJ460" s="16" t="s">
        <v>151</v>
      </c>
      <c r="BK460" s="177">
        <f t="shared" si="134"/>
        <v>0</v>
      </c>
      <c r="BL460" s="16" t="s">
        <v>201</v>
      </c>
      <c r="BM460" s="176" t="s">
        <v>1183</v>
      </c>
    </row>
    <row r="461" spans="1:65" s="2" customFormat="1" ht="16.5" customHeight="1">
      <c r="A461" s="31"/>
      <c r="B461" s="129"/>
      <c r="C461" s="183" t="s">
        <v>820</v>
      </c>
      <c r="D461" s="183" t="s">
        <v>407</v>
      </c>
      <c r="E461" s="184" t="s">
        <v>1184</v>
      </c>
      <c r="F461" s="185" t="s">
        <v>1185</v>
      </c>
      <c r="G461" s="186" t="s">
        <v>179</v>
      </c>
      <c r="H461" s="187">
        <v>14.43</v>
      </c>
      <c r="I461" s="188"/>
      <c r="J461" s="189">
        <f t="shared" si="125"/>
        <v>0</v>
      </c>
      <c r="K461" s="190"/>
      <c r="L461" s="191"/>
      <c r="M461" s="192" t="s">
        <v>1</v>
      </c>
      <c r="N461" s="193" t="s">
        <v>39</v>
      </c>
      <c r="O461" s="60"/>
      <c r="P461" s="174">
        <f t="shared" si="126"/>
        <v>0</v>
      </c>
      <c r="Q461" s="174">
        <v>0</v>
      </c>
      <c r="R461" s="174">
        <f t="shared" si="127"/>
        <v>0</v>
      </c>
      <c r="S461" s="174">
        <v>0</v>
      </c>
      <c r="T461" s="175">
        <f t="shared" si="128"/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76" t="s">
        <v>226</v>
      </c>
      <c r="AT461" s="176" t="s">
        <v>407</v>
      </c>
      <c r="AU461" s="176" t="s">
        <v>151</v>
      </c>
      <c r="AY461" s="16" t="s">
        <v>173</v>
      </c>
      <c r="BE461" s="177">
        <f t="shared" si="129"/>
        <v>0</v>
      </c>
      <c r="BF461" s="177">
        <f t="shared" si="130"/>
        <v>0</v>
      </c>
      <c r="BG461" s="177">
        <f t="shared" si="131"/>
        <v>0</v>
      </c>
      <c r="BH461" s="177">
        <f t="shared" si="132"/>
        <v>0</v>
      </c>
      <c r="BI461" s="177">
        <f t="shared" si="133"/>
        <v>0</v>
      </c>
      <c r="BJ461" s="16" t="s">
        <v>151</v>
      </c>
      <c r="BK461" s="177">
        <f t="shared" si="134"/>
        <v>0</v>
      </c>
      <c r="BL461" s="16" t="s">
        <v>201</v>
      </c>
      <c r="BM461" s="176" t="s">
        <v>1186</v>
      </c>
    </row>
    <row r="462" spans="1:65" s="2" customFormat="1" ht="33" customHeight="1">
      <c r="A462" s="31"/>
      <c r="B462" s="129"/>
      <c r="C462" s="164" t="s">
        <v>1187</v>
      </c>
      <c r="D462" s="164" t="s">
        <v>176</v>
      </c>
      <c r="E462" s="165" t="s">
        <v>1188</v>
      </c>
      <c r="F462" s="166" t="s">
        <v>1189</v>
      </c>
      <c r="G462" s="167" t="s">
        <v>381</v>
      </c>
      <c r="H462" s="168">
        <v>56863.92</v>
      </c>
      <c r="I462" s="169"/>
      <c r="J462" s="170">
        <f t="shared" si="125"/>
        <v>0</v>
      </c>
      <c r="K462" s="171"/>
      <c r="L462" s="32"/>
      <c r="M462" s="172" t="s">
        <v>1</v>
      </c>
      <c r="N462" s="173" t="s">
        <v>39</v>
      </c>
      <c r="O462" s="60"/>
      <c r="P462" s="174">
        <f t="shared" si="126"/>
        <v>0</v>
      </c>
      <c r="Q462" s="174">
        <v>0</v>
      </c>
      <c r="R462" s="174">
        <f t="shared" si="127"/>
        <v>0</v>
      </c>
      <c r="S462" s="174">
        <v>0</v>
      </c>
      <c r="T462" s="175">
        <f t="shared" si="128"/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76" t="s">
        <v>201</v>
      </c>
      <c r="AT462" s="176" t="s">
        <v>176</v>
      </c>
      <c r="AU462" s="176" t="s">
        <v>151</v>
      </c>
      <c r="AY462" s="16" t="s">
        <v>173</v>
      </c>
      <c r="BE462" s="177">
        <f t="shared" si="129"/>
        <v>0</v>
      </c>
      <c r="BF462" s="177">
        <f t="shared" si="130"/>
        <v>0</v>
      </c>
      <c r="BG462" s="177">
        <f t="shared" si="131"/>
        <v>0</v>
      </c>
      <c r="BH462" s="177">
        <f t="shared" si="132"/>
        <v>0</v>
      </c>
      <c r="BI462" s="177">
        <f t="shared" si="133"/>
        <v>0</v>
      </c>
      <c r="BJ462" s="16" t="s">
        <v>151</v>
      </c>
      <c r="BK462" s="177">
        <f t="shared" si="134"/>
        <v>0</v>
      </c>
      <c r="BL462" s="16" t="s">
        <v>201</v>
      </c>
      <c r="BM462" s="176" t="s">
        <v>1190</v>
      </c>
    </row>
    <row r="463" spans="1:65" s="2" customFormat="1" ht="24.2" customHeight="1">
      <c r="A463" s="31"/>
      <c r="B463" s="129"/>
      <c r="C463" s="183" t="s">
        <v>823</v>
      </c>
      <c r="D463" s="183" t="s">
        <v>407</v>
      </c>
      <c r="E463" s="184" t="s">
        <v>1191</v>
      </c>
      <c r="F463" s="185" t="s">
        <v>1192</v>
      </c>
      <c r="G463" s="186" t="s">
        <v>267</v>
      </c>
      <c r="H463" s="187">
        <v>6.7469999999999999</v>
      </c>
      <c r="I463" s="188"/>
      <c r="J463" s="189">
        <f t="shared" si="125"/>
        <v>0</v>
      </c>
      <c r="K463" s="190"/>
      <c r="L463" s="191"/>
      <c r="M463" s="192" t="s">
        <v>1</v>
      </c>
      <c r="N463" s="193" t="s">
        <v>39</v>
      </c>
      <c r="O463" s="60"/>
      <c r="P463" s="174">
        <f t="shared" si="126"/>
        <v>0</v>
      </c>
      <c r="Q463" s="174">
        <v>0</v>
      </c>
      <c r="R463" s="174">
        <f t="shared" si="127"/>
        <v>0</v>
      </c>
      <c r="S463" s="174">
        <v>0</v>
      </c>
      <c r="T463" s="175">
        <f t="shared" si="128"/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76" t="s">
        <v>226</v>
      </c>
      <c r="AT463" s="176" t="s">
        <v>407</v>
      </c>
      <c r="AU463" s="176" t="s">
        <v>151</v>
      </c>
      <c r="AY463" s="16" t="s">
        <v>173</v>
      </c>
      <c r="BE463" s="177">
        <f t="shared" si="129"/>
        <v>0</v>
      </c>
      <c r="BF463" s="177">
        <f t="shared" si="130"/>
        <v>0</v>
      </c>
      <c r="BG463" s="177">
        <f t="shared" si="131"/>
        <v>0</v>
      </c>
      <c r="BH463" s="177">
        <f t="shared" si="132"/>
        <v>0</v>
      </c>
      <c r="BI463" s="177">
        <f t="shared" si="133"/>
        <v>0</v>
      </c>
      <c r="BJ463" s="16" t="s">
        <v>151</v>
      </c>
      <c r="BK463" s="177">
        <f t="shared" si="134"/>
        <v>0</v>
      </c>
      <c r="BL463" s="16" t="s">
        <v>201</v>
      </c>
      <c r="BM463" s="176" t="s">
        <v>1193</v>
      </c>
    </row>
    <row r="464" spans="1:65" s="2" customFormat="1" ht="24.2" customHeight="1">
      <c r="A464" s="31"/>
      <c r="B464" s="129"/>
      <c r="C464" s="183" t="s">
        <v>1194</v>
      </c>
      <c r="D464" s="183" t="s">
        <v>407</v>
      </c>
      <c r="E464" s="184" t="s">
        <v>1195</v>
      </c>
      <c r="F464" s="185" t="s">
        <v>1196</v>
      </c>
      <c r="G464" s="186" t="s">
        <v>267</v>
      </c>
      <c r="H464" s="187">
        <v>13.695</v>
      </c>
      <c r="I464" s="188"/>
      <c r="J464" s="189">
        <f t="shared" si="125"/>
        <v>0</v>
      </c>
      <c r="K464" s="190"/>
      <c r="L464" s="191"/>
      <c r="M464" s="192" t="s">
        <v>1</v>
      </c>
      <c r="N464" s="193" t="s">
        <v>39</v>
      </c>
      <c r="O464" s="60"/>
      <c r="P464" s="174">
        <f t="shared" si="126"/>
        <v>0</v>
      </c>
      <c r="Q464" s="174">
        <v>0</v>
      </c>
      <c r="R464" s="174">
        <f t="shared" si="127"/>
        <v>0</v>
      </c>
      <c r="S464" s="174">
        <v>0</v>
      </c>
      <c r="T464" s="175">
        <f t="shared" si="128"/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76" t="s">
        <v>226</v>
      </c>
      <c r="AT464" s="176" t="s">
        <v>407</v>
      </c>
      <c r="AU464" s="176" t="s">
        <v>151</v>
      </c>
      <c r="AY464" s="16" t="s">
        <v>173</v>
      </c>
      <c r="BE464" s="177">
        <f t="shared" si="129"/>
        <v>0</v>
      </c>
      <c r="BF464" s="177">
        <f t="shared" si="130"/>
        <v>0</v>
      </c>
      <c r="BG464" s="177">
        <f t="shared" si="131"/>
        <v>0</v>
      </c>
      <c r="BH464" s="177">
        <f t="shared" si="132"/>
        <v>0</v>
      </c>
      <c r="BI464" s="177">
        <f t="shared" si="133"/>
        <v>0</v>
      </c>
      <c r="BJ464" s="16" t="s">
        <v>151</v>
      </c>
      <c r="BK464" s="177">
        <f t="shared" si="134"/>
        <v>0</v>
      </c>
      <c r="BL464" s="16" t="s">
        <v>201</v>
      </c>
      <c r="BM464" s="176" t="s">
        <v>1197</v>
      </c>
    </row>
    <row r="465" spans="1:65" s="2" customFormat="1" ht="24.2" customHeight="1">
      <c r="A465" s="31"/>
      <c r="B465" s="129"/>
      <c r="C465" s="183" t="s">
        <v>828</v>
      </c>
      <c r="D465" s="183" t="s">
        <v>407</v>
      </c>
      <c r="E465" s="184" t="s">
        <v>1198</v>
      </c>
      <c r="F465" s="185" t="s">
        <v>1199</v>
      </c>
      <c r="G465" s="186" t="s">
        <v>267</v>
      </c>
      <c r="H465" s="187">
        <v>3.012</v>
      </c>
      <c r="I465" s="188"/>
      <c r="J465" s="189">
        <f t="shared" si="125"/>
        <v>0</v>
      </c>
      <c r="K465" s="190"/>
      <c r="L465" s="191"/>
      <c r="M465" s="192" t="s">
        <v>1</v>
      </c>
      <c r="N465" s="193" t="s">
        <v>39</v>
      </c>
      <c r="O465" s="60"/>
      <c r="P465" s="174">
        <f t="shared" si="126"/>
        <v>0</v>
      </c>
      <c r="Q465" s="174">
        <v>0</v>
      </c>
      <c r="R465" s="174">
        <f t="shared" si="127"/>
        <v>0</v>
      </c>
      <c r="S465" s="174">
        <v>0</v>
      </c>
      <c r="T465" s="175">
        <f t="shared" si="128"/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76" t="s">
        <v>226</v>
      </c>
      <c r="AT465" s="176" t="s">
        <v>407</v>
      </c>
      <c r="AU465" s="176" t="s">
        <v>151</v>
      </c>
      <c r="AY465" s="16" t="s">
        <v>173</v>
      </c>
      <c r="BE465" s="177">
        <f t="shared" si="129"/>
        <v>0</v>
      </c>
      <c r="BF465" s="177">
        <f t="shared" si="130"/>
        <v>0</v>
      </c>
      <c r="BG465" s="177">
        <f t="shared" si="131"/>
        <v>0</v>
      </c>
      <c r="BH465" s="177">
        <f t="shared" si="132"/>
        <v>0</v>
      </c>
      <c r="BI465" s="177">
        <f t="shared" si="133"/>
        <v>0</v>
      </c>
      <c r="BJ465" s="16" t="s">
        <v>151</v>
      </c>
      <c r="BK465" s="177">
        <f t="shared" si="134"/>
        <v>0</v>
      </c>
      <c r="BL465" s="16" t="s">
        <v>201</v>
      </c>
      <c r="BM465" s="176" t="s">
        <v>1200</v>
      </c>
    </row>
    <row r="466" spans="1:65" s="2" customFormat="1" ht="24.2" customHeight="1">
      <c r="A466" s="31"/>
      <c r="B466" s="129"/>
      <c r="C466" s="183" t="s">
        <v>1201</v>
      </c>
      <c r="D466" s="183" t="s">
        <v>407</v>
      </c>
      <c r="E466" s="184" t="s">
        <v>1202</v>
      </c>
      <c r="F466" s="185" t="s">
        <v>1203</v>
      </c>
      <c r="G466" s="186" t="s">
        <v>267</v>
      </c>
      <c r="H466" s="187">
        <v>1.0509999999999999</v>
      </c>
      <c r="I466" s="188"/>
      <c r="J466" s="189">
        <f t="shared" si="125"/>
        <v>0</v>
      </c>
      <c r="K466" s="190"/>
      <c r="L466" s="191"/>
      <c r="M466" s="192" t="s">
        <v>1</v>
      </c>
      <c r="N466" s="193" t="s">
        <v>39</v>
      </c>
      <c r="O466" s="60"/>
      <c r="P466" s="174">
        <f t="shared" si="126"/>
        <v>0</v>
      </c>
      <c r="Q466" s="174">
        <v>0</v>
      </c>
      <c r="R466" s="174">
        <f t="shared" si="127"/>
        <v>0</v>
      </c>
      <c r="S466" s="174">
        <v>0</v>
      </c>
      <c r="T466" s="175">
        <f t="shared" si="128"/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76" t="s">
        <v>226</v>
      </c>
      <c r="AT466" s="176" t="s">
        <v>407</v>
      </c>
      <c r="AU466" s="176" t="s">
        <v>151</v>
      </c>
      <c r="AY466" s="16" t="s">
        <v>173</v>
      </c>
      <c r="BE466" s="177">
        <f t="shared" si="129"/>
        <v>0</v>
      </c>
      <c r="BF466" s="177">
        <f t="shared" si="130"/>
        <v>0</v>
      </c>
      <c r="BG466" s="177">
        <f t="shared" si="131"/>
        <v>0</v>
      </c>
      <c r="BH466" s="177">
        <f t="shared" si="132"/>
        <v>0</v>
      </c>
      <c r="BI466" s="177">
        <f t="shared" si="133"/>
        <v>0</v>
      </c>
      <c r="BJ466" s="16" t="s">
        <v>151</v>
      </c>
      <c r="BK466" s="177">
        <f t="shared" si="134"/>
        <v>0</v>
      </c>
      <c r="BL466" s="16" t="s">
        <v>201</v>
      </c>
      <c r="BM466" s="176" t="s">
        <v>1204</v>
      </c>
    </row>
    <row r="467" spans="1:65" s="2" customFormat="1" ht="21.75" customHeight="1">
      <c r="A467" s="31"/>
      <c r="B467" s="129"/>
      <c r="C467" s="183" t="s">
        <v>831</v>
      </c>
      <c r="D467" s="183" t="s">
        <v>407</v>
      </c>
      <c r="E467" s="184" t="s">
        <v>1205</v>
      </c>
      <c r="F467" s="185" t="s">
        <v>1206</v>
      </c>
      <c r="G467" s="186" t="s">
        <v>267</v>
      </c>
      <c r="H467" s="187">
        <v>0.44</v>
      </c>
      <c r="I467" s="188"/>
      <c r="J467" s="189">
        <f t="shared" si="125"/>
        <v>0</v>
      </c>
      <c r="K467" s="190"/>
      <c r="L467" s="191"/>
      <c r="M467" s="192" t="s">
        <v>1</v>
      </c>
      <c r="N467" s="193" t="s">
        <v>39</v>
      </c>
      <c r="O467" s="60"/>
      <c r="P467" s="174">
        <f t="shared" si="126"/>
        <v>0</v>
      </c>
      <c r="Q467" s="174">
        <v>0</v>
      </c>
      <c r="R467" s="174">
        <f t="shared" si="127"/>
        <v>0</v>
      </c>
      <c r="S467" s="174">
        <v>0</v>
      </c>
      <c r="T467" s="175">
        <f t="shared" si="128"/>
        <v>0</v>
      </c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R467" s="176" t="s">
        <v>226</v>
      </c>
      <c r="AT467" s="176" t="s">
        <v>407</v>
      </c>
      <c r="AU467" s="176" t="s">
        <v>151</v>
      </c>
      <c r="AY467" s="16" t="s">
        <v>173</v>
      </c>
      <c r="BE467" s="177">
        <f t="shared" si="129"/>
        <v>0</v>
      </c>
      <c r="BF467" s="177">
        <f t="shared" si="130"/>
        <v>0</v>
      </c>
      <c r="BG467" s="177">
        <f t="shared" si="131"/>
        <v>0</v>
      </c>
      <c r="BH467" s="177">
        <f t="shared" si="132"/>
        <v>0</v>
      </c>
      <c r="BI467" s="177">
        <f t="shared" si="133"/>
        <v>0</v>
      </c>
      <c r="BJ467" s="16" t="s">
        <v>151</v>
      </c>
      <c r="BK467" s="177">
        <f t="shared" si="134"/>
        <v>0</v>
      </c>
      <c r="BL467" s="16" t="s">
        <v>201</v>
      </c>
      <c r="BM467" s="176" t="s">
        <v>1207</v>
      </c>
    </row>
    <row r="468" spans="1:65" s="2" customFormat="1" ht="24.2" customHeight="1">
      <c r="A468" s="31"/>
      <c r="B468" s="129"/>
      <c r="C468" s="183" t="s">
        <v>1208</v>
      </c>
      <c r="D468" s="183" t="s">
        <v>407</v>
      </c>
      <c r="E468" s="184" t="s">
        <v>1209</v>
      </c>
      <c r="F468" s="185" t="s">
        <v>1210</v>
      </c>
      <c r="G468" s="186" t="s">
        <v>267</v>
      </c>
      <c r="H468" s="187">
        <v>31.341999999999999</v>
      </c>
      <c r="I468" s="188"/>
      <c r="J468" s="189">
        <f t="shared" si="125"/>
        <v>0</v>
      </c>
      <c r="K468" s="190"/>
      <c r="L468" s="191"/>
      <c r="M468" s="192" t="s">
        <v>1</v>
      </c>
      <c r="N468" s="193" t="s">
        <v>39</v>
      </c>
      <c r="O468" s="60"/>
      <c r="P468" s="174">
        <f t="shared" si="126"/>
        <v>0</v>
      </c>
      <c r="Q468" s="174">
        <v>1</v>
      </c>
      <c r="R468" s="174">
        <f t="shared" si="127"/>
        <v>31.341999999999999</v>
      </c>
      <c r="S468" s="174">
        <v>0</v>
      </c>
      <c r="T468" s="175">
        <f t="shared" si="128"/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76" t="s">
        <v>226</v>
      </c>
      <c r="AT468" s="176" t="s">
        <v>407</v>
      </c>
      <c r="AU468" s="176" t="s">
        <v>151</v>
      </c>
      <c r="AY468" s="16" t="s">
        <v>173</v>
      </c>
      <c r="BE468" s="177">
        <f t="shared" si="129"/>
        <v>0</v>
      </c>
      <c r="BF468" s="177">
        <f t="shared" si="130"/>
        <v>0</v>
      </c>
      <c r="BG468" s="177">
        <f t="shared" si="131"/>
        <v>0</v>
      </c>
      <c r="BH468" s="177">
        <f t="shared" si="132"/>
        <v>0</v>
      </c>
      <c r="BI468" s="177">
        <f t="shared" si="133"/>
        <v>0</v>
      </c>
      <c r="BJ468" s="16" t="s">
        <v>151</v>
      </c>
      <c r="BK468" s="177">
        <f t="shared" si="134"/>
        <v>0</v>
      </c>
      <c r="BL468" s="16" t="s">
        <v>201</v>
      </c>
      <c r="BM468" s="176" t="s">
        <v>1211</v>
      </c>
    </row>
    <row r="469" spans="1:65" s="13" customFormat="1">
      <c r="B469" s="194"/>
      <c r="D469" s="195" t="s">
        <v>466</v>
      </c>
      <c r="E469" s="196" t="s">
        <v>1</v>
      </c>
      <c r="F469" s="197" t="s">
        <v>1212</v>
      </c>
      <c r="H469" s="198">
        <v>31.341999999999999</v>
      </c>
      <c r="I469" s="199"/>
      <c r="L469" s="194"/>
      <c r="M469" s="200"/>
      <c r="N469" s="201"/>
      <c r="O469" s="201"/>
      <c r="P469" s="201"/>
      <c r="Q469" s="201"/>
      <c r="R469" s="201"/>
      <c r="S469" s="201"/>
      <c r="T469" s="202"/>
      <c r="AT469" s="196" t="s">
        <v>466</v>
      </c>
      <c r="AU469" s="196" t="s">
        <v>151</v>
      </c>
      <c r="AV469" s="13" t="s">
        <v>151</v>
      </c>
      <c r="AW469" s="13" t="s">
        <v>30</v>
      </c>
      <c r="AX469" s="13" t="s">
        <v>81</v>
      </c>
      <c r="AY469" s="196" t="s">
        <v>173</v>
      </c>
    </row>
    <row r="470" spans="1:65" s="2" customFormat="1" ht="24.2" customHeight="1">
      <c r="A470" s="31"/>
      <c r="B470" s="129"/>
      <c r="C470" s="164" t="s">
        <v>1213</v>
      </c>
      <c r="D470" s="164" t="s">
        <v>176</v>
      </c>
      <c r="E470" s="165" t="s">
        <v>1214</v>
      </c>
      <c r="F470" s="166" t="s">
        <v>1215</v>
      </c>
      <c r="G470" s="167" t="s">
        <v>267</v>
      </c>
      <c r="H470" s="168">
        <v>61.451999999999998</v>
      </c>
      <c r="I470" s="169"/>
      <c r="J470" s="170">
        <f>ROUND(I470*H470,2)</f>
        <v>0</v>
      </c>
      <c r="K470" s="171"/>
      <c r="L470" s="32"/>
      <c r="M470" s="172" t="s">
        <v>1</v>
      </c>
      <c r="N470" s="173" t="s">
        <v>39</v>
      </c>
      <c r="O470" s="60"/>
      <c r="P470" s="174">
        <f>O470*H470</f>
        <v>0</v>
      </c>
      <c r="Q470" s="174">
        <v>0</v>
      </c>
      <c r="R470" s="174">
        <f>Q470*H470</f>
        <v>0</v>
      </c>
      <c r="S470" s="174">
        <v>0</v>
      </c>
      <c r="T470" s="175">
        <f>S470*H470</f>
        <v>0</v>
      </c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R470" s="176" t="s">
        <v>201</v>
      </c>
      <c r="AT470" s="176" t="s">
        <v>176</v>
      </c>
      <c r="AU470" s="176" t="s">
        <v>151</v>
      </c>
      <c r="AY470" s="16" t="s">
        <v>173</v>
      </c>
      <c r="BE470" s="177">
        <f>IF(N470="základná",J470,0)</f>
        <v>0</v>
      </c>
      <c r="BF470" s="177">
        <f>IF(N470="znížená",J470,0)</f>
        <v>0</v>
      </c>
      <c r="BG470" s="177">
        <f>IF(N470="zákl. prenesená",J470,0)</f>
        <v>0</v>
      </c>
      <c r="BH470" s="177">
        <f>IF(N470="zníž. prenesená",J470,0)</f>
        <v>0</v>
      </c>
      <c r="BI470" s="177">
        <f>IF(N470="nulová",J470,0)</f>
        <v>0</v>
      </c>
      <c r="BJ470" s="16" t="s">
        <v>151</v>
      </c>
      <c r="BK470" s="177">
        <f>ROUND(I470*H470,2)</f>
        <v>0</v>
      </c>
      <c r="BL470" s="16" t="s">
        <v>201</v>
      </c>
      <c r="BM470" s="176" t="s">
        <v>1216</v>
      </c>
    </row>
    <row r="471" spans="1:65" s="12" customFormat="1" ht="22.9" customHeight="1">
      <c r="B471" s="151"/>
      <c r="D471" s="152" t="s">
        <v>72</v>
      </c>
      <c r="E471" s="162" t="s">
        <v>1217</v>
      </c>
      <c r="F471" s="162" t="s">
        <v>1218</v>
      </c>
      <c r="I471" s="154"/>
      <c r="J471" s="163">
        <f>BK471</f>
        <v>0</v>
      </c>
      <c r="L471" s="151"/>
      <c r="M471" s="156"/>
      <c r="N471" s="157"/>
      <c r="O471" s="157"/>
      <c r="P471" s="158">
        <f>SUM(P472:P477)</f>
        <v>0</v>
      </c>
      <c r="Q471" s="157"/>
      <c r="R471" s="158">
        <f>SUM(R472:R477)</f>
        <v>0</v>
      </c>
      <c r="S471" s="157"/>
      <c r="T471" s="159">
        <f>SUM(T472:T477)</f>
        <v>0</v>
      </c>
      <c r="AR471" s="152" t="s">
        <v>151</v>
      </c>
      <c r="AT471" s="160" t="s">
        <v>72</v>
      </c>
      <c r="AU471" s="160" t="s">
        <v>81</v>
      </c>
      <c r="AY471" s="152" t="s">
        <v>173</v>
      </c>
      <c r="BK471" s="161">
        <f>SUM(BK472:BK477)</f>
        <v>0</v>
      </c>
    </row>
    <row r="472" spans="1:65" s="2" customFormat="1" ht="33" customHeight="1">
      <c r="A472" s="31"/>
      <c r="B472" s="129"/>
      <c r="C472" s="164" t="s">
        <v>1219</v>
      </c>
      <c r="D472" s="164" t="s">
        <v>176</v>
      </c>
      <c r="E472" s="165" t="s">
        <v>1220</v>
      </c>
      <c r="F472" s="166" t="s">
        <v>1221</v>
      </c>
      <c r="G472" s="167" t="s">
        <v>179</v>
      </c>
      <c r="H472" s="168">
        <v>394.04</v>
      </c>
      <c r="I472" s="169"/>
      <c r="J472" s="170">
        <f>ROUND(I472*H472,2)</f>
        <v>0</v>
      </c>
      <c r="K472" s="171"/>
      <c r="L472" s="32"/>
      <c r="M472" s="172" t="s">
        <v>1</v>
      </c>
      <c r="N472" s="173" t="s">
        <v>39</v>
      </c>
      <c r="O472" s="60"/>
      <c r="P472" s="174">
        <f>O472*H472</f>
        <v>0</v>
      </c>
      <c r="Q472" s="174">
        <v>0</v>
      </c>
      <c r="R472" s="174">
        <f>Q472*H472</f>
        <v>0</v>
      </c>
      <c r="S472" s="174">
        <v>0</v>
      </c>
      <c r="T472" s="175">
        <f>S472*H472</f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76" t="s">
        <v>201</v>
      </c>
      <c r="AT472" s="176" t="s">
        <v>176</v>
      </c>
      <c r="AU472" s="176" t="s">
        <v>151</v>
      </c>
      <c r="AY472" s="16" t="s">
        <v>173</v>
      </c>
      <c r="BE472" s="177">
        <f>IF(N472="základná",J472,0)</f>
        <v>0</v>
      </c>
      <c r="BF472" s="177">
        <f>IF(N472="znížená",J472,0)</f>
        <v>0</v>
      </c>
      <c r="BG472" s="177">
        <f>IF(N472="zákl. prenesená",J472,0)</f>
        <v>0</v>
      </c>
      <c r="BH472" s="177">
        <f>IF(N472="zníž. prenesená",J472,0)</f>
        <v>0</v>
      </c>
      <c r="BI472" s="177">
        <f>IF(N472="nulová",J472,0)</f>
        <v>0</v>
      </c>
      <c r="BJ472" s="16" t="s">
        <v>151</v>
      </c>
      <c r="BK472" s="177">
        <f>ROUND(I472*H472,2)</f>
        <v>0</v>
      </c>
      <c r="BL472" s="16" t="s">
        <v>201</v>
      </c>
      <c r="BM472" s="176" t="s">
        <v>1222</v>
      </c>
    </row>
    <row r="473" spans="1:65" s="13" customFormat="1">
      <c r="B473" s="194"/>
      <c r="D473" s="195" t="s">
        <v>466</v>
      </c>
      <c r="E473" s="196" t="s">
        <v>1</v>
      </c>
      <c r="F473" s="197" t="s">
        <v>1223</v>
      </c>
      <c r="H473" s="198">
        <v>394.04</v>
      </c>
      <c r="I473" s="199"/>
      <c r="L473" s="194"/>
      <c r="M473" s="200"/>
      <c r="N473" s="201"/>
      <c r="O473" s="201"/>
      <c r="P473" s="201"/>
      <c r="Q473" s="201"/>
      <c r="R473" s="201"/>
      <c r="S473" s="201"/>
      <c r="T473" s="202"/>
      <c r="AT473" s="196" t="s">
        <v>466</v>
      </c>
      <c r="AU473" s="196" t="s">
        <v>151</v>
      </c>
      <c r="AV473" s="13" t="s">
        <v>151</v>
      </c>
      <c r="AW473" s="13" t="s">
        <v>30</v>
      </c>
      <c r="AX473" s="13" t="s">
        <v>81</v>
      </c>
      <c r="AY473" s="196" t="s">
        <v>173</v>
      </c>
    </row>
    <row r="474" spans="1:65" s="2" customFormat="1" ht="16.5" customHeight="1">
      <c r="A474" s="31"/>
      <c r="B474" s="129"/>
      <c r="C474" s="183" t="s">
        <v>1224</v>
      </c>
      <c r="D474" s="183" t="s">
        <v>407</v>
      </c>
      <c r="E474" s="184" t="s">
        <v>1225</v>
      </c>
      <c r="F474" s="185" t="s">
        <v>1226</v>
      </c>
      <c r="G474" s="186" t="s">
        <v>179</v>
      </c>
      <c r="H474" s="187">
        <v>413.74200000000002</v>
      </c>
      <c r="I474" s="188"/>
      <c r="J474" s="189">
        <f>ROUND(I474*H474,2)</f>
        <v>0</v>
      </c>
      <c r="K474" s="190"/>
      <c r="L474" s="191"/>
      <c r="M474" s="192" t="s">
        <v>1</v>
      </c>
      <c r="N474" s="193" t="s">
        <v>39</v>
      </c>
      <c r="O474" s="60"/>
      <c r="P474" s="174">
        <f>O474*H474</f>
        <v>0</v>
      </c>
      <c r="Q474" s="174">
        <v>0</v>
      </c>
      <c r="R474" s="174">
        <f>Q474*H474</f>
        <v>0</v>
      </c>
      <c r="S474" s="174">
        <v>0</v>
      </c>
      <c r="T474" s="175">
        <f>S474*H474</f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76" t="s">
        <v>226</v>
      </c>
      <c r="AT474" s="176" t="s">
        <v>407</v>
      </c>
      <c r="AU474" s="176" t="s">
        <v>151</v>
      </c>
      <c r="AY474" s="16" t="s">
        <v>173</v>
      </c>
      <c r="BE474" s="177">
        <f>IF(N474="základná",J474,0)</f>
        <v>0</v>
      </c>
      <c r="BF474" s="177">
        <f>IF(N474="znížená",J474,0)</f>
        <v>0</v>
      </c>
      <c r="BG474" s="177">
        <f>IF(N474="zákl. prenesená",J474,0)</f>
        <v>0</v>
      </c>
      <c r="BH474" s="177">
        <f>IF(N474="zníž. prenesená",J474,0)</f>
        <v>0</v>
      </c>
      <c r="BI474" s="177">
        <f>IF(N474="nulová",J474,0)</f>
        <v>0</v>
      </c>
      <c r="BJ474" s="16" t="s">
        <v>151</v>
      </c>
      <c r="BK474" s="177">
        <f>ROUND(I474*H474,2)</f>
        <v>0</v>
      </c>
      <c r="BL474" s="16" t="s">
        <v>201</v>
      </c>
      <c r="BM474" s="176" t="s">
        <v>1227</v>
      </c>
    </row>
    <row r="475" spans="1:65" s="13" customFormat="1">
      <c r="B475" s="194"/>
      <c r="D475" s="195" t="s">
        <v>466</v>
      </c>
      <c r="E475" s="196" t="s">
        <v>1</v>
      </c>
      <c r="F475" s="197" t="s">
        <v>1228</v>
      </c>
      <c r="H475" s="198">
        <v>394.04</v>
      </c>
      <c r="I475" s="199"/>
      <c r="L475" s="194"/>
      <c r="M475" s="200"/>
      <c r="N475" s="201"/>
      <c r="O475" s="201"/>
      <c r="P475" s="201"/>
      <c r="Q475" s="201"/>
      <c r="R475" s="201"/>
      <c r="S475" s="201"/>
      <c r="T475" s="202"/>
      <c r="AT475" s="196" t="s">
        <v>466</v>
      </c>
      <c r="AU475" s="196" t="s">
        <v>151</v>
      </c>
      <c r="AV475" s="13" t="s">
        <v>151</v>
      </c>
      <c r="AW475" s="13" t="s">
        <v>30</v>
      </c>
      <c r="AX475" s="13" t="s">
        <v>81</v>
      </c>
      <c r="AY475" s="196" t="s">
        <v>173</v>
      </c>
    </row>
    <row r="476" spans="1:65" s="13" customFormat="1">
      <c r="B476" s="194"/>
      <c r="D476" s="195" t="s">
        <v>466</v>
      </c>
      <c r="F476" s="197" t="s">
        <v>1229</v>
      </c>
      <c r="H476" s="198">
        <v>413.74200000000002</v>
      </c>
      <c r="I476" s="199"/>
      <c r="L476" s="194"/>
      <c r="M476" s="200"/>
      <c r="N476" s="201"/>
      <c r="O476" s="201"/>
      <c r="P476" s="201"/>
      <c r="Q476" s="201"/>
      <c r="R476" s="201"/>
      <c r="S476" s="201"/>
      <c r="T476" s="202"/>
      <c r="AT476" s="196" t="s">
        <v>466</v>
      </c>
      <c r="AU476" s="196" t="s">
        <v>151</v>
      </c>
      <c r="AV476" s="13" t="s">
        <v>151</v>
      </c>
      <c r="AW476" s="13" t="s">
        <v>3</v>
      </c>
      <c r="AX476" s="13" t="s">
        <v>81</v>
      </c>
      <c r="AY476" s="196" t="s">
        <v>173</v>
      </c>
    </row>
    <row r="477" spans="1:65" s="2" customFormat="1" ht="24.2" customHeight="1">
      <c r="A477" s="31"/>
      <c r="B477" s="129"/>
      <c r="C477" s="164" t="s">
        <v>1230</v>
      </c>
      <c r="D477" s="164" t="s">
        <v>176</v>
      </c>
      <c r="E477" s="165" t="s">
        <v>1231</v>
      </c>
      <c r="F477" s="166" t="s">
        <v>1232</v>
      </c>
      <c r="G477" s="167" t="s">
        <v>267</v>
      </c>
      <c r="H477" s="168">
        <v>10.013</v>
      </c>
      <c r="I477" s="169"/>
      <c r="J477" s="170">
        <f>ROUND(I477*H477,2)</f>
        <v>0</v>
      </c>
      <c r="K477" s="171"/>
      <c r="L477" s="32"/>
      <c r="M477" s="172" t="s">
        <v>1</v>
      </c>
      <c r="N477" s="173" t="s">
        <v>39</v>
      </c>
      <c r="O477" s="60"/>
      <c r="P477" s="174">
        <f>O477*H477</f>
        <v>0</v>
      </c>
      <c r="Q477" s="174">
        <v>0</v>
      </c>
      <c r="R477" s="174">
        <f>Q477*H477</f>
        <v>0</v>
      </c>
      <c r="S477" s="174">
        <v>0</v>
      </c>
      <c r="T477" s="175">
        <f>S477*H477</f>
        <v>0</v>
      </c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R477" s="176" t="s">
        <v>201</v>
      </c>
      <c r="AT477" s="176" t="s">
        <v>176</v>
      </c>
      <c r="AU477" s="176" t="s">
        <v>151</v>
      </c>
      <c r="AY477" s="16" t="s">
        <v>173</v>
      </c>
      <c r="BE477" s="177">
        <f>IF(N477="základná",J477,0)</f>
        <v>0</v>
      </c>
      <c r="BF477" s="177">
        <f>IF(N477="znížená",J477,0)</f>
        <v>0</v>
      </c>
      <c r="BG477" s="177">
        <f>IF(N477="zákl. prenesená",J477,0)</f>
        <v>0</v>
      </c>
      <c r="BH477" s="177">
        <f>IF(N477="zníž. prenesená",J477,0)</f>
        <v>0</v>
      </c>
      <c r="BI477" s="177">
        <f>IF(N477="nulová",J477,0)</f>
        <v>0</v>
      </c>
      <c r="BJ477" s="16" t="s">
        <v>151</v>
      </c>
      <c r="BK477" s="177">
        <f>ROUND(I477*H477,2)</f>
        <v>0</v>
      </c>
      <c r="BL477" s="16" t="s">
        <v>201</v>
      </c>
      <c r="BM477" s="176" t="s">
        <v>1233</v>
      </c>
    </row>
    <row r="478" spans="1:65" s="12" customFormat="1" ht="22.9" customHeight="1">
      <c r="B478" s="151"/>
      <c r="D478" s="152" t="s">
        <v>72</v>
      </c>
      <c r="E478" s="162" t="s">
        <v>1234</v>
      </c>
      <c r="F478" s="162" t="s">
        <v>1235</v>
      </c>
      <c r="I478" s="154"/>
      <c r="J478" s="163">
        <f>BK478</f>
        <v>0</v>
      </c>
      <c r="L478" s="151"/>
      <c r="M478" s="156"/>
      <c r="N478" s="157"/>
      <c r="O478" s="157"/>
      <c r="P478" s="158">
        <f>SUM(P479:P482)</f>
        <v>0</v>
      </c>
      <c r="Q478" s="157"/>
      <c r="R478" s="158">
        <f>SUM(R479:R482)</f>
        <v>0</v>
      </c>
      <c r="S478" s="157"/>
      <c r="T478" s="159">
        <f>SUM(T479:T482)</f>
        <v>0</v>
      </c>
      <c r="AR478" s="152" t="s">
        <v>151</v>
      </c>
      <c r="AT478" s="160" t="s">
        <v>72</v>
      </c>
      <c r="AU478" s="160" t="s">
        <v>81</v>
      </c>
      <c r="AY478" s="152" t="s">
        <v>173</v>
      </c>
      <c r="BK478" s="161">
        <f>SUM(BK479:BK482)</f>
        <v>0</v>
      </c>
    </row>
    <row r="479" spans="1:65" s="2" customFormat="1" ht="21.75" customHeight="1">
      <c r="A479" s="31"/>
      <c r="B479" s="129"/>
      <c r="C479" s="164" t="s">
        <v>1236</v>
      </c>
      <c r="D479" s="164" t="s">
        <v>176</v>
      </c>
      <c r="E479" s="165" t="s">
        <v>1237</v>
      </c>
      <c r="F479" s="166" t="s">
        <v>1238</v>
      </c>
      <c r="G479" s="167" t="s">
        <v>240</v>
      </c>
      <c r="H479" s="168">
        <v>134.36000000000001</v>
      </c>
      <c r="I479" s="169"/>
      <c r="J479" s="170">
        <f>ROUND(I479*H479,2)</f>
        <v>0</v>
      </c>
      <c r="K479" s="171"/>
      <c r="L479" s="32"/>
      <c r="M479" s="172" t="s">
        <v>1</v>
      </c>
      <c r="N479" s="173" t="s">
        <v>39</v>
      </c>
      <c r="O479" s="60"/>
      <c r="P479" s="174">
        <f>O479*H479</f>
        <v>0</v>
      </c>
      <c r="Q479" s="174">
        <v>0</v>
      </c>
      <c r="R479" s="174">
        <f>Q479*H479</f>
        <v>0</v>
      </c>
      <c r="S479" s="174">
        <v>0</v>
      </c>
      <c r="T479" s="175">
        <f>S479*H479</f>
        <v>0</v>
      </c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R479" s="176" t="s">
        <v>201</v>
      </c>
      <c r="AT479" s="176" t="s">
        <v>176</v>
      </c>
      <c r="AU479" s="176" t="s">
        <v>151</v>
      </c>
      <c r="AY479" s="16" t="s">
        <v>173</v>
      </c>
      <c r="BE479" s="177">
        <f>IF(N479="základná",J479,0)</f>
        <v>0</v>
      </c>
      <c r="BF479" s="177">
        <f>IF(N479="znížená",J479,0)</f>
        <v>0</v>
      </c>
      <c r="BG479" s="177">
        <f>IF(N479="zákl. prenesená",J479,0)</f>
        <v>0</v>
      </c>
      <c r="BH479" s="177">
        <f>IF(N479="zníž. prenesená",J479,0)</f>
        <v>0</v>
      </c>
      <c r="BI479" s="177">
        <f>IF(N479="nulová",J479,0)</f>
        <v>0</v>
      </c>
      <c r="BJ479" s="16" t="s">
        <v>151</v>
      </c>
      <c r="BK479" s="177">
        <f>ROUND(I479*H479,2)</f>
        <v>0</v>
      </c>
      <c r="BL479" s="16" t="s">
        <v>201</v>
      </c>
      <c r="BM479" s="176" t="s">
        <v>1239</v>
      </c>
    </row>
    <row r="480" spans="1:65" s="2" customFormat="1" ht="24.2" customHeight="1">
      <c r="A480" s="31"/>
      <c r="B480" s="129"/>
      <c r="C480" s="164" t="s">
        <v>1240</v>
      </c>
      <c r="D480" s="164" t="s">
        <v>176</v>
      </c>
      <c r="E480" s="165" t="s">
        <v>1241</v>
      </c>
      <c r="F480" s="166" t="s">
        <v>1242</v>
      </c>
      <c r="G480" s="167" t="s">
        <v>240</v>
      </c>
      <c r="H480" s="168">
        <v>95.21</v>
      </c>
      <c r="I480" s="169"/>
      <c r="J480" s="170">
        <f>ROUND(I480*H480,2)</f>
        <v>0</v>
      </c>
      <c r="K480" s="171"/>
      <c r="L480" s="32"/>
      <c r="M480" s="172" t="s">
        <v>1</v>
      </c>
      <c r="N480" s="173" t="s">
        <v>39</v>
      </c>
      <c r="O480" s="60"/>
      <c r="P480" s="174">
        <f>O480*H480</f>
        <v>0</v>
      </c>
      <c r="Q480" s="174">
        <v>0</v>
      </c>
      <c r="R480" s="174">
        <f>Q480*H480</f>
        <v>0</v>
      </c>
      <c r="S480" s="174">
        <v>0</v>
      </c>
      <c r="T480" s="175">
        <f>S480*H480</f>
        <v>0</v>
      </c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R480" s="176" t="s">
        <v>201</v>
      </c>
      <c r="AT480" s="176" t="s">
        <v>176</v>
      </c>
      <c r="AU480" s="176" t="s">
        <v>151</v>
      </c>
      <c r="AY480" s="16" t="s">
        <v>173</v>
      </c>
      <c r="BE480" s="177">
        <f>IF(N480="základná",J480,0)</f>
        <v>0</v>
      </c>
      <c r="BF480" s="177">
        <f>IF(N480="znížená",J480,0)</f>
        <v>0</v>
      </c>
      <c r="BG480" s="177">
        <f>IF(N480="zákl. prenesená",J480,0)</f>
        <v>0</v>
      </c>
      <c r="BH480" s="177">
        <f>IF(N480="zníž. prenesená",J480,0)</f>
        <v>0</v>
      </c>
      <c r="BI480" s="177">
        <f>IF(N480="nulová",J480,0)</f>
        <v>0</v>
      </c>
      <c r="BJ480" s="16" t="s">
        <v>151</v>
      </c>
      <c r="BK480" s="177">
        <f>ROUND(I480*H480,2)</f>
        <v>0</v>
      </c>
      <c r="BL480" s="16" t="s">
        <v>201</v>
      </c>
      <c r="BM480" s="176" t="s">
        <v>1243</v>
      </c>
    </row>
    <row r="481" spans="1:65" s="2" customFormat="1" ht="21.75" customHeight="1">
      <c r="A481" s="31"/>
      <c r="B481" s="129"/>
      <c r="C481" s="164" t="s">
        <v>1244</v>
      </c>
      <c r="D481" s="164" t="s">
        <v>176</v>
      </c>
      <c r="E481" s="165" t="s">
        <v>1245</v>
      </c>
      <c r="F481" s="166" t="s">
        <v>1246</v>
      </c>
      <c r="G481" s="167" t="s">
        <v>179</v>
      </c>
      <c r="H481" s="168">
        <v>421.75</v>
      </c>
      <c r="I481" s="169"/>
      <c r="J481" s="170">
        <f>ROUND(I481*H481,2)</f>
        <v>0</v>
      </c>
      <c r="K481" s="171"/>
      <c r="L481" s="32"/>
      <c r="M481" s="172" t="s">
        <v>1</v>
      </c>
      <c r="N481" s="173" t="s">
        <v>39</v>
      </c>
      <c r="O481" s="60"/>
      <c r="P481" s="174">
        <f>O481*H481</f>
        <v>0</v>
      </c>
      <c r="Q481" s="174">
        <v>0</v>
      </c>
      <c r="R481" s="174">
        <f>Q481*H481</f>
        <v>0</v>
      </c>
      <c r="S481" s="174">
        <v>0</v>
      </c>
      <c r="T481" s="175">
        <f>S481*H481</f>
        <v>0</v>
      </c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R481" s="176" t="s">
        <v>201</v>
      </c>
      <c r="AT481" s="176" t="s">
        <v>176</v>
      </c>
      <c r="AU481" s="176" t="s">
        <v>151</v>
      </c>
      <c r="AY481" s="16" t="s">
        <v>173</v>
      </c>
      <c r="BE481" s="177">
        <f>IF(N481="základná",J481,0)</f>
        <v>0</v>
      </c>
      <c r="BF481" s="177">
        <f>IF(N481="znížená",J481,0)</f>
        <v>0</v>
      </c>
      <c r="BG481" s="177">
        <f>IF(N481="zákl. prenesená",J481,0)</f>
        <v>0</v>
      </c>
      <c r="BH481" s="177">
        <f>IF(N481="zníž. prenesená",J481,0)</f>
        <v>0</v>
      </c>
      <c r="BI481" s="177">
        <f>IF(N481="nulová",J481,0)</f>
        <v>0</v>
      </c>
      <c r="BJ481" s="16" t="s">
        <v>151</v>
      </c>
      <c r="BK481" s="177">
        <f>ROUND(I481*H481,2)</f>
        <v>0</v>
      </c>
      <c r="BL481" s="16" t="s">
        <v>201</v>
      </c>
      <c r="BM481" s="176" t="s">
        <v>1247</v>
      </c>
    </row>
    <row r="482" spans="1:65" s="13" customFormat="1">
      <c r="B482" s="194"/>
      <c r="D482" s="195" t="s">
        <v>466</v>
      </c>
      <c r="E482" s="196" t="s">
        <v>1</v>
      </c>
      <c r="F482" s="197" t="s">
        <v>1248</v>
      </c>
      <c r="H482" s="198">
        <v>421.75</v>
      </c>
      <c r="I482" s="199"/>
      <c r="L482" s="194"/>
      <c r="M482" s="200"/>
      <c r="N482" s="201"/>
      <c r="O482" s="201"/>
      <c r="P482" s="201"/>
      <c r="Q482" s="201"/>
      <c r="R482" s="201"/>
      <c r="S482" s="201"/>
      <c r="T482" s="202"/>
      <c r="AT482" s="196" t="s">
        <v>466</v>
      </c>
      <c r="AU482" s="196" t="s">
        <v>151</v>
      </c>
      <c r="AV482" s="13" t="s">
        <v>151</v>
      </c>
      <c r="AW482" s="13" t="s">
        <v>30</v>
      </c>
      <c r="AX482" s="13" t="s">
        <v>81</v>
      </c>
      <c r="AY482" s="196" t="s">
        <v>173</v>
      </c>
    </row>
    <row r="483" spans="1:65" s="12" customFormat="1" ht="22.9" customHeight="1">
      <c r="B483" s="151"/>
      <c r="D483" s="152" t="s">
        <v>72</v>
      </c>
      <c r="E483" s="162" t="s">
        <v>389</v>
      </c>
      <c r="F483" s="162" t="s">
        <v>1249</v>
      </c>
      <c r="I483" s="154"/>
      <c r="J483" s="163">
        <f>BK483</f>
        <v>0</v>
      </c>
      <c r="L483" s="151"/>
      <c r="M483" s="156"/>
      <c r="N483" s="157"/>
      <c r="O483" s="157"/>
      <c r="P483" s="158">
        <f>SUM(P484:P486)</f>
        <v>0</v>
      </c>
      <c r="Q483" s="157"/>
      <c r="R483" s="158">
        <f>SUM(R484:R486)</f>
        <v>0.97022400000000009</v>
      </c>
      <c r="S483" s="157"/>
      <c r="T483" s="159">
        <f>SUM(T484:T486)</f>
        <v>0</v>
      </c>
      <c r="AR483" s="152" t="s">
        <v>151</v>
      </c>
      <c r="AT483" s="160" t="s">
        <v>72</v>
      </c>
      <c r="AU483" s="160" t="s">
        <v>81</v>
      </c>
      <c r="AY483" s="152" t="s">
        <v>173</v>
      </c>
      <c r="BK483" s="161">
        <f>SUM(BK484:BK486)</f>
        <v>0</v>
      </c>
    </row>
    <row r="484" spans="1:65" s="2" customFormat="1" ht="49.15" customHeight="1">
      <c r="A484" s="31"/>
      <c r="B484" s="129"/>
      <c r="C484" s="164" t="s">
        <v>1250</v>
      </c>
      <c r="D484" s="164" t="s">
        <v>176</v>
      </c>
      <c r="E484" s="165" t="s">
        <v>1251</v>
      </c>
      <c r="F484" s="166" t="s">
        <v>1252</v>
      </c>
      <c r="G484" s="167" t="s">
        <v>179</v>
      </c>
      <c r="H484" s="168">
        <v>1115.2</v>
      </c>
      <c r="I484" s="169"/>
      <c r="J484" s="170">
        <f>ROUND(I484*H484,2)</f>
        <v>0</v>
      </c>
      <c r="K484" s="171"/>
      <c r="L484" s="32"/>
      <c r="M484" s="172" t="s">
        <v>1</v>
      </c>
      <c r="N484" s="173" t="s">
        <v>39</v>
      </c>
      <c r="O484" s="60"/>
      <c r="P484" s="174">
        <f>O484*H484</f>
        <v>0</v>
      </c>
      <c r="Q484" s="174">
        <v>8.7000000000000001E-4</v>
      </c>
      <c r="R484" s="174">
        <f>Q484*H484</f>
        <v>0.97022400000000009</v>
      </c>
      <c r="S484" s="174">
        <v>0</v>
      </c>
      <c r="T484" s="175">
        <f>S484*H484</f>
        <v>0</v>
      </c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R484" s="176" t="s">
        <v>201</v>
      </c>
      <c r="AT484" s="176" t="s">
        <v>176</v>
      </c>
      <c r="AU484" s="176" t="s">
        <v>151</v>
      </c>
      <c r="AY484" s="16" t="s">
        <v>173</v>
      </c>
      <c r="BE484" s="177">
        <f>IF(N484="základná",J484,0)</f>
        <v>0</v>
      </c>
      <c r="BF484" s="177">
        <f>IF(N484="znížená",J484,0)</f>
        <v>0</v>
      </c>
      <c r="BG484" s="177">
        <f>IF(N484="zákl. prenesená",J484,0)</f>
        <v>0</v>
      </c>
      <c r="BH484" s="177">
        <f>IF(N484="zníž. prenesená",J484,0)</f>
        <v>0</v>
      </c>
      <c r="BI484" s="177">
        <f>IF(N484="nulová",J484,0)</f>
        <v>0</v>
      </c>
      <c r="BJ484" s="16" t="s">
        <v>151</v>
      </c>
      <c r="BK484" s="177">
        <f>ROUND(I484*H484,2)</f>
        <v>0</v>
      </c>
      <c r="BL484" s="16" t="s">
        <v>201</v>
      </c>
      <c r="BM484" s="176" t="s">
        <v>1253</v>
      </c>
    </row>
    <row r="485" spans="1:65" s="2" customFormat="1" ht="24.2" customHeight="1">
      <c r="A485" s="31"/>
      <c r="B485" s="129"/>
      <c r="C485" s="164" t="s">
        <v>1254</v>
      </c>
      <c r="D485" s="164" t="s">
        <v>176</v>
      </c>
      <c r="E485" s="165" t="s">
        <v>1255</v>
      </c>
      <c r="F485" s="166" t="s">
        <v>1256</v>
      </c>
      <c r="G485" s="167" t="s">
        <v>179</v>
      </c>
      <c r="H485" s="168">
        <v>1125.0129999999999</v>
      </c>
      <c r="I485" s="169"/>
      <c r="J485" s="170">
        <f>ROUND(I485*H485,2)</f>
        <v>0</v>
      </c>
      <c r="K485" s="171"/>
      <c r="L485" s="32"/>
      <c r="M485" s="172" t="s">
        <v>1</v>
      </c>
      <c r="N485" s="173" t="s">
        <v>39</v>
      </c>
      <c r="O485" s="60"/>
      <c r="P485" s="174">
        <f>O485*H485</f>
        <v>0</v>
      </c>
      <c r="Q485" s="174">
        <v>0</v>
      </c>
      <c r="R485" s="174">
        <f>Q485*H485</f>
        <v>0</v>
      </c>
      <c r="S485" s="174">
        <v>0</v>
      </c>
      <c r="T485" s="175">
        <f>S485*H485</f>
        <v>0</v>
      </c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R485" s="176" t="s">
        <v>201</v>
      </c>
      <c r="AT485" s="176" t="s">
        <v>176</v>
      </c>
      <c r="AU485" s="176" t="s">
        <v>151</v>
      </c>
      <c r="AY485" s="16" t="s">
        <v>173</v>
      </c>
      <c r="BE485" s="177">
        <f>IF(N485="základná",J485,0)</f>
        <v>0</v>
      </c>
      <c r="BF485" s="177">
        <f>IF(N485="znížená",J485,0)</f>
        <v>0</v>
      </c>
      <c r="BG485" s="177">
        <f>IF(N485="zákl. prenesená",J485,0)</f>
        <v>0</v>
      </c>
      <c r="BH485" s="177">
        <f>IF(N485="zníž. prenesená",J485,0)</f>
        <v>0</v>
      </c>
      <c r="BI485" s="177">
        <f>IF(N485="nulová",J485,0)</f>
        <v>0</v>
      </c>
      <c r="BJ485" s="16" t="s">
        <v>151</v>
      </c>
      <c r="BK485" s="177">
        <f>ROUND(I485*H485,2)</f>
        <v>0</v>
      </c>
      <c r="BL485" s="16" t="s">
        <v>201</v>
      </c>
      <c r="BM485" s="176" t="s">
        <v>1257</v>
      </c>
    </row>
    <row r="486" spans="1:65" s="2" customFormat="1" ht="24.2" customHeight="1">
      <c r="A486" s="31"/>
      <c r="B486" s="129"/>
      <c r="C486" s="164" t="s">
        <v>1258</v>
      </c>
      <c r="D486" s="164" t="s">
        <v>176</v>
      </c>
      <c r="E486" s="165" t="s">
        <v>1259</v>
      </c>
      <c r="F486" s="166" t="s">
        <v>1260</v>
      </c>
      <c r="G486" s="167" t="s">
        <v>267</v>
      </c>
      <c r="H486" s="168">
        <v>17.260000000000002</v>
      </c>
      <c r="I486" s="169"/>
      <c r="J486" s="170">
        <f>ROUND(I486*H486,2)</f>
        <v>0</v>
      </c>
      <c r="K486" s="171"/>
      <c r="L486" s="32"/>
      <c r="M486" s="172" t="s">
        <v>1</v>
      </c>
      <c r="N486" s="173" t="s">
        <v>39</v>
      </c>
      <c r="O486" s="60"/>
      <c r="P486" s="174">
        <f>O486*H486</f>
        <v>0</v>
      </c>
      <c r="Q486" s="174">
        <v>0</v>
      </c>
      <c r="R486" s="174">
        <f>Q486*H486</f>
        <v>0</v>
      </c>
      <c r="S486" s="174">
        <v>0</v>
      </c>
      <c r="T486" s="175">
        <f>S486*H486</f>
        <v>0</v>
      </c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R486" s="176" t="s">
        <v>201</v>
      </c>
      <c r="AT486" s="176" t="s">
        <v>176</v>
      </c>
      <c r="AU486" s="176" t="s">
        <v>151</v>
      </c>
      <c r="AY486" s="16" t="s">
        <v>173</v>
      </c>
      <c r="BE486" s="177">
        <f>IF(N486="základná",J486,0)</f>
        <v>0</v>
      </c>
      <c r="BF486" s="177">
        <f>IF(N486="znížená",J486,0)</f>
        <v>0</v>
      </c>
      <c r="BG486" s="177">
        <f>IF(N486="zákl. prenesená",J486,0)</f>
        <v>0</v>
      </c>
      <c r="BH486" s="177">
        <f>IF(N486="zníž. prenesená",J486,0)</f>
        <v>0</v>
      </c>
      <c r="BI486" s="177">
        <f>IF(N486="nulová",J486,0)</f>
        <v>0</v>
      </c>
      <c r="BJ486" s="16" t="s">
        <v>151</v>
      </c>
      <c r="BK486" s="177">
        <f>ROUND(I486*H486,2)</f>
        <v>0</v>
      </c>
      <c r="BL486" s="16" t="s">
        <v>201</v>
      </c>
      <c r="BM486" s="176" t="s">
        <v>1261</v>
      </c>
    </row>
    <row r="487" spans="1:65" s="12" customFormat="1" ht="22.9" customHeight="1">
      <c r="B487" s="151"/>
      <c r="D487" s="152" t="s">
        <v>72</v>
      </c>
      <c r="E487" s="162" t="s">
        <v>398</v>
      </c>
      <c r="F487" s="162" t="s">
        <v>1262</v>
      </c>
      <c r="I487" s="154"/>
      <c r="J487" s="163">
        <f>BK487</f>
        <v>0</v>
      </c>
      <c r="L487" s="151"/>
      <c r="M487" s="156"/>
      <c r="N487" s="157"/>
      <c r="O487" s="157"/>
      <c r="P487" s="158">
        <f>SUM(P488:P500)</f>
        <v>0</v>
      </c>
      <c r="Q487" s="157"/>
      <c r="R487" s="158">
        <f>SUM(R488:R500)</f>
        <v>0.42857859999999998</v>
      </c>
      <c r="S487" s="157"/>
      <c r="T487" s="159">
        <f>SUM(T488:T500)</f>
        <v>0</v>
      </c>
      <c r="AR487" s="152" t="s">
        <v>151</v>
      </c>
      <c r="AT487" s="160" t="s">
        <v>72</v>
      </c>
      <c r="AU487" s="160" t="s">
        <v>81</v>
      </c>
      <c r="AY487" s="152" t="s">
        <v>173</v>
      </c>
      <c r="BK487" s="161">
        <f>SUM(BK488:BK500)</f>
        <v>0</v>
      </c>
    </row>
    <row r="488" spans="1:65" s="2" customFormat="1" ht="24.2" customHeight="1">
      <c r="A488" s="31"/>
      <c r="B488" s="129"/>
      <c r="C488" s="164" t="s">
        <v>1263</v>
      </c>
      <c r="D488" s="164" t="s">
        <v>176</v>
      </c>
      <c r="E488" s="165" t="s">
        <v>1264</v>
      </c>
      <c r="F488" s="166" t="s">
        <v>1265</v>
      </c>
      <c r="G488" s="167" t="s">
        <v>179</v>
      </c>
      <c r="H488" s="168">
        <v>639.66999999999996</v>
      </c>
      <c r="I488" s="169"/>
      <c r="J488" s="170">
        <f>ROUND(I488*H488,2)</f>
        <v>0</v>
      </c>
      <c r="K488" s="171"/>
      <c r="L488" s="32"/>
      <c r="M488" s="172" t="s">
        <v>1</v>
      </c>
      <c r="N488" s="173" t="s">
        <v>39</v>
      </c>
      <c r="O488" s="60"/>
      <c r="P488" s="174">
        <f>O488*H488</f>
        <v>0</v>
      </c>
      <c r="Q488" s="174">
        <v>0</v>
      </c>
      <c r="R488" s="174">
        <f>Q488*H488</f>
        <v>0</v>
      </c>
      <c r="S488" s="174">
        <v>0</v>
      </c>
      <c r="T488" s="175">
        <f>S488*H488</f>
        <v>0</v>
      </c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R488" s="176" t="s">
        <v>285</v>
      </c>
      <c r="AT488" s="176" t="s">
        <v>176</v>
      </c>
      <c r="AU488" s="176" t="s">
        <v>151</v>
      </c>
      <c r="AY488" s="16" t="s">
        <v>173</v>
      </c>
      <c r="BE488" s="177">
        <f>IF(N488="základná",J488,0)</f>
        <v>0</v>
      </c>
      <c r="BF488" s="177">
        <f>IF(N488="znížená",J488,0)</f>
        <v>0</v>
      </c>
      <c r="BG488" s="177">
        <f>IF(N488="zákl. prenesená",J488,0)</f>
        <v>0</v>
      </c>
      <c r="BH488" s="177">
        <f>IF(N488="zníž. prenesená",J488,0)</f>
        <v>0</v>
      </c>
      <c r="BI488" s="177">
        <f>IF(N488="nulová",J488,0)</f>
        <v>0</v>
      </c>
      <c r="BJ488" s="16" t="s">
        <v>151</v>
      </c>
      <c r="BK488" s="177">
        <f>ROUND(I488*H488,2)</f>
        <v>0</v>
      </c>
      <c r="BL488" s="16" t="s">
        <v>285</v>
      </c>
      <c r="BM488" s="176" t="s">
        <v>1266</v>
      </c>
    </row>
    <row r="489" spans="1:65" s="13" customFormat="1">
      <c r="B489" s="194"/>
      <c r="D489" s="195" t="s">
        <v>466</v>
      </c>
      <c r="E489" s="196" t="s">
        <v>1</v>
      </c>
      <c r="F489" s="197" t="s">
        <v>1267</v>
      </c>
      <c r="H489" s="198">
        <v>639.66999999999996</v>
      </c>
      <c r="I489" s="199"/>
      <c r="L489" s="194"/>
      <c r="M489" s="200"/>
      <c r="N489" s="201"/>
      <c r="O489" s="201"/>
      <c r="P489" s="201"/>
      <c r="Q489" s="201"/>
      <c r="R489" s="201"/>
      <c r="S489" s="201"/>
      <c r="T489" s="202"/>
      <c r="AT489" s="196" t="s">
        <v>466</v>
      </c>
      <c r="AU489" s="196" t="s">
        <v>151</v>
      </c>
      <c r="AV489" s="13" t="s">
        <v>151</v>
      </c>
      <c r="AW489" s="13" t="s">
        <v>30</v>
      </c>
      <c r="AX489" s="13" t="s">
        <v>81</v>
      </c>
      <c r="AY489" s="196" t="s">
        <v>173</v>
      </c>
    </row>
    <row r="490" spans="1:65" s="2" customFormat="1" ht="24.2" customHeight="1">
      <c r="A490" s="31"/>
      <c r="B490" s="129"/>
      <c r="C490" s="164" t="s">
        <v>1268</v>
      </c>
      <c r="D490" s="164" t="s">
        <v>176</v>
      </c>
      <c r="E490" s="165" t="s">
        <v>1269</v>
      </c>
      <c r="F490" s="166" t="s">
        <v>1270</v>
      </c>
      <c r="G490" s="167" t="s">
        <v>179</v>
      </c>
      <c r="H490" s="168">
        <v>639.66999999999996</v>
      </c>
      <c r="I490" s="169"/>
      <c r="J490" s="170">
        <f>ROUND(I490*H490,2)</f>
        <v>0</v>
      </c>
      <c r="K490" s="171"/>
      <c r="L490" s="32"/>
      <c r="M490" s="172" t="s">
        <v>1</v>
      </c>
      <c r="N490" s="173" t="s">
        <v>39</v>
      </c>
      <c r="O490" s="60"/>
      <c r="P490" s="174">
        <f>O490*H490</f>
        <v>0</v>
      </c>
      <c r="Q490" s="174">
        <v>0</v>
      </c>
      <c r="R490" s="174">
        <f>Q490*H490</f>
        <v>0</v>
      </c>
      <c r="S490" s="174">
        <v>0</v>
      </c>
      <c r="T490" s="175">
        <f>S490*H490</f>
        <v>0</v>
      </c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R490" s="176" t="s">
        <v>201</v>
      </c>
      <c r="AT490" s="176" t="s">
        <v>176</v>
      </c>
      <c r="AU490" s="176" t="s">
        <v>151</v>
      </c>
      <c r="AY490" s="16" t="s">
        <v>173</v>
      </c>
      <c r="BE490" s="177">
        <f>IF(N490="základná",J490,0)</f>
        <v>0</v>
      </c>
      <c r="BF490" s="177">
        <f>IF(N490="znížená",J490,0)</f>
        <v>0</v>
      </c>
      <c r="BG490" s="177">
        <f>IF(N490="zákl. prenesená",J490,0)</f>
        <v>0</v>
      </c>
      <c r="BH490" s="177">
        <f>IF(N490="zníž. prenesená",J490,0)</f>
        <v>0</v>
      </c>
      <c r="BI490" s="177">
        <f>IF(N490="nulová",J490,0)</f>
        <v>0</v>
      </c>
      <c r="BJ490" s="16" t="s">
        <v>151</v>
      </c>
      <c r="BK490" s="177">
        <f>ROUND(I490*H490,2)</f>
        <v>0</v>
      </c>
      <c r="BL490" s="16" t="s">
        <v>201</v>
      </c>
      <c r="BM490" s="176" t="s">
        <v>1271</v>
      </c>
    </row>
    <row r="491" spans="1:65" s="2" customFormat="1" ht="24.2" customHeight="1">
      <c r="A491" s="31"/>
      <c r="B491" s="129"/>
      <c r="C491" s="183" t="s">
        <v>835</v>
      </c>
      <c r="D491" s="183" t="s">
        <v>407</v>
      </c>
      <c r="E491" s="184" t="s">
        <v>1272</v>
      </c>
      <c r="F491" s="185" t="s">
        <v>1273</v>
      </c>
      <c r="G491" s="186" t="s">
        <v>179</v>
      </c>
      <c r="H491" s="187">
        <v>652.46299999999997</v>
      </c>
      <c r="I491" s="188"/>
      <c r="J491" s="189">
        <f>ROUND(I491*H491,2)</f>
        <v>0</v>
      </c>
      <c r="K491" s="190"/>
      <c r="L491" s="191"/>
      <c r="M491" s="192" t="s">
        <v>1</v>
      </c>
      <c r="N491" s="193" t="s">
        <v>39</v>
      </c>
      <c r="O491" s="60"/>
      <c r="P491" s="174">
        <f>O491*H491</f>
        <v>0</v>
      </c>
      <c r="Q491" s="174">
        <v>0</v>
      </c>
      <c r="R491" s="174">
        <f>Q491*H491</f>
        <v>0</v>
      </c>
      <c r="S491" s="174">
        <v>0</v>
      </c>
      <c r="T491" s="175">
        <f>S491*H491</f>
        <v>0</v>
      </c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R491" s="176" t="s">
        <v>226</v>
      </c>
      <c r="AT491" s="176" t="s">
        <v>407</v>
      </c>
      <c r="AU491" s="176" t="s">
        <v>151</v>
      </c>
      <c r="AY491" s="16" t="s">
        <v>173</v>
      </c>
      <c r="BE491" s="177">
        <f>IF(N491="základná",J491,0)</f>
        <v>0</v>
      </c>
      <c r="BF491" s="177">
        <f>IF(N491="znížená",J491,0)</f>
        <v>0</v>
      </c>
      <c r="BG491" s="177">
        <f>IF(N491="zákl. prenesená",J491,0)</f>
        <v>0</v>
      </c>
      <c r="BH491" s="177">
        <f>IF(N491="zníž. prenesená",J491,0)</f>
        <v>0</v>
      </c>
      <c r="BI491" s="177">
        <f>IF(N491="nulová",J491,0)</f>
        <v>0</v>
      </c>
      <c r="BJ491" s="16" t="s">
        <v>151</v>
      </c>
      <c r="BK491" s="177">
        <f>ROUND(I491*H491,2)</f>
        <v>0</v>
      </c>
      <c r="BL491" s="16" t="s">
        <v>201</v>
      </c>
      <c r="BM491" s="176" t="s">
        <v>1274</v>
      </c>
    </row>
    <row r="492" spans="1:65" s="13" customFormat="1">
      <c r="B492" s="194"/>
      <c r="D492" s="195" t="s">
        <v>466</v>
      </c>
      <c r="E492" s="196" t="s">
        <v>1</v>
      </c>
      <c r="F492" s="197" t="s">
        <v>1267</v>
      </c>
      <c r="H492" s="198">
        <v>639.66999999999996</v>
      </c>
      <c r="I492" s="199"/>
      <c r="L492" s="194"/>
      <c r="M492" s="200"/>
      <c r="N492" s="201"/>
      <c r="O492" s="201"/>
      <c r="P492" s="201"/>
      <c r="Q492" s="201"/>
      <c r="R492" s="201"/>
      <c r="S492" s="201"/>
      <c r="T492" s="202"/>
      <c r="AT492" s="196" t="s">
        <v>466</v>
      </c>
      <c r="AU492" s="196" t="s">
        <v>151</v>
      </c>
      <c r="AV492" s="13" t="s">
        <v>151</v>
      </c>
      <c r="AW492" s="13" t="s">
        <v>30</v>
      </c>
      <c r="AX492" s="13" t="s">
        <v>81</v>
      </c>
      <c r="AY492" s="196" t="s">
        <v>173</v>
      </c>
    </row>
    <row r="493" spans="1:65" s="13" customFormat="1">
      <c r="B493" s="194"/>
      <c r="D493" s="195" t="s">
        <v>466</v>
      </c>
      <c r="F493" s="197" t="s">
        <v>1275</v>
      </c>
      <c r="H493" s="198">
        <v>652.46299999999997</v>
      </c>
      <c r="I493" s="199"/>
      <c r="L493" s="194"/>
      <c r="M493" s="200"/>
      <c r="N493" s="201"/>
      <c r="O493" s="201"/>
      <c r="P493" s="201"/>
      <c r="Q493" s="201"/>
      <c r="R493" s="201"/>
      <c r="S493" s="201"/>
      <c r="T493" s="202"/>
      <c r="AT493" s="196" t="s">
        <v>466</v>
      </c>
      <c r="AU493" s="196" t="s">
        <v>151</v>
      </c>
      <c r="AV493" s="13" t="s">
        <v>151</v>
      </c>
      <c r="AW493" s="13" t="s">
        <v>3</v>
      </c>
      <c r="AX493" s="13" t="s">
        <v>81</v>
      </c>
      <c r="AY493" s="196" t="s">
        <v>173</v>
      </c>
    </row>
    <row r="494" spans="1:65" s="2" customFormat="1" ht="33" customHeight="1">
      <c r="A494" s="31"/>
      <c r="B494" s="129"/>
      <c r="C494" s="183" t="s">
        <v>1276</v>
      </c>
      <c r="D494" s="183" t="s">
        <v>407</v>
      </c>
      <c r="E494" s="184" t="s">
        <v>1277</v>
      </c>
      <c r="F494" s="185" t="s">
        <v>1278</v>
      </c>
      <c r="G494" s="186" t="s">
        <v>381</v>
      </c>
      <c r="H494" s="187">
        <v>319.83499999999998</v>
      </c>
      <c r="I494" s="188"/>
      <c r="J494" s="189">
        <f>ROUND(I494*H494,2)</f>
        <v>0</v>
      </c>
      <c r="K494" s="190"/>
      <c r="L494" s="191"/>
      <c r="M494" s="192" t="s">
        <v>1</v>
      </c>
      <c r="N494" s="193" t="s">
        <v>39</v>
      </c>
      <c r="O494" s="60"/>
      <c r="P494" s="174">
        <f>O494*H494</f>
        <v>0</v>
      </c>
      <c r="Q494" s="174">
        <v>1E-3</v>
      </c>
      <c r="R494" s="174">
        <f>Q494*H494</f>
        <v>0.31983499999999998</v>
      </c>
      <c r="S494" s="174">
        <v>0</v>
      </c>
      <c r="T494" s="175">
        <f>S494*H494</f>
        <v>0</v>
      </c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R494" s="176" t="s">
        <v>226</v>
      </c>
      <c r="AT494" s="176" t="s">
        <v>407</v>
      </c>
      <c r="AU494" s="176" t="s">
        <v>151</v>
      </c>
      <c r="AY494" s="16" t="s">
        <v>173</v>
      </c>
      <c r="BE494" s="177">
        <f>IF(N494="základná",J494,0)</f>
        <v>0</v>
      </c>
      <c r="BF494" s="177">
        <f>IF(N494="znížená",J494,0)</f>
        <v>0</v>
      </c>
      <c r="BG494" s="177">
        <f>IF(N494="zákl. prenesená",J494,0)</f>
        <v>0</v>
      </c>
      <c r="BH494" s="177">
        <f>IF(N494="zníž. prenesená",J494,0)</f>
        <v>0</v>
      </c>
      <c r="BI494" s="177">
        <f>IF(N494="nulová",J494,0)</f>
        <v>0</v>
      </c>
      <c r="BJ494" s="16" t="s">
        <v>151</v>
      </c>
      <c r="BK494" s="177">
        <f>ROUND(I494*H494,2)</f>
        <v>0</v>
      </c>
      <c r="BL494" s="16" t="s">
        <v>201</v>
      </c>
      <c r="BM494" s="176" t="s">
        <v>1279</v>
      </c>
    </row>
    <row r="495" spans="1:65" s="13" customFormat="1">
      <c r="B495" s="194"/>
      <c r="D495" s="195" t="s">
        <v>466</v>
      </c>
      <c r="E495" s="196" t="s">
        <v>1</v>
      </c>
      <c r="F495" s="197" t="s">
        <v>1267</v>
      </c>
      <c r="H495" s="198">
        <v>639.66999999999996</v>
      </c>
      <c r="I495" s="199"/>
      <c r="L495" s="194"/>
      <c r="M495" s="200"/>
      <c r="N495" s="201"/>
      <c r="O495" s="201"/>
      <c r="P495" s="201"/>
      <c r="Q495" s="201"/>
      <c r="R495" s="201"/>
      <c r="S495" s="201"/>
      <c r="T495" s="202"/>
      <c r="AT495" s="196" t="s">
        <v>466</v>
      </c>
      <c r="AU495" s="196" t="s">
        <v>151</v>
      </c>
      <c r="AV495" s="13" t="s">
        <v>151</v>
      </c>
      <c r="AW495" s="13" t="s">
        <v>30</v>
      </c>
      <c r="AX495" s="13" t="s">
        <v>81</v>
      </c>
      <c r="AY495" s="196" t="s">
        <v>173</v>
      </c>
    </row>
    <row r="496" spans="1:65" s="13" customFormat="1">
      <c r="B496" s="194"/>
      <c r="D496" s="195" t="s">
        <v>466</v>
      </c>
      <c r="F496" s="197" t="s">
        <v>1280</v>
      </c>
      <c r="H496" s="198">
        <v>319.83499999999998</v>
      </c>
      <c r="I496" s="199"/>
      <c r="L496" s="194"/>
      <c r="M496" s="200"/>
      <c r="N496" s="201"/>
      <c r="O496" s="201"/>
      <c r="P496" s="201"/>
      <c r="Q496" s="201"/>
      <c r="R496" s="201"/>
      <c r="S496" s="201"/>
      <c r="T496" s="202"/>
      <c r="AT496" s="196" t="s">
        <v>466</v>
      </c>
      <c r="AU496" s="196" t="s">
        <v>151</v>
      </c>
      <c r="AV496" s="13" t="s">
        <v>151</v>
      </c>
      <c r="AW496" s="13" t="s">
        <v>3</v>
      </c>
      <c r="AX496" s="13" t="s">
        <v>81</v>
      </c>
      <c r="AY496" s="196" t="s">
        <v>173</v>
      </c>
    </row>
    <row r="497" spans="1:65" s="2" customFormat="1" ht="24.2" customHeight="1">
      <c r="A497" s="31"/>
      <c r="B497" s="129"/>
      <c r="C497" s="164" t="s">
        <v>838</v>
      </c>
      <c r="D497" s="164" t="s">
        <v>176</v>
      </c>
      <c r="E497" s="165" t="s">
        <v>1281</v>
      </c>
      <c r="F497" s="166" t="s">
        <v>1282</v>
      </c>
      <c r="G497" s="167" t="s">
        <v>179</v>
      </c>
      <c r="H497" s="168">
        <v>639.66999999999996</v>
      </c>
      <c r="I497" s="169"/>
      <c r="J497" s="170">
        <f>ROUND(I497*H497,2)</f>
        <v>0</v>
      </c>
      <c r="K497" s="171"/>
      <c r="L497" s="32"/>
      <c r="M497" s="172" t="s">
        <v>1</v>
      </c>
      <c r="N497" s="173" t="s">
        <v>39</v>
      </c>
      <c r="O497" s="60"/>
      <c r="P497" s="174">
        <f>O497*H497</f>
        <v>0</v>
      </c>
      <c r="Q497" s="174">
        <v>8.0000000000000007E-5</v>
      </c>
      <c r="R497" s="174">
        <f>Q497*H497</f>
        <v>5.11736E-2</v>
      </c>
      <c r="S497" s="174">
        <v>0</v>
      </c>
      <c r="T497" s="175">
        <f>S497*H497</f>
        <v>0</v>
      </c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R497" s="176" t="s">
        <v>201</v>
      </c>
      <c r="AT497" s="176" t="s">
        <v>176</v>
      </c>
      <c r="AU497" s="176" t="s">
        <v>151</v>
      </c>
      <c r="AY497" s="16" t="s">
        <v>173</v>
      </c>
      <c r="BE497" s="177">
        <f>IF(N497="základná",J497,0)</f>
        <v>0</v>
      </c>
      <c r="BF497" s="177">
        <f>IF(N497="znížená",J497,0)</f>
        <v>0</v>
      </c>
      <c r="BG497" s="177">
        <f>IF(N497="zákl. prenesená",J497,0)</f>
        <v>0</v>
      </c>
      <c r="BH497" s="177">
        <f>IF(N497="zníž. prenesená",J497,0)</f>
        <v>0</v>
      </c>
      <c r="BI497" s="177">
        <f>IF(N497="nulová",J497,0)</f>
        <v>0</v>
      </c>
      <c r="BJ497" s="16" t="s">
        <v>151</v>
      </c>
      <c r="BK497" s="177">
        <f>ROUND(I497*H497,2)</f>
        <v>0</v>
      </c>
      <c r="BL497" s="16" t="s">
        <v>201</v>
      </c>
      <c r="BM497" s="176" t="s">
        <v>1283</v>
      </c>
    </row>
    <row r="498" spans="1:65" s="2" customFormat="1" ht="16.5" customHeight="1">
      <c r="A498" s="31"/>
      <c r="B498" s="129"/>
      <c r="C498" s="183" t="s">
        <v>1284</v>
      </c>
      <c r="D498" s="183" t="s">
        <v>407</v>
      </c>
      <c r="E498" s="184" t="s">
        <v>1285</v>
      </c>
      <c r="F498" s="185" t="s">
        <v>1286</v>
      </c>
      <c r="G498" s="186" t="s">
        <v>381</v>
      </c>
      <c r="H498" s="187">
        <v>57.57</v>
      </c>
      <c r="I498" s="188"/>
      <c r="J498" s="189">
        <f>ROUND(I498*H498,2)</f>
        <v>0</v>
      </c>
      <c r="K498" s="190"/>
      <c r="L498" s="191"/>
      <c r="M498" s="192" t="s">
        <v>1</v>
      </c>
      <c r="N498" s="193" t="s">
        <v>39</v>
      </c>
      <c r="O498" s="60"/>
      <c r="P498" s="174">
        <f>O498*H498</f>
        <v>0</v>
      </c>
      <c r="Q498" s="174">
        <v>1E-3</v>
      </c>
      <c r="R498" s="174">
        <f>Q498*H498</f>
        <v>5.7570000000000003E-2</v>
      </c>
      <c r="S498" s="174">
        <v>0</v>
      </c>
      <c r="T498" s="175">
        <f>S498*H498</f>
        <v>0</v>
      </c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R498" s="176" t="s">
        <v>226</v>
      </c>
      <c r="AT498" s="176" t="s">
        <v>407</v>
      </c>
      <c r="AU498" s="176" t="s">
        <v>151</v>
      </c>
      <c r="AY498" s="16" t="s">
        <v>173</v>
      </c>
      <c r="BE498" s="177">
        <f>IF(N498="základná",J498,0)</f>
        <v>0</v>
      </c>
      <c r="BF498" s="177">
        <f>IF(N498="znížená",J498,0)</f>
        <v>0</v>
      </c>
      <c r="BG498" s="177">
        <f>IF(N498="zákl. prenesená",J498,0)</f>
        <v>0</v>
      </c>
      <c r="BH498" s="177">
        <f>IF(N498="zníž. prenesená",J498,0)</f>
        <v>0</v>
      </c>
      <c r="BI498" s="177">
        <f>IF(N498="nulová",J498,0)</f>
        <v>0</v>
      </c>
      <c r="BJ498" s="16" t="s">
        <v>151</v>
      </c>
      <c r="BK498" s="177">
        <f>ROUND(I498*H498,2)</f>
        <v>0</v>
      </c>
      <c r="BL498" s="16" t="s">
        <v>201</v>
      </c>
      <c r="BM498" s="176" t="s">
        <v>1287</v>
      </c>
    </row>
    <row r="499" spans="1:65" s="13" customFormat="1">
      <c r="B499" s="194"/>
      <c r="D499" s="195" t="s">
        <v>466</v>
      </c>
      <c r="F499" s="197" t="s">
        <v>1288</v>
      </c>
      <c r="H499" s="198">
        <v>57.57</v>
      </c>
      <c r="I499" s="199"/>
      <c r="L499" s="194"/>
      <c r="M499" s="200"/>
      <c r="N499" s="201"/>
      <c r="O499" s="201"/>
      <c r="P499" s="201"/>
      <c r="Q499" s="201"/>
      <c r="R499" s="201"/>
      <c r="S499" s="201"/>
      <c r="T499" s="202"/>
      <c r="AT499" s="196" t="s">
        <v>466</v>
      </c>
      <c r="AU499" s="196" t="s">
        <v>151</v>
      </c>
      <c r="AV499" s="13" t="s">
        <v>151</v>
      </c>
      <c r="AW499" s="13" t="s">
        <v>3</v>
      </c>
      <c r="AX499" s="13" t="s">
        <v>81</v>
      </c>
      <c r="AY499" s="196" t="s">
        <v>173</v>
      </c>
    </row>
    <row r="500" spans="1:65" s="2" customFormat="1" ht="24.2" customHeight="1">
      <c r="A500" s="31"/>
      <c r="B500" s="129"/>
      <c r="C500" s="164" t="s">
        <v>842</v>
      </c>
      <c r="D500" s="164" t="s">
        <v>176</v>
      </c>
      <c r="E500" s="165" t="s">
        <v>1289</v>
      </c>
      <c r="F500" s="166" t="s">
        <v>1290</v>
      </c>
      <c r="G500" s="167" t="s">
        <v>267</v>
      </c>
      <c r="H500" s="168">
        <v>3.1219999999999999</v>
      </c>
      <c r="I500" s="169"/>
      <c r="J500" s="170">
        <f>ROUND(I500*H500,2)</f>
        <v>0</v>
      </c>
      <c r="K500" s="171"/>
      <c r="L500" s="32"/>
      <c r="M500" s="172" t="s">
        <v>1</v>
      </c>
      <c r="N500" s="173" t="s">
        <v>39</v>
      </c>
      <c r="O500" s="60"/>
      <c r="P500" s="174">
        <f>O500*H500</f>
        <v>0</v>
      </c>
      <c r="Q500" s="174">
        <v>0</v>
      </c>
      <c r="R500" s="174">
        <f>Q500*H500</f>
        <v>0</v>
      </c>
      <c r="S500" s="174">
        <v>0</v>
      </c>
      <c r="T500" s="175">
        <f>S500*H500</f>
        <v>0</v>
      </c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R500" s="176" t="s">
        <v>201</v>
      </c>
      <c r="AT500" s="176" t="s">
        <v>176</v>
      </c>
      <c r="AU500" s="176" t="s">
        <v>151</v>
      </c>
      <c r="AY500" s="16" t="s">
        <v>173</v>
      </c>
      <c r="BE500" s="177">
        <f>IF(N500="základná",J500,0)</f>
        <v>0</v>
      </c>
      <c r="BF500" s="177">
        <f>IF(N500="znížená",J500,0)</f>
        <v>0</v>
      </c>
      <c r="BG500" s="177">
        <f>IF(N500="zákl. prenesená",J500,0)</f>
        <v>0</v>
      </c>
      <c r="BH500" s="177">
        <f>IF(N500="zníž. prenesená",J500,0)</f>
        <v>0</v>
      </c>
      <c r="BI500" s="177">
        <f>IF(N500="nulová",J500,0)</f>
        <v>0</v>
      </c>
      <c r="BJ500" s="16" t="s">
        <v>151</v>
      </c>
      <c r="BK500" s="177">
        <f>ROUND(I500*H500,2)</f>
        <v>0</v>
      </c>
      <c r="BL500" s="16" t="s">
        <v>201</v>
      </c>
      <c r="BM500" s="176" t="s">
        <v>1291</v>
      </c>
    </row>
    <row r="501" spans="1:65" s="12" customFormat="1" ht="22.9" customHeight="1">
      <c r="B501" s="151"/>
      <c r="D501" s="152" t="s">
        <v>72</v>
      </c>
      <c r="E501" s="162" t="s">
        <v>1292</v>
      </c>
      <c r="F501" s="162" t="s">
        <v>1293</v>
      </c>
      <c r="I501" s="154"/>
      <c r="J501" s="163">
        <f>BK501</f>
        <v>0</v>
      </c>
      <c r="L501" s="151"/>
      <c r="M501" s="156"/>
      <c r="N501" s="157"/>
      <c r="O501" s="157"/>
      <c r="P501" s="158">
        <f>SUM(P502:P504)</f>
        <v>0</v>
      </c>
      <c r="Q501" s="157"/>
      <c r="R501" s="158">
        <f>SUM(R502:R504)</f>
        <v>0</v>
      </c>
      <c r="S501" s="157"/>
      <c r="T501" s="159">
        <f>SUM(T502:T504)</f>
        <v>0</v>
      </c>
      <c r="AR501" s="152" t="s">
        <v>151</v>
      </c>
      <c r="AT501" s="160" t="s">
        <v>72</v>
      </c>
      <c r="AU501" s="160" t="s">
        <v>81</v>
      </c>
      <c r="AY501" s="152" t="s">
        <v>173</v>
      </c>
      <c r="BK501" s="161">
        <f>SUM(BK502:BK504)</f>
        <v>0</v>
      </c>
    </row>
    <row r="502" spans="1:65" s="2" customFormat="1" ht="33" customHeight="1">
      <c r="A502" s="31"/>
      <c r="B502" s="129"/>
      <c r="C502" s="164" t="s">
        <v>1294</v>
      </c>
      <c r="D502" s="164" t="s">
        <v>176</v>
      </c>
      <c r="E502" s="165" t="s">
        <v>1295</v>
      </c>
      <c r="F502" s="166" t="s">
        <v>1296</v>
      </c>
      <c r="G502" s="167" t="s">
        <v>179</v>
      </c>
      <c r="H502" s="168">
        <v>775.13400000000001</v>
      </c>
      <c r="I502" s="169"/>
      <c r="J502" s="170">
        <f>ROUND(I502*H502,2)</f>
        <v>0</v>
      </c>
      <c r="K502" s="171"/>
      <c r="L502" s="32"/>
      <c r="M502" s="172" t="s">
        <v>1</v>
      </c>
      <c r="N502" s="173" t="s">
        <v>39</v>
      </c>
      <c r="O502" s="60"/>
      <c r="P502" s="174">
        <f>O502*H502</f>
        <v>0</v>
      </c>
      <c r="Q502" s="174">
        <v>0</v>
      </c>
      <c r="R502" s="174">
        <f>Q502*H502</f>
        <v>0</v>
      </c>
      <c r="S502" s="174">
        <v>0</v>
      </c>
      <c r="T502" s="175">
        <f>S502*H502</f>
        <v>0</v>
      </c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R502" s="176" t="s">
        <v>201</v>
      </c>
      <c r="AT502" s="176" t="s">
        <v>176</v>
      </c>
      <c r="AU502" s="176" t="s">
        <v>151</v>
      </c>
      <c r="AY502" s="16" t="s">
        <v>173</v>
      </c>
      <c r="BE502" s="177">
        <f>IF(N502="základná",J502,0)</f>
        <v>0</v>
      </c>
      <c r="BF502" s="177">
        <f>IF(N502="znížená",J502,0)</f>
        <v>0</v>
      </c>
      <c r="BG502" s="177">
        <f>IF(N502="zákl. prenesená",J502,0)</f>
        <v>0</v>
      </c>
      <c r="BH502" s="177">
        <f>IF(N502="zníž. prenesená",J502,0)</f>
        <v>0</v>
      </c>
      <c r="BI502" s="177">
        <f>IF(N502="nulová",J502,0)</f>
        <v>0</v>
      </c>
      <c r="BJ502" s="16" t="s">
        <v>151</v>
      </c>
      <c r="BK502" s="177">
        <f>ROUND(I502*H502,2)</f>
        <v>0</v>
      </c>
      <c r="BL502" s="16" t="s">
        <v>201</v>
      </c>
      <c r="BM502" s="176" t="s">
        <v>1297</v>
      </c>
    </row>
    <row r="503" spans="1:65" s="2" customFormat="1" ht="16.5" customHeight="1">
      <c r="A503" s="31"/>
      <c r="B503" s="129"/>
      <c r="C503" s="183" t="s">
        <v>845</v>
      </c>
      <c r="D503" s="183" t="s">
        <v>407</v>
      </c>
      <c r="E503" s="184" t="s">
        <v>1298</v>
      </c>
      <c r="F503" s="185" t="s">
        <v>1299</v>
      </c>
      <c r="G503" s="186" t="s">
        <v>179</v>
      </c>
      <c r="H503" s="187">
        <v>790.63699999999994</v>
      </c>
      <c r="I503" s="188"/>
      <c r="J503" s="189">
        <f>ROUND(I503*H503,2)</f>
        <v>0</v>
      </c>
      <c r="K503" s="190"/>
      <c r="L503" s="191"/>
      <c r="M503" s="192" t="s">
        <v>1</v>
      </c>
      <c r="N503" s="193" t="s">
        <v>39</v>
      </c>
      <c r="O503" s="60"/>
      <c r="P503" s="174">
        <f>O503*H503</f>
        <v>0</v>
      </c>
      <c r="Q503" s="174">
        <v>0</v>
      </c>
      <c r="R503" s="174">
        <f>Q503*H503</f>
        <v>0</v>
      </c>
      <c r="S503" s="174">
        <v>0</v>
      </c>
      <c r="T503" s="175">
        <f>S503*H503</f>
        <v>0</v>
      </c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R503" s="176" t="s">
        <v>226</v>
      </c>
      <c r="AT503" s="176" t="s">
        <v>407</v>
      </c>
      <c r="AU503" s="176" t="s">
        <v>151</v>
      </c>
      <c r="AY503" s="16" t="s">
        <v>173</v>
      </c>
      <c r="BE503" s="177">
        <f>IF(N503="základná",J503,0)</f>
        <v>0</v>
      </c>
      <c r="BF503" s="177">
        <f>IF(N503="znížená",J503,0)</f>
        <v>0</v>
      </c>
      <c r="BG503" s="177">
        <f>IF(N503="zákl. prenesená",J503,0)</f>
        <v>0</v>
      </c>
      <c r="BH503" s="177">
        <f>IF(N503="zníž. prenesená",J503,0)</f>
        <v>0</v>
      </c>
      <c r="BI503" s="177">
        <f>IF(N503="nulová",J503,0)</f>
        <v>0</v>
      </c>
      <c r="BJ503" s="16" t="s">
        <v>151</v>
      </c>
      <c r="BK503" s="177">
        <f>ROUND(I503*H503,2)</f>
        <v>0</v>
      </c>
      <c r="BL503" s="16" t="s">
        <v>201</v>
      </c>
      <c r="BM503" s="176" t="s">
        <v>1300</v>
      </c>
    </row>
    <row r="504" spans="1:65" s="2" customFormat="1" ht="24.2" customHeight="1">
      <c r="A504" s="31"/>
      <c r="B504" s="129"/>
      <c r="C504" s="164" t="s">
        <v>1301</v>
      </c>
      <c r="D504" s="164" t="s">
        <v>176</v>
      </c>
      <c r="E504" s="165" t="s">
        <v>1302</v>
      </c>
      <c r="F504" s="166" t="s">
        <v>1303</v>
      </c>
      <c r="G504" s="167" t="s">
        <v>267</v>
      </c>
      <c r="H504" s="168">
        <v>3.4740000000000002</v>
      </c>
      <c r="I504" s="169"/>
      <c r="J504" s="170">
        <f>ROUND(I504*H504,2)</f>
        <v>0</v>
      </c>
      <c r="K504" s="171"/>
      <c r="L504" s="32"/>
      <c r="M504" s="172" t="s">
        <v>1</v>
      </c>
      <c r="N504" s="173" t="s">
        <v>39</v>
      </c>
      <c r="O504" s="60"/>
      <c r="P504" s="174">
        <f>O504*H504</f>
        <v>0</v>
      </c>
      <c r="Q504" s="174">
        <v>0</v>
      </c>
      <c r="R504" s="174">
        <f>Q504*H504</f>
        <v>0</v>
      </c>
      <c r="S504" s="174">
        <v>0</v>
      </c>
      <c r="T504" s="175">
        <f>S504*H504</f>
        <v>0</v>
      </c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R504" s="176" t="s">
        <v>201</v>
      </c>
      <c r="AT504" s="176" t="s">
        <v>176</v>
      </c>
      <c r="AU504" s="176" t="s">
        <v>151</v>
      </c>
      <c r="AY504" s="16" t="s">
        <v>173</v>
      </c>
      <c r="BE504" s="177">
        <f>IF(N504="základná",J504,0)</f>
        <v>0</v>
      </c>
      <c r="BF504" s="177">
        <f>IF(N504="znížená",J504,0)</f>
        <v>0</v>
      </c>
      <c r="BG504" s="177">
        <f>IF(N504="zákl. prenesená",J504,0)</f>
        <v>0</v>
      </c>
      <c r="BH504" s="177">
        <f>IF(N504="zníž. prenesená",J504,0)</f>
        <v>0</v>
      </c>
      <c r="BI504" s="177">
        <f>IF(N504="nulová",J504,0)</f>
        <v>0</v>
      </c>
      <c r="BJ504" s="16" t="s">
        <v>151</v>
      </c>
      <c r="BK504" s="177">
        <f>ROUND(I504*H504,2)</f>
        <v>0</v>
      </c>
      <c r="BL504" s="16" t="s">
        <v>201</v>
      </c>
      <c r="BM504" s="176" t="s">
        <v>1304</v>
      </c>
    </row>
    <row r="505" spans="1:65" s="12" customFormat="1" ht="22.9" customHeight="1">
      <c r="B505" s="151"/>
      <c r="D505" s="152" t="s">
        <v>72</v>
      </c>
      <c r="E505" s="162" t="s">
        <v>1305</v>
      </c>
      <c r="F505" s="162" t="s">
        <v>1306</v>
      </c>
      <c r="I505" s="154"/>
      <c r="J505" s="163">
        <f>BK505</f>
        <v>0</v>
      </c>
      <c r="L505" s="151"/>
      <c r="M505" s="156"/>
      <c r="N505" s="157"/>
      <c r="O505" s="157"/>
      <c r="P505" s="158">
        <f>SUM(P506:P510)</f>
        <v>0</v>
      </c>
      <c r="Q505" s="157"/>
      <c r="R505" s="158">
        <f>SUM(R506:R510)</f>
        <v>0.97672740000000002</v>
      </c>
      <c r="S505" s="157"/>
      <c r="T505" s="159">
        <f>SUM(T506:T510)</f>
        <v>0</v>
      </c>
      <c r="AR505" s="152" t="s">
        <v>151</v>
      </c>
      <c r="AT505" s="160" t="s">
        <v>72</v>
      </c>
      <c r="AU505" s="160" t="s">
        <v>81</v>
      </c>
      <c r="AY505" s="152" t="s">
        <v>173</v>
      </c>
      <c r="BK505" s="161">
        <f>SUM(BK506:BK510)</f>
        <v>0</v>
      </c>
    </row>
    <row r="506" spans="1:65" s="2" customFormat="1" ht="24.2" customHeight="1">
      <c r="A506" s="31"/>
      <c r="B506" s="129"/>
      <c r="C506" s="164" t="s">
        <v>850</v>
      </c>
      <c r="D506" s="164" t="s">
        <v>176</v>
      </c>
      <c r="E506" s="165" t="s">
        <v>1307</v>
      </c>
      <c r="F506" s="166" t="s">
        <v>1308</v>
      </c>
      <c r="G506" s="167" t="s">
        <v>179</v>
      </c>
      <c r="H506" s="168">
        <v>2219.835</v>
      </c>
      <c r="I506" s="169"/>
      <c r="J506" s="170">
        <f>ROUND(I506*H506,2)</f>
        <v>0</v>
      </c>
      <c r="K506" s="171"/>
      <c r="L506" s="32"/>
      <c r="M506" s="172" t="s">
        <v>1</v>
      </c>
      <c r="N506" s="173" t="s">
        <v>39</v>
      </c>
      <c r="O506" s="60"/>
      <c r="P506" s="174">
        <f>O506*H506</f>
        <v>0</v>
      </c>
      <c r="Q506" s="174">
        <v>0</v>
      </c>
      <c r="R506" s="174">
        <f>Q506*H506</f>
        <v>0</v>
      </c>
      <c r="S506" s="174">
        <v>0</v>
      </c>
      <c r="T506" s="175">
        <f>S506*H506</f>
        <v>0</v>
      </c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R506" s="176" t="s">
        <v>180</v>
      </c>
      <c r="AT506" s="176" t="s">
        <v>176</v>
      </c>
      <c r="AU506" s="176" t="s">
        <v>151</v>
      </c>
      <c r="AY506" s="16" t="s">
        <v>173</v>
      </c>
      <c r="BE506" s="177">
        <f>IF(N506="základná",J506,0)</f>
        <v>0</v>
      </c>
      <c r="BF506" s="177">
        <f>IF(N506="znížená",J506,0)</f>
        <v>0</v>
      </c>
      <c r="BG506" s="177">
        <f>IF(N506="zákl. prenesená",J506,0)</f>
        <v>0</v>
      </c>
      <c r="BH506" s="177">
        <f>IF(N506="zníž. prenesená",J506,0)</f>
        <v>0</v>
      </c>
      <c r="BI506" s="177">
        <f>IF(N506="nulová",J506,0)</f>
        <v>0</v>
      </c>
      <c r="BJ506" s="16" t="s">
        <v>151</v>
      </c>
      <c r="BK506" s="177">
        <f>ROUND(I506*H506,2)</f>
        <v>0</v>
      </c>
      <c r="BL506" s="16" t="s">
        <v>180</v>
      </c>
      <c r="BM506" s="176" t="s">
        <v>1309</v>
      </c>
    </row>
    <row r="507" spans="1:65" s="2" customFormat="1" ht="33" customHeight="1">
      <c r="A507" s="31"/>
      <c r="B507" s="129"/>
      <c r="C507" s="164" t="s">
        <v>1310</v>
      </c>
      <c r="D507" s="164" t="s">
        <v>176</v>
      </c>
      <c r="E507" s="165" t="s">
        <v>1311</v>
      </c>
      <c r="F507" s="166" t="s">
        <v>1312</v>
      </c>
      <c r="G507" s="167" t="s">
        <v>179</v>
      </c>
      <c r="H507" s="168">
        <v>2219.835</v>
      </c>
      <c r="I507" s="169"/>
      <c r="J507" s="170">
        <f>ROUND(I507*H507,2)</f>
        <v>0</v>
      </c>
      <c r="K507" s="171"/>
      <c r="L507" s="32"/>
      <c r="M507" s="172" t="s">
        <v>1</v>
      </c>
      <c r="N507" s="173" t="s">
        <v>39</v>
      </c>
      <c r="O507" s="60"/>
      <c r="P507" s="174">
        <f>O507*H507</f>
        <v>0</v>
      </c>
      <c r="Q507" s="174">
        <v>4.4000000000000002E-4</v>
      </c>
      <c r="R507" s="174">
        <f>Q507*H507</f>
        <v>0.97672740000000002</v>
      </c>
      <c r="S507" s="174">
        <v>0</v>
      </c>
      <c r="T507" s="175">
        <f>S507*H507</f>
        <v>0</v>
      </c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R507" s="176" t="s">
        <v>201</v>
      </c>
      <c r="AT507" s="176" t="s">
        <v>176</v>
      </c>
      <c r="AU507" s="176" t="s">
        <v>151</v>
      </c>
      <c r="AY507" s="16" t="s">
        <v>173</v>
      </c>
      <c r="BE507" s="177">
        <f>IF(N507="základná",J507,0)</f>
        <v>0</v>
      </c>
      <c r="BF507" s="177">
        <f>IF(N507="znížená",J507,0)</f>
        <v>0</v>
      </c>
      <c r="BG507" s="177">
        <f>IF(N507="zákl. prenesená",J507,0)</f>
        <v>0</v>
      </c>
      <c r="BH507" s="177">
        <f>IF(N507="zníž. prenesená",J507,0)</f>
        <v>0</v>
      </c>
      <c r="BI507" s="177">
        <f>IF(N507="nulová",J507,0)</f>
        <v>0</v>
      </c>
      <c r="BJ507" s="16" t="s">
        <v>151</v>
      </c>
      <c r="BK507" s="177">
        <f>ROUND(I507*H507,2)</f>
        <v>0</v>
      </c>
      <c r="BL507" s="16" t="s">
        <v>201</v>
      </c>
      <c r="BM507" s="176" t="s">
        <v>1313</v>
      </c>
    </row>
    <row r="508" spans="1:65" s="2" customFormat="1" ht="37.9" customHeight="1">
      <c r="A508" s="31"/>
      <c r="B508" s="129"/>
      <c r="C508" s="164" t="s">
        <v>853</v>
      </c>
      <c r="D508" s="164" t="s">
        <v>176</v>
      </c>
      <c r="E508" s="165" t="s">
        <v>1314</v>
      </c>
      <c r="F508" s="166" t="s">
        <v>1315</v>
      </c>
      <c r="G508" s="167" t="s">
        <v>179</v>
      </c>
      <c r="H508" s="168">
        <v>96.463999999999999</v>
      </c>
      <c r="I508" s="169"/>
      <c r="J508" s="170">
        <f>ROUND(I508*H508,2)</f>
        <v>0</v>
      </c>
      <c r="K508" s="171"/>
      <c r="L508" s="32"/>
      <c r="M508" s="172" t="s">
        <v>1</v>
      </c>
      <c r="N508" s="173" t="s">
        <v>39</v>
      </c>
      <c r="O508" s="60"/>
      <c r="P508" s="174">
        <f>O508*H508</f>
        <v>0</v>
      </c>
      <c r="Q508" s="174">
        <v>0</v>
      </c>
      <c r="R508" s="174">
        <f>Q508*H508</f>
        <v>0</v>
      </c>
      <c r="S508" s="174">
        <v>0</v>
      </c>
      <c r="T508" s="175">
        <f>S508*H508</f>
        <v>0</v>
      </c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R508" s="176" t="s">
        <v>201</v>
      </c>
      <c r="AT508" s="176" t="s">
        <v>176</v>
      </c>
      <c r="AU508" s="176" t="s">
        <v>151</v>
      </c>
      <c r="AY508" s="16" t="s">
        <v>173</v>
      </c>
      <c r="BE508" s="177">
        <f>IF(N508="základná",J508,0)</f>
        <v>0</v>
      </c>
      <c r="BF508" s="177">
        <f>IF(N508="znížená",J508,0)</f>
        <v>0</v>
      </c>
      <c r="BG508" s="177">
        <f>IF(N508="zákl. prenesená",J508,0)</f>
        <v>0</v>
      </c>
      <c r="BH508" s="177">
        <f>IF(N508="zníž. prenesená",J508,0)</f>
        <v>0</v>
      </c>
      <c r="BI508" s="177">
        <f>IF(N508="nulová",J508,0)</f>
        <v>0</v>
      </c>
      <c r="BJ508" s="16" t="s">
        <v>151</v>
      </c>
      <c r="BK508" s="177">
        <f>ROUND(I508*H508,2)</f>
        <v>0</v>
      </c>
      <c r="BL508" s="16" t="s">
        <v>201</v>
      </c>
      <c r="BM508" s="176" t="s">
        <v>1316</v>
      </c>
    </row>
    <row r="509" spans="1:65" s="13" customFormat="1">
      <c r="B509" s="194"/>
      <c r="D509" s="195" t="s">
        <v>466</v>
      </c>
      <c r="E509" s="196" t="s">
        <v>1</v>
      </c>
      <c r="F509" s="197" t="s">
        <v>1317</v>
      </c>
      <c r="H509" s="198">
        <v>96.463999999999999</v>
      </c>
      <c r="I509" s="199"/>
      <c r="L509" s="194"/>
      <c r="M509" s="200"/>
      <c r="N509" s="201"/>
      <c r="O509" s="201"/>
      <c r="P509" s="201"/>
      <c r="Q509" s="201"/>
      <c r="R509" s="201"/>
      <c r="S509" s="201"/>
      <c r="T509" s="202"/>
      <c r="AT509" s="196" t="s">
        <v>466</v>
      </c>
      <c r="AU509" s="196" t="s">
        <v>151</v>
      </c>
      <c r="AV509" s="13" t="s">
        <v>151</v>
      </c>
      <c r="AW509" s="13" t="s">
        <v>30</v>
      </c>
      <c r="AX509" s="13" t="s">
        <v>81</v>
      </c>
      <c r="AY509" s="196" t="s">
        <v>173</v>
      </c>
    </row>
    <row r="510" spans="1:65" s="2" customFormat="1" ht="16.5" customHeight="1">
      <c r="A510" s="31"/>
      <c r="B510" s="129"/>
      <c r="C510" s="164" t="s">
        <v>1318</v>
      </c>
      <c r="D510" s="164" t="s">
        <v>176</v>
      </c>
      <c r="E510" s="165" t="s">
        <v>1319</v>
      </c>
      <c r="F510" s="166" t="s">
        <v>1320</v>
      </c>
      <c r="G510" s="167" t="s">
        <v>179</v>
      </c>
      <c r="H510" s="168">
        <v>3643.8159999999998</v>
      </c>
      <c r="I510" s="169"/>
      <c r="J510" s="170">
        <f>ROUND(I510*H510,2)</f>
        <v>0</v>
      </c>
      <c r="K510" s="171"/>
      <c r="L510" s="32"/>
      <c r="M510" s="172" t="s">
        <v>1</v>
      </c>
      <c r="N510" s="173" t="s">
        <v>39</v>
      </c>
      <c r="O510" s="60"/>
      <c r="P510" s="174">
        <f>O510*H510</f>
        <v>0</v>
      </c>
      <c r="Q510" s="174">
        <v>0</v>
      </c>
      <c r="R510" s="174">
        <f>Q510*H510</f>
        <v>0</v>
      </c>
      <c r="S510" s="174">
        <v>0</v>
      </c>
      <c r="T510" s="175">
        <f>S510*H510</f>
        <v>0</v>
      </c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R510" s="176" t="s">
        <v>201</v>
      </c>
      <c r="AT510" s="176" t="s">
        <v>176</v>
      </c>
      <c r="AU510" s="176" t="s">
        <v>151</v>
      </c>
      <c r="AY510" s="16" t="s">
        <v>173</v>
      </c>
      <c r="BE510" s="177">
        <f>IF(N510="základná",J510,0)</f>
        <v>0</v>
      </c>
      <c r="BF510" s="177">
        <f>IF(N510="znížená",J510,0)</f>
        <v>0</v>
      </c>
      <c r="BG510" s="177">
        <f>IF(N510="zákl. prenesená",J510,0)</f>
        <v>0</v>
      </c>
      <c r="BH510" s="177">
        <f>IF(N510="zníž. prenesená",J510,0)</f>
        <v>0</v>
      </c>
      <c r="BI510" s="177">
        <f>IF(N510="nulová",J510,0)</f>
        <v>0</v>
      </c>
      <c r="BJ510" s="16" t="s">
        <v>151</v>
      </c>
      <c r="BK510" s="177">
        <f>ROUND(I510*H510,2)</f>
        <v>0</v>
      </c>
      <c r="BL510" s="16" t="s">
        <v>201</v>
      </c>
      <c r="BM510" s="176" t="s">
        <v>1321</v>
      </c>
    </row>
    <row r="511" spans="1:65" s="12" customFormat="1" ht="22.9" customHeight="1">
      <c r="B511" s="151"/>
      <c r="D511" s="152" t="s">
        <v>72</v>
      </c>
      <c r="E511" s="162" t="s">
        <v>1322</v>
      </c>
      <c r="F511" s="162" t="s">
        <v>1323</v>
      </c>
      <c r="I511" s="154"/>
      <c r="J511" s="163">
        <f>BK511</f>
        <v>0</v>
      </c>
      <c r="L511" s="151"/>
      <c r="M511" s="156"/>
      <c r="N511" s="157"/>
      <c r="O511" s="157"/>
      <c r="P511" s="158">
        <f>SUM(P512:P514)</f>
        <v>0</v>
      </c>
      <c r="Q511" s="157"/>
      <c r="R511" s="158">
        <f>SUM(R512:R514)</f>
        <v>0</v>
      </c>
      <c r="S511" s="157"/>
      <c r="T511" s="159">
        <f>SUM(T512:T514)</f>
        <v>0</v>
      </c>
      <c r="AR511" s="152" t="s">
        <v>151</v>
      </c>
      <c r="AT511" s="160" t="s">
        <v>72</v>
      </c>
      <c r="AU511" s="160" t="s">
        <v>81</v>
      </c>
      <c r="AY511" s="152" t="s">
        <v>173</v>
      </c>
      <c r="BK511" s="161">
        <f>SUM(BK512:BK514)</f>
        <v>0</v>
      </c>
    </row>
    <row r="512" spans="1:65" s="2" customFormat="1" ht="24.2" customHeight="1">
      <c r="A512" s="31"/>
      <c r="B512" s="129"/>
      <c r="C512" s="164" t="s">
        <v>857</v>
      </c>
      <c r="D512" s="164" t="s">
        <v>176</v>
      </c>
      <c r="E512" s="165" t="s">
        <v>1324</v>
      </c>
      <c r="F512" s="166" t="s">
        <v>1325</v>
      </c>
      <c r="G512" s="167" t="s">
        <v>179</v>
      </c>
      <c r="H512" s="168">
        <v>3615.2069999999999</v>
      </c>
      <c r="I512" s="169"/>
      <c r="J512" s="170">
        <f>ROUND(I512*H512,2)</f>
        <v>0</v>
      </c>
      <c r="K512" s="171"/>
      <c r="L512" s="32"/>
      <c r="M512" s="172" t="s">
        <v>1</v>
      </c>
      <c r="N512" s="173" t="s">
        <v>39</v>
      </c>
      <c r="O512" s="60"/>
      <c r="P512" s="174">
        <f>O512*H512</f>
        <v>0</v>
      </c>
      <c r="Q512" s="174">
        <v>0</v>
      </c>
      <c r="R512" s="174">
        <f>Q512*H512</f>
        <v>0</v>
      </c>
      <c r="S512" s="174">
        <v>0</v>
      </c>
      <c r="T512" s="175">
        <f>S512*H512</f>
        <v>0</v>
      </c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R512" s="176" t="s">
        <v>201</v>
      </c>
      <c r="AT512" s="176" t="s">
        <v>176</v>
      </c>
      <c r="AU512" s="176" t="s">
        <v>151</v>
      </c>
      <c r="AY512" s="16" t="s">
        <v>173</v>
      </c>
      <c r="BE512" s="177">
        <f>IF(N512="základná",J512,0)</f>
        <v>0</v>
      </c>
      <c r="BF512" s="177">
        <f>IF(N512="znížená",J512,0)</f>
        <v>0</v>
      </c>
      <c r="BG512" s="177">
        <f>IF(N512="zákl. prenesená",J512,0)</f>
        <v>0</v>
      </c>
      <c r="BH512" s="177">
        <f>IF(N512="zníž. prenesená",J512,0)</f>
        <v>0</v>
      </c>
      <c r="BI512" s="177">
        <f>IF(N512="nulová",J512,0)</f>
        <v>0</v>
      </c>
      <c r="BJ512" s="16" t="s">
        <v>151</v>
      </c>
      <c r="BK512" s="177">
        <f>ROUND(I512*H512,2)</f>
        <v>0</v>
      </c>
      <c r="BL512" s="16" t="s">
        <v>201</v>
      </c>
      <c r="BM512" s="176" t="s">
        <v>1326</v>
      </c>
    </row>
    <row r="513" spans="1:65" s="13" customFormat="1">
      <c r="B513" s="194"/>
      <c r="D513" s="195" t="s">
        <v>466</v>
      </c>
      <c r="E513" s="196" t="s">
        <v>1</v>
      </c>
      <c r="F513" s="197" t="s">
        <v>1327</v>
      </c>
      <c r="H513" s="198">
        <v>3615.2069999999999</v>
      </c>
      <c r="I513" s="199"/>
      <c r="L513" s="194"/>
      <c r="M513" s="200"/>
      <c r="N513" s="201"/>
      <c r="O513" s="201"/>
      <c r="P513" s="201"/>
      <c r="Q513" s="201"/>
      <c r="R513" s="201"/>
      <c r="S513" s="201"/>
      <c r="T513" s="202"/>
      <c r="AT513" s="196" t="s">
        <v>466</v>
      </c>
      <c r="AU513" s="196" t="s">
        <v>151</v>
      </c>
      <c r="AV513" s="13" t="s">
        <v>151</v>
      </c>
      <c r="AW513" s="13" t="s">
        <v>30</v>
      </c>
      <c r="AX513" s="13" t="s">
        <v>81</v>
      </c>
      <c r="AY513" s="196" t="s">
        <v>173</v>
      </c>
    </row>
    <row r="514" spans="1:65" s="2" customFormat="1" ht="33" customHeight="1">
      <c r="A514" s="31"/>
      <c r="B514" s="129"/>
      <c r="C514" s="164" t="s">
        <v>1328</v>
      </c>
      <c r="D514" s="164" t="s">
        <v>176</v>
      </c>
      <c r="E514" s="165" t="s">
        <v>1329</v>
      </c>
      <c r="F514" s="166" t="s">
        <v>1330</v>
      </c>
      <c r="G514" s="167" t="s">
        <v>179</v>
      </c>
      <c r="H514" s="168">
        <v>3615.2069999999999</v>
      </c>
      <c r="I514" s="169"/>
      <c r="J514" s="170">
        <f>ROUND(I514*H514,2)</f>
        <v>0</v>
      </c>
      <c r="K514" s="171"/>
      <c r="L514" s="32"/>
      <c r="M514" s="172" t="s">
        <v>1</v>
      </c>
      <c r="N514" s="173" t="s">
        <v>39</v>
      </c>
      <c r="O514" s="60"/>
      <c r="P514" s="174">
        <f>O514*H514</f>
        <v>0</v>
      </c>
      <c r="Q514" s="174">
        <v>0</v>
      </c>
      <c r="R514" s="174">
        <f>Q514*H514</f>
        <v>0</v>
      </c>
      <c r="S514" s="174">
        <v>0</v>
      </c>
      <c r="T514" s="175">
        <f>S514*H514</f>
        <v>0</v>
      </c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R514" s="176" t="s">
        <v>201</v>
      </c>
      <c r="AT514" s="176" t="s">
        <v>176</v>
      </c>
      <c r="AU514" s="176" t="s">
        <v>151</v>
      </c>
      <c r="AY514" s="16" t="s">
        <v>173</v>
      </c>
      <c r="BE514" s="177">
        <f>IF(N514="základná",J514,0)</f>
        <v>0</v>
      </c>
      <c r="BF514" s="177">
        <f>IF(N514="znížená",J514,0)</f>
        <v>0</v>
      </c>
      <c r="BG514" s="177">
        <f>IF(N514="zákl. prenesená",J514,0)</f>
        <v>0</v>
      </c>
      <c r="BH514" s="177">
        <f>IF(N514="zníž. prenesená",J514,0)</f>
        <v>0</v>
      </c>
      <c r="BI514" s="177">
        <f>IF(N514="nulová",J514,0)</f>
        <v>0</v>
      </c>
      <c r="BJ514" s="16" t="s">
        <v>151</v>
      </c>
      <c r="BK514" s="177">
        <f>ROUND(I514*H514,2)</f>
        <v>0</v>
      </c>
      <c r="BL514" s="16" t="s">
        <v>201</v>
      </c>
      <c r="BM514" s="176" t="s">
        <v>1331</v>
      </c>
    </row>
    <row r="515" spans="1:65" s="12" customFormat="1" ht="25.9" customHeight="1">
      <c r="B515" s="151"/>
      <c r="D515" s="152" t="s">
        <v>72</v>
      </c>
      <c r="E515" s="153" t="s">
        <v>150</v>
      </c>
      <c r="F515" s="153" t="s">
        <v>1332</v>
      </c>
      <c r="I515" s="154"/>
      <c r="J515" s="155">
        <f>BK515</f>
        <v>0</v>
      </c>
      <c r="L515" s="151"/>
      <c r="M515" s="156"/>
      <c r="N515" s="157"/>
      <c r="O515" s="157"/>
      <c r="P515" s="158">
        <f>SUM(P516:P522)</f>
        <v>0</v>
      </c>
      <c r="Q515" s="157"/>
      <c r="R515" s="158">
        <f>SUM(R516:R522)</f>
        <v>0</v>
      </c>
      <c r="S515" s="157"/>
      <c r="T515" s="159">
        <f>SUM(T516:T522)</f>
        <v>0</v>
      </c>
      <c r="AR515" s="152" t="s">
        <v>191</v>
      </c>
      <c r="AT515" s="160" t="s">
        <v>72</v>
      </c>
      <c r="AU515" s="160" t="s">
        <v>73</v>
      </c>
      <c r="AY515" s="152" t="s">
        <v>173</v>
      </c>
      <c r="BK515" s="161">
        <f>SUM(BK516:BK522)</f>
        <v>0</v>
      </c>
    </row>
    <row r="516" spans="1:65" s="2" customFormat="1" ht="33" customHeight="1">
      <c r="A516" s="31"/>
      <c r="B516" s="129"/>
      <c r="C516" s="164" t="s">
        <v>865</v>
      </c>
      <c r="D516" s="164" t="s">
        <v>176</v>
      </c>
      <c r="E516" s="165" t="s">
        <v>1333</v>
      </c>
      <c r="F516" s="166" t="s">
        <v>1334</v>
      </c>
      <c r="G516" s="167" t="s">
        <v>1335</v>
      </c>
      <c r="H516" s="168">
        <v>1</v>
      </c>
      <c r="I516" s="169"/>
      <c r="J516" s="170">
        <f t="shared" ref="J516:J521" si="135">ROUND(I516*H516,2)</f>
        <v>0</v>
      </c>
      <c r="K516" s="171"/>
      <c r="L516" s="32"/>
      <c r="M516" s="172" t="s">
        <v>1</v>
      </c>
      <c r="N516" s="173" t="s">
        <v>39</v>
      </c>
      <c r="O516" s="60"/>
      <c r="P516" s="174">
        <f t="shared" ref="P516:P521" si="136">O516*H516</f>
        <v>0</v>
      </c>
      <c r="Q516" s="174">
        <v>0</v>
      </c>
      <c r="R516" s="174">
        <f t="shared" ref="R516:R521" si="137">Q516*H516</f>
        <v>0</v>
      </c>
      <c r="S516" s="174">
        <v>0</v>
      </c>
      <c r="T516" s="175">
        <f t="shared" ref="T516:T521" si="138">S516*H516</f>
        <v>0</v>
      </c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R516" s="176" t="s">
        <v>1336</v>
      </c>
      <c r="AT516" s="176" t="s">
        <v>176</v>
      </c>
      <c r="AU516" s="176" t="s">
        <v>81</v>
      </c>
      <c r="AY516" s="16" t="s">
        <v>173</v>
      </c>
      <c r="BE516" s="177">
        <f t="shared" ref="BE516:BE521" si="139">IF(N516="základná",J516,0)</f>
        <v>0</v>
      </c>
      <c r="BF516" s="177">
        <f t="shared" ref="BF516:BF521" si="140">IF(N516="znížená",J516,0)</f>
        <v>0</v>
      </c>
      <c r="BG516" s="177">
        <f t="shared" ref="BG516:BG521" si="141">IF(N516="zákl. prenesená",J516,0)</f>
        <v>0</v>
      </c>
      <c r="BH516" s="177">
        <f t="shared" ref="BH516:BH521" si="142">IF(N516="zníž. prenesená",J516,0)</f>
        <v>0</v>
      </c>
      <c r="BI516" s="177">
        <f t="shared" ref="BI516:BI521" si="143">IF(N516="nulová",J516,0)</f>
        <v>0</v>
      </c>
      <c r="BJ516" s="16" t="s">
        <v>151</v>
      </c>
      <c r="BK516" s="177">
        <f t="shared" ref="BK516:BK521" si="144">ROUND(I516*H516,2)</f>
        <v>0</v>
      </c>
      <c r="BL516" s="16" t="s">
        <v>1336</v>
      </c>
      <c r="BM516" s="176" t="s">
        <v>1337</v>
      </c>
    </row>
    <row r="517" spans="1:65" s="2" customFormat="1" ht="16.5" customHeight="1">
      <c r="A517" s="31"/>
      <c r="B517" s="129"/>
      <c r="C517" s="164" t="s">
        <v>1338</v>
      </c>
      <c r="D517" s="164" t="s">
        <v>176</v>
      </c>
      <c r="E517" s="165" t="s">
        <v>1339</v>
      </c>
      <c r="F517" s="166" t="s">
        <v>1340</v>
      </c>
      <c r="G517" s="167" t="s">
        <v>1335</v>
      </c>
      <c r="H517" s="168">
        <v>1</v>
      </c>
      <c r="I517" s="169"/>
      <c r="J517" s="170">
        <f t="shared" si="135"/>
        <v>0</v>
      </c>
      <c r="K517" s="171"/>
      <c r="L517" s="32"/>
      <c r="M517" s="172" t="s">
        <v>1</v>
      </c>
      <c r="N517" s="173" t="s">
        <v>39</v>
      </c>
      <c r="O517" s="60"/>
      <c r="P517" s="174">
        <f t="shared" si="136"/>
        <v>0</v>
      </c>
      <c r="Q517" s="174">
        <v>0</v>
      </c>
      <c r="R517" s="174">
        <f t="shared" si="137"/>
        <v>0</v>
      </c>
      <c r="S517" s="174">
        <v>0</v>
      </c>
      <c r="T517" s="175">
        <f t="shared" si="138"/>
        <v>0</v>
      </c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R517" s="176" t="s">
        <v>180</v>
      </c>
      <c r="AT517" s="176" t="s">
        <v>176</v>
      </c>
      <c r="AU517" s="176" t="s">
        <v>81</v>
      </c>
      <c r="AY517" s="16" t="s">
        <v>173</v>
      </c>
      <c r="BE517" s="177">
        <f t="shared" si="139"/>
        <v>0</v>
      </c>
      <c r="BF517" s="177">
        <f t="shared" si="140"/>
        <v>0</v>
      </c>
      <c r="BG517" s="177">
        <f t="shared" si="141"/>
        <v>0</v>
      </c>
      <c r="BH517" s="177">
        <f t="shared" si="142"/>
        <v>0</v>
      </c>
      <c r="BI517" s="177">
        <f t="shared" si="143"/>
        <v>0</v>
      </c>
      <c r="BJ517" s="16" t="s">
        <v>151</v>
      </c>
      <c r="BK517" s="177">
        <f t="shared" si="144"/>
        <v>0</v>
      </c>
      <c r="BL517" s="16" t="s">
        <v>180</v>
      </c>
      <c r="BM517" s="176" t="s">
        <v>1341</v>
      </c>
    </row>
    <row r="518" spans="1:65" s="2" customFormat="1" ht="16.5" customHeight="1">
      <c r="A518" s="31"/>
      <c r="B518" s="129"/>
      <c r="C518" s="164" t="s">
        <v>868</v>
      </c>
      <c r="D518" s="164" t="s">
        <v>176</v>
      </c>
      <c r="E518" s="165" t="s">
        <v>1342</v>
      </c>
      <c r="F518" s="166" t="s">
        <v>1343</v>
      </c>
      <c r="G518" s="167" t="s">
        <v>1335</v>
      </c>
      <c r="H518" s="168">
        <v>3</v>
      </c>
      <c r="I518" s="169"/>
      <c r="J518" s="170">
        <f t="shared" si="135"/>
        <v>0</v>
      </c>
      <c r="K518" s="171"/>
      <c r="L518" s="32"/>
      <c r="M518" s="172" t="s">
        <v>1</v>
      </c>
      <c r="N518" s="173" t="s">
        <v>39</v>
      </c>
      <c r="O518" s="60"/>
      <c r="P518" s="174">
        <f t="shared" si="136"/>
        <v>0</v>
      </c>
      <c r="Q518" s="174">
        <v>0</v>
      </c>
      <c r="R518" s="174">
        <f t="shared" si="137"/>
        <v>0</v>
      </c>
      <c r="S518" s="174">
        <v>0</v>
      </c>
      <c r="T518" s="175">
        <f t="shared" si="138"/>
        <v>0</v>
      </c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R518" s="176" t="s">
        <v>180</v>
      </c>
      <c r="AT518" s="176" t="s">
        <v>176</v>
      </c>
      <c r="AU518" s="176" t="s">
        <v>81</v>
      </c>
      <c r="AY518" s="16" t="s">
        <v>173</v>
      </c>
      <c r="BE518" s="177">
        <f t="shared" si="139"/>
        <v>0</v>
      </c>
      <c r="BF518" s="177">
        <f t="shared" si="140"/>
        <v>0</v>
      </c>
      <c r="BG518" s="177">
        <f t="shared" si="141"/>
        <v>0</v>
      </c>
      <c r="BH518" s="177">
        <f t="shared" si="142"/>
        <v>0</v>
      </c>
      <c r="BI518" s="177">
        <f t="shared" si="143"/>
        <v>0</v>
      </c>
      <c r="BJ518" s="16" t="s">
        <v>151</v>
      </c>
      <c r="BK518" s="177">
        <f t="shared" si="144"/>
        <v>0</v>
      </c>
      <c r="BL518" s="16" t="s">
        <v>180</v>
      </c>
      <c r="BM518" s="176" t="s">
        <v>1344</v>
      </c>
    </row>
    <row r="519" spans="1:65" s="2" customFormat="1" ht="24.2" customHeight="1">
      <c r="A519" s="31"/>
      <c r="B519" s="129"/>
      <c r="C519" s="164" t="s">
        <v>1345</v>
      </c>
      <c r="D519" s="164" t="s">
        <v>176</v>
      </c>
      <c r="E519" s="165" t="s">
        <v>1346</v>
      </c>
      <c r="F519" s="166" t="s">
        <v>1347</v>
      </c>
      <c r="G519" s="167" t="s">
        <v>240</v>
      </c>
      <c r="H519" s="168">
        <v>239</v>
      </c>
      <c r="I519" s="169"/>
      <c r="J519" s="170">
        <f t="shared" si="135"/>
        <v>0</v>
      </c>
      <c r="K519" s="171"/>
      <c r="L519" s="32"/>
      <c r="M519" s="172" t="s">
        <v>1</v>
      </c>
      <c r="N519" s="173" t="s">
        <v>39</v>
      </c>
      <c r="O519" s="60"/>
      <c r="P519" s="174">
        <f t="shared" si="136"/>
        <v>0</v>
      </c>
      <c r="Q519" s="174">
        <v>0</v>
      </c>
      <c r="R519" s="174">
        <f t="shared" si="137"/>
        <v>0</v>
      </c>
      <c r="S519" s="174">
        <v>0</v>
      </c>
      <c r="T519" s="175">
        <f t="shared" si="138"/>
        <v>0</v>
      </c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R519" s="176" t="s">
        <v>180</v>
      </c>
      <c r="AT519" s="176" t="s">
        <v>176</v>
      </c>
      <c r="AU519" s="176" t="s">
        <v>81</v>
      </c>
      <c r="AY519" s="16" t="s">
        <v>173</v>
      </c>
      <c r="BE519" s="177">
        <f t="shared" si="139"/>
        <v>0</v>
      </c>
      <c r="BF519" s="177">
        <f t="shared" si="140"/>
        <v>0</v>
      </c>
      <c r="BG519" s="177">
        <f t="shared" si="141"/>
        <v>0</v>
      </c>
      <c r="BH519" s="177">
        <f t="shared" si="142"/>
        <v>0</v>
      </c>
      <c r="BI519" s="177">
        <f t="shared" si="143"/>
        <v>0</v>
      </c>
      <c r="BJ519" s="16" t="s">
        <v>151</v>
      </c>
      <c r="BK519" s="177">
        <f t="shared" si="144"/>
        <v>0</v>
      </c>
      <c r="BL519" s="16" t="s">
        <v>180</v>
      </c>
      <c r="BM519" s="176" t="s">
        <v>1348</v>
      </c>
    </row>
    <row r="520" spans="1:65" s="2" customFormat="1" ht="24.2" customHeight="1">
      <c r="A520" s="31"/>
      <c r="B520" s="129"/>
      <c r="C520" s="164" t="s">
        <v>872</v>
      </c>
      <c r="D520" s="164" t="s">
        <v>176</v>
      </c>
      <c r="E520" s="165" t="s">
        <v>1349</v>
      </c>
      <c r="F520" s="166" t="s">
        <v>1350</v>
      </c>
      <c r="G520" s="167" t="s">
        <v>1335</v>
      </c>
      <c r="H520" s="168">
        <v>1</v>
      </c>
      <c r="I520" s="169"/>
      <c r="J520" s="170">
        <f t="shared" si="135"/>
        <v>0</v>
      </c>
      <c r="K520" s="171"/>
      <c r="L520" s="32"/>
      <c r="M520" s="172" t="s">
        <v>1</v>
      </c>
      <c r="N520" s="173" t="s">
        <v>39</v>
      </c>
      <c r="O520" s="60"/>
      <c r="P520" s="174">
        <f t="shared" si="136"/>
        <v>0</v>
      </c>
      <c r="Q520" s="174">
        <v>0</v>
      </c>
      <c r="R520" s="174">
        <f t="shared" si="137"/>
        <v>0</v>
      </c>
      <c r="S520" s="174">
        <v>0</v>
      </c>
      <c r="T520" s="175">
        <f t="shared" si="138"/>
        <v>0</v>
      </c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R520" s="176" t="s">
        <v>180</v>
      </c>
      <c r="AT520" s="176" t="s">
        <v>176</v>
      </c>
      <c r="AU520" s="176" t="s">
        <v>81</v>
      </c>
      <c r="AY520" s="16" t="s">
        <v>173</v>
      </c>
      <c r="BE520" s="177">
        <f t="shared" si="139"/>
        <v>0</v>
      </c>
      <c r="BF520" s="177">
        <f t="shared" si="140"/>
        <v>0</v>
      </c>
      <c r="BG520" s="177">
        <f t="shared" si="141"/>
        <v>0</v>
      </c>
      <c r="BH520" s="177">
        <f t="shared" si="142"/>
        <v>0</v>
      </c>
      <c r="BI520" s="177">
        <f t="shared" si="143"/>
        <v>0</v>
      </c>
      <c r="BJ520" s="16" t="s">
        <v>151</v>
      </c>
      <c r="BK520" s="177">
        <f t="shared" si="144"/>
        <v>0</v>
      </c>
      <c r="BL520" s="16" t="s">
        <v>180</v>
      </c>
      <c r="BM520" s="176" t="s">
        <v>1351</v>
      </c>
    </row>
    <row r="521" spans="1:65" s="2" customFormat="1" ht="24.2" customHeight="1">
      <c r="A521" s="31"/>
      <c r="B521" s="129"/>
      <c r="C521" s="164" t="s">
        <v>1352</v>
      </c>
      <c r="D521" s="164" t="s">
        <v>176</v>
      </c>
      <c r="E521" s="165" t="s">
        <v>1353</v>
      </c>
      <c r="F521" s="166" t="s">
        <v>1354</v>
      </c>
      <c r="G521" s="167" t="s">
        <v>1335</v>
      </c>
      <c r="H521" s="168">
        <v>3</v>
      </c>
      <c r="I521" s="169"/>
      <c r="J521" s="170">
        <f t="shared" si="135"/>
        <v>0</v>
      </c>
      <c r="K521" s="171"/>
      <c r="L521" s="32"/>
      <c r="M521" s="172" t="s">
        <v>1</v>
      </c>
      <c r="N521" s="173" t="s">
        <v>39</v>
      </c>
      <c r="O521" s="60"/>
      <c r="P521" s="174">
        <f t="shared" si="136"/>
        <v>0</v>
      </c>
      <c r="Q521" s="174">
        <v>0</v>
      </c>
      <c r="R521" s="174">
        <f t="shared" si="137"/>
        <v>0</v>
      </c>
      <c r="S521" s="174">
        <v>0</v>
      </c>
      <c r="T521" s="175">
        <f t="shared" si="138"/>
        <v>0</v>
      </c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R521" s="176" t="s">
        <v>180</v>
      </c>
      <c r="AT521" s="176" t="s">
        <v>176</v>
      </c>
      <c r="AU521" s="176" t="s">
        <v>81</v>
      </c>
      <c r="AY521" s="16" t="s">
        <v>173</v>
      </c>
      <c r="BE521" s="177">
        <f t="shared" si="139"/>
        <v>0</v>
      </c>
      <c r="BF521" s="177">
        <f t="shared" si="140"/>
        <v>0</v>
      </c>
      <c r="BG521" s="177">
        <f t="shared" si="141"/>
        <v>0</v>
      </c>
      <c r="BH521" s="177">
        <f t="shared" si="142"/>
        <v>0</v>
      </c>
      <c r="BI521" s="177">
        <f t="shared" si="143"/>
        <v>0</v>
      </c>
      <c r="BJ521" s="16" t="s">
        <v>151</v>
      </c>
      <c r="BK521" s="177">
        <f t="shared" si="144"/>
        <v>0</v>
      </c>
      <c r="BL521" s="16" t="s">
        <v>180</v>
      </c>
      <c r="BM521" s="176" t="s">
        <v>1355</v>
      </c>
    </row>
    <row r="522" spans="1:65" s="12" customFormat="1" ht="22.9" customHeight="1">
      <c r="B522" s="151"/>
      <c r="D522" s="152" t="s">
        <v>72</v>
      </c>
      <c r="E522" s="162" t="s">
        <v>1356</v>
      </c>
      <c r="F522" s="162" t="s">
        <v>1357</v>
      </c>
      <c r="I522" s="154"/>
      <c r="J522" s="163">
        <f>BK522</f>
        <v>0</v>
      </c>
      <c r="L522" s="151"/>
      <c r="M522" s="212"/>
      <c r="N522" s="213"/>
      <c r="O522" s="213"/>
      <c r="P522" s="214">
        <v>0</v>
      </c>
      <c r="Q522" s="213"/>
      <c r="R522" s="214">
        <v>0</v>
      </c>
      <c r="S522" s="213"/>
      <c r="T522" s="215">
        <v>0</v>
      </c>
      <c r="AR522" s="152" t="s">
        <v>180</v>
      </c>
      <c r="AT522" s="160" t="s">
        <v>72</v>
      </c>
      <c r="AU522" s="160" t="s">
        <v>81</v>
      </c>
      <c r="AY522" s="152" t="s">
        <v>173</v>
      </c>
      <c r="BK522" s="161">
        <v>0</v>
      </c>
    </row>
    <row r="523" spans="1:65" s="2" customFormat="1" ht="6.95" customHeight="1">
      <c r="A523" s="31"/>
      <c r="B523" s="49"/>
      <c r="C523" s="50"/>
      <c r="D523" s="50"/>
      <c r="E523" s="50"/>
      <c r="F523" s="50"/>
      <c r="G523" s="50"/>
      <c r="H523" s="50"/>
      <c r="I523" s="50"/>
      <c r="J523" s="50"/>
      <c r="K523" s="50"/>
      <c r="L523" s="32"/>
      <c r="M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</row>
  </sheetData>
  <autoFilter ref="C151:K522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88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1358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J111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ROUND((SUM(BE111:BE118) + SUM(BE138:BE346)),  2)</f>
        <v>0</v>
      </c>
      <c r="G35" s="104"/>
      <c r="H35" s="104"/>
      <c r="I35" s="105">
        <v>0.2</v>
      </c>
      <c r="J35" s="103">
        <f>ROUND(((SUM(BE111:BE118) + SUM(BE138:BE346))*I35),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ROUND((SUM(BF111:BF118) + SUM(BF138:BF346)),  2)</f>
        <v>0</v>
      </c>
      <c r="G36" s="104"/>
      <c r="H36" s="104"/>
      <c r="I36" s="105">
        <v>0.2</v>
      </c>
      <c r="J36" s="103">
        <f>ROUND(((SUM(BF111:BF118) + SUM(BF138:BF346))*I36),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ROUND((SUM(BG111:BG118) + SUM(BG138:BG346)),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ROUND((SUM(BH111:BH118) + SUM(BH138:BH346)),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ROUND((SUM(BI111:BI118) + SUM(BI138:BI346)),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02 - SO 01.1a Športova hala - zdravotechnika 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J138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1:65" s="9" customFormat="1" ht="24.95" customHeight="1">
      <c r="B97" s="119"/>
      <c r="D97" s="120" t="s">
        <v>1359</v>
      </c>
      <c r="E97" s="121"/>
      <c r="F97" s="121"/>
      <c r="G97" s="121"/>
      <c r="H97" s="121"/>
      <c r="I97" s="121"/>
      <c r="J97" s="122">
        <f>J139</f>
        <v>0</v>
      </c>
      <c r="L97" s="119"/>
    </row>
    <row r="98" spans="1:65" s="10" customFormat="1" ht="19.899999999999999" customHeight="1">
      <c r="B98" s="123"/>
      <c r="D98" s="124" t="s">
        <v>1360</v>
      </c>
      <c r="E98" s="125"/>
      <c r="F98" s="125"/>
      <c r="G98" s="125"/>
      <c r="H98" s="125"/>
      <c r="I98" s="125"/>
      <c r="J98" s="126">
        <f>J140</f>
        <v>0</v>
      </c>
      <c r="L98" s="123"/>
    </row>
    <row r="99" spans="1:65" s="10" customFormat="1" ht="19.899999999999999" customHeight="1">
      <c r="B99" s="123"/>
      <c r="D99" s="124" t="s">
        <v>1361</v>
      </c>
      <c r="E99" s="125"/>
      <c r="F99" s="125"/>
      <c r="G99" s="125"/>
      <c r="H99" s="125"/>
      <c r="I99" s="125"/>
      <c r="J99" s="126">
        <f>J158</f>
        <v>0</v>
      </c>
      <c r="L99" s="123"/>
    </row>
    <row r="100" spans="1:65" s="10" customFormat="1" ht="19.899999999999999" customHeight="1">
      <c r="B100" s="123"/>
      <c r="D100" s="124" t="s">
        <v>1362</v>
      </c>
      <c r="E100" s="125"/>
      <c r="F100" s="125"/>
      <c r="G100" s="125"/>
      <c r="H100" s="125"/>
      <c r="I100" s="125"/>
      <c r="J100" s="126">
        <f>J161</f>
        <v>0</v>
      </c>
      <c r="L100" s="123"/>
    </row>
    <row r="101" spans="1:65" s="10" customFormat="1" ht="19.899999999999999" customHeight="1">
      <c r="B101" s="123"/>
      <c r="D101" s="124" t="s">
        <v>1363</v>
      </c>
      <c r="E101" s="125"/>
      <c r="F101" s="125"/>
      <c r="G101" s="125"/>
      <c r="H101" s="125"/>
      <c r="I101" s="125"/>
      <c r="J101" s="126">
        <f>J177</f>
        <v>0</v>
      </c>
      <c r="L101" s="123"/>
    </row>
    <row r="102" spans="1:65" s="9" customFormat="1" ht="24.95" customHeight="1">
      <c r="B102" s="119"/>
      <c r="D102" s="120" t="s">
        <v>1364</v>
      </c>
      <c r="E102" s="121"/>
      <c r="F102" s="121"/>
      <c r="G102" s="121"/>
      <c r="H102" s="121"/>
      <c r="I102" s="121"/>
      <c r="J102" s="122">
        <f>J187</f>
        <v>0</v>
      </c>
      <c r="L102" s="119"/>
    </row>
    <row r="103" spans="1:65" s="10" customFormat="1" ht="19.899999999999999" customHeight="1">
      <c r="B103" s="123"/>
      <c r="D103" s="124" t="s">
        <v>424</v>
      </c>
      <c r="E103" s="125"/>
      <c r="F103" s="125"/>
      <c r="G103" s="125"/>
      <c r="H103" s="125"/>
      <c r="I103" s="125"/>
      <c r="J103" s="126">
        <f>J188</f>
        <v>0</v>
      </c>
      <c r="L103" s="123"/>
    </row>
    <row r="104" spans="1:65" s="10" customFormat="1" ht="19.899999999999999" customHeight="1">
      <c r="B104" s="123"/>
      <c r="D104" s="124" t="s">
        <v>1365</v>
      </c>
      <c r="E104" s="125"/>
      <c r="F104" s="125"/>
      <c r="G104" s="125"/>
      <c r="H104" s="125"/>
      <c r="I104" s="125"/>
      <c r="J104" s="126">
        <f>J213</f>
        <v>0</v>
      </c>
      <c r="L104" s="123"/>
    </row>
    <row r="105" spans="1:65" s="10" customFormat="1" ht="19.899999999999999" customHeight="1">
      <c r="B105" s="123"/>
      <c r="D105" s="124" t="s">
        <v>1366</v>
      </c>
      <c r="E105" s="125"/>
      <c r="F105" s="125"/>
      <c r="G105" s="125"/>
      <c r="H105" s="125"/>
      <c r="I105" s="125"/>
      <c r="J105" s="126">
        <f>J248</f>
        <v>0</v>
      </c>
      <c r="L105" s="123"/>
    </row>
    <row r="106" spans="1:65" s="10" customFormat="1" ht="19.899999999999999" customHeight="1">
      <c r="B106" s="123"/>
      <c r="D106" s="124" t="s">
        <v>1367</v>
      </c>
      <c r="E106" s="125"/>
      <c r="F106" s="125"/>
      <c r="G106" s="125"/>
      <c r="H106" s="125"/>
      <c r="I106" s="125"/>
      <c r="J106" s="126">
        <f>J296</f>
        <v>0</v>
      </c>
      <c r="L106" s="123"/>
    </row>
    <row r="107" spans="1:65" s="9" customFormat="1" ht="24.95" customHeight="1">
      <c r="B107" s="119"/>
      <c r="D107" s="120" t="s">
        <v>1368</v>
      </c>
      <c r="E107" s="121"/>
      <c r="F107" s="121"/>
      <c r="G107" s="121"/>
      <c r="H107" s="121"/>
      <c r="I107" s="121"/>
      <c r="J107" s="122">
        <f>J339</f>
        <v>0</v>
      </c>
      <c r="L107" s="119"/>
    </row>
    <row r="108" spans="1:65" s="10" customFormat="1" ht="19.899999999999999" customHeight="1">
      <c r="B108" s="123"/>
      <c r="D108" s="124" t="s">
        <v>1369</v>
      </c>
      <c r="E108" s="125"/>
      <c r="F108" s="125"/>
      <c r="G108" s="125"/>
      <c r="H108" s="125"/>
      <c r="I108" s="125"/>
      <c r="J108" s="126">
        <f>J340</f>
        <v>0</v>
      </c>
      <c r="L108" s="123"/>
    </row>
    <row r="109" spans="1:65" s="2" customFormat="1" ht="21.75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6.95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29.25" customHeight="1">
      <c r="A111" s="31"/>
      <c r="B111" s="32"/>
      <c r="C111" s="118" t="s">
        <v>148</v>
      </c>
      <c r="D111" s="31"/>
      <c r="E111" s="31"/>
      <c r="F111" s="31"/>
      <c r="G111" s="31"/>
      <c r="H111" s="31"/>
      <c r="I111" s="31"/>
      <c r="J111" s="127">
        <f>ROUND(J112 + J113 + J114 + J115 + J116 + J117,2)</f>
        <v>0</v>
      </c>
      <c r="K111" s="31"/>
      <c r="L111" s="44"/>
      <c r="N111" s="128" t="s">
        <v>37</v>
      </c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18" customHeight="1">
      <c r="A112" s="31"/>
      <c r="B112" s="129"/>
      <c r="C112" s="130"/>
      <c r="D112" s="259" t="s">
        <v>149</v>
      </c>
      <c r="E112" s="260"/>
      <c r="F112" s="260"/>
      <c r="G112" s="130"/>
      <c r="H112" s="130"/>
      <c r="I112" s="130"/>
      <c r="J112" s="132">
        <v>0</v>
      </c>
      <c r="K112" s="130"/>
      <c r="L112" s="133"/>
      <c r="M112" s="134"/>
      <c r="N112" s="135" t="s">
        <v>39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150</v>
      </c>
      <c r="AZ112" s="134"/>
      <c r="BA112" s="134"/>
      <c r="BB112" s="134"/>
      <c r="BC112" s="134"/>
      <c r="BD112" s="134"/>
      <c r="BE112" s="137">
        <f t="shared" ref="BE112:BE117" si="0">IF(N112="základná",J112,0)</f>
        <v>0</v>
      </c>
      <c r="BF112" s="137">
        <f t="shared" ref="BF112:BF117" si="1">IF(N112="znížená",J112,0)</f>
        <v>0</v>
      </c>
      <c r="BG112" s="137">
        <f t="shared" ref="BG112:BG117" si="2">IF(N112="zákl. prenesená",J112,0)</f>
        <v>0</v>
      </c>
      <c r="BH112" s="137">
        <f t="shared" ref="BH112:BH117" si="3">IF(N112="zníž. prenesená",J112,0)</f>
        <v>0</v>
      </c>
      <c r="BI112" s="137">
        <f t="shared" ref="BI112:BI117" si="4">IF(N112="nulová",J112,0)</f>
        <v>0</v>
      </c>
      <c r="BJ112" s="136" t="s">
        <v>151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59" t="s">
        <v>152</v>
      </c>
      <c r="E113" s="260"/>
      <c r="F113" s="260"/>
      <c r="G113" s="130"/>
      <c r="H113" s="130"/>
      <c r="I113" s="130"/>
      <c r="J113" s="132">
        <v>0</v>
      </c>
      <c r="K113" s="130"/>
      <c r="L113" s="133"/>
      <c r="M113" s="134"/>
      <c r="N113" s="135" t="s">
        <v>39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150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151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259" t="s">
        <v>153</v>
      </c>
      <c r="E114" s="260"/>
      <c r="F114" s="260"/>
      <c r="G114" s="130"/>
      <c r="H114" s="130"/>
      <c r="I114" s="130"/>
      <c r="J114" s="132">
        <v>0</v>
      </c>
      <c r="K114" s="130"/>
      <c r="L114" s="133"/>
      <c r="M114" s="134"/>
      <c r="N114" s="135" t="s">
        <v>39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150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151</v>
      </c>
      <c r="BK114" s="134"/>
      <c r="BL114" s="134"/>
      <c r="BM114" s="134"/>
    </row>
    <row r="115" spans="1:65" s="2" customFormat="1" ht="18" customHeight="1">
      <c r="A115" s="31"/>
      <c r="B115" s="129"/>
      <c r="C115" s="130"/>
      <c r="D115" s="259" t="s">
        <v>154</v>
      </c>
      <c r="E115" s="260"/>
      <c r="F115" s="260"/>
      <c r="G115" s="130"/>
      <c r="H115" s="130"/>
      <c r="I115" s="130"/>
      <c r="J115" s="132">
        <v>0</v>
      </c>
      <c r="K115" s="130"/>
      <c r="L115" s="133"/>
      <c r="M115" s="134"/>
      <c r="N115" s="135" t="s">
        <v>39</v>
      </c>
      <c r="O115" s="134"/>
      <c r="P115" s="134"/>
      <c r="Q115" s="134"/>
      <c r="R115" s="134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6" t="s">
        <v>150</v>
      </c>
      <c r="AZ115" s="134"/>
      <c r="BA115" s="134"/>
      <c r="BB115" s="134"/>
      <c r="BC115" s="134"/>
      <c r="BD115" s="134"/>
      <c r="BE115" s="137">
        <f t="shared" si="0"/>
        <v>0</v>
      </c>
      <c r="BF115" s="137">
        <f t="shared" si="1"/>
        <v>0</v>
      </c>
      <c r="BG115" s="137">
        <f t="shared" si="2"/>
        <v>0</v>
      </c>
      <c r="BH115" s="137">
        <f t="shared" si="3"/>
        <v>0</v>
      </c>
      <c r="BI115" s="137">
        <f t="shared" si="4"/>
        <v>0</v>
      </c>
      <c r="BJ115" s="136" t="s">
        <v>151</v>
      </c>
      <c r="BK115" s="134"/>
      <c r="BL115" s="134"/>
      <c r="BM115" s="134"/>
    </row>
    <row r="116" spans="1:65" s="2" customFormat="1" ht="18" customHeight="1">
      <c r="A116" s="31"/>
      <c r="B116" s="129"/>
      <c r="C116" s="130"/>
      <c r="D116" s="259" t="s">
        <v>1370</v>
      </c>
      <c r="E116" s="260"/>
      <c r="F116" s="260"/>
      <c r="G116" s="130"/>
      <c r="H116" s="130"/>
      <c r="I116" s="130"/>
      <c r="J116" s="132">
        <v>0</v>
      </c>
      <c r="K116" s="130"/>
      <c r="L116" s="133"/>
      <c r="M116" s="134"/>
      <c r="N116" s="135" t="s">
        <v>39</v>
      </c>
      <c r="O116" s="134"/>
      <c r="P116" s="134"/>
      <c r="Q116" s="134"/>
      <c r="R116" s="134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6" t="s">
        <v>150</v>
      </c>
      <c r="AZ116" s="134"/>
      <c r="BA116" s="134"/>
      <c r="BB116" s="134"/>
      <c r="BC116" s="134"/>
      <c r="BD116" s="134"/>
      <c r="BE116" s="137">
        <f t="shared" si="0"/>
        <v>0</v>
      </c>
      <c r="BF116" s="137">
        <f t="shared" si="1"/>
        <v>0</v>
      </c>
      <c r="BG116" s="137">
        <f t="shared" si="2"/>
        <v>0</v>
      </c>
      <c r="BH116" s="137">
        <f t="shared" si="3"/>
        <v>0</v>
      </c>
      <c r="BI116" s="137">
        <f t="shared" si="4"/>
        <v>0</v>
      </c>
      <c r="BJ116" s="136" t="s">
        <v>151</v>
      </c>
      <c r="BK116" s="134"/>
      <c r="BL116" s="134"/>
      <c r="BM116" s="134"/>
    </row>
    <row r="117" spans="1:65" s="2" customFormat="1" ht="18" customHeight="1">
      <c r="A117" s="31"/>
      <c r="B117" s="129"/>
      <c r="C117" s="130"/>
      <c r="D117" s="131" t="s">
        <v>156</v>
      </c>
      <c r="E117" s="130"/>
      <c r="F117" s="130"/>
      <c r="G117" s="130"/>
      <c r="H117" s="130"/>
      <c r="I117" s="130"/>
      <c r="J117" s="132">
        <f>ROUND(J30*T117,2)</f>
        <v>0</v>
      </c>
      <c r="K117" s="130"/>
      <c r="L117" s="133"/>
      <c r="M117" s="134"/>
      <c r="N117" s="135" t="s">
        <v>39</v>
      </c>
      <c r="O117" s="134"/>
      <c r="P117" s="134"/>
      <c r="Q117" s="134"/>
      <c r="R117" s="134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6" t="s">
        <v>157</v>
      </c>
      <c r="AZ117" s="134"/>
      <c r="BA117" s="134"/>
      <c r="BB117" s="134"/>
      <c r="BC117" s="134"/>
      <c r="BD117" s="134"/>
      <c r="BE117" s="137">
        <f t="shared" si="0"/>
        <v>0</v>
      </c>
      <c r="BF117" s="137">
        <f t="shared" si="1"/>
        <v>0</v>
      </c>
      <c r="BG117" s="137">
        <f t="shared" si="2"/>
        <v>0</v>
      </c>
      <c r="BH117" s="137">
        <f t="shared" si="3"/>
        <v>0</v>
      </c>
      <c r="BI117" s="137">
        <f t="shared" si="4"/>
        <v>0</v>
      </c>
      <c r="BJ117" s="136" t="s">
        <v>151</v>
      </c>
      <c r="BK117" s="134"/>
      <c r="BL117" s="134"/>
      <c r="BM117" s="134"/>
    </row>
    <row r="118" spans="1:65" s="2" customForma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9.25" customHeight="1">
      <c r="A119" s="31"/>
      <c r="B119" s="32"/>
      <c r="C119" s="138" t="s">
        <v>158</v>
      </c>
      <c r="D119" s="108"/>
      <c r="E119" s="108"/>
      <c r="F119" s="108"/>
      <c r="G119" s="108"/>
      <c r="H119" s="108"/>
      <c r="I119" s="108"/>
      <c r="J119" s="139">
        <f>ROUND(J96+J111,2)</f>
        <v>0</v>
      </c>
      <c r="K119" s="108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4" spans="1:65" s="2" customFormat="1" ht="6.95" customHeight="1">
      <c r="A124" s="31"/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4.95" customHeight="1">
      <c r="A125" s="31"/>
      <c r="B125" s="32"/>
      <c r="C125" s="20" t="s">
        <v>159</v>
      </c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2" customHeight="1">
      <c r="A127" s="31"/>
      <c r="B127" s="32"/>
      <c r="C127" s="26" t="s">
        <v>15</v>
      </c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16.5" customHeight="1">
      <c r="A128" s="31"/>
      <c r="B128" s="32"/>
      <c r="C128" s="31"/>
      <c r="D128" s="31"/>
      <c r="E128" s="261" t="str">
        <f>E7</f>
        <v xml:space="preserve"> ŠH Angels Aréna  Rekonštrukcia a Modernizácia pre VO</v>
      </c>
      <c r="F128" s="262"/>
      <c r="G128" s="262"/>
      <c r="H128" s="262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123</v>
      </c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6.5" customHeight="1">
      <c r="A130" s="31"/>
      <c r="B130" s="32"/>
      <c r="C130" s="31"/>
      <c r="D130" s="31"/>
      <c r="E130" s="221" t="str">
        <f>E9</f>
        <v xml:space="preserve">02 - SO 01.1a Športova hala - zdravotechnika </v>
      </c>
      <c r="F130" s="263"/>
      <c r="G130" s="263"/>
      <c r="H130" s="263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2" customHeight="1">
      <c r="A132" s="31"/>
      <c r="B132" s="32"/>
      <c r="C132" s="26" t="s">
        <v>19</v>
      </c>
      <c r="D132" s="31"/>
      <c r="E132" s="31"/>
      <c r="F132" s="24" t="str">
        <f>F12</f>
        <v>Košice</v>
      </c>
      <c r="G132" s="31"/>
      <c r="H132" s="31"/>
      <c r="I132" s="26" t="s">
        <v>21</v>
      </c>
      <c r="J132" s="57" t="str">
        <f>IF(J12="","",J12)</f>
        <v>Vyplň údaj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6.9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5.2" customHeight="1">
      <c r="A134" s="31"/>
      <c r="B134" s="32"/>
      <c r="C134" s="26" t="s">
        <v>22</v>
      </c>
      <c r="D134" s="31"/>
      <c r="E134" s="31"/>
      <c r="F134" s="24" t="str">
        <f>E15</f>
        <v>Mesto Košice</v>
      </c>
      <c r="G134" s="31"/>
      <c r="H134" s="31"/>
      <c r="I134" s="26" t="s">
        <v>28</v>
      </c>
      <c r="J134" s="29" t="str">
        <f>E21</f>
        <v xml:space="preserve"> </v>
      </c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5.2" customHeight="1">
      <c r="A135" s="31"/>
      <c r="B135" s="32"/>
      <c r="C135" s="26" t="s">
        <v>26</v>
      </c>
      <c r="D135" s="31"/>
      <c r="E135" s="31"/>
      <c r="F135" s="24" t="str">
        <f>IF(E18="","",E18)</f>
        <v>Vyplň údaj</v>
      </c>
      <c r="G135" s="31"/>
      <c r="H135" s="31"/>
      <c r="I135" s="26" t="s">
        <v>31</v>
      </c>
      <c r="J135" s="29" t="str">
        <f>E24</f>
        <v xml:space="preserve"> </v>
      </c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10.35" customHeight="1">
      <c r="A136" s="31"/>
      <c r="B136" s="32"/>
      <c r="C136" s="31"/>
      <c r="D136" s="31"/>
      <c r="E136" s="31"/>
      <c r="F136" s="31"/>
      <c r="G136" s="31"/>
      <c r="H136" s="31"/>
      <c r="I136" s="31"/>
      <c r="J136" s="31"/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11" customFormat="1" ht="29.25" customHeight="1">
      <c r="A137" s="140"/>
      <c r="B137" s="141"/>
      <c r="C137" s="142" t="s">
        <v>160</v>
      </c>
      <c r="D137" s="143" t="s">
        <v>58</v>
      </c>
      <c r="E137" s="143" t="s">
        <v>54</v>
      </c>
      <c r="F137" s="143" t="s">
        <v>55</v>
      </c>
      <c r="G137" s="143" t="s">
        <v>161</v>
      </c>
      <c r="H137" s="143" t="s">
        <v>162</v>
      </c>
      <c r="I137" s="143" t="s">
        <v>163</v>
      </c>
      <c r="J137" s="144" t="s">
        <v>129</v>
      </c>
      <c r="K137" s="145" t="s">
        <v>164</v>
      </c>
      <c r="L137" s="146"/>
      <c r="M137" s="64" t="s">
        <v>1</v>
      </c>
      <c r="N137" s="65" t="s">
        <v>37</v>
      </c>
      <c r="O137" s="65" t="s">
        <v>165</v>
      </c>
      <c r="P137" s="65" t="s">
        <v>166</v>
      </c>
      <c r="Q137" s="65" t="s">
        <v>167</v>
      </c>
      <c r="R137" s="65" t="s">
        <v>168</v>
      </c>
      <c r="S137" s="65" t="s">
        <v>169</v>
      </c>
      <c r="T137" s="66" t="s">
        <v>170</v>
      </c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</row>
    <row r="138" spans="1:65" s="2" customFormat="1" ht="22.9" customHeight="1">
      <c r="A138" s="31"/>
      <c r="B138" s="32"/>
      <c r="C138" s="71" t="s">
        <v>125</v>
      </c>
      <c r="D138" s="31"/>
      <c r="E138" s="31"/>
      <c r="F138" s="31"/>
      <c r="G138" s="31"/>
      <c r="H138" s="31"/>
      <c r="I138" s="31"/>
      <c r="J138" s="147">
        <f>BK138</f>
        <v>0</v>
      </c>
      <c r="K138" s="31"/>
      <c r="L138" s="32"/>
      <c r="M138" s="67"/>
      <c r="N138" s="58"/>
      <c r="O138" s="68"/>
      <c r="P138" s="148">
        <f>P139+P187+P339</f>
        <v>0</v>
      </c>
      <c r="Q138" s="68"/>
      <c r="R138" s="148">
        <f>R139+R187+R339</f>
        <v>228.02864227999999</v>
      </c>
      <c r="S138" s="68"/>
      <c r="T138" s="149">
        <f>T139+T187+T339</f>
        <v>2.9249999999999998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6" t="s">
        <v>72</v>
      </c>
      <c r="AU138" s="16" t="s">
        <v>131</v>
      </c>
      <c r="BK138" s="150">
        <f>BK139+BK187+BK339</f>
        <v>0</v>
      </c>
    </row>
    <row r="139" spans="1:65" s="12" customFormat="1" ht="25.9" customHeight="1">
      <c r="B139" s="151"/>
      <c r="D139" s="152" t="s">
        <v>72</v>
      </c>
      <c r="E139" s="153" t="s">
        <v>1371</v>
      </c>
      <c r="F139" s="153" t="s">
        <v>1372</v>
      </c>
      <c r="I139" s="154"/>
      <c r="J139" s="155">
        <f>BK139</f>
        <v>0</v>
      </c>
      <c r="L139" s="151"/>
      <c r="M139" s="156"/>
      <c r="N139" s="157"/>
      <c r="O139" s="157"/>
      <c r="P139" s="158">
        <f>P140+P158+P161+P177</f>
        <v>0</v>
      </c>
      <c r="Q139" s="157"/>
      <c r="R139" s="158">
        <f>R140+R158+R161+R177</f>
        <v>218.19751208</v>
      </c>
      <c r="S139" s="157"/>
      <c r="T139" s="159">
        <f>T140+T158+T161+T177</f>
        <v>0</v>
      </c>
      <c r="AR139" s="152" t="s">
        <v>81</v>
      </c>
      <c r="AT139" s="160" t="s">
        <v>72</v>
      </c>
      <c r="AU139" s="160" t="s">
        <v>73</v>
      </c>
      <c r="AY139" s="152" t="s">
        <v>173</v>
      </c>
      <c r="BK139" s="161">
        <f>BK140+BK158+BK161+BK177</f>
        <v>0</v>
      </c>
    </row>
    <row r="140" spans="1:65" s="12" customFormat="1" ht="22.9" customHeight="1">
      <c r="B140" s="151"/>
      <c r="D140" s="152" t="s">
        <v>72</v>
      </c>
      <c r="E140" s="162" t="s">
        <v>81</v>
      </c>
      <c r="F140" s="162" t="s">
        <v>1373</v>
      </c>
      <c r="I140" s="154"/>
      <c r="J140" s="163">
        <f>BK140</f>
        <v>0</v>
      </c>
      <c r="L140" s="151"/>
      <c r="M140" s="156"/>
      <c r="N140" s="157"/>
      <c r="O140" s="157"/>
      <c r="P140" s="158">
        <f>SUM(P141:P157)</f>
        <v>0</v>
      </c>
      <c r="Q140" s="157"/>
      <c r="R140" s="158">
        <f>SUM(R141:R157)</f>
        <v>156.25792536</v>
      </c>
      <c r="S140" s="157"/>
      <c r="T140" s="159">
        <f>SUM(T141:T157)</f>
        <v>0</v>
      </c>
      <c r="AR140" s="152" t="s">
        <v>81</v>
      </c>
      <c r="AT140" s="160" t="s">
        <v>72</v>
      </c>
      <c r="AU140" s="160" t="s">
        <v>81</v>
      </c>
      <c r="AY140" s="152" t="s">
        <v>173</v>
      </c>
      <c r="BK140" s="161">
        <f>SUM(BK141:BK157)</f>
        <v>0</v>
      </c>
    </row>
    <row r="141" spans="1:65" s="2" customFormat="1" ht="16.5" customHeight="1">
      <c r="A141" s="31"/>
      <c r="B141" s="129"/>
      <c r="C141" s="164" t="s">
        <v>81</v>
      </c>
      <c r="D141" s="164" t="s">
        <v>176</v>
      </c>
      <c r="E141" s="165" t="s">
        <v>1374</v>
      </c>
      <c r="F141" s="166" t="s">
        <v>1375</v>
      </c>
      <c r="G141" s="167" t="s">
        <v>1376</v>
      </c>
      <c r="H141" s="168">
        <v>0.23200000000000001</v>
      </c>
      <c r="I141" s="169"/>
      <c r="J141" s="170">
        <f t="shared" ref="J141:J157" si="5">ROUND(I141*H141,2)</f>
        <v>0</v>
      </c>
      <c r="K141" s="171"/>
      <c r="L141" s="32"/>
      <c r="M141" s="172" t="s">
        <v>1</v>
      </c>
      <c r="N141" s="173" t="s">
        <v>39</v>
      </c>
      <c r="O141" s="60"/>
      <c r="P141" s="174">
        <f t="shared" ref="P141:P157" si="6">O141*H141</f>
        <v>0</v>
      </c>
      <c r="Q141" s="174">
        <v>0.40872999999999998</v>
      </c>
      <c r="R141" s="174">
        <f t="shared" ref="R141:R157" si="7">Q141*H141</f>
        <v>9.4825359999999997E-2</v>
      </c>
      <c r="S141" s="174">
        <v>0</v>
      </c>
      <c r="T141" s="175">
        <f t="shared" ref="T141:T157" si="8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180</v>
      </c>
      <c r="AT141" s="176" t="s">
        <v>176</v>
      </c>
      <c r="AU141" s="176" t="s">
        <v>151</v>
      </c>
      <c r="AY141" s="16" t="s">
        <v>173</v>
      </c>
      <c r="BE141" s="177">
        <f t="shared" ref="BE141:BE157" si="9">IF(N141="základná",J141,0)</f>
        <v>0</v>
      </c>
      <c r="BF141" s="177">
        <f t="shared" ref="BF141:BF157" si="10">IF(N141="znížená",J141,0)</f>
        <v>0</v>
      </c>
      <c r="BG141" s="177">
        <f t="shared" ref="BG141:BG157" si="11">IF(N141="zákl. prenesená",J141,0)</f>
        <v>0</v>
      </c>
      <c r="BH141" s="177">
        <f t="shared" ref="BH141:BH157" si="12">IF(N141="zníž. prenesená",J141,0)</f>
        <v>0</v>
      </c>
      <c r="BI141" s="177">
        <f t="shared" ref="BI141:BI157" si="13">IF(N141="nulová",J141,0)</f>
        <v>0</v>
      </c>
      <c r="BJ141" s="16" t="s">
        <v>151</v>
      </c>
      <c r="BK141" s="177">
        <f t="shared" ref="BK141:BK157" si="14">ROUND(I141*H141,2)</f>
        <v>0</v>
      </c>
      <c r="BL141" s="16" t="s">
        <v>180</v>
      </c>
      <c r="BM141" s="176" t="s">
        <v>1377</v>
      </c>
    </row>
    <row r="142" spans="1:65" s="2" customFormat="1" ht="24.2" customHeight="1">
      <c r="A142" s="31"/>
      <c r="B142" s="129"/>
      <c r="C142" s="164" t="s">
        <v>151</v>
      </c>
      <c r="D142" s="164" t="s">
        <v>176</v>
      </c>
      <c r="E142" s="165" t="s">
        <v>1378</v>
      </c>
      <c r="F142" s="166" t="s">
        <v>1379</v>
      </c>
      <c r="G142" s="167" t="s">
        <v>186</v>
      </c>
      <c r="H142" s="168">
        <v>327.12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39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180</v>
      </c>
      <c r="AT142" s="176" t="s">
        <v>176</v>
      </c>
      <c r="AU142" s="176" t="s">
        <v>151</v>
      </c>
      <c r="AY142" s="16" t="s">
        <v>173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151</v>
      </c>
      <c r="BK142" s="177">
        <f t="shared" si="14"/>
        <v>0</v>
      </c>
      <c r="BL142" s="16" t="s">
        <v>180</v>
      </c>
      <c r="BM142" s="176" t="s">
        <v>1380</v>
      </c>
    </row>
    <row r="143" spans="1:65" s="2" customFormat="1" ht="16.5" customHeight="1">
      <c r="A143" s="31"/>
      <c r="B143" s="129"/>
      <c r="C143" s="164" t="s">
        <v>183</v>
      </c>
      <c r="D143" s="164" t="s">
        <v>176</v>
      </c>
      <c r="E143" s="165" t="s">
        <v>1381</v>
      </c>
      <c r="F143" s="166" t="s">
        <v>1382</v>
      </c>
      <c r="G143" s="167" t="s">
        <v>186</v>
      </c>
      <c r="H143" s="168">
        <v>327.12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39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180</v>
      </c>
      <c r="AT143" s="176" t="s">
        <v>176</v>
      </c>
      <c r="AU143" s="176" t="s">
        <v>151</v>
      </c>
      <c r="AY143" s="16" t="s">
        <v>173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151</v>
      </c>
      <c r="BK143" s="177">
        <f t="shared" si="14"/>
        <v>0</v>
      </c>
      <c r="BL143" s="16" t="s">
        <v>180</v>
      </c>
      <c r="BM143" s="176" t="s">
        <v>1383</v>
      </c>
    </row>
    <row r="144" spans="1:65" s="2" customFormat="1" ht="24.2" customHeight="1">
      <c r="A144" s="31"/>
      <c r="B144" s="129"/>
      <c r="C144" s="164" t="s">
        <v>180</v>
      </c>
      <c r="D144" s="164" t="s">
        <v>176</v>
      </c>
      <c r="E144" s="165" t="s">
        <v>1384</v>
      </c>
      <c r="F144" s="166" t="s">
        <v>1385</v>
      </c>
      <c r="G144" s="167" t="s">
        <v>179</v>
      </c>
      <c r="H144" s="168">
        <v>657.6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39</v>
      </c>
      <c r="O144" s="60"/>
      <c r="P144" s="174">
        <f t="shared" si="6"/>
        <v>0</v>
      </c>
      <c r="Q144" s="174">
        <v>2.1000000000000001E-4</v>
      </c>
      <c r="R144" s="174">
        <f t="shared" si="7"/>
        <v>0.13809600000000002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180</v>
      </c>
      <c r="AT144" s="176" t="s">
        <v>176</v>
      </c>
      <c r="AU144" s="176" t="s">
        <v>151</v>
      </c>
      <c r="AY144" s="16" t="s">
        <v>173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151</v>
      </c>
      <c r="BK144" s="177">
        <f t="shared" si="14"/>
        <v>0</v>
      </c>
      <c r="BL144" s="16" t="s">
        <v>180</v>
      </c>
      <c r="BM144" s="176" t="s">
        <v>1386</v>
      </c>
    </row>
    <row r="145" spans="1:65" s="2" customFormat="1" ht="24.2" customHeight="1">
      <c r="A145" s="31"/>
      <c r="B145" s="129"/>
      <c r="C145" s="164" t="s">
        <v>191</v>
      </c>
      <c r="D145" s="164" t="s">
        <v>176</v>
      </c>
      <c r="E145" s="165" t="s">
        <v>1387</v>
      </c>
      <c r="F145" s="166" t="s">
        <v>1388</v>
      </c>
      <c r="G145" s="167" t="s">
        <v>179</v>
      </c>
      <c r="H145" s="168">
        <v>657.6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39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180</v>
      </c>
      <c r="AT145" s="176" t="s">
        <v>176</v>
      </c>
      <c r="AU145" s="176" t="s">
        <v>151</v>
      </c>
      <c r="AY145" s="16" t="s">
        <v>173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151</v>
      </c>
      <c r="BK145" s="177">
        <f t="shared" si="14"/>
        <v>0</v>
      </c>
      <c r="BL145" s="16" t="s">
        <v>180</v>
      </c>
      <c r="BM145" s="176" t="s">
        <v>1389</v>
      </c>
    </row>
    <row r="146" spans="1:65" s="2" customFormat="1" ht="24.2" customHeight="1">
      <c r="A146" s="31"/>
      <c r="B146" s="129"/>
      <c r="C146" s="164" t="s">
        <v>187</v>
      </c>
      <c r="D146" s="164" t="s">
        <v>176</v>
      </c>
      <c r="E146" s="165" t="s">
        <v>1390</v>
      </c>
      <c r="F146" s="166" t="s">
        <v>1391</v>
      </c>
      <c r="G146" s="167" t="s">
        <v>186</v>
      </c>
      <c r="H146" s="168">
        <v>327.12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39</v>
      </c>
      <c r="O146" s="60"/>
      <c r="P146" s="174">
        <f t="shared" si="6"/>
        <v>0</v>
      </c>
      <c r="Q146" s="174">
        <v>4.4999999999999999E-4</v>
      </c>
      <c r="R146" s="174">
        <f t="shared" si="7"/>
        <v>0.147204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180</v>
      </c>
      <c r="AT146" s="176" t="s">
        <v>176</v>
      </c>
      <c r="AU146" s="176" t="s">
        <v>151</v>
      </c>
      <c r="AY146" s="16" t="s">
        <v>173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151</v>
      </c>
      <c r="BK146" s="177">
        <f t="shared" si="14"/>
        <v>0</v>
      </c>
      <c r="BL146" s="16" t="s">
        <v>180</v>
      </c>
      <c r="BM146" s="176" t="s">
        <v>1392</v>
      </c>
    </row>
    <row r="147" spans="1:65" s="2" customFormat="1" ht="24.2" customHeight="1">
      <c r="A147" s="31"/>
      <c r="B147" s="129"/>
      <c r="C147" s="164" t="s">
        <v>196</v>
      </c>
      <c r="D147" s="164" t="s">
        <v>176</v>
      </c>
      <c r="E147" s="165" t="s">
        <v>1393</v>
      </c>
      <c r="F147" s="166" t="s">
        <v>1394</v>
      </c>
      <c r="G147" s="167" t="s">
        <v>186</v>
      </c>
      <c r="H147" s="168">
        <v>327.12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39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180</v>
      </c>
      <c r="AT147" s="176" t="s">
        <v>176</v>
      </c>
      <c r="AU147" s="176" t="s">
        <v>151</v>
      </c>
      <c r="AY147" s="16" t="s">
        <v>173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151</v>
      </c>
      <c r="BK147" s="177">
        <f t="shared" si="14"/>
        <v>0</v>
      </c>
      <c r="BL147" s="16" t="s">
        <v>180</v>
      </c>
      <c r="BM147" s="176" t="s">
        <v>1395</v>
      </c>
    </row>
    <row r="148" spans="1:65" s="2" customFormat="1" ht="21.75" customHeight="1">
      <c r="A148" s="31"/>
      <c r="B148" s="129"/>
      <c r="C148" s="164" t="s">
        <v>190</v>
      </c>
      <c r="D148" s="164" t="s">
        <v>176</v>
      </c>
      <c r="E148" s="165" t="s">
        <v>1396</v>
      </c>
      <c r="F148" s="166" t="s">
        <v>1397</v>
      </c>
      <c r="G148" s="167" t="s">
        <v>186</v>
      </c>
      <c r="H148" s="168">
        <v>327.12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39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180</v>
      </c>
      <c r="AT148" s="176" t="s">
        <v>176</v>
      </c>
      <c r="AU148" s="176" t="s">
        <v>151</v>
      </c>
      <c r="AY148" s="16" t="s">
        <v>173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151</v>
      </c>
      <c r="BK148" s="177">
        <f t="shared" si="14"/>
        <v>0</v>
      </c>
      <c r="BL148" s="16" t="s">
        <v>180</v>
      </c>
      <c r="BM148" s="176" t="s">
        <v>1398</v>
      </c>
    </row>
    <row r="149" spans="1:65" s="2" customFormat="1" ht="24.2" customHeight="1">
      <c r="A149" s="31"/>
      <c r="B149" s="129"/>
      <c r="C149" s="164" t="s">
        <v>174</v>
      </c>
      <c r="D149" s="164" t="s">
        <v>176</v>
      </c>
      <c r="E149" s="165" t="s">
        <v>1399</v>
      </c>
      <c r="F149" s="166" t="s">
        <v>1400</v>
      </c>
      <c r="G149" s="167" t="s">
        <v>186</v>
      </c>
      <c r="H149" s="168">
        <v>133.15899999999999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39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180</v>
      </c>
      <c r="AT149" s="176" t="s">
        <v>176</v>
      </c>
      <c r="AU149" s="176" t="s">
        <v>151</v>
      </c>
      <c r="AY149" s="16" t="s">
        <v>173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151</v>
      </c>
      <c r="BK149" s="177">
        <f t="shared" si="14"/>
        <v>0</v>
      </c>
      <c r="BL149" s="16" t="s">
        <v>180</v>
      </c>
      <c r="BM149" s="176" t="s">
        <v>1401</v>
      </c>
    </row>
    <row r="150" spans="1:65" s="2" customFormat="1" ht="16.5" customHeight="1">
      <c r="A150" s="31"/>
      <c r="B150" s="129"/>
      <c r="C150" s="164" t="s">
        <v>110</v>
      </c>
      <c r="D150" s="164" t="s">
        <v>176</v>
      </c>
      <c r="E150" s="165" t="s">
        <v>1402</v>
      </c>
      <c r="F150" s="166" t="s">
        <v>1403</v>
      </c>
      <c r="G150" s="167" t="s">
        <v>186</v>
      </c>
      <c r="H150" s="168">
        <v>133.15899999999999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39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180</v>
      </c>
      <c r="AT150" s="176" t="s">
        <v>176</v>
      </c>
      <c r="AU150" s="176" t="s">
        <v>151</v>
      </c>
      <c r="AY150" s="16" t="s">
        <v>173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151</v>
      </c>
      <c r="BK150" s="177">
        <f t="shared" si="14"/>
        <v>0</v>
      </c>
      <c r="BL150" s="16" t="s">
        <v>180</v>
      </c>
      <c r="BM150" s="176" t="s">
        <v>1404</v>
      </c>
    </row>
    <row r="151" spans="1:65" s="2" customFormat="1" ht="21.75" customHeight="1">
      <c r="A151" s="31"/>
      <c r="B151" s="129"/>
      <c r="C151" s="164" t="s">
        <v>207</v>
      </c>
      <c r="D151" s="164" t="s">
        <v>176</v>
      </c>
      <c r="E151" s="165" t="s">
        <v>1405</v>
      </c>
      <c r="F151" s="166" t="s">
        <v>1406</v>
      </c>
      <c r="G151" s="167" t="s">
        <v>186</v>
      </c>
      <c r="H151" s="168">
        <v>133.15899999999999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39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180</v>
      </c>
      <c r="AT151" s="176" t="s">
        <v>176</v>
      </c>
      <c r="AU151" s="176" t="s">
        <v>151</v>
      </c>
      <c r="AY151" s="16" t="s">
        <v>173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151</v>
      </c>
      <c r="BK151" s="177">
        <f t="shared" si="14"/>
        <v>0</v>
      </c>
      <c r="BL151" s="16" t="s">
        <v>180</v>
      </c>
      <c r="BM151" s="176" t="s">
        <v>1407</v>
      </c>
    </row>
    <row r="152" spans="1:65" s="2" customFormat="1" ht="16.5" customHeight="1">
      <c r="A152" s="31"/>
      <c r="B152" s="129"/>
      <c r="C152" s="164" t="s">
        <v>113</v>
      </c>
      <c r="D152" s="164" t="s">
        <v>176</v>
      </c>
      <c r="E152" s="165" t="s">
        <v>1408</v>
      </c>
      <c r="F152" s="166" t="s">
        <v>1409</v>
      </c>
      <c r="G152" s="167" t="s">
        <v>186</v>
      </c>
      <c r="H152" s="168">
        <v>133.15899999999999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39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180</v>
      </c>
      <c r="AT152" s="176" t="s">
        <v>176</v>
      </c>
      <c r="AU152" s="176" t="s">
        <v>151</v>
      </c>
      <c r="AY152" s="16" t="s">
        <v>173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151</v>
      </c>
      <c r="BK152" s="177">
        <f t="shared" si="14"/>
        <v>0</v>
      </c>
      <c r="BL152" s="16" t="s">
        <v>180</v>
      </c>
      <c r="BM152" s="176" t="s">
        <v>1410</v>
      </c>
    </row>
    <row r="153" spans="1:65" s="2" customFormat="1" ht="16.5" customHeight="1">
      <c r="A153" s="31"/>
      <c r="B153" s="129"/>
      <c r="C153" s="164" t="s">
        <v>116</v>
      </c>
      <c r="D153" s="164" t="s">
        <v>176</v>
      </c>
      <c r="E153" s="165" t="s">
        <v>1411</v>
      </c>
      <c r="F153" s="166" t="s">
        <v>1412</v>
      </c>
      <c r="G153" s="167" t="s">
        <v>186</v>
      </c>
      <c r="H153" s="168">
        <v>133.15899999999999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39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180</v>
      </c>
      <c r="AT153" s="176" t="s">
        <v>176</v>
      </c>
      <c r="AU153" s="176" t="s">
        <v>151</v>
      </c>
      <c r="AY153" s="16" t="s">
        <v>173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151</v>
      </c>
      <c r="BK153" s="177">
        <f t="shared" si="14"/>
        <v>0</v>
      </c>
      <c r="BL153" s="16" t="s">
        <v>180</v>
      </c>
      <c r="BM153" s="176" t="s">
        <v>1413</v>
      </c>
    </row>
    <row r="154" spans="1:65" s="2" customFormat="1" ht="21.75" customHeight="1">
      <c r="A154" s="31"/>
      <c r="B154" s="129"/>
      <c r="C154" s="164" t="s">
        <v>119</v>
      </c>
      <c r="D154" s="164" t="s">
        <v>176</v>
      </c>
      <c r="E154" s="165" t="s">
        <v>1414</v>
      </c>
      <c r="F154" s="166" t="s">
        <v>1415</v>
      </c>
      <c r="G154" s="167" t="s">
        <v>186</v>
      </c>
      <c r="H154" s="168">
        <v>193.96100000000001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39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180</v>
      </c>
      <c r="AT154" s="176" t="s">
        <v>176</v>
      </c>
      <c r="AU154" s="176" t="s">
        <v>151</v>
      </c>
      <c r="AY154" s="16" t="s">
        <v>173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151</v>
      </c>
      <c r="BK154" s="177">
        <f t="shared" si="14"/>
        <v>0</v>
      </c>
      <c r="BL154" s="16" t="s">
        <v>180</v>
      </c>
      <c r="BM154" s="176" t="s">
        <v>1416</v>
      </c>
    </row>
    <row r="155" spans="1:65" s="2" customFormat="1" ht="16.5" customHeight="1">
      <c r="A155" s="31"/>
      <c r="B155" s="129"/>
      <c r="C155" s="164" t="s">
        <v>220</v>
      </c>
      <c r="D155" s="164" t="s">
        <v>176</v>
      </c>
      <c r="E155" s="165" t="s">
        <v>1417</v>
      </c>
      <c r="F155" s="166" t="s">
        <v>1418</v>
      </c>
      <c r="G155" s="167" t="s">
        <v>186</v>
      </c>
      <c r="H155" s="168">
        <v>93.34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39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180</v>
      </c>
      <c r="AT155" s="176" t="s">
        <v>176</v>
      </c>
      <c r="AU155" s="176" t="s">
        <v>151</v>
      </c>
      <c r="AY155" s="16" t="s">
        <v>173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151</v>
      </c>
      <c r="BK155" s="177">
        <f t="shared" si="14"/>
        <v>0</v>
      </c>
      <c r="BL155" s="16" t="s">
        <v>180</v>
      </c>
      <c r="BM155" s="176" t="s">
        <v>1419</v>
      </c>
    </row>
    <row r="156" spans="1:65" s="2" customFormat="1" ht="16.5" customHeight="1">
      <c r="A156" s="31"/>
      <c r="B156" s="129"/>
      <c r="C156" s="164" t="s">
        <v>227</v>
      </c>
      <c r="D156" s="164" t="s">
        <v>176</v>
      </c>
      <c r="E156" s="165" t="s">
        <v>1420</v>
      </c>
      <c r="F156" s="166" t="s">
        <v>1421</v>
      </c>
      <c r="G156" s="167" t="s">
        <v>186</v>
      </c>
      <c r="H156" s="168">
        <v>93.34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39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180</v>
      </c>
      <c r="AT156" s="176" t="s">
        <v>176</v>
      </c>
      <c r="AU156" s="176" t="s">
        <v>151</v>
      </c>
      <c r="AY156" s="16" t="s">
        <v>173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151</v>
      </c>
      <c r="BK156" s="177">
        <f t="shared" si="14"/>
        <v>0</v>
      </c>
      <c r="BL156" s="16" t="s">
        <v>180</v>
      </c>
      <c r="BM156" s="176" t="s">
        <v>1422</v>
      </c>
    </row>
    <row r="157" spans="1:65" s="2" customFormat="1" ht="16.5" customHeight="1">
      <c r="A157" s="31"/>
      <c r="B157" s="129"/>
      <c r="C157" s="164" t="s">
        <v>201</v>
      </c>
      <c r="D157" s="164" t="s">
        <v>176</v>
      </c>
      <c r="E157" s="165" t="s">
        <v>1423</v>
      </c>
      <c r="F157" s="166" t="s">
        <v>1424</v>
      </c>
      <c r="G157" s="167" t="s">
        <v>186</v>
      </c>
      <c r="H157" s="168">
        <v>93.34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39</v>
      </c>
      <c r="O157" s="60"/>
      <c r="P157" s="174">
        <f t="shared" si="6"/>
        <v>0</v>
      </c>
      <c r="Q157" s="174">
        <v>1.67</v>
      </c>
      <c r="R157" s="174">
        <f t="shared" si="7"/>
        <v>155.87780000000001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180</v>
      </c>
      <c r="AT157" s="176" t="s">
        <v>176</v>
      </c>
      <c r="AU157" s="176" t="s">
        <v>151</v>
      </c>
      <c r="AY157" s="16" t="s">
        <v>173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151</v>
      </c>
      <c r="BK157" s="177">
        <f t="shared" si="14"/>
        <v>0</v>
      </c>
      <c r="BL157" s="16" t="s">
        <v>180</v>
      </c>
      <c r="BM157" s="176" t="s">
        <v>1425</v>
      </c>
    </row>
    <row r="158" spans="1:65" s="12" customFormat="1" ht="22.9" customHeight="1">
      <c r="B158" s="151"/>
      <c r="D158" s="152" t="s">
        <v>72</v>
      </c>
      <c r="E158" s="162" t="s">
        <v>180</v>
      </c>
      <c r="F158" s="162" t="s">
        <v>1426</v>
      </c>
      <c r="I158" s="154"/>
      <c r="J158" s="163">
        <f>BK158</f>
        <v>0</v>
      </c>
      <c r="L158" s="151"/>
      <c r="M158" s="156"/>
      <c r="N158" s="157"/>
      <c r="O158" s="157"/>
      <c r="P158" s="158">
        <f>SUM(P159:P160)</f>
        <v>0</v>
      </c>
      <c r="Q158" s="157"/>
      <c r="R158" s="158">
        <f>SUM(R159:R160)</f>
        <v>61.896246720000001</v>
      </c>
      <c r="S158" s="157"/>
      <c r="T158" s="159">
        <f>SUM(T159:T160)</f>
        <v>0</v>
      </c>
      <c r="AR158" s="152" t="s">
        <v>81</v>
      </c>
      <c r="AT158" s="160" t="s">
        <v>72</v>
      </c>
      <c r="AU158" s="160" t="s">
        <v>81</v>
      </c>
      <c r="AY158" s="152" t="s">
        <v>173</v>
      </c>
      <c r="BK158" s="161">
        <f>SUM(BK159:BK160)</f>
        <v>0</v>
      </c>
    </row>
    <row r="159" spans="1:65" s="2" customFormat="1" ht="16.5" customHeight="1">
      <c r="A159" s="31"/>
      <c r="B159" s="129"/>
      <c r="C159" s="164" t="s">
        <v>204</v>
      </c>
      <c r="D159" s="164" t="s">
        <v>176</v>
      </c>
      <c r="E159" s="165" t="s">
        <v>1427</v>
      </c>
      <c r="F159" s="166" t="s">
        <v>1428</v>
      </c>
      <c r="G159" s="167" t="s">
        <v>186</v>
      </c>
      <c r="H159" s="168">
        <v>0.72599999999999998</v>
      </c>
      <c r="I159" s="169"/>
      <c r="J159" s="170">
        <f>ROUND(I159*H159,2)</f>
        <v>0</v>
      </c>
      <c r="K159" s="171"/>
      <c r="L159" s="32"/>
      <c r="M159" s="172" t="s">
        <v>1</v>
      </c>
      <c r="N159" s="173" t="s">
        <v>39</v>
      </c>
      <c r="O159" s="60"/>
      <c r="P159" s="174">
        <f>O159*H159</f>
        <v>0</v>
      </c>
      <c r="Q159" s="174">
        <v>1.8907700000000001</v>
      </c>
      <c r="R159" s="174">
        <f>Q159*H159</f>
        <v>1.37269902</v>
      </c>
      <c r="S159" s="174">
        <v>0</v>
      </c>
      <c r="T159" s="175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180</v>
      </c>
      <c r="AT159" s="176" t="s">
        <v>176</v>
      </c>
      <c r="AU159" s="176" t="s">
        <v>151</v>
      </c>
      <c r="AY159" s="16" t="s">
        <v>173</v>
      </c>
      <c r="BE159" s="177">
        <f>IF(N159="základná",J159,0)</f>
        <v>0</v>
      </c>
      <c r="BF159" s="177">
        <f>IF(N159="znížená",J159,0)</f>
        <v>0</v>
      </c>
      <c r="BG159" s="177">
        <f>IF(N159="zákl. prenesená",J159,0)</f>
        <v>0</v>
      </c>
      <c r="BH159" s="177">
        <f>IF(N159="zníž. prenesená",J159,0)</f>
        <v>0</v>
      </c>
      <c r="BI159" s="177">
        <f>IF(N159="nulová",J159,0)</f>
        <v>0</v>
      </c>
      <c r="BJ159" s="16" t="s">
        <v>151</v>
      </c>
      <c r="BK159" s="177">
        <f>ROUND(I159*H159,2)</f>
        <v>0</v>
      </c>
      <c r="BL159" s="16" t="s">
        <v>180</v>
      </c>
      <c r="BM159" s="176" t="s">
        <v>1429</v>
      </c>
    </row>
    <row r="160" spans="1:65" s="2" customFormat="1" ht="24.2" customHeight="1">
      <c r="A160" s="31"/>
      <c r="B160" s="129"/>
      <c r="C160" s="164" t="s">
        <v>234</v>
      </c>
      <c r="D160" s="164" t="s">
        <v>176</v>
      </c>
      <c r="E160" s="165" t="s">
        <v>1430</v>
      </c>
      <c r="F160" s="166" t="s">
        <v>1431</v>
      </c>
      <c r="G160" s="167" t="s">
        <v>186</v>
      </c>
      <c r="H160" s="168">
        <v>32.01</v>
      </c>
      <c r="I160" s="169"/>
      <c r="J160" s="170">
        <f>ROUND(I160*H160,2)</f>
        <v>0</v>
      </c>
      <c r="K160" s="171"/>
      <c r="L160" s="32"/>
      <c r="M160" s="172" t="s">
        <v>1</v>
      </c>
      <c r="N160" s="173" t="s">
        <v>39</v>
      </c>
      <c r="O160" s="60"/>
      <c r="P160" s="174">
        <f>O160*H160</f>
        <v>0</v>
      </c>
      <c r="Q160" s="174">
        <v>1.8907700000000001</v>
      </c>
      <c r="R160" s="174">
        <f>Q160*H160</f>
        <v>60.523547700000002</v>
      </c>
      <c r="S160" s="174">
        <v>0</v>
      </c>
      <c r="T160" s="175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180</v>
      </c>
      <c r="AT160" s="176" t="s">
        <v>176</v>
      </c>
      <c r="AU160" s="176" t="s">
        <v>151</v>
      </c>
      <c r="AY160" s="16" t="s">
        <v>173</v>
      </c>
      <c r="BE160" s="177">
        <f>IF(N160="základná",J160,0)</f>
        <v>0</v>
      </c>
      <c r="BF160" s="177">
        <f>IF(N160="znížená",J160,0)</f>
        <v>0</v>
      </c>
      <c r="BG160" s="177">
        <f>IF(N160="zákl. prenesená",J160,0)</f>
        <v>0</v>
      </c>
      <c r="BH160" s="177">
        <f>IF(N160="zníž. prenesená",J160,0)</f>
        <v>0</v>
      </c>
      <c r="BI160" s="177">
        <f>IF(N160="nulová",J160,0)</f>
        <v>0</v>
      </c>
      <c r="BJ160" s="16" t="s">
        <v>151</v>
      </c>
      <c r="BK160" s="177">
        <f>ROUND(I160*H160,2)</f>
        <v>0</v>
      </c>
      <c r="BL160" s="16" t="s">
        <v>180</v>
      </c>
      <c r="BM160" s="176" t="s">
        <v>1432</v>
      </c>
    </row>
    <row r="161" spans="1:65" s="12" customFormat="1" ht="22.9" customHeight="1">
      <c r="B161" s="151"/>
      <c r="D161" s="152" t="s">
        <v>72</v>
      </c>
      <c r="E161" s="162" t="s">
        <v>190</v>
      </c>
      <c r="F161" s="162" t="s">
        <v>1433</v>
      </c>
      <c r="I161" s="154"/>
      <c r="J161" s="163">
        <f>BK161</f>
        <v>0</v>
      </c>
      <c r="L161" s="151"/>
      <c r="M161" s="156"/>
      <c r="N161" s="157"/>
      <c r="O161" s="157"/>
      <c r="P161" s="158">
        <f>SUM(P162:P176)</f>
        <v>0</v>
      </c>
      <c r="Q161" s="157"/>
      <c r="R161" s="158">
        <f>SUM(R162:R176)</f>
        <v>4.3340000000000004E-2</v>
      </c>
      <c r="S161" s="157"/>
      <c r="T161" s="159">
        <f>SUM(T162:T176)</f>
        <v>0</v>
      </c>
      <c r="AR161" s="152" t="s">
        <v>81</v>
      </c>
      <c r="AT161" s="160" t="s">
        <v>72</v>
      </c>
      <c r="AU161" s="160" t="s">
        <v>81</v>
      </c>
      <c r="AY161" s="152" t="s">
        <v>173</v>
      </c>
      <c r="BK161" s="161">
        <f>SUM(BK162:BK176)</f>
        <v>0</v>
      </c>
    </row>
    <row r="162" spans="1:65" s="2" customFormat="1" ht="21.75" customHeight="1">
      <c r="A162" s="31"/>
      <c r="B162" s="129"/>
      <c r="C162" s="164" t="s">
        <v>7</v>
      </c>
      <c r="D162" s="164" t="s">
        <v>176</v>
      </c>
      <c r="E162" s="165" t="s">
        <v>1434</v>
      </c>
      <c r="F162" s="166" t="s">
        <v>1435</v>
      </c>
      <c r="G162" s="167" t="s">
        <v>240</v>
      </c>
      <c r="H162" s="168">
        <v>24</v>
      </c>
      <c r="I162" s="169"/>
      <c r="J162" s="170">
        <f t="shared" ref="J162:J176" si="15">ROUND(I162*H162,2)</f>
        <v>0</v>
      </c>
      <c r="K162" s="171"/>
      <c r="L162" s="32"/>
      <c r="M162" s="172" t="s">
        <v>1</v>
      </c>
      <c r="N162" s="173" t="s">
        <v>39</v>
      </c>
      <c r="O162" s="60"/>
      <c r="P162" s="174">
        <f t="shared" ref="P162:P176" si="16">O162*H162</f>
        <v>0</v>
      </c>
      <c r="Q162" s="174">
        <v>0</v>
      </c>
      <c r="R162" s="174">
        <f t="shared" ref="R162:R176" si="17">Q162*H162</f>
        <v>0</v>
      </c>
      <c r="S162" s="174">
        <v>0</v>
      </c>
      <c r="T162" s="175">
        <f t="shared" ref="T162:T176" si="18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180</v>
      </c>
      <c r="AT162" s="176" t="s">
        <v>176</v>
      </c>
      <c r="AU162" s="176" t="s">
        <v>151</v>
      </c>
      <c r="AY162" s="16" t="s">
        <v>173</v>
      </c>
      <c r="BE162" s="177">
        <f t="shared" ref="BE162:BE176" si="19">IF(N162="základná",J162,0)</f>
        <v>0</v>
      </c>
      <c r="BF162" s="177">
        <f t="shared" ref="BF162:BF176" si="20">IF(N162="znížená",J162,0)</f>
        <v>0</v>
      </c>
      <c r="BG162" s="177">
        <f t="shared" ref="BG162:BG176" si="21">IF(N162="zákl. prenesená",J162,0)</f>
        <v>0</v>
      </c>
      <c r="BH162" s="177">
        <f t="shared" ref="BH162:BH176" si="22">IF(N162="zníž. prenesená",J162,0)</f>
        <v>0</v>
      </c>
      <c r="BI162" s="177">
        <f t="shared" ref="BI162:BI176" si="23">IF(N162="nulová",J162,0)</f>
        <v>0</v>
      </c>
      <c r="BJ162" s="16" t="s">
        <v>151</v>
      </c>
      <c r="BK162" s="177">
        <f t="shared" ref="BK162:BK176" si="24">ROUND(I162*H162,2)</f>
        <v>0</v>
      </c>
      <c r="BL162" s="16" t="s">
        <v>180</v>
      </c>
      <c r="BM162" s="176" t="s">
        <v>1436</v>
      </c>
    </row>
    <row r="163" spans="1:65" s="2" customFormat="1" ht="21.75" customHeight="1">
      <c r="A163" s="31"/>
      <c r="B163" s="129"/>
      <c r="C163" s="183" t="s">
        <v>242</v>
      </c>
      <c r="D163" s="183" t="s">
        <v>407</v>
      </c>
      <c r="E163" s="184" t="s">
        <v>1437</v>
      </c>
      <c r="F163" s="185" t="s">
        <v>1438</v>
      </c>
      <c r="G163" s="186" t="s">
        <v>240</v>
      </c>
      <c r="H163" s="187">
        <v>24.36</v>
      </c>
      <c r="I163" s="188"/>
      <c r="J163" s="189">
        <f t="shared" si="15"/>
        <v>0</v>
      </c>
      <c r="K163" s="190"/>
      <c r="L163" s="191"/>
      <c r="M163" s="192" t="s">
        <v>1</v>
      </c>
      <c r="N163" s="193" t="s">
        <v>39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190</v>
      </c>
      <c r="AT163" s="176" t="s">
        <v>407</v>
      </c>
      <c r="AU163" s="176" t="s">
        <v>151</v>
      </c>
      <c r="AY163" s="16" t="s">
        <v>173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151</v>
      </c>
      <c r="BK163" s="177">
        <f t="shared" si="24"/>
        <v>0</v>
      </c>
      <c r="BL163" s="16" t="s">
        <v>180</v>
      </c>
      <c r="BM163" s="176" t="s">
        <v>1439</v>
      </c>
    </row>
    <row r="164" spans="1:65" s="2" customFormat="1" ht="24.2" customHeight="1">
      <c r="A164" s="31"/>
      <c r="B164" s="129"/>
      <c r="C164" s="164" t="s">
        <v>210</v>
      </c>
      <c r="D164" s="164" t="s">
        <v>176</v>
      </c>
      <c r="E164" s="165" t="s">
        <v>1440</v>
      </c>
      <c r="F164" s="166" t="s">
        <v>1441</v>
      </c>
      <c r="G164" s="167" t="s">
        <v>1442</v>
      </c>
      <c r="H164" s="168">
        <v>2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39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180</v>
      </c>
      <c r="AT164" s="176" t="s">
        <v>176</v>
      </c>
      <c r="AU164" s="176" t="s">
        <v>151</v>
      </c>
      <c r="AY164" s="16" t="s">
        <v>173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151</v>
      </c>
      <c r="BK164" s="177">
        <f t="shared" si="24"/>
        <v>0</v>
      </c>
      <c r="BL164" s="16" t="s">
        <v>180</v>
      </c>
      <c r="BM164" s="176" t="s">
        <v>1443</v>
      </c>
    </row>
    <row r="165" spans="1:65" s="2" customFormat="1" ht="21.75" customHeight="1">
      <c r="A165" s="31"/>
      <c r="B165" s="129"/>
      <c r="C165" s="183" t="s">
        <v>250</v>
      </c>
      <c r="D165" s="183" t="s">
        <v>407</v>
      </c>
      <c r="E165" s="184" t="s">
        <v>1444</v>
      </c>
      <c r="F165" s="185" t="s">
        <v>1445</v>
      </c>
      <c r="G165" s="186" t="s">
        <v>1442</v>
      </c>
      <c r="H165" s="187">
        <v>2</v>
      </c>
      <c r="I165" s="188"/>
      <c r="J165" s="189">
        <f t="shared" si="15"/>
        <v>0</v>
      </c>
      <c r="K165" s="190"/>
      <c r="L165" s="191"/>
      <c r="M165" s="192" t="s">
        <v>1</v>
      </c>
      <c r="N165" s="193" t="s">
        <v>39</v>
      </c>
      <c r="O165" s="60"/>
      <c r="P165" s="174">
        <f t="shared" si="16"/>
        <v>0</v>
      </c>
      <c r="Q165" s="174">
        <v>5.1999999999999995E-4</v>
      </c>
      <c r="R165" s="174">
        <f t="shared" si="17"/>
        <v>1.0399999999999999E-3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190</v>
      </c>
      <c r="AT165" s="176" t="s">
        <v>407</v>
      </c>
      <c r="AU165" s="176" t="s">
        <v>151</v>
      </c>
      <c r="AY165" s="16" t="s">
        <v>173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151</v>
      </c>
      <c r="BK165" s="177">
        <f t="shared" si="24"/>
        <v>0</v>
      </c>
      <c r="BL165" s="16" t="s">
        <v>180</v>
      </c>
      <c r="BM165" s="176" t="s">
        <v>1446</v>
      </c>
    </row>
    <row r="166" spans="1:65" s="2" customFormat="1" ht="16.5" customHeight="1">
      <c r="A166" s="31"/>
      <c r="B166" s="129"/>
      <c r="C166" s="164" t="s">
        <v>213</v>
      </c>
      <c r="D166" s="164" t="s">
        <v>176</v>
      </c>
      <c r="E166" s="165" t="s">
        <v>1447</v>
      </c>
      <c r="F166" s="166" t="s">
        <v>1448</v>
      </c>
      <c r="G166" s="167" t="s">
        <v>240</v>
      </c>
      <c r="H166" s="168">
        <v>24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39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180</v>
      </c>
      <c r="AT166" s="176" t="s">
        <v>176</v>
      </c>
      <c r="AU166" s="176" t="s">
        <v>151</v>
      </c>
      <c r="AY166" s="16" t="s">
        <v>173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151</v>
      </c>
      <c r="BK166" s="177">
        <f t="shared" si="24"/>
        <v>0</v>
      </c>
      <c r="BL166" s="16" t="s">
        <v>180</v>
      </c>
      <c r="BM166" s="176" t="s">
        <v>1449</v>
      </c>
    </row>
    <row r="167" spans="1:65" s="2" customFormat="1" ht="24.2" customHeight="1">
      <c r="A167" s="31"/>
      <c r="B167" s="129"/>
      <c r="C167" s="164" t="s">
        <v>257</v>
      </c>
      <c r="D167" s="164" t="s">
        <v>176</v>
      </c>
      <c r="E167" s="165" t="s">
        <v>1450</v>
      </c>
      <c r="F167" s="166" t="s">
        <v>1451</v>
      </c>
      <c r="G167" s="167" t="s">
        <v>240</v>
      </c>
      <c r="H167" s="168">
        <v>24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39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180</v>
      </c>
      <c r="AT167" s="176" t="s">
        <v>176</v>
      </c>
      <c r="AU167" s="176" t="s">
        <v>151</v>
      </c>
      <c r="AY167" s="16" t="s">
        <v>173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151</v>
      </c>
      <c r="BK167" s="177">
        <f t="shared" si="24"/>
        <v>0</v>
      </c>
      <c r="BL167" s="16" t="s">
        <v>180</v>
      </c>
      <c r="BM167" s="176" t="s">
        <v>1452</v>
      </c>
    </row>
    <row r="168" spans="1:65" s="2" customFormat="1" ht="24.2" customHeight="1">
      <c r="A168" s="31"/>
      <c r="B168" s="129"/>
      <c r="C168" s="164" t="s">
        <v>216</v>
      </c>
      <c r="D168" s="164" t="s">
        <v>176</v>
      </c>
      <c r="E168" s="165" t="s">
        <v>1453</v>
      </c>
      <c r="F168" s="166" t="s">
        <v>1454</v>
      </c>
      <c r="G168" s="167" t="s">
        <v>1442</v>
      </c>
      <c r="H168" s="168">
        <v>3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39</v>
      </c>
      <c r="O168" s="60"/>
      <c r="P168" s="174">
        <f t="shared" si="16"/>
        <v>0</v>
      </c>
      <c r="Q168" s="174">
        <v>3.0000000000000001E-5</v>
      </c>
      <c r="R168" s="174">
        <f t="shared" si="17"/>
        <v>9.0000000000000006E-5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180</v>
      </c>
      <c r="AT168" s="176" t="s">
        <v>176</v>
      </c>
      <c r="AU168" s="176" t="s">
        <v>151</v>
      </c>
      <c r="AY168" s="16" t="s">
        <v>173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151</v>
      </c>
      <c r="BK168" s="177">
        <f t="shared" si="24"/>
        <v>0</v>
      </c>
      <c r="BL168" s="16" t="s">
        <v>180</v>
      </c>
      <c r="BM168" s="176" t="s">
        <v>1455</v>
      </c>
    </row>
    <row r="169" spans="1:65" s="2" customFormat="1" ht="24.2" customHeight="1">
      <c r="A169" s="31"/>
      <c r="B169" s="129"/>
      <c r="C169" s="164" t="s">
        <v>264</v>
      </c>
      <c r="D169" s="164" t="s">
        <v>176</v>
      </c>
      <c r="E169" s="165" t="s">
        <v>1456</v>
      </c>
      <c r="F169" s="166" t="s">
        <v>1457</v>
      </c>
      <c r="G169" s="167" t="s">
        <v>1442</v>
      </c>
      <c r="H169" s="168">
        <v>3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39</v>
      </c>
      <c r="O169" s="60"/>
      <c r="P169" s="174">
        <f t="shared" si="16"/>
        <v>0</v>
      </c>
      <c r="Q169" s="174">
        <v>3.0000000000000001E-5</v>
      </c>
      <c r="R169" s="174">
        <f t="shared" si="17"/>
        <v>9.0000000000000006E-5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180</v>
      </c>
      <c r="AT169" s="176" t="s">
        <v>176</v>
      </c>
      <c r="AU169" s="176" t="s">
        <v>151</v>
      </c>
      <c r="AY169" s="16" t="s">
        <v>173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151</v>
      </c>
      <c r="BK169" s="177">
        <f t="shared" si="24"/>
        <v>0</v>
      </c>
      <c r="BL169" s="16" t="s">
        <v>180</v>
      </c>
      <c r="BM169" s="176" t="s">
        <v>1458</v>
      </c>
    </row>
    <row r="170" spans="1:65" s="2" customFormat="1" ht="16.5" customHeight="1">
      <c r="A170" s="31"/>
      <c r="B170" s="129"/>
      <c r="C170" s="183" t="s">
        <v>219</v>
      </c>
      <c r="D170" s="183" t="s">
        <v>407</v>
      </c>
      <c r="E170" s="184" t="s">
        <v>1459</v>
      </c>
      <c r="F170" s="185" t="s">
        <v>1460</v>
      </c>
      <c r="G170" s="186" t="s">
        <v>1442</v>
      </c>
      <c r="H170" s="187">
        <v>4</v>
      </c>
      <c r="I170" s="188"/>
      <c r="J170" s="189">
        <f t="shared" si="15"/>
        <v>0</v>
      </c>
      <c r="K170" s="190"/>
      <c r="L170" s="191"/>
      <c r="M170" s="192" t="s">
        <v>1</v>
      </c>
      <c r="N170" s="193" t="s">
        <v>39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190</v>
      </c>
      <c r="AT170" s="176" t="s">
        <v>407</v>
      </c>
      <c r="AU170" s="176" t="s">
        <v>151</v>
      </c>
      <c r="AY170" s="16" t="s">
        <v>173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151</v>
      </c>
      <c r="BK170" s="177">
        <f t="shared" si="24"/>
        <v>0</v>
      </c>
      <c r="BL170" s="16" t="s">
        <v>180</v>
      </c>
      <c r="BM170" s="176" t="s">
        <v>1461</v>
      </c>
    </row>
    <row r="171" spans="1:65" s="2" customFormat="1" ht="16.5" customHeight="1">
      <c r="A171" s="31"/>
      <c r="B171" s="129"/>
      <c r="C171" s="183" t="s">
        <v>272</v>
      </c>
      <c r="D171" s="183" t="s">
        <v>407</v>
      </c>
      <c r="E171" s="184" t="s">
        <v>1462</v>
      </c>
      <c r="F171" s="185" t="s">
        <v>1463</v>
      </c>
      <c r="G171" s="186" t="s">
        <v>1442</v>
      </c>
      <c r="H171" s="187">
        <v>2</v>
      </c>
      <c r="I171" s="188"/>
      <c r="J171" s="189">
        <f t="shared" si="15"/>
        <v>0</v>
      </c>
      <c r="K171" s="190"/>
      <c r="L171" s="191"/>
      <c r="M171" s="192" t="s">
        <v>1</v>
      </c>
      <c r="N171" s="193" t="s">
        <v>39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190</v>
      </c>
      <c r="AT171" s="176" t="s">
        <v>407</v>
      </c>
      <c r="AU171" s="176" t="s">
        <v>151</v>
      </c>
      <c r="AY171" s="16" t="s">
        <v>173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151</v>
      </c>
      <c r="BK171" s="177">
        <f t="shared" si="24"/>
        <v>0</v>
      </c>
      <c r="BL171" s="16" t="s">
        <v>180</v>
      </c>
      <c r="BM171" s="176" t="s">
        <v>1464</v>
      </c>
    </row>
    <row r="172" spans="1:65" s="2" customFormat="1" ht="16.5" customHeight="1">
      <c r="A172" s="31"/>
      <c r="B172" s="129"/>
      <c r="C172" s="183" t="s">
        <v>223</v>
      </c>
      <c r="D172" s="183" t="s">
        <v>407</v>
      </c>
      <c r="E172" s="184" t="s">
        <v>1465</v>
      </c>
      <c r="F172" s="185" t="s">
        <v>1466</v>
      </c>
      <c r="G172" s="186" t="s">
        <v>240</v>
      </c>
      <c r="H172" s="187">
        <v>9</v>
      </c>
      <c r="I172" s="188"/>
      <c r="J172" s="189">
        <f t="shared" si="15"/>
        <v>0</v>
      </c>
      <c r="K172" s="190"/>
      <c r="L172" s="191"/>
      <c r="M172" s="192" t="s">
        <v>1</v>
      </c>
      <c r="N172" s="193" t="s">
        <v>39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190</v>
      </c>
      <c r="AT172" s="176" t="s">
        <v>407</v>
      </c>
      <c r="AU172" s="176" t="s">
        <v>151</v>
      </c>
      <c r="AY172" s="16" t="s">
        <v>173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151</v>
      </c>
      <c r="BK172" s="177">
        <f t="shared" si="24"/>
        <v>0</v>
      </c>
      <c r="BL172" s="16" t="s">
        <v>180</v>
      </c>
      <c r="BM172" s="176" t="s">
        <v>1467</v>
      </c>
    </row>
    <row r="173" spans="1:65" s="2" customFormat="1" ht="16.5" customHeight="1">
      <c r="A173" s="31"/>
      <c r="B173" s="129"/>
      <c r="C173" s="183" t="s">
        <v>279</v>
      </c>
      <c r="D173" s="183" t="s">
        <v>407</v>
      </c>
      <c r="E173" s="184" t="s">
        <v>1468</v>
      </c>
      <c r="F173" s="185" t="s">
        <v>1469</v>
      </c>
      <c r="G173" s="186" t="s">
        <v>1442</v>
      </c>
      <c r="H173" s="187">
        <v>6</v>
      </c>
      <c r="I173" s="188"/>
      <c r="J173" s="189">
        <f t="shared" si="15"/>
        <v>0</v>
      </c>
      <c r="K173" s="190"/>
      <c r="L173" s="191"/>
      <c r="M173" s="192" t="s">
        <v>1</v>
      </c>
      <c r="N173" s="193" t="s">
        <v>39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190</v>
      </c>
      <c r="AT173" s="176" t="s">
        <v>407</v>
      </c>
      <c r="AU173" s="176" t="s">
        <v>151</v>
      </c>
      <c r="AY173" s="16" t="s">
        <v>173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151</v>
      </c>
      <c r="BK173" s="177">
        <f t="shared" si="24"/>
        <v>0</v>
      </c>
      <c r="BL173" s="16" t="s">
        <v>180</v>
      </c>
      <c r="BM173" s="176" t="s">
        <v>1470</v>
      </c>
    </row>
    <row r="174" spans="1:65" s="2" customFormat="1" ht="16.5" customHeight="1">
      <c r="A174" s="31"/>
      <c r="B174" s="129"/>
      <c r="C174" s="183" t="s">
        <v>226</v>
      </c>
      <c r="D174" s="183" t="s">
        <v>407</v>
      </c>
      <c r="E174" s="184" t="s">
        <v>1471</v>
      </c>
      <c r="F174" s="185" t="s">
        <v>1472</v>
      </c>
      <c r="G174" s="186" t="s">
        <v>1442</v>
      </c>
      <c r="H174" s="187">
        <v>6</v>
      </c>
      <c r="I174" s="188"/>
      <c r="J174" s="189">
        <f t="shared" si="15"/>
        <v>0</v>
      </c>
      <c r="K174" s="190"/>
      <c r="L174" s="191"/>
      <c r="M174" s="192" t="s">
        <v>1</v>
      </c>
      <c r="N174" s="193" t="s">
        <v>39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190</v>
      </c>
      <c r="AT174" s="176" t="s">
        <v>407</v>
      </c>
      <c r="AU174" s="176" t="s">
        <v>151</v>
      </c>
      <c r="AY174" s="16" t="s">
        <v>173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151</v>
      </c>
      <c r="BK174" s="177">
        <f t="shared" si="24"/>
        <v>0</v>
      </c>
      <c r="BL174" s="16" t="s">
        <v>180</v>
      </c>
      <c r="BM174" s="176" t="s">
        <v>1473</v>
      </c>
    </row>
    <row r="175" spans="1:65" s="2" customFormat="1" ht="24.2" customHeight="1">
      <c r="A175" s="31"/>
      <c r="B175" s="129"/>
      <c r="C175" s="164" t="s">
        <v>290</v>
      </c>
      <c r="D175" s="164" t="s">
        <v>176</v>
      </c>
      <c r="E175" s="165" t="s">
        <v>1474</v>
      </c>
      <c r="F175" s="166" t="s">
        <v>1475</v>
      </c>
      <c r="G175" s="167" t="s">
        <v>1442</v>
      </c>
      <c r="H175" s="168">
        <v>6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39</v>
      </c>
      <c r="O175" s="60"/>
      <c r="P175" s="174">
        <f t="shared" si="16"/>
        <v>0</v>
      </c>
      <c r="Q175" s="174">
        <v>7.0200000000000002E-3</v>
      </c>
      <c r="R175" s="174">
        <f t="shared" si="17"/>
        <v>4.2120000000000005E-2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180</v>
      </c>
      <c r="AT175" s="176" t="s">
        <v>176</v>
      </c>
      <c r="AU175" s="176" t="s">
        <v>151</v>
      </c>
      <c r="AY175" s="16" t="s">
        <v>173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151</v>
      </c>
      <c r="BK175" s="177">
        <f t="shared" si="24"/>
        <v>0</v>
      </c>
      <c r="BL175" s="16" t="s">
        <v>180</v>
      </c>
      <c r="BM175" s="176" t="s">
        <v>1476</v>
      </c>
    </row>
    <row r="176" spans="1:65" s="2" customFormat="1" ht="16.5" customHeight="1">
      <c r="A176" s="31"/>
      <c r="B176" s="129"/>
      <c r="C176" s="183" t="s">
        <v>230</v>
      </c>
      <c r="D176" s="183" t="s">
        <v>407</v>
      </c>
      <c r="E176" s="184" t="s">
        <v>1477</v>
      </c>
      <c r="F176" s="185" t="s">
        <v>1478</v>
      </c>
      <c r="G176" s="186" t="s">
        <v>1442</v>
      </c>
      <c r="H176" s="187">
        <v>6</v>
      </c>
      <c r="I176" s="188"/>
      <c r="J176" s="189">
        <f t="shared" si="15"/>
        <v>0</v>
      </c>
      <c r="K176" s="190"/>
      <c r="L176" s="191"/>
      <c r="M176" s="192" t="s">
        <v>1</v>
      </c>
      <c r="N176" s="193" t="s">
        <v>39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190</v>
      </c>
      <c r="AT176" s="176" t="s">
        <v>407</v>
      </c>
      <c r="AU176" s="176" t="s">
        <v>151</v>
      </c>
      <c r="AY176" s="16" t="s">
        <v>173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151</v>
      </c>
      <c r="BK176" s="177">
        <f t="shared" si="24"/>
        <v>0</v>
      </c>
      <c r="BL176" s="16" t="s">
        <v>180</v>
      </c>
      <c r="BM176" s="176" t="s">
        <v>1479</v>
      </c>
    </row>
    <row r="177" spans="1:65" s="12" customFormat="1" ht="22.9" customHeight="1">
      <c r="B177" s="151"/>
      <c r="D177" s="152" t="s">
        <v>72</v>
      </c>
      <c r="E177" s="162" t="s">
        <v>174</v>
      </c>
      <c r="F177" s="162" t="s">
        <v>1480</v>
      </c>
      <c r="I177" s="154"/>
      <c r="J177" s="163">
        <f>BK177</f>
        <v>0</v>
      </c>
      <c r="L177" s="151"/>
      <c r="M177" s="156"/>
      <c r="N177" s="157"/>
      <c r="O177" s="157"/>
      <c r="P177" s="158">
        <f>SUM(P178:P186)</f>
        <v>0</v>
      </c>
      <c r="Q177" s="157"/>
      <c r="R177" s="158">
        <f>SUM(R178:R186)</f>
        <v>0</v>
      </c>
      <c r="S177" s="157"/>
      <c r="T177" s="159">
        <f>SUM(T178:T186)</f>
        <v>0</v>
      </c>
      <c r="AR177" s="152" t="s">
        <v>81</v>
      </c>
      <c r="AT177" s="160" t="s">
        <v>72</v>
      </c>
      <c r="AU177" s="160" t="s">
        <v>81</v>
      </c>
      <c r="AY177" s="152" t="s">
        <v>173</v>
      </c>
      <c r="BK177" s="161">
        <f>SUM(BK178:BK186)</f>
        <v>0</v>
      </c>
    </row>
    <row r="178" spans="1:65" s="2" customFormat="1" ht="21.75" customHeight="1">
      <c r="A178" s="31"/>
      <c r="B178" s="129"/>
      <c r="C178" s="164" t="s">
        <v>298</v>
      </c>
      <c r="D178" s="164" t="s">
        <v>176</v>
      </c>
      <c r="E178" s="165" t="s">
        <v>1481</v>
      </c>
      <c r="F178" s="166" t="s">
        <v>1482</v>
      </c>
      <c r="G178" s="167" t="s">
        <v>267</v>
      </c>
      <c r="H178" s="168">
        <v>2.9249999999999998</v>
      </c>
      <c r="I178" s="169"/>
      <c r="J178" s="170">
        <f t="shared" ref="J178:J186" si="25">ROUND(I178*H178,2)</f>
        <v>0</v>
      </c>
      <c r="K178" s="171"/>
      <c r="L178" s="32"/>
      <c r="M178" s="172" t="s">
        <v>1</v>
      </c>
      <c r="N178" s="173" t="s">
        <v>39</v>
      </c>
      <c r="O178" s="60"/>
      <c r="P178" s="174">
        <f t="shared" ref="P178:P186" si="26">O178*H178</f>
        <v>0</v>
      </c>
      <c r="Q178" s="174">
        <v>0</v>
      </c>
      <c r="R178" s="174">
        <f t="shared" ref="R178:R186" si="27">Q178*H178</f>
        <v>0</v>
      </c>
      <c r="S178" s="174">
        <v>0</v>
      </c>
      <c r="T178" s="175">
        <f t="shared" ref="T178:T186" si="28"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180</v>
      </c>
      <c r="AT178" s="176" t="s">
        <v>176</v>
      </c>
      <c r="AU178" s="176" t="s">
        <v>151</v>
      </c>
      <c r="AY178" s="16" t="s">
        <v>173</v>
      </c>
      <c r="BE178" s="177">
        <f t="shared" ref="BE178:BE186" si="29">IF(N178="základná",J178,0)</f>
        <v>0</v>
      </c>
      <c r="BF178" s="177">
        <f t="shared" ref="BF178:BF186" si="30">IF(N178="znížená",J178,0)</f>
        <v>0</v>
      </c>
      <c r="BG178" s="177">
        <f t="shared" ref="BG178:BG186" si="31">IF(N178="zákl. prenesená",J178,0)</f>
        <v>0</v>
      </c>
      <c r="BH178" s="177">
        <f t="shared" ref="BH178:BH186" si="32">IF(N178="zníž. prenesená",J178,0)</f>
        <v>0</v>
      </c>
      <c r="BI178" s="177">
        <f t="shared" ref="BI178:BI186" si="33">IF(N178="nulová",J178,0)</f>
        <v>0</v>
      </c>
      <c r="BJ178" s="16" t="s">
        <v>151</v>
      </c>
      <c r="BK178" s="177">
        <f t="shared" ref="BK178:BK186" si="34">ROUND(I178*H178,2)</f>
        <v>0</v>
      </c>
      <c r="BL178" s="16" t="s">
        <v>180</v>
      </c>
      <c r="BM178" s="176" t="s">
        <v>1483</v>
      </c>
    </row>
    <row r="179" spans="1:65" s="2" customFormat="1" ht="24.2" customHeight="1">
      <c r="A179" s="31"/>
      <c r="B179" s="129"/>
      <c r="C179" s="164" t="s">
        <v>233</v>
      </c>
      <c r="D179" s="164" t="s">
        <v>176</v>
      </c>
      <c r="E179" s="165" t="s">
        <v>1484</v>
      </c>
      <c r="F179" s="166" t="s">
        <v>1485</v>
      </c>
      <c r="G179" s="167" t="s">
        <v>267</v>
      </c>
      <c r="H179" s="168">
        <v>5.85</v>
      </c>
      <c r="I179" s="169"/>
      <c r="J179" s="170">
        <f t="shared" si="25"/>
        <v>0</v>
      </c>
      <c r="K179" s="171"/>
      <c r="L179" s="32"/>
      <c r="M179" s="172" t="s">
        <v>1</v>
      </c>
      <c r="N179" s="173" t="s">
        <v>39</v>
      </c>
      <c r="O179" s="60"/>
      <c r="P179" s="174">
        <f t="shared" si="26"/>
        <v>0</v>
      </c>
      <c r="Q179" s="174">
        <v>0</v>
      </c>
      <c r="R179" s="174">
        <f t="shared" si="27"/>
        <v>0</v>
      </c>
      <c r="S179" s="174">
        <v>0</v>
      </c>
      <c r="T179" s="175">
        <f t="shared" si="2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180</v>
      </c>
      <c r="AT179" s="176" t="s">
        <v>176</v>
      </c>
      <c r="AU179" s="176" t="s">
        <v>151</v>
      </c>
      <c r="AY179" s="16" t="s">
        <v>173</v>
      </c>
      <c r="BE179" s="177">
        <f t="shared" si="29"/>
        <v>0</v>
      </c>
      <c r="BF179" s="177">
        <f t="shared" si="30"/>
        <v>0</v>
      </c>
      <c r="BG179" s="177">
        <f t="shared" si="31"/>
        <v>0</v>
      </c>
      <c r="BH179" s="177">
        <f t="shared" si="32"/>
        <v>0</v>
      </c>
      <c r="BI179" s="177">
        <f t="shared" si="33"/>
        <v>0</v>
      </c>
      <c r="BJ179" s="16" t="s">
        <v>151</v>
      </c>
      <c r="BK179" s="177">
        <f t="shared" si="34"/>
        <v>0</v>
      </c>
      <c r="BL179" s="16" t="s">
        <v>180</v>
      </c>
      <c r="BM179" s="176" t="s">
        <v>1486</v>
      </c>
    </row>
    <row r="180" spans="1:65" s="2" customFormat="1" ht="21.75" customHeight="1">
      <c r="A180" s="31"/>
      <c r="B180" s="129"/>
      <c r="C180" s="164" t="s">
        <v>305</v>
      </c>
      <c r="D180" s="164" t="s">
        <v>176</v>
      </c>
      <c r="E180" s="165" t="s">
        <v>1487</v>
      </c>
      <c r="F180" s="166" t="s">
        <v>1488</v>
      </c>
      <c r="G180" s="167" t="s">
        <v>267</v>
      </c>
      <c r="H180" s="168">
        <v>2.9249999999999998</v>
      </c>
      <c r="I180" s="169"/>
      <c r="J180" s="170">
        <f t="shared" si="25"/>
        <v>0</v>
      </c>
      <c r="K180" s="171"/>
      <c r="L180" s="32"/>
      <c r="M180" s="172" t="s">
        <v>1</v>
      </c>
      <c r="N180" s="173" t="s">
        <v>39</v>
      </c>
      <c r="O180" s="60"/>
      <c r="P180" s="174">
        <f t="shared" si="26"/>
        <v>0</v>
      </c>
      <c r="Q180" s="174">
        <v>0</v>
      </c>
      <c r="R180" s="174">
        <f t="shared" si="27"/>
        <v>0</v>
      </c>
      <c r="S180" s="174">
        <v>0</v>
      </c>
      <c r="T180" s="175">
        <f t="shared" si="2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180</v>
      </c>
      <c r="AT180" s="176" t="s">
        <v>176</v>
      </c>
      <c r="AU180" s="176" t="s">
        <v>151</v>
      </c>
      <c r="AY180" s="16" t="s">
        <v>173</v>
      </c>
      <c r="BE180" s="177">
        <f t="shared" si="29"/>
        <v>0</v>
      </c>
      <c r="BF180" s="177">
        <f t="shared" si="30"/>
        <v>0</v>
      </c>
      <c r="BG180" s="177">
        <f t="shared" si="31"/>
        <v>0</v>
      </c>
      <c r="BH180" s="177">
        <f t="shared" si="32"/>
        <v>0</v>
      </c>
      <c r="BI180" s="177">
        <f t="shared" si="33"/>
        <v>0</v>
      </c>
      <c r="BJ180" s="16" t="s">
        <v>151</v>
      </c>
      <c r="BK180" s="177">
        <f t="shared" si="34"/>
        <v>0</v>
      </c>
      <c r="BL180" s="16" t="s">
        <v>180</v>
      </c>
      <c r="BM180" s="176" t="s">
        <v>1489</v>
      </c>
    </row>
    <row r="181" spans="1:65" s="2" customFormat="1" ht="24.2" customHeight="1">
      <c r="A181" s="31"/>
      <c r="B181" s="129"/>
      <c r="C181" s="164" t="s">
        <v>237</v>
      </c>
      <c r="D181" s="164" t="s">
        <v>176</v>
      </c>
      <c r="E181" s="165" t="s">
        <v>1490</v>
      </c>
      <c r="F181" s="166" t="s">
        <v>1491</v>
      </c>
      <c r="G181" s="167" t="s">
        <v>267</v>
      </c>
      <c r="H181" s="168">
        <v>40.950000000000003</v>
      </c>
      <c r="I181" s="169"/>
      <c r="J181" s="170">
        <f t="shared" si="25"/>
        <v>0</v>
      </c>
      <c r="K181" s="171"/>
      <c r="L181" s="32"/>
      <c r="M181" s="172" t="s">
        <v>1</v>
      </c>
      <c r="N181" s="173" t="s">
        <v>39</v>
      </c>
      <c r="O181" s="60"/>
      <c r="P181" s="174">
        <f t="shared" si="26"/>
        <v>0</v>
      </c>
      <c r="Q181" s="174">
        <v>0</v>
      </c>
      <c r="R181" s="174">
        <f t="shared" si="27"/>
        <v>0</v>
      </c>
      <c r="S181" s="174">
        <v>0</v>
      </c>
      <c r="T181" s="175">
        <f t="shared" si="2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180</v>
      </c>
      <c r="AT181" s="176" t="s">
        <v>176</v>
      </c>
      <c r="AU181" s="176" t="s">
        <v>151</v>
      </c>
      <c r="AY181" s="16" t="s">
        <v>173</v>
      </c>
      <c r="BE181" s="177">
        <f t="shared" si="29"/>
        <v>0</v>
      </c>
      <c r="BF181" s="177">
        <f t="shared" si="30"/>
        <v>0</v>
      </c>
      <c r="BG181" s="177">
        <f t="shared" si="31"/>
        <v>0</v>
      </c>
      <c r="BH181" s="177">
        <f t="shared" si="32"/>
        <v>0</v>
      </c>
      <c r="BI181" s="177">
        <f t="shared" si="33"/>
        <v>0</v>
      </c>
      <c r="BJ181" s="16" t="s">
        <v>151</v>
      </c>
      <c r="BK181" s="177">
        <f t="shared" si="34"/>
        <v>0</v>
      </c>
      <c r="BL181" s="16" t="s">
        <v>180</v>
      </c>
      <c r="BM181" s="176" t="s">
        <v>1492</v>
      </c>
    </row>
    <row r="182" spans="1:65" s="2" customFormat="1" ht="24.2" customHeight="1">
      <c r="A182" s="31"/>
      <c r="B182" s="129"/>
      <c r="C182" s="164" t="s">
        <v>314</v>
      </c>
      <c r="D182" s="164" t="s">
        <v>176</v>
      </c>
      <c r="E182" s="165" t="s">
        <v>1493</v>
      </c>
      <c r="F182" s="166" t="s">
        <v>1494</v>
      </c>
      <c r="G182" s="167" t="s">
        <v>267</v>
      </c>
      <c r="H182" s="168">
        <v>2.9249999999999998</v>
      </c>
      <c r="I182" s="169"/>
      <c r="J182" s="170">
        <f t="shared" si="25"/>
        <v>0</v>
      </c>
      <c r="K182" s="171"/>
      <c r="L182" s="32"/>
      <c r="M182" s="172" t="s">
        <v>1</v>
      </c>
      <c r="N182" s="173" t="s">
        <v>39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180</v>
      </c>
      <c r="AT182" s="176" t="s">
        <v>176</v>
      </c>
      <c r="AU182" s="176" t="s">
        <v>151</v>
      </c>
      <c r="AY182" s="16" t="s">
        <v>173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151</v>
      </c>
      <c r="BK182" s="177">
        <f t="shared" si="34"/>
        <v>0</v>
      </c>
      <c r="BL182" s="16" t="s">
        <v>180</v>
      </c>
      <c r="BM182" s="176" t="s">
        <v>1495</v>
      </c>
    </row>
    <row r="183" spans="1:65" s="2" customFormat="1" ht="16.5" customHeight="1">
      <c r="A183" s="31"/>
      <c r="B183" s="129"/>
      <c r="C183" s="164" t="s">
        <v>241</v>
      </c>
      <c r="D183" s="164" t="s">
        <v>176</v>
      </c>
      <c r="E183" s="165" t="s">
        <v>1496</v>
      </c>
      <c r="F183" s="166" t="s">
        <v>1497</v>
      </c>
      <c r="G183" s="167" t="s">
        <v>267</v>
      </c>
      <c r="H183" s="168">
        <v>2.9249999999999998</v>
      </c>
      <c r="I183" s="169"/>
      <c r="J183" s="170">
        <f t="shared" si="25"/>
        <v>0</v>
      </c>
      <c r="K183" s="171"/>
      <c r="L183" s="32"/>
      <c r="M183" s="172" t="s">
        <v>1</v>
      </c>
      <c r="N183" s="173" t="s">
        <v>39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180</v>
      </c>
      <c r="AT183" s="176" t="s">
        <v>176</v>
      </c>
      <c r="AU183" s="176" t="s">
        <v>151</v>
      </c>
      <c r="AY183" s="16" t="s">
        <v>173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151</v>
      </c>
      <c r="BK183" s="177">
        <f t="shared" si="34"/>
        <v>0</v>
      </c>
      <c r="BL183" s="16" t="s">
        <v>180</v>
      </c>
      <c r="BM183" s="176" t="s">
        <v>1498</v>
      </c>
    </row>
    <row r="184" spans="1:65" s="2" customFormat="1" ht="24.2" customHeight="1">
      <c r="A184" s="31"/>
      <c r="B184" s="129"/>
      <c r="C184" s="164" t="s">
        <v>323</v>
      </c>
      <c r="D184" s="164" t="s">
        <v>176</v>
      </c>
      <c r="E184" s="165" t="s">
        <v>1499</v>
      </c>
      <c r="F184" s="166" t="s">
        <v>1500</v>
      </c>
      <c r="G184" s="167" t="s">
        <v>267</v>
      </c>
      <c r="H184" s="168">
        <v>2.9249999999999998</v>
      </c>
      <c r="I184" s="169"/>
      <c r="J184" s="170">
        <f t="shared" si="25"/>
        <v>0</v>
      </c>
      <c r="K184" s="171"/>
      <c r="L184" s="32"/>
      <c r="M184" s="172" t="s">
        <v>1</v>
      </c>
      <c r="N184" s="173" t="s">
        <v>39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180</v>
      </c>
      <c r="AT184" s="176" t="s">
        <v>176</v>
      </c>
      <c r="AU184" s="176" t="s">
        <v>151</v>
      </c>
      <c r="AY184" s="16" t="s">
        <v>173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151</v>
      </c>
      <c r="BK184" s="177">
        <f t="shared" si="34"/>
        <v>0</v>
      </c>
      <c r="BL184" s="16" t="s">
        <v>180</v>
      </c>
      <c r="BM184" s="176" t="s">
        <v>1501</v>
      </c>
    </row>
    <row r="185" spans="1:65" s="2" customFormat="1" ht="16.5" customHeight="1">
      <c r="A185" s="31"/>
      <c r="B185" s="129"/>
      <c r="C185" s="164" t="s">
        <v>246</v>
      </c>
      <c r="D185" s="164" t="s">
        <v>176</v>
      </c>
      <c r="E185" s="165" t="s">
        <v>1502</v>
      </c>
      <c r="F185" s="166" t="s">
        <v>1503</v>
      </c>
      <c r="G185" s="167" t="s">
        <v>186</v>
      </c>
      <c r="H185" s="168">
        <v>133.15899999999999</v>
      </c>
      <c r="I185" s="169"/>
      <c r="J185" s="170">
        <f t="shared" si="25"/>
        <v>0</v>
      </c>
      <c r="K185" s="171"/>
      <c r="L185" s="32"/>
      <c r="M185" s="172" t="s">
        <v>1</v>
      </c>
      <c r="N185" s="173" t="s">
        <v>39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180</v>
      </c>
      <c r="AT185" s="176" t="s">
        <v>176</v>
      </c>
      <c r="AU185" s="176" t="s">
        <v>151</v>
      </c>
      <c r="AY185" s="16" t="s">
        <v>173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151</v>
      </c>
      <c r="BK185" s="177">
        <f t="shared" si="34"/>
        <v>0</v>
      </c>
      <c r="BL185" s="16" t="s">
        <v>180</v>
      </c>
      <c r="BM185" s="176" t="s">
        <v>1504</v>
      </c>
    </row>
    <row r="186" spans="1:65" s="2" customFormat="1" ht="24.2" customHeight="1">
      <c r="A186" s="31"/>
      <c r="B186" s="129"/>
      <c r="C186" s="164" t="s">
        <v>332</v>
      </c>
      <c r="D186" s="164" t="s">
        <v>176</v>
      </c>
      <c r="E186" s="165" t="s">
        <v>1505</v>
      </c>
      <c r="F186" s="166" t="s">
        <v>1506</v>
      </c>
      <c r="G186" s="167" t="s">
        <v>267</v>
      </c>
      <c r="H186" s="168">
        <v>62.033999999999999</v>
      </c>
      <c r="I186" s="169"/>
      <c r="J186" s="170">
        <f t="shared" si="25"/>
        <v>0</v>
      </c>
      <c r="K186" s="171"/>
      <c r="L186" s="32"/>
      <c r="M186" s="172" t="s">
        <v>1</v>
      </c>
      <c r="N186" s="173" t="s">
        <v>39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180</v>
      </c>
      <c r="AT186" s="176" t="s">
        <v>176</v>
      </c>
      <c r="AU186" s="176" t="s">
        <v>151</v>
      </c>
      <c r="AY186" s="16" t="s">
        <v>173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151</v>
      </c>
      <c r="BK186" s="177">
        <f t="shared" si="34"/>
        <v>0</v>
      </c>
      <c r="BL186" s="16" t="s">
        <v>180</v>
      </c>
      <c r="BM186" s="176" t="s">
        <v>1507</v>
      </c>
    </row>
    <row r="187" spans="1:65" s="12" customFormat="1" ht="25.9" customHeight="1">
      <c r="B187" s="151"/>
      <c r="D187" s="152" t="s">
        <v>72</v>
      </c>
      <c r="E187" s="153" t="s">
        <v>1508</v>
      </c>
      <c r="F187" s="153" t="s">
        <v>1509</v>
      </c>
      <c r="I187" s="154"/>
      <c r="J187" s="155">
        <f>BK187</f>
        <v>0</v>
      </c>
      <c r="L187" s="151"/>
      <c r="M187" s="156"/>
      <c r="N187" s="157"/>
      <c r="O187" s="157"/>
      <c r="P187" s="158">
        <f>P188+P213+P248+P296</f>
        <v>0</v>
      </c>
      <c r="Q187" s="157"/>
      <c r="R187" s="158">
        <f>R188+R213+R248+R296</f>
        <v>9.3825450000000004</v>
      </c>
      <c r="S187" s="157"/>
      <c r="T187" s="159">
        <f>T188+T213+T248+T296</f>
        <v>2.9249999999999998</v>
      </c>
      <c r="AR187" s="152" t="s">
        <v>151</v>
      </c>
      <c r="AT187" s="160" t="s">
        <v>72</v>
      </c>
      <c r="AU187" s="160" t="s">
        <v>73</v>
      </c>
      <c r="AY187" s="152" t="s">
        <v>173</v>
      </c>
      <c r="BK187" s="161">
        <f>BK188+BK213+BK248+BK296</f>
        <v>0</v>
      </c>
    </row>
    <row r="188" spans="1:65" s="12" customFormat="1" ht="22.9" customHeight="1">
      <c r="B188" s="151"/>
      <c r="D188" s="152" t="s">
        <v>72</v>
      </c>
      <c r="E188" s="162" t="s">
        <v>766</v>
      </c>
      <c r="F188" s="162" t="s">
        <v>767</v>
      </c>
      <c r="I188" s="154"/>
      <c r="J188" s="163">
        <f>BK188</f>
        <v>0</v>
      </c>
      <c r="L188" s="151"/>
      <c r="M188" s="156"/>
      <c r="N188" s="157"/>
      <c r="O188" s="157"/>
      <c r="P188" s="158">
        <f>SUM(P189:P212)</f>
        <v>0</v>
      </c>
      <c r="Q188" s="157"/>
      <c r="R188" s="158">
        <f>SUM(R189:R212)</f>
        <v>0.11523000000000003</v>
      </c>
      <c r="S188" s="157"/>
      <c r="T188" s="159">
        <f>SUM(T189:T212)</f>
        <v>0</v>
      </c>
      <c r="AR188" s="152" t="s">
        <v>151</v>
      </c>
      <c r="AT188" s="160" t="s">
        <v>72</v>
      </c>
      <c r="AU188" s="160" t="s">
        <v>81</v>
      </c>
      <c r="AY188" s="152" t="s">
        <v>173</v>
      </c>
      <c r="BK188" s="161">
        <f>SUM(BK189:BK212)</f>
        <v>0</v>
      </c>
    </row>
    <row r="189" spans="1:65" s="2" customFormat="1" ht="24.2" customHeight="1">
      <c r="A189" s="31"/>
      <c r="B189" s="129"/>
      <c r="C189" s="164" t="s">
        <v>249</v>
      </c>
      <c r="D189" s="164" t="s">
        <v>176</v>
      </c>
      <c r="E189" s="165" t="s">
        <v>1510</v>
      </c>
      <c r="F189" s="166" t="s">
        <v>1511</v>
      </c>
      <c r="G189" s="167" t="s">
        <v>240</v>
      </c>
      <c r="H189" s="168">
        <v>285</v>
      </c>
      <c r="I189" s="169"/>
      <c r="J189" s="170">
        <f t="shared" ref="J189:J212" si="35">ROUND(I189*H189,2)</f>
        <v>0</v>
      </c>
      <c r="K189" s="171"/>
      <c r="L189" s="32"/>
      <c r="M189" s="172" t="s">
        <v>1</v>
      </c>
      <c r="N189" s="173" t="s">
        <v>39</v>
      </c>
      <c r="O189" s="60"/>
      <c r="P189" s="174">
        <f t="shared" ref="P189:P212" si="36">O189*H189</f>
        <v>0</v>
      </c>
      <c r="Q189" s="174">
        <v>3.0000000000000001E-5</v>
      </c>
      <c r="R189" s="174">
        <f t="shared" ref="R189:R212" si="37">Q189*H189</f>
        <v>8.5500000000000003E-3</v>
      </c>
      <c r="S189" s="174">
        <v>0</v>
      </c>
      <c r="T189" s="175">
        <f t="shared" ref="T189:T212" si="38"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201</v>
      </c>
      <c r="AT189" s="176" t="s">
        <v>176</v>
      </c>
      <c r="AU189" s="176" t="s">
        <v>151</v>
      </c>
      <c r="AY189" s="16" t="s">
        <v>173</v>
      </c>
      <c r="BE189" s="177">
        <f t="shared" ref="BE189:BE212" si="39">IF(N189="základná",J189,0)</f>
        <v>0</v>
      </c>
      <c r="BF189" s="177">
        <f t="shared" ref="BF189:BF212" si="40">IF(N189="znížená",J189,0)</f>
        <v>0</v>
      </c>
      <c r="BG189" s="177">
        <f t="shared" ref="BG189:BG212" si="41">IF(N189="zákl. prenesená",J189,0)</f>
        <v>0</v>
      </c>
      <c r="BH189" s="177">
        <f t="shared" ref="BH189:BH212" si="42">IF(N189="zníž. prenesená",J189,0)</f>
        <v>0</v>
      </c>
      <c r="BI189" s="177">
        <f t="shared" ref="BI189:BI212" si="43">IF(N189="nulová",J189,0)</f>
        <v>0</v>
      </c>
      <c r="BJ189" s="16" t="s">
        <v>151</v>
      </c>
      <c r="BK189" s="177">
        <f t="shared" ref="BK189:BK212" si="44">ROUND(I189*H189,2)</f>
        <v>0</v>
      </c>
      <c r="BL189" s="16" t="s">
        <v>201</v>
      </c>
      <c r="BM189" s="176" t="s">
        <v>1512</v>
      </c>
    </row>
    <row r="190" spans="1:65" s="2" customFormat="1" ht="16.5" customHeight="1">
      <c r="A190" s="31"/>
      <c r="B190" s="129"/>
      <c r="C190" s="183" t="s">
        <v>341</v>
      </c>
      <c r="D190" s="183" t="s">
        <v>407</v>
      </c>
      <c r="E190" s="184" t="s">
        <v>1513</v>
      </c>
      <c r="F190" s="185" t="s">
        <v>1514</v>
      </c>
      <c r="G190" s="186" t="s">
        <v>240</v>
      </c>
      <c r="H190" s="187">
        <v>136.5</v>
      </c>
      <c r="I190" s="188"/>
      <c r="J190" s="189">
        <f t="shared" si="35"/>
        <v>0</v>
      </c>
      <c r="K190" s="190"/>
      <c r="L190" s="191"/>
      <c r="M190" s="192" t="s">
        <v>1</v>
      </c>
      <c r="N190" s="193" t="s">
        <v>39</v>
      </c>
      <c r="O190" s="60"/>
      <c r="P190" s="174">
        <f t="shared" si="36"/>
        <v>0</v>
      </c>
      <c r="Q190" s="174">
        <v>6.0000000000000002E-5</v>
      </c>
      <c r="R190" s="174">
        <f t="shared" si="37"/>
        <v>8.1899999999999994E-3</v>
      </c>
      <c r="S190" s="174">
        <v>0</v>
      </c>
      <c r="T190" s="175">
        <f t="shared" si="3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226</v>
      </c>
      <c r="AT190" s="176" t="s">
        <v>407</v>
      </c>
      <c r="AU190" s="176" t="s">
        <v>151</v>
      </c>
      <c r="AY190" s="16" t="s">
        <v>173</v>
      </c>
      <c r="BE190" s="177">
        <f t="shared" si="39"/>
        <v>0</v>
      </c>
      <c r="BF190" s="177">
        <f t="shared" si="40"/>
        <v>0</v>
      </c>
      <c r="BG190" s="177">
        <f t="shared" si="41"/>
        <v>0</v>
      </c>
      <c r="BH190" s="177">
        <f t="shared" si="42"/>
        <v>0</v>
      </c>
      <c r="BI190" s="177">
        <f t="shared" si="43"/>
        <v>0</v>
      </c>
      <c r="BJ190" s="16" t="s">
        <v>151</v>
      </c>
      <c r="BK190" s="177">
        <f t="shared" si="44"/>
        <v>0</v>
      </c>
      <c r="BL190" s="16" t="s">
        <v>201</v>
      </c>
      <c r="BM190" s="176" t="s">
        <v>1515</v>
      </c>
    </row>
    <row r="191" spans="1:65" s="2" customFormat="1" ht="16.5" customHeight="1">
      <c r="A191" s="31"/>
      <c r="B191" s="129"/>
      <c r="C191" s="183" t="s">
        <v>253</v>
      </c>
      <c r="D191" s="183" t="s">
        <v>407</v>
      </c>
      <c r="E191" s="184" t="s">
        <v>1516</v>
      </c>
      <c r="F191" s="185" t="s">
        <v>1517</v>
      </c>
      <c r="G191" s="186" t="s">
        <v>240</v>
      </c>
      <c r="H191" s="187">
        <v>148.5</v>
      </c>
      <c r="I191" s="188"/>
      <c r="J191" s="189">
        <f t="shared" si="35"/>
        <v>0</v>
      </c>
      <c r="K191" s="190"/>
      <c r="L191" s="191"/>
      <c r="M191" s="192" t="s">
        <v>1</v>
      </c>
      <c r="N191" s="193" t="s">
        <v>39</v>
      </c>
      <c r="O191" s="60"/>
      <c r="P191" s="174">
        <f t="shared" si="36"/>
        <v>0</v>
      </c>
      <c r="Q191" s="174">
        <v>6.0000000000000002E-5</v>
      </c>
      <c r="R191" s="174">
        <f t="shared" si="37"/>
        <v>8.9099999999999995E-3</v>
      </c>
      <c r="S191" s="174">
        <v>0</v>
      </c>
      <c r="T191" s="175">
        <f t="shared" si="3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226</v>
      </c>
      <c r="AT191" s="176" t="s">
        <v>407</v>
      </c>
      <c r="AU191" s="176" t="s">
        <v>151</v>
      </c>
      <c r="AY191" s="16" t="s">
        <v>173</v>
      </c>
      <c r="BE191" s="177">
        <f t="shared" si="39"/>
        <v>0</v>
      </c>
      <c r="BF191" s="177">
        <f t="shared" si="40"/>
        <v>0</v>
      </c>
      <c r="BG191" s="177">
        <f t="shared" si="41"/>
        <v>0</v>
      </c>
      <c r="BH191" s="177">
        <f t="shared" si="42"/>
        <v>0</v>
      </c>
      <c r="BI191" s="177">
        <f t="shared" si="43"/>
        <v>0</v>
      </c>
      <c r="BJ191" s="16" t="s">
        <v>151</v>
      </c>
      <c r="BK191" s="177">
        <f t="shared" si="44"/>
        <v>0</v>
      </c>
      <c r="BL191" s="16" t="s">
        <v>201</v>
      </c>
      <c r="BM191" s="176" t="s">
        <v>1518</v>
      </c>
    </row>
    <row r="192" spans="1:65" s="2" customFormat="1" ht="24.2" customHeight="1">
      <c r="A192" s="31"/>
      <c r="B192" s="129"/>
      <c r="C192" s="164" t="s">
        <v>350</v>
      </c>
      <c r="D192" s="164" t="s">
        <v>176</v>
      </c>
      <c r="E192" s="165" t="s">
        <v>1519</v>
      </c>
      <c r="F192" s="166" t="s">
        <v>1520</v>
      </c>
      <c r="G192" s="167" t="s">
        <v>240</v>
      </c>
      <c r="H192" s="168">
        <v>336</v>
      </c>
      <c r="I192" s="169"/>
      <c r="J192" s="170">
        <f t="shared" si="35"/>
        <v>0</v>
      </c>
      <c r="K192" s="171"/>
      <c r="L192" s="32"/>
      <c r="M192" s="172" t="s">
        <v>1</v>
      </c>
      <c r="N192" s="173" t="s">
        <v>39</v>
      </c>
      <c r="O192" s="60"/>
      <c r="P192" s="174">
        <f t="shared" si="36"/>
        <v>0</v>
      </c>
      <c r="Q192" s="174">
        <v>3.0000000000000001E-5</v>
      </c>
      <c r="R192" s="174">
        <f t="shared" si="37"/>
        <v>1.008E-2</v>
      </c>
      <c r="S192" s="174">
        <v>0</v>
      </c>
      <c r="T192" s="175">
        <f t="shared" si="3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201</v>
      </c>
      <c r="AT192" s="176" t="s">
        <v>176</v>
      </c>
      <c r="AU192" s="176" t="s">
        <v>151</v>
      </c>
      <c r="AY192" s="16" t="s">
        <v>173</v>
      </c>
      <c r="BE192" s="177">
        <f t="shared" si="39"/>
        <v>0</v>
      </c>
      <c r="BF192" s="177">
        <f t="shared" si="40"/>
        <v>0</v>
      </c>
      <c r="BG192" s="177">
        <f t="shared" si="41"/>
        <v>0</v>
      </c>
      <c r="BH192" s="177">
        <f t="shared" si="42"/>
        <v>0</v>
      </c>
      <c r="BI192" s="177">
        <f t="shared" si="43"/>
        <v>0</v>
      </c>
      <c r="BJ192" s="16" t="s">
        <v>151</v>
      </c>
      <c r="BK192" s="177">
        <f t="shared" si="44"/>
        <v>0</v>
      </c>
      <c r="BL192" s="16" t="s">
        <v>201</v>
      </c>
      <c r="BM192" s="176" t="s">
        <v>1521</v>
      </c>
    </row>
    <row r="193" spans="1:65" s="2" customFormat="1" ht="16.5" customHeight="1">
      <c r="A193" s="31"/>
      <c r="B193" s="129"/>
      <c r="C193" s="183" t="s">
        <v>256</v>
      </c>
      <c r="D193" s="183" t="s">
        <v>407</v>
      </c>
      <c r="E193" s="184" t="s">
        <v>1522</v>
      </c>
      <c r="F193" s="185" t="s">
        <v>1523</v>
      </c>
      <c r="G193" s="186" t="s">
        <v>240</v>
      </c>
      <c r="H193" s="187">
        <v>101</v>
      </c>
      <c r="I193" s="188"/>
      <c r="J193" s="189">
        <f t="shared" si="35"/>
        <v>0</v>
      </c>
      <c r="K193" s="190"/>
      <c r="L193" s="191"/>
      <c r="M193" s="192" t="s">
        <v>1</v>
      </c>
      <c r="N193" s="193" t="s">
        <v>39</v>
      </c>
      <c r="O193" s="60"/>
      <c r="P193" s="174">
        <f t="shared" si="36"/>
        <v>0</v>
      </c>
      <c r="Q193" s="174">
        <v>6.0000000000000002E-5</v>
      </c>
      <c r="R193" s="174">
        <f t="shared" si="37"/>
        <v>6.0600000000000003E-3</v>
      </c>
      <c r="S193" s="174">
        <v>0</v>
      </c>
      <c r="T193" s="175">
        <f t="shared" si="3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226</v>
      </c>
      <c r="AT193" s="176" t="s">
        <v>407</v>
      </c>
      <c r="AU193" s="176" t="s">
        <v>151</v>
      </c>
      <c r="AY193" s="16" t="s">
        <v>173</v>
      </c>
      <c r="BE193" s="177">
        <f t="shared" si="39"/>
        <v>0</v>
      </c>
      <c r="BF193" s="177">
        <f t="shared" si="40"/>
        <v>0</v>
      </c>
      <c r="BG193" s="177">
        <f t="shared" si="41"/>
        <v>0</v>
      </c>
      <c r="BH193" s="177">
        <f t="shared" si="42"/>
        <v>0</v>
      </c>
      <c r="BI193" s="177">
        <f t="shared" si="43"/>
        <v>0</v>
      </c>
      <c r="BJ193" s="16" t="s">
        <v>151</v>
      </c>
      <c r="BK193" s="177">
        <f t="shared" si="44"/>
        <v>0</v>
      </c>
      <c r="BL193" s="16" t="s">
        <v>201</v>
      </c>
      <c r="BM193" s="176" t="s">
        <v>1524</v>
      </c>
    </row>
    <row r="194" spans="1:65" s="2" customFormat="1" ht="16.5" customHeight="1">
      <c r="A194" s="31"/>
      <c r="B194" s="129"/>
      <c r="C194" s="183" t="s">
        <v>359</v>
      </c>
      <c r="D194" s="183" t="s">
        <v>407</v>
      </c>
      <c r="E194" s="184" t="s">
        <v>1525</v>
      </c>
      <c r="F194" s="185" t="s">
        <v>1526</v>
      </c>
      <c r="G194" s="186" t="s">
        <v>240</v>
      </c>
      <c r="H194" s="187">
        <v>235</v>
      </c>
      <c r="I194" s="188"/>
      <c r="J194" s="189">
        <f t="shared" si="35"/>
        <v>0</v>
      </c>
      <c r="K194" s="190"/>
      <c r="L194" s="191"/>
      <c r="M194" s="192" t="s">
        <v>1</v>
      </c>
      <c r="N194" s="193" t="s">
        <v>39</v>
      </c>
      <c r="O194" s="60"/>
      <c r="P194" s="174">
        <f t="shared" si="36"/>
        <v>0</v>
      </c>
      <c r="Q194" s="174">
        <v>6.0000000000000002E-5</v>
      </c>
      <c r="R194" s="174">
        <f t="shared" si="37"/>
        <v>1.41E-2</v>
      </c>
      <c r="S194" s="174">
        <v>0</v>
      </c>
      <c r="T194" s="175">
        <f t="shared" si="3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226</v>
      </c>
      <c r="AT194" s="176" t="s">
        <v>407</v>
      </c>
      <c r="AU194" s="176" t="s">
        <v>151</v>
      </c>
      <c r="AY194" s="16" t="s">
        <v>173</v>
      </c>
      <c r="BE194" s="177">
        <f t="shared" si="39"/>
        <v>0</v>
      </c>
      <c r="BF194" s="177">
        <f t="shared" si="40"/>
        <v>0</v>
      </c>
      <c r="BG194" s="177">
        <f t="shared" si="41"/>
        <v>0</v>
      </c>
      <c r="BH194" s="177">
        <f t="shared" si="42"/>
        <v>0</v>
      </c>
      <c r="BI194" s="177">
        <f t="shared" si="43"/>
        <v>0</v>
      </c>
      <c r="BJ194" s="16" t="s">
        <v>151</v>
      </c>
      <c r="BK194" s="177">
        <f t="shared" si="44"/>
        <v>0</v>
      </c>
      <c r="BL194" s="16" t="s">
        <v>201</v>
      </c>
      <c r="BM194" s="176" t="s">
        <v>1527</v>
      </c>
    </row>
    <row r="195" spans="1:65" s="2" customFormat="1" ht="24.2" customHeight="1">
      <c r="A195" s="31"/>
      <c r="B195" s="129"/>
      <c r="C195" s="164" t="s">
        <v>260</v>
      </c>
      <c r="D195" s="164" t="s">
        <v>176</v>
      </c>
      <c r="E195" s="165" t="s">
        <v>1528</v>
      </c>
      <c r="F195" s="166" t="s">
        <v>1529</v>
      </c>
      <c r="G195" s="167" t="s">
        <v>240</v>
      </c>
      <c r="H195" s="168">
        <v>77.5</v>
      </c>
      <c r="I195" s="169"/>
      <c r="J195" s="170">
        <f t="shared" si="35"/>
        <v>0</v>
      </c>
      <c r="K195" s="171"/>
      <c r="L195" s="32"/>
      <c r="M195" s="172" t="s">
        <v>1</v>
      </c>
      <c r="N195" s="173" t="s">
        <v>39</v>
      </c>
      <c r="O195" s="60"/>
      <c r="P195" s="174">
        <f t="shared" si="36"/>
        <v>0</v>
      </c>
      <c r="Q195" s="174">
        <v>3.0000000000000001E-5</v>
      </c>
      <c r="R195" s="174">
        <f t="shared" si="37"/>
        <v>2.3250000000000002E-3</v>
      </c>
      <c r="S195" s="174">
        <v>0</v>
      </c>
      <c r="T195" s="175">
        <f t="shared" si="3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201</v>
      </c>
      <c r="AT195" s="176" t="s">
        <v>176</v>
      </c>
      <c r="AU195" s="176" t="s">
        <v>151</v>
      </c>
      <c r="AY195" s="16" t="s">
        <v>173</v>
      </c>
      <c r="BE195" s="177">
        <f t="shared" si="39"/>
        <v>0</v>
      </c>
      <c r="BF195" s="177">
        <f t="shared" si="40"/>
        <v>0</v>
      </c>
      <c r="BG195" s="177">
        <f t="shared" si="41"/>
        <v>0</v>
      </c>
      <c r="BH195" s="177">
        <f t="shared" si="42"/>
        <v>0</v>
      </c>
      <c r="BI195" s="177">
        <f t="shared" si="43"/>
        <v>0</v>
      </c>
      <c r="BJ195" s="16" t="s">
        <v>151</v>
      </c>
      <c r="BK195" s="177">
        <f t="shared" si="44"/>
        <v>0</v>
      </c>
      <c r="BL195" s="16" t="s">
        <v>201</v>
      </c>
      <c r="BM195" s="176" t="s">
        <v>1530</v>
      </c>
    </row>
    <row r="196" spans="1:65" s="2" customFormat="1" ht="16.5" customHeight="1">
      <c r="A196" s="31"/>
      <c r="B196" s="129"/>
      <c r="C196" s="183" t="s">
        <v>366</v>
      </c>
      <c r="D196" s="183" t="s">
        <v>407</v>
      </c>
      <c r="E196" s="184" t="s">
        <v>1531</v>
      </c>
      <c r="F196" s="185" t="s">
        <v>1532</v>
      </c>
      <c r="G196" s="186" t="s">
        <v>240</v>
      </c>
      <c r="H196" s="187">
        <v>65</v>
      </c>
      <c r="I196" s="188"/>
      <c r="J196" s="189">
        <f t="shared" si="35"/>
        <v>0</v>
      </c>
      <c r="K196" s="190"/>
      <c r="L196" s="191"/>
      <c r="M196" s="192" t="s">
        <v>1</v>
      </c>
      <c r="N196" s="193" t="s">
        <v>39</v>
      </c>
      <c r="O196" s="60"/>
      <c r="P196" s="174">
        <f t="shared" si="36"/>
        <v>0</v>
      </c>
      <c r="Q196" s="174">
        <v>6.0000000000000002E-5</v>
      </c>
      <c r="R196" s="174">
        <f t="shared" si="37"/>
        <v>3.9000000000000003E-3</v>
      </c>
      <c r="S196" s="174">
        <v>0</v>
      </c>
      <c r="T196" s="175">
        <f t="shared" si="3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226</v>
      </c>
      <c r="AT196" s="176" t="s">
        <v>407</v>
      </c>
      <c r="AU196" s="176" t="s">
        <v>151</v>
      </c>
      <c r="AY196" s="16" t="s">
        <v>173</v>
      </c>
      <c r="BE196" s="177">
        <f t="shared" si="39"/>
        <v>0</v>
      </c>
      <c r="BF196" s="177">
        <f t="shared" si="40"/>
        <v>0</v>
      </c>
      <c r="BG196" s="177">
        <f t="shared" si="41"/>
        <v>0</v>
      </c>
      <c r="BH196" s="177">
        <f t="shared" si="42"/>
        <v>0</v>
      </c>
      <c r="BI196" s="177">
        <f t="shared" si="43"/>
        <v>0</v>
      </c>
      <c r="BJ196" s="16" t="s">
        <v>151</v>
      </c>
      <c r="BK196" s="177">
        <f t="shared" si="44"/>
        <v>0</v>
      </c>
      <c r="BL196" s="16" t="s">
        <v>201</v>
      </c>
      <c r="BM196" s="176" t="s">
        <v>1533</v>
      </c>
    </row>
    <row r="197" spans="1:65" s="2" customFormat="1" ht="16.5" customHeight="1">
      <c r="A197" s="31"/>
      <c r="B197" s="129"/>
      <c r="C197" s="183" t="s">
        <v>263</v>
      </c>
      <c r="D197" s="183" t="s">
        <v>407</v>
      </c>
      <c r="E197" s="184" t="s">
        <v>1534</v>
      </c>
      <c r="F197" s="185" t="s">
        <v>1535</v>
      </c>
      <c r="G197" s="186" t="s">
        <v>240</v>
      </c>
      <c r="H197" s="187">
        <v>12.5</v>
      </c>
      <c r="I197" s="188"/>
      <c r="J197" s="189">
        <f t="shared" si="35"/>
        <v>0</v>
      </c>
      <c r="K197" s="190"/>
      <c r="L197" s="191"/>
      <c r="M197" s="192" t="s">
        <v>1</v>
      </c>
      <c r="N197" s="193" t="s">
        <v>39</v>
      </c>
      <c r="O197" s="60"/>
      <c r="P197" s="174">
        <f t="shared" si="36"/>
        <v>0</v>
      </c>
      <c r="Q197" s="174">
        <v>6.0000000000000002E-5</v>
      </c>
      <c r="R197" s="174">
        <f t="shared" si="37"/>
        <v>7.5000000000000002E-4</v>
      </c>
      <c r="S197" s="174">
        <v>0</v>
      </c>
      <c r="T197" s="175">
        <f t="shared" si="3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226</v>
      </c>
      <c r="AT197" s="176" t="s">
        <v>407</v>
      </c>
      <c r="AU197" s="176" t="s">
        <v>151</v>
      </c>
      <c r="AY197" s="16" t="s">
        <v>173</v>
      </c>
      <c r="BE197" s="177">
        <f t="shared" si="39"/>
        <v>0</v>
      </c>
      <c r="BF197" s="177">
        <f t="shared" si="40"/>
        <v>0</v>
      </c>
      <c r="BG197" s="177">
        <f t="shared" si="41"/>
        <v>0</v>
      </c>
      <c r="BH197" s="177">
        <f t="shared" si="42"/>
        <v>0</v>
      </c>
      <c r="BI197" s="177">
        <f t="shared" si="43"/>
        <v>0</v>
      </c>
      <c r="BJ197" s="16" t="s">
        <v>151</v>
      </c>
      <c r="BK197" s="177">
        <f t="shared" si="44"/>
        <v>0</v>
      </c>
      <c r="BL197" s="16" t="s">
        <v>201</v>
      </c>
      <c r="BM197" s="176" t="s">
        <v>1536</v>
      </c>
    </row>
    <row r="198" spans="1:65" s="2" customFormat="1" ht="24.2" customHeight="1">
      <c r="A198" s="31"/>
      <c r="B198" s="129"/>
      <c r="C198" s="164" t="s">
        <v>375</v>
      </c>
      <c r="D198" s="164" t="s">
        <v>176</v>
      </c>
      <c r="E198" s="165" t="s">
        <v>1537</v>
      </c>
      <c r="F198" s="166" t="s">
        <v>1538</v>
      </c>
      <c r="G198" s="167" t="s">
        <v>240</v>
      </c>
      <c r="H198" s="168">
        <v>97.5</v>
      </c>
      <c r="I198" s="169"/>
      <c r="J198" s="170">
        <f t="shared" si="35"/>
        <v>0</v>
      </c>
      <c r="K198" s="171"/>
      <c r="L198" s="32"/>
      <c r="M198" s="172" t="s">
        <v>1</v>
      </c>
      <c r="N198" s="173" t="s">
        <v>39</v>
      </c>
      <c r="O198" s="60"/>
      <c r="P198" s="174">
        <f t="shared" si="36"/>
        <v>0</v>
      </c>
      <c r="Q198" s="174">
        <v>3.0000000000000001E-5</v>
      </c>
      <c r="R198" s="174">
        <f t="shared" si="37"/>
        <v>2.9250000000000001E-3</v>
      </c>
      <c r="S198" s="174">
        <v>0</v>
      </c>
      <c r="T198" s="175">
        <f t="shared" si="3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201</v>
      </c>
      <c r="AT198" s="176" t="s">
        <v>176</v>
      </c>
      <c r="AU198" s="176" t="s">
        <v>151</v>
      </c>
      <c r="AY198" s="16" t="s">
        <v>173</v>
      </c>
      <c r="BE198" s="177">
        <f t="shared" si="39"/>
        <v>0</v>
      </c>
      <c r="BF198" s="177">
        <f t="shared" si="40"/>
        <v>0</v>
      </c>
      <c r="BG198" s="177">
        <f t="shared" si="41"/>
        <v>0</v>
      </c>
      <c r="BH198" s="177">
        <f t="shared" si="42"/>
        <v>0</v>
      </c>
      <c r="BI198" s="177">
        <f t="shared" si="43"/>
        <v>0</v>
      </c>
      <c r="BJ198" s="16" t="s">
        <v>151</v>
      </c>
      <c r="BK198" s="177">
        <f t="shared" si="44"/>
        <v>0</v>
      </c>
      <c r="BL198" s="16" t="s">
        <v>201</v>
      </c>
      <c r="BM198" s="176" t="s">
        <v>1539</v>
      </c>
    </row>
    <row r="199" spans="1:65" s="2" customFormat="1" ht="16.5" customHeight="1">
      <c r="A199" s="31"/>
      <c r="B199" s="129"/>
      <c r="C199" s="183" t="s">
        <v>268</v>
      </c>
      <c r="D199" s="183" t="s">
        <v>407</v>
      </c>
      <c r="E199" s="184" t="s">
        <v>1540</v>
      </c>
      <c r="F199" s="185" t="s">
        <v>1541</v>
      </c>
      <c r="G199" s="186" t="s">
        <v>240</v>
      </c>
      <c r="H199" s="187">
        <v>10.5</v>
      </c>
      <c r="I199" s="188"/>
      <c r="J199" s="189">
        <f t="shared" si="35"/>
        <v>0</v>
      </c>
      <c r="K199" s="190"/>
      <c r="L199" s="191"/>
      <c r="M199" s="192" t="s">
        <v>1</v>
      </c>
      <c r="N199" s="193" t="s">
        <v>39</v>
      </c>
      <c r="O199" s="60"/>
      <c r="P199" s="174">
        <f t="shared" si="36"/>
        <v>0</v>
      </c>
      <c r="Q199" s="174">
        <v>6.0000000000000002E-5</v>
      </c>
      <c r="R199" s="174">
        <f t="shared" si="37"/>
        <v>6.3000000000000003E-4</v>
      </c>
      <c r="S199" s="174">
        <v>0</v>
      </c>
      <c r="T199" s="175">
        <f t="shared" si="3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226</v>
      </c>
      <c r="AT199" s="176" t="s">
        <v>407</v>
      </c>
      <c r="AU199" s="176" t="s">
        <v>151</v>
      </c>
      <c r="AY199" s="16" t="s">
        <v>173</v>
      </c>
      <c r="BE199" s="177">
        <f t="shared" si="39"/>
        <v>0</v>
      </c>
      <c r="BF199" s="177">
        <f t="shared" si="40"/>
        <v>0</v>
      </c>
      <c r="BG199" s="177">
        <f t="shared" si="41"/>
        <v>0</v>
      </c>
      <c r="BH199" s="177">
        <f t="shared" si="42"/>
        <v>0</v>
      </c>
      <c r="BI199" s="177">
        <f t="shared" si="43"/>
        <v>0</v>
      </c>
      <c r="BJ199" s="16" t="s">
        <v>151</v>
      </c>
      <c r="BK199" s="177">
        <f t="shared" si="44"/>
        <v>0</v>
      </c>
      <c r="BL199" s="16" t="s">
        <v>201</v>
      </c>
      <c r="BM199" s="176" t="s">
        <v>1542</v>
      </c>
    </row>
    <row r="200" spans="1:65" s="2" customFormat="1" ht="16.5" customHeight="1">
      <c r="A200" s="31"/>
      <c r="B200" s="129"/>
      <c r="C200" s="183" t="s">
        <v>385</v>
      </c>
      <c r="D200" s="183" t="s">
        <v>407</v>
      </c>
      <c r="E200" s="184" t="s">
        <v>1543</v>
      </c>
      <c r="F200" s="185" t="s">
        <v>1544</v>
      </c>
      <c r="G200" s="186" t="s">
        <v>240</v>
      </c>
      <c r="H200" s="187">
        <v>86</v>
      </c>
      <c r="I200" s="188"/>
      <c r="J200" s="189">
        <f t="shared" si="35"/>
        <v>0</v>
      </c>
      <c r="K200" s="190"/>
      <c r="L200" s="191"/>
      <c r="M200" s="192" t="s">
        <v>1</v>
      </c>
      <c r="N200" s="193" t="s">
        <v>39</v>
      </c>
      <c r="O200" s="60"/>
      <c r="P200" s="174">
        <f t="shared" si="36"/>
        <v>0</v>
      </c>
      <c r="Q200" s="174">
        <v>6.0000000000000002E-5</v>
      </c>
      <c r="R200" s="174">
        <f t="shared" si="37"/>
        <v>5.1600000000000005E-3</v>
      </c>
      <c r="S200" s="174">
        <v>0</v>
      </c>
      <c r="T200" s="175">
        <f t="shared" si="3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226</v>
      </c>
      <c r="AT200" s="176" t="s">
        <v>407</v>
      </c>
      <c r="AU200" s="176" t="s">
        <v>151</v>
      </c>
      <c r="AY200" s="16" t="s">
        <v>173</v>
      </c>
      <c r="BE200" s="177">
        <f t="shared" si="39"/>
        <v>0</v>
      </c>
      <c r="BF200" s="177">
        <f t="shared" si="40"/>
        <v>0</v>
      </c>
      <c r="BG200" s="177">
        <f t="shared" si="41"/>
        <v>0</v>
      </c>
      <c r="BH200" s="177">
        <f t="shared" si="42"/>
        <v>0</v>
      </c>
      <c r="BI200" s="177">
        <f t="shared" si="43"/>
        <v>0</v>
      </c>
      <c r="BJ200" s="16" t="s">
        <v>151</v>
      </c>
      <c r="BK200" s="177">
        <f t="shared" si="44"/>
        <v>0</v>
      </c>
      <c r="BL200" s="16" t="s">
        <v>201</v>
      </c>
      <c r="BM200" s="176" t="s">
        <v>1545</v>
      </c>
    </row>
    <row r="201" spans="1:65" s="2" customFormat="1" ht="24.2" customHeight="1">
      <c r="A201" s="31"/>
      <c r="B201" s="129"/>
      <c r="C201" s="164" t="s">
        <v>271</v>
      </c>
      <c r="D201" s="164" t="s">
        <v>176</v>
      </c>
      <c r="E201" s="165" t="s">
        <v>1546</v>
      </c>
      <c r="F201" s="166" t="s">
        <v>1547</v>
      </c>
      <c r="G201" s="167" t="s">
        <v>240</v>
      </c>
      <c r="H201" s="168">
        <v>67</v>
      </c>
      <c r="I201" s="169"/>
      <c r="J201" s="170">
        <f t="shared" si="35"/>
        <v>0</v>
      </c>
      <c r="K201" s="171"/>
      <c r="L201" s="32"/>
      <c r="M201" s="172" t="s">
        <v>1</v>
      </c>
      <c r="N201" s="173" t="s">
        <v>39</v>
      </c>
      <c r="O201" s="60"/>
      <c r="P201" s="174">
        <f t="shared" si="36"/>
        <v>0</v>
      </c>
      <c r="Q201" s="174">
        <v>3.0000000000000001E-5</v>
      </c>
      <c r="R201" s="174">
        <f t="shared" si="37"/>
        <v>2.0100000000000001E-3</v>
      </c>
      <c r="S201" s="174">
        <v>0</v>
      </c>
      <c r="T201" s="175">
        <f t="shared" si="3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201</v>
      </c>
      <c r="AT201" s="176" t="s">
        <v>176</v>
      </c>
      <c r="AU201" s="176" t="s">
        <v>151</v>
      </c>
      <c r="AY201" s="16" t="s">
        <v>173</v>
      </c>
      <c r="BE201" s="177">
        <f t="shared" si="39"/>
        <v>0</v>
      </c>
      <c r="BF201" s="177">
        <f t="shared" si="40"/>
        <v>0</v>
      </c>
      <c r="BG201" s="177">
        <f t="shared" si="41"/>
        <v>0</v>
      </c>
      <c r="BH201" s="177">
        <f t="shared" si="42"/>
        <v>0</v>
      </c>
      <c r="BI201" s="177">
        <f t="shared" si="43"/>
        <v>0</v>
      </c>
      <c r="BJ201" s="16" t="s">
        <v>151</v>
      </c>
      <c r="BK201" s="177">
        <f t="shared" si="44"/>
        <v>0</v>
      </c>
      <c r="BL201" s="16" t="s">
        <v>201</v>
      </c>
      <c r="BM201" s="176" t="s">
        <v>1548</v>
      </c>
    </row>
    <row r="202" spans="1:65" s="2" customFormat="1" ht="16.5" customHeight="1">
      <c r="A202" s="31"/>
      <c r="B202" s="129"/>
      <c r="C202" s="183" t="s">
        <v>394</v>
      </c>
      <c r="D202" s="183" t="s">
        <v>407</v>
      </c>
      <c r="E202" s="184" t="s">
        <v>1549</v>
      </c>
      <c r="F202" s="185" t="s">
        <v>1550</v>
      </c>
      <c r="G202" s="186" t="s">
        <v>240</v>
      </c>
      <c r="H202" s="187">
        <v>1</v>
      </c>
      <c r="I202" s="188"/>
      <c r="J202" s="189">
        <f t="shared" si="35"/>
        <v>0</v>
      </c>
      <c r="K202" s="190"/>
      <c r="L202" s="191"/>
      <c r="M202" s="192" t="s">
        <v>1</v>
      </c>
      <c r="N202" s="193" t="s">
        <v>39</v>
      </c>
      <c r="O202" s="60"/>
      <c r="P202" s="174">
        <f t="shared" si="36"/>
        <v>0</v>
      </c>
      <c r="Q202" s="174">
        <v>6.0000000000000002E-5</v>
      </c>
      <c r="R202" s="174">
        <f t="shared" si="37"/>
        <v>6.0000000000000002E-5</v>
      </c>
      <c r="S202" s="174">
        <v>0</v>
      </c>
      <c r="T202" s="175">
        <f t="shared" si="3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226</v>
      </c>
      <c r="AT202" s="176" t="s">
        <v>407</v>
      </c>
      <c r="AU202" s="176" t="s">
        <v>151</v>
      </c>
      <c r="AY202" s="16" t="s">
        <v>173</v>
      </c>
      <c r="BE202" s="177">
        <f t="shared" si="39"/>
        <v>0</v>
      </c>
      <c r="BF202" s="177">
        <f t="shared" si="40"/>
        <v>0</v>
      </c>
      <c r="BG202" s="177">
        <f t="shared" si="41"/>
        <v>0</v>
      </c>
      <c r="BH202" s="177">
        <f t="shared" si="42"/>
        <v>0</v>
      </c>
      <c r="BI202" s="177">
        <f t="shared" si="43"/>
        <v>0</v>
      </c>
      <c r="BJ202" s="16" t="s">
        <v>151</v>
      </c>
      <c r="BK202" s="177">
        <f t="shared" si="44"/>
        <v>0</v>
      </c>
      <c r="BL202" s="16" t="s">
        <v>201</v>
      </c>
      <c r="BM202" s="176" t="s">
        <v>1551</v>
      </c>
    </row>
    <row r="203" spans="1:65" s="2" customFormat="1" ht="16.5" customHeight="1">
      <c r="A203" s="31"/>
      <c r="B203" s="129"/>
      <c r="C203" s="183" t="s">
        <v>275</v>
      </c>
      <c r="D203" s="183" t="s">
        <v>407</v>
      </c>
      <c r="E203" s="184" t="s">
        <v>1552</v>
      </c>
      <c r="F203" s="185" t="s">
        <v>1553</v>
      </c>
      <c r="G203" s="186" t="s">
        <v>240</v>
      </c>
      <c r="H203" s="187">
        <v>66</v>
      </c>
      <c r="I203" s="188"/>
      <c r="J203" s="189">
        <f t="shared" si="35"/>
        <v>0</v>
      </c>
      <c r="K203" s="190"/>
      <c r="L203" s="191"/>
      <c r="M203" s="192" t="s">
        <v>1</v>
      </c>
      <c r="N203" s="193" t="s">
        <v>39</v>
      </c>
      <c r="O203" s="60"/>
      <c r="P203" s="174">
        <f t="shared" si="36"/>
        <v>0</v>
      </c>
      <c r="Q203" s="174">
        <v>6.0000000000000002E-5</v>
      </c>
      <c r="R203" s="174">
        <f t="shared" si="37"/>
        <v>3.96E-3</v>
      </c>
      <c r="S203" s="174">
        <v>0</v>
      </c>
      <c r="T203" s="175">
        <f t="shared" si="3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226</v>
      </c>
      <c r="AT203" s="176" t="s">
        <v>407</v>
      </c>
      <c r="AU203" s="176" t="s">
        <v>151</v>
      </c>
      <c r="AY203" s="16" t="s">
        <v>173</v>
      </c>
      <c r="BE203" s="177">
        <f t="shared" si="39"/>
        <v>0</v>
      </c>
      <c r="BF203" s="177">
        <f t="shared" si="40"/>
        <v>0</v>
      </c>
      <c r="BG203" s="177">
        <f t="shared" si="41"/>
        <v>0</v>
      </c>
      <c r="BH203" s="177">
        <f t="shared" si="42"/>
        <v>0</v>
      </c>
      <c r="BI203" s="177">
        <f t="shared" si="43"/>
        <v>0</v>
      </c>
      <c r="BJ203" s="16" t="s">
        <v>151</v>
      </c>
      <c r="BK203" s="177">
        <f t="shared" si="44"/>
        <v>0</v>
      </c>
      <c r="BL203" s="16" t="s">
        <v>201</v>
      </c>
      <c r="BM203" s="176" t="s">
        <v>1554</v>
      </c>
    </row>
    <row r="204" spans="1:65" s="2" customFormat="1" ht="24.2" customHeight="1">
      <c r="A204" s="31"/>
      <c r="B204" s="129"/>
      <c r="C204" s="164" t="s">
        <v>403</v>
      </c>
      <c r="D204" s="164" t="s">
        <v>176</v>
      </c>
      <c r="E204" s="165" t="s">
        <v>1555</v>
      </c>
      <c r="F204" s="166" t="s">
        <v>1556</v>
      </c>
      <c r="G204" s="167" t="s">
        <v>240</v>
      </c>
      <c r="H204" s="168">
        <v>61</v>
      </c>
      <c r="I204" s="169"/>
      <c r="J204" s="170">
        <f t="shared" si="35"/>
        <v>0</v>
      </c>
      <c r="K204" s="171"/>
      <c r="L204" s="32"/>
      <c r="M204" s="172" t="s">
        <v>1</v>
      </c>
      <c r="N204" s="173" t="s">
        <v>39</v>
      </c>
      <c r="O204" s="60"/>
      <c r="P204" s="174">
        <f t="shared" si="36"/>
        <v>0</v>
      </c>
      <c r="Q204" s="174">
        <v>3.0000000000000001E-5</v>
      </c>
      <c r="R204" s="174">
        <f t="shared" si="37"/>
        <v>1.83E-3</v>
      </c>
      <c r="S204" s="174">
        <v>0</v>
      </c>
      <c r="T204" s="175">
        <f t="shared" si="3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201</v>
      </c>
      <c r="AT204" s="176" t="s">
        <v>176</v>
      </c>
      <c r="AU204" s="176" t="s">
        <v>151</v>
      </c>
      <c r="AY204" s="16" t="s">
        <v>173</v>
      </c>
      <c r="BE204" s="177">
        <f t="shared" si="39"/>
        <v>0</v>
      </c>
      <c r="BF204" s="177">
        <f t="shared" si="40"/>
        <v>0</v>
      </c>
      <c r="BG204" s="177">
        <f t="shared" si="41"/>
        <v>0</v>
      </c>
      <c r="BH204" s="177">
        <f t="shared" si="42"/>
        <v>0</v>
      </c>
      <c r="BI204" s="177">
        <f t="shared" si="43"/>
        <v>0</v>
      </c>
      <c r="BJ204" s="16" t="s">
        <v>151</v>
      </c>
      <c r="BK204" s="177">
        <f t="shared" si="44"/>
        <v>0</v>
      </c>
      <c r="BL204" s="16" t="s">
        <v>201</v>
      </c>
      <c r="BM204" s="176" t="s">
        <v>1557</v>
      </c>
    </row>
    <row r="205" spans="1:65" s="2" customFormat="1" ht="16.5" customHeight="1">
      <c r="A205" s="31"/>
      <c r="B205" s="129"/>
      <c r="C205" s="183" t="s">
        <v>278</v>
      </c>
      <c r="D205" s="183" t="s">
        <v>407</v>
      </c>
      <c r="E205" s="184" t="s">
        <v>1558</v>
      </c>
      <c r="F205" s="185" t="s">
        <v>1559</v>
      </c>
      <c r="G205" s="186" t="s">
        <v>240</v>
      </c>
      <c r="H205" s="187">
        <v>1</v>
      </c>
      <c r="I205" s="188"/>
      <c r="J205" s="189">
        <f t="shared" si="35"/>
        <v>0</v>
      </c>
      <c r="K205" s="190"/>
      <c r="L205" s="191"/>
      <c r="M205" s="192" t="s">
        <v>1</v>
      </c>
      <c r="N205" s="193" t="s">
        <v>39</v>
      </c>
      <c r="O205" s="60"/>
      <c r="P205" s="174">
        <f t="shared" si="36"/>
        <v>0</v>
      </c>
      <c r="Q205" s="174">
        <v>6.0000000000000002E-5</v>
      </c>
      <c r="R205" s="174">
        <f t="shared" si="37"/>
        <v>6.0000000000000002E-5</v>
      </c>
      <c r="S205" s="174">
        <v>0</v>
      </c>
      <c r="T205" s="175">
        <f t="shared" si="3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226</v>
      </c>
      <c r="AT205" s="176" t="s">
        <v>407</v>
      </c>
      <c r="AU205" s="176" t="s">
        <v>151</v>
      </c>
      <c r="AY205" s="16" t="s">
        <v>173</v>
      </c>
      <c r="BE205" s="177">
        <f t="shared" si="39"/>
        <v>0</v>
      </c>
      <c r="BF205" s="177">
        <f t="shared" si="40"/>
        <v>0</v>
      </c>
      <c r="BG205" s="177">
        <f t="shared" si="41"/>
        <v>0</v>
      </c>
      <c r="BH205" s="177">
        <f t="shared" si="42"/>
        <v>0</v>
      </c>
      <c r="BI205" s="177">
        <f t="shared" si="43"/>
        <v>0</v>
      </c>
      <c r="BJ205" s="16" t="s">
        <v>151</v>
      </c>
      <c r="BK205" s="177">
        <f t="shared" si="44"/>
        <v>0</v>
      </c>
      <c r="BL205" s="16" t="s">
        <v>201</v>
      </c>
      <c r="BM205" s="176" t="s">
        <v>1560</v>
      </c>
    </row>
    <row r="206" spans="1:65" s="2" customFormat="1" ht="16.5" customHeight="1">
      <c r="A206" s="31"/>
      <c r="B206" s="129"/>
      <c r="C206" s="183" t="s">
        <v>580</v>
      </c>
      <c r="D206" s="183" t="s">
        <v>407</v>
      </c>
      <c r="E206" s="184" t="s">
        <v>1561</v>
      </c>
      <c r="F206" s="185" t="s">
        <v>1562</v>
      </c>
      <c r="G206" s="186" t="s">
        <v>240</v>
      </c>
      <c r="H206" s="187">
        <v>60</v>
      </c>
      <c r="I206" s="188"/>
      <c r="J206" s="189">
        <f t="shared" si="35"/>
        <v>0</v>
      </c>
      <c r="K206" s="190"/>
      <c r="L206" s="191"/>
      <c r="M206" s="192" t="s">
        <v>1</v>
      </c>
      <c r="N206" s="193" t="s">
        <v>39</v>
      </c>
      <c r="O206" s="60"/>
      <c r="P206" s="174">
        <f t="shared" si="36"/>
        <v>0</v>
      </c>
      <c r="Q206" s="174">
        <v>6.0000000000000002E-5</v>
      </c>
      <c r="R206" s="174">
        <f t="shared" si="37"/>
        <v>3.5999999999999999E-3</v>
      </c>
      <c r="S206" s="174">
        <v>0</v>
      </c>
      <c r="T206" s="175">
        <f t="shared" si="3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226</v>
      </c>
      <c r="AT206" s="176" t="s">
        <v>407</v>
      </c>
      <c r="AU206" s="176" t="s">
        <v>151</v>
      </c>
      <c r="AY206" s="16" t="s">
        <v>173</v>
      </c>
      <c r="BE206" s="177">
        <f t="shared" si="39"/>
        <v>0</v>
      </c>
      <c r="BF206" s="177">
        <f t="shared" si="40"/>
        <v>0</v>
      </c>
      <c r="BG206" s="177">
        <f t="shared" si="41"/>
        <v>0</v>
      </c>
      <c r="BH206" s="177">
        <f t="shared" si="42"/>
        <v>0</v>
      </c>
      <c r="BI206" s="177">
        <f t="shared" si="43"/>
        <v>0</v>
      </c>
      <c r="BJ206" s="16" t="s">
        <v>151</v>
      </c>
      <c r="BK206" s="177">
        <f t="shared" si="44"/>
        <v>0</v>
      </c>
      <c r="BL206" s="16" t="s">
        <v>201</v>
      </c>
      <c r="BM206" s="176" t="s">
        <v>1563</v>
      </c>
    </row>
    <row r="207" spans="1:65" s="2" customFormat="1" ht="24.2" customHeight="1">
      <c r="A207" s="31"/>
      <c r="B207" s="129"/>
      <c r="C207" s="164" t="s">
        <v>282</v>
      </c>
      <c r="D207" s="164" t="s">
        <v>176</v>
      </c>
      <c r="E207" s="165" t="s">
        <v>1564</v>
      </c>
      <c r="F207" s="166" t="s">
        <v>1565</v>
      </c>
      <c r="G207" s="167" t="s">
        <v>240</v>
      </c>
      <c r="H207" s="168">
        <v>334</v>
      </c>
      <c r="I207" s="169"/>
      <c r="J207" s="170">
        <f t="shared" si="35"/>
        <v>0</v>
      </c>
      <c r="K207" s="171"/>
      <c r="L207" s="32"/>
      <c r="M207" s="172" t="s">
        <v>1</v>
      </c>
      <c r="N207" s="173" t="s">
        <v>39</v>
      </c>
      <c r="O207" s="60"/>
      <c r="P207" s="174">
        <f t="shared" si="36"/>
        <v>0</v>
      </c>
      <c r="Q207" s="174">
        <v>3.0000000000000001E-5</v>
      </c>
      <c r="R207" s="174">
        <f t="shared" si="37"/>
        <v>1.0019999999999999E-2</v>
      </c>
      <c r="S207" s="174">
        <v>0</v>
      </c>
      <c r="T207" s="175">
        <f t="shared" si="3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201</v>
      </c>
      <c r="AT207" s="176" t="s">
        <v>176</v>
      </c>
      <c r="AU207" s="176" t="s">
        <v>151</v>
      </c>
      <c r="AY207" s="16" t="s">
        <v>173</v>
      </c>
      <c r="BE207" s="177">
        <f t="shared" si="39"/>
        <v>0</v>
      </c>
      <c r="BF207" s="177">
        <f t="shared" si="40"/>
        <v>0</v>
      </c>
      <c r="BG207" s="177">
        <f t="shared" si="41"/>
        <v>0</v>
      </c>
      <c r="BH207" s="177">
        <f t="shared" si="42"/>
        <v>0</v>
      </c>
      <c r="BI207" s="177">
        <f t="shared" si="43"/>
        <v>0</v>
      </c>
      <c r="BJ207" s="16" t="s">
        <v>151</v>
      </c>
      <c r="BK207" s="177">
        <f t="shared" si="44"/>
        <v>0</v>
      </c>
      <c r="BL207" s="16" t="s">
        <v>201</v>
      </c>
      <c r="BM207" s="176" t="s">
        <v>1566</v>
      </c>
    </row>
    <row r="208" spans="1:65" s="2" customFormat="1" ht="16.5" customHeight="1">
      <c r="A208" s="31"/>
      <c r="B208" s="129"/>
      <c r="C208" s="183" t="s">
        <v>585</v>
      </c>
      <c r="D208" s="183" t="s">
        <v>407</v>
      </c>
      <c r="E208" s="184" t="s">
        <v>1567</v>
      </c>
      <c r="F208" s="185" t="s">
        <v>1568</v>
      </c>
      <c r="G208" s="186" t="s">
        <v>240</v>
      </c>
      <c r="H208" s="187">
        <v>268</v>
      </c>
      <c r="I208" s="188"/>
      <c r="J208" s="189">
        <f t="shared" si="35"/>
        <v>0</v>
      </c>
      <c r="K208" s="190"/>
      <c r="L208" s="191"/>
      <c r="M208" s="192" t="s">
        <v>1</v>
      </c>
      <c r="N208" s="193" t="s">
        <v>39</v>
      </c>
      <c r="O208" s="60"/>
      <c r="P208" s="174">
        <f t="shared" si="36"/>
        <v>0</v>
      </c>
      <c r="Q208" s="174">
        <v>6.0000000000000002E-5</v>
      </c>
      <c r="R208" s="174">
        <f t="shared" si="37"/>
        <v>1.6080000000000001E-2</v>
      </c>
      <c r="S208" s="174">
        <v>0</v>
      </c>
      <c r="T208" s="175">
        <f t="shared" si="3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226</v>
      </c>
      <c r="AT208" s="176" t="s">
        <v>407</v>
      </c>
      <c r="AU208" s="176" t="s">
        <v>151</v>
      </c>
      <c r="AY208" s="16" t="s">
        <v>173</v>
      </c>
      <c r="BE208" s="177">
        <f t="shared" si="39"/>
        <v>0</v>
      </c>
      <c r="BF208" s="177">
        <f t="shared" si="40"/>
        <v>0</v>
      </c>
      <c r="BG208" s="177">
        <f t="shared" si="41"/>
        <v>0</v>
      </c>
      <c r="BH208" s="177">
        <f t="shared" si="42"/>
        <v>0</v>
      </c>
      <c r="BI208" s="177">
        <f t="shared" si="43"/>
        <v>0</v>
      </c>
      <c r="BJ208" s="16" t="s">
        <v>151</v>
      </c>
      <c r="BK208" s="177">
        <f t="shared" si="44"/>
        <v>0</v>
      </c>
      <c r="BL208" s="16" t="s">
        <v>201</v>
      </c>
      <c r="BM208" s="176" t="s">
        <v>1569</v>
      </c>
    </row>
    <row r="209" spans="1:65" s="2" customFormat="1" ht="16.5" customHeight="1">
      <c r="A209" s="31"/>
      <c r="B209" s="129"/>
      <c r="C209" s="183" t="s">
        <v>285</v>
      </c>
      <c r="D209" s="183" t="s">
        <v>407</v>
      </c>
      <c r="E209" s="184" t="s">
        <v>1570</v>
      </c>
      <c r="F209" s="185" t="s">
        <v>1571</v>
      </c>
      <c r="G209" s="186" t="s">
        <v>240</v>
      </c>
      <c r="H209" s="187">
        <v>66</v>
      </c>
      <c r="I209" s="188"/>
      <c r="J209" s="189">
        <f t="shared" si="35"/>
        <v>0</v>
      </c>
      <c r="K209" s="190"/>
      <c r="L209" s="191"/>
      <c r="M209" s="192" t="s">
        <v>1</v>
      </c>
      <c r="N209" s="193" t="s">
        <v>39</v>
      </c>
      <c r="O209" s="60"/>
      <c r="P209" s="174">
        <f t="shared" si="36"/>
        <v>0</v>
      </c>
      <c r="Q209" s="174">
        <v>9.0000000000000006E-5</v>
      </c>
      <c r="R209" s="174">
        <f t="shared" si="37"/>
        <v>5.94E-3</v>
      </c>
      <c r="S209" s="174">
        <v>0</v>
      </c>
      <c r="T209" s="175">
        <f t="shared" si="3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226</v>
      </c>
      <c r="AT209" s="176" t="s">
        <v>407</v>
      </c>
      <c r="AU209" s="176" t="s">
        <v>151</v>
      </c>
      <c r="AY209" s="16" t="s">
        <v>173</v>
      </c>
      <c r="BE209" s="177">
        <f t="shared" si="39"/>
        <v>0</v>
      </c>
      <c r="BF209" s="177">
        <f t="shared" si="40"/>
        <v>0</v>
      </c>
      <c r="BG209" s="177">
        <f t="shared" si="41"/>
        <v>0</v>
      </c>
      <c r="BH209" s="177">
        <f t="shared" si="42"/>
        <v>0</v>
      </c>
      <c r="BI209" s="177">
        <f t="shared" si="43"/>
        <v>0</v>
      </c>
      <c r="BJ209" s="16" t="s">
        <v>151</v>
      </c>
      <c r="BK209" s="177">
        <f t="shared" si="44"/>
        <v>0</v>
      </c>
      <c r="BL209" s="16" t="s">
        <v>201</v>
      </c>
      <c r="BM209" s="176" t="s">
        <v>1572</v>
      </c>
    </row>
    <row r="210" spans="1:65" s="2" customFormat="1" ht="24.2" customHeight="1">
      <c r="A210" s="31"/>
      <c r="B210" s="129"/>
      <c r="C210" s="164" t="s">
        <v>593</v>
      </c>
      <c r="D210" s="164" t="s">
        <v>176</v>
      </c>
      <c r="E210" s="165" t="s">
        <v>1573</v>
      </c>
      <c r="F210" s="166" t="s">
        <v>1574</v>
      </c>
      <c r="G210" s="167" t="s">
        <v>240</v>
      </c>
      <c r="H210" s="168">
        <v>1</v>
      </c>
      <c r="I210" s="169"/>
      <c r="J210" s="170">
        <f t="shared" si="35"/>
        <v>0</v>
      </c>
      <c r="K210" s="171"/>
      <c r="L210" s="32"/>
      <c r="M210" s="172" t="s">
        <v>1</v>
      </c>
      <c r="N210" s="173" t="s">
        <v>39</v>
      </c>
      <c r="O210" s="60"/>
      <c r="P210" s="174">
        <f t="shared" si="36"/>
        <v>0</v>
      </c>
      <c r="Q210" s="174">
        <v>3.0000000000000001E-5</v>
      </c>
      <c r="R210" s="174">
        <f t="shared" si="37"/>
        <v>3.0000000000000001E-5</v>
      </c>
      <c r="S210" s="174">
        <v>0</v>
      </c>
      <c r="T210" s="175">
        <f t="shared" si="3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201</v>
      </c>
      <c r="AT210" s="176" t="s">
        <v>176</v>
      </c>
      <c r="AU210" s="176" t="s">
        <v>151</v>
      </c>
      <c r="AY210" s="16" t="s">
        <v>173</v>
      </c>
      <c r="BE210" s="177">
        <f t="shared" si="39"/>
        <v>0</v>
      </c>
      <c r="BF210" s="177">
        <f t="shared" si="40"/>
        <v>0</v>
      </c>
      <c r="BG210" s="177">
        <f t="shared" si="41"/>
        <v>0</v>
      </c>
      <c r="BH210" s="177">
        <f t="shared" si="42"/>
        <v>0</v>
      </c>
      <c r="BI210" s="177">
        <f t="shared" si="43"/>
        <v>0</v>
      </c>
      <c r="BJ210" s="16" t="s">
        <v>151</v>
      </c>
      <c r="BK210" s="177">
        <f t="shared" si="44"/>
        <v>0</v>
      </c>
      <c r="BL210" s="16" t="s">
        <v>201</v>
      </c>
      <c r="BM210" s="176" t="s">
        <v>1575</v>
      </c>
    </row>
    <row r="211" spans="1:65" s="2" customFormat="1" ht="16.5" customHeight="1">
      <c r="A211" s="31"/>
      <c r="B211" s="129"/>
      <c r="C211" s="183" t="s">
        <v>294</v>
      </c>
      <c r="D211" s="183" t="s">
        <v>407</v>
      </c>
      <c r="E211" s="184" t="s">
        <v>1576</v>
      </c>
      <c r="F211" s="185" t="s">
        <v>1577</v>
      </c>
      <c r="G211" s="186" t="s">
        <v>240</v>
      </c>
      <c r="H211" s="187">
        <v>1</v>
      </c>
      <c r="I211" s="188"/>
      <c r="J211" s="189">
        <f t="shared" si="35"/>
        <v>0</v>
      </c>
      <c r="K211" s="190"/>
      <c r="L211" s="191"/>
      <c r="M211" s="192" t="s">
        <v>1</v>
      </c>
      <c r="N211" s="193" t="s">
        <v>39</v>
      </c>
      <c r="O211" s="60"/>
      <c r="P211" s="174">
        <f t="shared" si="36"/>
        <v>0</v>
      </c>
      <c r="Q211" s="174">
        <v>6.0000000000000002E-5</v>
      </c>
      <c r="R211" s="174">
        <f t="shared" si="37"/>
        <v>6.0000000000000002E-5</v>
      </c>
      <c r="S211" s="174">
        <v>0</v>
      </c>
      <c r="T211" s="175">
        <f t="shared" si="3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226</v>
      </c>
      <c r="AT211" s="176" t="s">
        <v>407</v>
      </c>
      <c r="AU211" s="176" t="s">
        <v>151</v>
      </c>
      <c r="AY211" s="16" t="s">
        <v>173</v>
      </c>
      <c r="BE211" s="177">
        <f t="shared" si="39"/>
        <v>0</v>
      </c>
      <c r="BF211" s="177">
        <f t="shared" si="40"/>
        <v>0</v>
      </c>
      <c r="BG211" s="177">
        <f t="shared" si="41"/>
        <v>0</v>
      </c>
      <c r="BH211" s="177">
        <f t="shared" si="42"/>
        <v>0</v>
      </c>
      <c r="BI211" s="177">
        <f t="shared" si="43"/>
        <v>0</v>
      </c>
      <c r="BJ211" s="16" t="s">
        <v>151</v>
      </c>
      <c r="BK211" s="177">
        <f t="shared" si="44"/>
        <v>0</v>
      </c>
      <c r="BL211" s="16" t="s">
        <v>201</v>
      </c>
      <c r="BM211" s="176" t="s">
        <v>1578</v>
      </c>
    </row>
    <row r="212" spans="1:65" s="2" customFormat="1" ht="24.2" customHeight="1">
      <c r="A212" s="31"/>
      <c r="B212" s="129"/>
      <c r="C212" s="164" t="s">
        <v>600</v>
      </c>
      <c r="D212" s="164" t="s">
        <v>176</v>
      </c>
      <c r="E212" s="165" t="s">
        <v>1579</v>
      </c>
      <c r="F212" s="166" t="s">
        <v>1580</v>
      </c>
      <c r="G212" s="167" t="s">
        <v>267</v>
      </c>
      <c r="H212" s="168">
        <v>0.115</v>
      </c>
      <c r="I212" s="169"/>
      <c r="J212" s="170">
        <f t="shared" si="35"/>
        <v>0</v>
      </c>
      <c r="K212" s="171"/>
      <c r="L212" s="32"/>
      <c r="M212" s="172" t="s">
        <v>1</v>
      </c>
      <c r="N212" s="173" t="s">
        <v>39</v>
      </c>
      <c r="O212" s="60"/>
      <c r="P212" s="174">
        <f t="shared" si="36"/>
        <v>0</v>
      </c>
      <c r="Q212" s="174">
        <v>0</v>
      </c>
      <c r="R212" s="174">
        <f t="shared" si="37"/>
        <v>0</v>
      </c>
      <c r="S212" s="174">
        <v>0</v>
      </c>
      <c r="T212" s="175">
        <f t="shared" si="38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201</v>
      </c>
      <c r="AT212" s="176" t="s">
        <v>176</v>
      </c>
      <c r="AU212" s="176" t="s">
        <v>151</v>
      </c>
      <c r="AY212" s="16" t="s">
        <v>173</v>
      </c>
      <c r="BE212" s="177">
        <f t="shared" si="39"/>
        <v>0</v>
      </c>
      <c r="BF212" s="177">
        <f t="shared" si="40"/>
        <v>0</v>
      </c>
      <c r="BG212" s="177">
        <f t="shared" si="41"/>
        <v>0</v>
      </c>
      <c r="BH212" s="177">
        <f t="shared" si="42"/>
        <v>0</v>
      </c>
      <c r="BI212" s="177">
        <f t="shared" si="43"/>
        <v>0</v>
      </c>
      <c r="BJ212" s="16" t="s">
        <v>151</v>
      </c>
      <c r="BK212" s="177">
        <f t="shared" si="44"/>
        <v>0</v>
      </c>
      <c r="BL212" s="16" t="s">
        <v>201</v>
      </c>
      <c r="BM212" s="176" t="s">
        <v>1581</v>
      </c>
    </row>
    <row r="213" spans="1:65" s="12" customFormat="1" ht="22.9" customHeight="1">
      <c r="B213" s="151"/>
      <c r="D213" s="152" t="s">
        <v>72</v>
      </c>
      <c r="E213" s="162" t="s">
        <v>1582</v>
      </c>
      <c r="F213" s="162" t="s">
        <v>1583</v>
      </c>
      <c r="I213" s="154"/>
      <c r="J213" s="163">
        <f>BK213</f>
        <v>0</v>
      </c>
      <c r="L213" s="151"/>
      <c r="M213" s="156"/>
      <c r="N213" s="157"/>
      <c r="O213" s="157"/>
      <c r="P213" s="158">
        <f>SUM(P214:P247)</f>
        <v>0</v>
      </c>
      <c r="Q213" s="157"/>
      <c r="R213" s="158">
        <f>SUM(R214:R247)</f>
        <v>3.6188049999999996</v>
      </c>
      <c r="S213" s="157"/>
      <c r="T213" s="159">
        <f>SUM(T214:T247)</f>
        <v>0.35</v>
      </c>
      <c r="AR213" s="152" t="s">
        <v>151</v>
      </c>
      <c r="AT213" s="160" t="s">
        <v>72</v>
      </c>
      <c r="AU213" s="160" t="s">
        <v>81</v>
      </c>
      <c r="AY213" s="152" t="s">
        <v>173</v>
      </c>
      <c r="BK213" s="161">
        <f>SUM(BK214:BK247)</f>
        <v>0</v>
      </c>
    </row>
    <row r="214" spans="1:65" s="2" customFormat="1" ht="16.5" customHeight="1">
      <c r="A214" s="31"/>
      <c r="B214" s="129"/>
      <c r="C214" s="164" t="s">
        <v>297</v>
      </c>
      <c r="D214" s="164" t="s">
        <v>176</v>
      </c>
      <c r="E214" s="165" t="s">
        <v>1584</v>
      </c>
      <c r="F214" s="166" t="s">
        <v>1585</v>
      </c>
      <c r="G214" s="167" t="s">
        <v>1442</v>
      </c>
      <c r="H214" s="168">
        <v>3</v>
      </c>
      <c r="I214" s="169"/>
      <c r="J214" s="170">
        <f t="shared" ref="J214:J247" si="45">ROUND(I214*H214,2)</f>
        <v>0</v>
      </c>
      <c r="K214" s="171"/>
      <c r="L214" s="32"/>
      <c r="M214" s="172" t="s">
        <v>1</v>
      </c>
      <c r="N214" s="173" t="s">
        <v>39</v>
      </c>
      <c r="O214" s="60"/>
      <c r="P214" s="174">
        <f t="shared" ref="P214:P247" si="46">O214*H214</f>
        <v>0</v>
      </c>
      <c r="Q214" s="174">
        <v>4.0000000000000001E-3</v>
      </c>
      <c r="R214" s="174">
        <f t="shared" ref="R214:R247" si="47">Q214*H214</f>
        <v>1.2E-2</v>
      </c>
      <c r="S214" s="174">
        <v>0</v>
      </c>
      <c r="T214" s="175">
        <f t="shared" ref="T214:T247" si="48"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201</v>
      </c>
      <c r="AT214" s="176" t="s">
        <v>176</v>
      </c>
      <c r="AU214" s="176" t="s">
        <v>151</v>
      </c>
      <c r="AY214" s="16" t="s">
        <v>173</v>
      </c>
      <c r="BE214" s="177">
        <f t="shared" ref="BE214:BE247" si="49">IF(N214="základná",J214,0)</f>
        <v>0</v>
      </c>
      <c r="BF214" s="177">
        <f t="shared" ref="BF214:BF247" si="50">IF(N214="znížená",J214,0)</f>
        <v>0</v>
      </c>
      <c r="BG214" s="177">
        <f t="shared" ref="BG214:BG247" si="51">IF(N214="zákl. prenesená",J214,0)</f>
        <v>0</v>
      </c>
      <c r="BH214" s="177">
        <f t="shared" ref="BH214:BH247" si="52">IF(N214="zníž. prenesená",J214,0)</f>
        <v>0</v>
      </c>
      <c r="BI214" s="177">
        <f t="shared" ref="BI214:BI247" si="53">IF(N214="nulová",J214,0)</f>
        <v>0</v>
      </c>
      <c r="BJ214" s="16" t="s">
        <v>151</v>
      </c>
      <c r="BK214" s="177">
        <f t="shared" ref="BK214:BK247" si="54">ROUND(I214*H214,2)</f>
        <v>0</v>
      </c>
      <c r="BL214" s="16" t="s">
        <v>201</v>
      </c>
      <c r="BM214" s="176" t="s">
        <v>1586</v>
      </c>
    </row>
    <row r="215" spans="1:65" s="2" customFormat="1" ht="24.2" customHeight="1">
      <c r="A215" s="31"/>
      <c r="B215" s="129"/>
      <c r="C215" s="164" t="s">
        <v>607</v>
      </c>
      <c r="D215" s="164" t="s">
        <v>176</v>
      </c>
      <c r="E215" s="165" t="s">
        <v>1587</v>
      </c>
      <c r="F215" s="166" t="s">
        <v>1588</v>
      </c>
      <c r="G215" s="167" t="s">
        <v>1442</v>
      </c>
      <c r="H215" s="168">
        <v>2</v>
      </c>
      <c r="I215" s="169"/>
      <c r="J215" s="170">
        <f t="shared" si="45"/>
        <v>0</v>
      </c>
      <c r="K215" s="171"/>
      <c r="L215" s="32"/>
      <c r="M215" s="172" t="s">
        <v>1</v>
      </c>
      <c r="N215" s="173" t="s">
        <v>39</v>
      </c>
      <c r="O215" s="60"/>
      <c r="P215" s="174">
        <f t="shared" si="46"/>
        <v>0</v>
      </c>
      <c r="Q215" s="174">
        <v>1.098E-2</v>
      </c>
      <c r="R215" s="174">
        <f t="shared" si="47"/>
        <v>2.196E-2</v>
      </c>
      <c r="S215" s="174">
        <v>0</v>
      </c>
      <c r="T215" s="175">
        <f t="shared" si="4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201</v>
      </c>
      <c r="AT215" s="176" t="s">
        <v>176</v>
      </c>
      <c r="AU215" s="176" t="s">
        <v>151</v>
      </c>
      <c r="AY215" s="16" t="s">
        <v>173</v>
      </c>
      <c r="BE215" s="177">
        <f t="shared" si="49"/>
        <v>0</v>
      </c>
      <c r="BF215" s="177">
        <f t="shared" si="50"/>
        <v>0</v>
      </c>
      <c r="BG215" s="177">
        <f t="shared" si="51"/>
        <v>0</v>
      </c>
      <c r="BH215" s="177">
        <f t="shared" si="52"/>
        <v>0</v>
      </c>
      <c r="BI215" s="177">
        <f t="shared" si="53"/>
        <v>0</v>
      </c>
      <c r="BJ215" s="16" t="s">
        <v>151</v>
      </c>
      <c r="BK215" s="177">
        <f t="shared" si="54"/>
        <v>0</v>
      </c>
      <c r="BL215" s="16" t="s">
        <v>201</v>
      </c>
      <c r="BM215" s="176" t="s">
        <v>1589</v>
      </c>
    </row>
    <row r="216" spans="1:65" s="2" customFormat="1" ht="24.2" customHeight="1">
      <c r="A216" s="31"/>
      <c r="B216" s="129"/>
      <c r="C216" s="183" t="s">
        <v>301</v>
      </c>
      <c r="D216" s="183" t="s">
        <v>407</v>
      </c>
      <c r="E216" s="184" t="s">
        <v>1590</v>
      </c>
      <c r="F216" s="185" t="s">
        <v>1591</v>
      </c>
      <c r="G216" s="186" t="s">
        <v>1442</v>
      </c>
      <c r="H216" s="187">
        <v>2</v>
      </c>
      <c r="I216" s="188"/>
      <c r="J216" s="189">
        <f t="shared" si="45"/>
        <v>0</v>
      </c>
      <c r="K216" s="190"/>
      <c r="L216" s="191"/>
      <c r="M216" s="192" t="s">
        <v>1</v>
      </c>
      <c r="N216" s="193" t="s">
        <v>39</v>
      </c>
      <c r="O216" s="60"/>
      <c r="P216" s="174">
        <f t="shared" si="46"/>
        <v>0</v>
      </c>
      <c r="Q216" s="174">
        <v>1.6000000000000001E-4</v>
      </c>
      <c r="R216" s="174">
        <f t="shared" si="47"/>
        <v>3.2000000000000003E-4</v>
      </c>
      <c r="S216" s="174">
        <v>0</v>
      </c>
      <c r="T216" s="175">
        <f t="shared" si="4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226</v>
      </c>
      <c r="AT216" s="176" t="s">
        <v>407</v>
      </c>
      <c r="AU216" s="176" t="s">
        <v>151</v>
      </c>
      <c r="AY216" s="16" t="s">
        <v>173</v>
      </c>
      <c r="BE216" s="177">
        <f t="shared" si="49"/>
        <v>0</v>
      </c>
      <c r="BF216" s="177">
        <f t="shared" si="50"/>
        <v>0</v>
      </c>
      <c r="BG216" s="177">
        <f t="shared" si="51"/>
        <v>0</v>
      </c>
      <c r="BH216" s="177">
        <f t="shared" si="52"/>
        <v>0</v>
      </c>
      <c r="BI216" s="177">
        <f t="shared" si="53"/>
        <v>0</v>
      </c>
      <c r="BJ216" s="16" t="s">
        <v>151</v>
      </c>
      <c r="BK216" s="177">
        <f t="shared" si="54"/>
        <v>0</v>
      </c>
      <c r="BL216" s="16" t="s">
        <v>201</v>
      </c>
      <c r="BM216" s="176" t="s">
        <v>1592</v>
      </c>
    </row>
    <row r="217" spans="1:65" s="2" customFormat="1" ht="24.2" customHeight="1">
      <c r="A217" s="31"/>
      <c r="B217" s="129"/>
      <c r="C217" s="164" t="s">
        <v>614</v>
      </c>
      <c r="D217" s="164" t="s">
        <v>176</v>
      </c>
      <c r="E217" s="165" t="s">
        <v>1593</v>
      </c>
      <c r="F217" s="166" t="s">
        <v>1594</v>
      </c>
      <c r="G217" s="167" t="s">
        <v>1442</v>
      </c>
      <c r="H217" s="168">
        <v>2</v>
      </c>
      <c r="I217" s="169"/>
      <c r="J217" s="170">
        <f t="shared" si="45"/>
        <v>0</v>
      </c>
      <c r="K217" s="171"/>
      <c r="L217" s="32"/>
      <c r="M217" s="172" t="s">
        <v>1</v>
      </c>
      <c r="N217" s="173" t="s">
        <v>39</v>
      </c>
      <c r="O217" s="60"/>
      <c r="P217" s="174">
        <f t="shared" si="46"/>
        <v>0</v>
      </c>
      <c r="Q217" s="174">
        <v>1.42E-3</v>
      </c>
      <c r="R217" s="174">
        <f t="shared" si="47"/>
        <v>2.8400000000000001E-3</v>
      </c>
      <c r="S217" s="174">
        <v>0</v>
      </c>
      <c r="T217" s="175">
        <f t="shared" si="4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201</v>
      </c>
      <c r="AT217" s="176" t="s">
        <v>176</v>
      </c>
      <c r="AU217" s="176" t="s">
        <v>151</v>
      </c>
      <c r="AY217" s="16" t="s">
        <v>173</v>
      </c>
      <c r="BE217" s="177">
        <f t="shared" si="49"/>
        <v>0</v>
      </c>
      <c r="BF217" s="177">
        <f t="shared" si="50"/>
        <v>0</v>
      </c>
      <c r="BG217" s="177">
        <f t="shared" si="51"/>
        <v>0</v>
      </c>
      <c r="BH217" s="177">
        <f t="shared" si="52"/>
        <v>0</v>
      </c>
      <c r="BI217" s="177">
        <f t="shared" si="53"/>
        <v>0</v>
      </c>
      <c r="BJ217" s="16" t="s">
        <v>151</v>
      </c>
      <c r="BK217" s="177">
        <f t="shared" si="54"/>
        <v>0</v>
      </c>
      <c r="BL217" s="16" t="s">
        <v>201</v>
      </c>
      <c r="BM217" s="176" t="s">
        <v>1595</v>
      </c>
    </row>
    <row r="218" spans="1:65" s="2" customFormat="1" ht="24.2" customHeight="1">
      <c r="A218" s="31"/>
      <c r="B218" s="129"/>
      <c r="C218" s="164" t="s">
        <v>304</v>
      </c>
      <c r="D218" s="164" t="s">
        <v>176</v>
      </c>
      <c r="E218" s="165" t="s">
        <v>1596</v>
      </c>
      <c r="F218" s="166" t="s">
        <v>1597</v>
      </c>
      <c r="G218" s="167" t="s">
        <v>1442</v>
      </c>
      <c r="H218" s="168">
        <v>4</v>
      </c>
      <c r="I218" s="169"/>
      <c r="J218" s="170">
        <f t="shared" si="45"/>
        <v>0</v>
      </c>
      <c r="K218" s="171"/>
      <c r="L218" s="32"/>
      <c r="M218" s="172" t="s">
        <v>1</v>
      </c>
      <c r="N218" s="173" t="s">
        <v>39</v>
      </c>
      <c r="O218" s="60"/>
      <c r="P218" s="174">
        <f t="shared" si="46"/>
        <v>0</v>
      </c>
      <c r="Q218" s="174">
        <v>1.75E-3</v>
      </c>
      <c r="R218" s="174">
        <f t="shared" si="47"/>
        <v>7.0000000000000001E-3</v>
      </c>
      <c r="S218" s="174">
        <v>0</v>
      </c>
      <c r="T218" s="175">
        <f t="shared" si="4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201</v>
      </c>
      <c r="AT218" s="176" t="s">
        <v>176</v>
      </c>
      <c r="AU218" s="176" t="s">
        <v>151</v>
      </c>
      <c r="AY218" s="16" t="s">
        <v>173</v>
      </c>
      <c r="BE218" s="177">
        <f t="shared" si="49"/>
        <v>0</v>
      </c>
      <c r="BF218" s="177">
        <f t="shared" si="50"/>
        <v>0</v>
      </c>
      <c r="BG218" s="177">
        <f t="shared" si="51"/>
        <v>0</v>
      </c>
      <c r="BH218" s="177">
        <f t="shared" si="52"/>
        <v>0</v>
      </c>
      <c r="BI218" s="177">
        <f t="shared" si="53"/>
        <v>0</v>
      </c>
      <c r="BJ218" s="16" t="s">
        <v>151</v>
      </c>
      <c r="BK218" s="177">
        <f t="shared" si="54"/>
        <v>0</v>
      </c>
      <c r="BL218" s="16" t="s">
        <v>201</v>
      </c>
      <c r="BM218" s="176" t="s">
        <v>1598</v>
      </c>
    </row>
    <row r="219" spans="1:65" s="2" customFormat="1" ht="16.5" customHeight="1">
      <c r="A219" s="31"/>
      <c r="B219" s="129"/>
      <c r="C219" s="164" t="s">
        <v>621</v>
      </c>
      <c r="D219" s="164" t="s">
        <v>176</v>
      </c>
      <c r="E219" s="165" t="s">
        <v>1599</v>
      </c>
      <c r="F219" s="166" t="s">
        <v>1600</v>
      </c>
      <c r="G219" s="167" t="s">
        <v>240</v>
      </c>
      <c r="H219" s="168">
        <v>170</v>
      </c>
      <c r="I219" s="169"/>
      <c r="J219" s="170">
        <f t="shared" si="45"/>
        <v>0</v>
      </c>
      <c r="K219" s="171"/>
      <c r="L219" s="32"/>
      <c r="M219" s="172" t="s">
        <v>1</v>
      </c>
      <c r="N219" s="173" t="s">
        <v>39</v>
      </c>
      <c r="O219" s="60"/>
      <c r="P219" s="174">
        <f t="shared" si="46"/>
        <v>0</v>
      </c>
      <c r="Q219" s="174">
        <v>0</v>
      </c>
      <c r="R219" s="174">
        <f t="shared" si="47"/>
        <v>0</v>
      </c>
      <c r="S219" s="174">
        <v>1E-3</v>
      </c>
      <c r="T219" s="175">
        <f t="shared" si="48"/>
        <v>0.17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201</v>
      </c>
      <c r="AT219" s="176" t="s">
        <v>176</v>
      </c>
      <c r="AU219" s="176" t="s">
        <v>151</v>
      </c>
      <c r="AY219" s="16" t="s">
        <v>173</v>
      </c>
      <c r="BE219" s="177">
        <f t="shared" si="49"/>
        <v>0</v>
      </c>
      <c r="BF219" s="177">
        <f t="shared" si="50"/>
        <v>0</v>
      </c>
      <c r="BG219" s="177">
        <f t="shared" si="51"/>
        <v>0</v>
      </c>
      <c r="BH219" s="177">
        <f t="shared" si="52"/>
        <v>0</v>
      </c>
      <c r="BI219" s="177">
        <f t="shared" si="53"/>
        <v>0</v>
      </c>
      <c r="BJ219" s="16" t="s">
        <v>151</v>
      </c>
      <c r="BK219" s="177">
        <f t="shared" si="54"/>
        <v>0</v>
      </c>
      <c r="BL219" s="16" t="s">
        <v>201</v>
      </c>
      <c r="BM219" s="176" t="s">
        <v>1601</v>
      </c>
    </row>
    <row r="220" spans="1:65" s="2" customFormat="1" ht="16.5" customHeight="1">
      <c r="A220" s="31"/>
      <c r="B220" s="129"/>
      <c r="C220" s="164" t="s">
        <v>308</v>
      </c>
      <c r="D220" s="164" t="s">
        <v>176</v>
      </c>
      <c r="E220" s="165" t="s">
        <v>1602</v>
      </c>
      <c r="F220" s="166" t="s">
        <v>1603</v>
      </c>
      <c r="G220" s="167" t="s">
        <v>240</v>
      </c>
      <c r="H220" s="168">
        <v>90</v>
      </c>
      <c r="I220" s="169"/>
      <c r="J220" s="170">
        <f t="shared" si="45"/>
        <v>0</v>
      </c>
      <c r="K220" s="171"/>
      <c r="L220" s="32"/>
      <c r="M220" s="172" t="s">
        <v>1</v>
      </c>
      <c r="N220" s="173" t="s">
        <v>39</v>
      </c>
      <c r="O220" s="60"/>
      <c r="P220" s="174">
        <f t="shared" si="46"/>
        <v>0</v>
      </c>
      <c r="Q220" s="174">
        <v>0</v>
      </c>
      <c r="R220" s="174">
        <f t="shared" si="47"/>
        <v>0</v>
      </c>
      <c r="S220" s="174">
        <v>2E-3</v>
      </c>
      <c r="T220" s="175">
        <f t="shared" si="48"/>
        <v>0.18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201</v>
      </c>
      <c r="AT220" s="176" t="s">
        <v>176</v>
      </c>
      <c r="AU220" s="176" t="s">
        <v>151</v>
      </c>
      <c r="AY220" s="16" t="s">
        <v>173</v>
      </c>
      <c r="BE220" s="177">
        <f t="shared" si="49"/>
        <v>0</v>
      </c>
      <c r="BF220" s="177">
        <f t="shared" si="50"/>
        <v>0</v>
      </c>
      <c r="BG220" s="177">
        <f t="shared" si="51"/>
        <v>0</v>
      </c>
      <c r="BH220" s="177">
        <f t="shared" si="52"/>
        <v>0</v>
      </c>
      <c r="BI220" s="177">
        <f t="shared" si="53"/>
        <v>0</v>
      </c>
      <c r="BJ220" s="16" t="s">
        <v>151</v>
      </c>
      <c r="BK220" s="177">
        <f t="shared" si="54"/>
        <v>0</v>
      </c>
      <c r="BL220" s="16" t="s">
        <v>201</v>
      </c>
      <c r="BM220" s="176" t="s">
        <v>1604</v>
      </c>
    </row>
    <row r="221" spans="1:65" s="2" customFormat="1" ht="24.2" customHeight="1">
      <c r="A221" s="31"/>
      <c r="B221" s="129"/>
      <c r="C221" s="164" t="s">
        <v>632</v>
      </c>
      <c r="D221" s="164" t="s">
        <v>176</v>
      </c>
      <c r="E221" s="165" t="s">
        <v>1605</v>
      </c>
      <c r="F221" s="166" t="s">
        <v>1606</v>
      </c>
      <c r="G221" s="167" t="s">
        <v>240</v>
      </c>
      <c r="H221" s="168">
        <v>130</v>
      </c>
      <c r="I221" s="169"/>
      <c r="J221" s="170">
        <f t="shared" si="45"/>
        <v>0</v>
      </c>
      <c r="K221" s="171"/>
      <c r="L221" s="32"/>
      <c r="M221" s="172" t="s">
        <v>1</v>
      </c>
      <c r="N221" s="173" t="s">
        <v>39</v>
      </c>
      <c r="O221" s="60"/>
      <c r="P221" s="174">
        <f t="shared" si="46"/>
        <v>0</v>
      </c>
      <c r="Q221" s="174">
        <v>1.3799999999999999E-3</v>
      </c>
      <c r="R221" s="174">
        <f t="shared" si="47"/>
        <v>0.1794</v>
      </c>
      <c r="S221" s="174">
        <v>0</v>
      </c>
      <c r="T221" s="175">
        <f t="shared" si="4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201</v>
      </c>
      <c r="AT221" s="176" t="s">
        <v>176</v>
      </c>
      <c r="AU221" s="176" t="s">
        <v>151</v>
      </c>
      <c r="AY221" s="16" t="s">
        <v>173</v>
      </c>
      <c r="BE221" s="177">
        <f t="shared" si="49"/>
        <v>0</v>
      </c>
      <c r="BF221" s="177">
        <f t="shared" si="50"/>
        <v>0</v>
      </c>
      <c r="BG221" s="177">
        <f t="shared" si="51"/>
        <v>0</v>
      </c>
      <c r="BH221" s="177">
        <f t="shared" si="52"/>
        <v>0</v>
      </c>
      <c r="BI221" s="177">
        <f t="shared" si="53"/>
        <v>0</v>
      </c>
      <c r="BJ221" s="16" t="s">
        <v>151</v>
      </c>
      <c r="BK221" s="177">
        <f t="shared" si="54"/>
        <v>0</v>
      </c>
      <c r="BL221" s="16" t="s">
        <v>201</v>
      </c>
      <c r="BM221" s="176" t="s">
        <v>1607</v>
      </c>
    </row>
    <row r="222" spans="1:65" s="2" customFormat="1" ht="24.2" customHeight="1">
      <c r="A222" s="31"/>
      <c r="B222" s="129"/>
      <c r="C222" s="164" t="s">
        <v>311</v>
      </c>
      <c r="D222" s="164" t="s">
        <v>176</v>
      </c>
      <c r="E222" s="165" t="s">
        <v>1608</v>
      </c>
      <c r="F222" s="166" t="s">
        <v>1609</v>
      </c>
      <c r="G222" s="167" t="s">
        <v>240</v>
      </c>
      <c r="H222" s="168">
        <v>86</v>
      </c>
      <c r="I222" s="169"/>
      <c r="J222" s="170">
        <f t="shared" si="45"/>
        <v>0</v>
      </c>
      <c r="K222" s="171"/>
      <c r="L222" s="32"/>
      <c r="M222" s="172" t="s">
        <v>1</v>
      </c>
      <c r="N222" s="173" t="s">
        <v>39</v>
      </c>
      <c r="O222" s="60"/>
      <c r="P222" s="174">
        <f t="shared" si="46"/>
        <v>0</v>
      </c>
      <c r="Q222" s="174">
        <v>3.0400000000000002E-3</v>
      </c>
      <c r="R222" s="174">
        <f t="shared" si="47"/>
        <v>0.26144000000000001</v>
      </c>
      <c r="S222" s="174">
        <v>0</v>
      </c>
      <c r="T222" s="175">
        <f t="shared" si="4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201</v>
      </c>
      <c r="AT222" s="176" t="s">
        <v>176</v>
      </c>
      <c r="AU222" s="176" t="s">
        <v>151</v>
      </c>
      <c r="AY222" s="16" t="s">
        <v>173</v>
      </c>
      <c r="BE222" s="177">
        <f t="shared" si="49"/>
        <v>0</v>
      </c>
      <c r="BF222" s="177">
        <f t="shared" si="50"/>
        <v>0</v>
      </c>
      <c r="BG222" s="177">
        <f t="shared" si="51"/>
        <v>0</v>
      </c>
      <c r="BH222" s="177">
        <f t="shared" si="52"/>
        <v>0</v>
      </c>
      <c r="BI222" s="177">
        <f t="shared" si="53"/>
        <v>0</v>
      </c>
      <c r="BJ222" s="16" t="s">
        <v>151</v>
      </c>
      <c r="BK222" s="177">
        <f t="shared" si="54"/>
        <v>0</v>
      </c>
      <c r="BL222" s="16" t="s">
        <v>201</v>
      </c>
      <c r="BM222" s="176" t="s">
        <v>1610</v>
      </c>
    </row>
    <row r="223" spans="1:65" s="2" customFormat="1" ht="24.2" customHeight="1">
      <c r="A223" s="31"/>
      <c r="B223" s="129"/>
      <c r="C223" s="164" t="s">
        <v>643</v>
      </c>
      <c r="D223" s="164" t="s">
        <v>176</v>
      </c>
      <c r="E223" s="165" t="s">
        <v>1611</v>
      </c>
      <c r="F223" s="166" t="s">
        <v>1612</v>
      </c>
      <c r="G223" s="167" t="s">
        <v>240</v>
      </c>
      <c r="H223" s="168">
        <v>87</v>
      </c>
      <c r="I223" s="169"/>
      <c r="J223" s="170">
        <f t="shared" si="45"/>
        <v>0</v>
      </c>
      <c r="K223" s="171"/>
      <c r="L223" s="32"/>
      <c r="M223" s="172" t="s">
        <v>1</v>
      </c>
      <c r="N223" s="173" t="s">
        <v>39</v>
      </c>
      <c r="O223" s="60"/>
      <c r="P223" s="174">
        <f t="shared" si="46"/>
        <v>0</v>
      </c>
      <c r="Q223" s="174">
        <v>4.8300000000000001E-3</v>
      </c>
      <c r="R223" s="174">
        <f t="shared" si="47"/>
        <v>0.42021000000000003</v>
      </c>
      <c r="S223" s="174">
        <v>0</v>
      </c>
      <c r="T223" s="175">
        <f t="shared" si="4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201</v>
      </c>
      <c r="AT223" s="176" t="s">
        <v>176</v>
      </c>
      <c r="AU223" s="176" t="s">
        <v>151</v>
      </c>
      <c r="AY223" s="16" t="s">
        <v>173</v>
      </c>
      <c r="BE223" s="177">
        <f t="shared" si="49"/>
        <v>0</v>
      </c>
      <c r="BF223" s="177">
        <f t="shared" si="50"/>
        <v>0</v>
      </c>
      <c r="BG223" s="177">
        <f t="shared" si="51"/>
        <v>0</v>
      </c>
      <c r="BH223" s="177">
        <f t="shared" si="52"/>
        <v>0</v>
      </c>
      <c r="BI223" s="177">
        <f t="shared" si="53"/>
        <v>0</v>
      </c>
      <c r="BJ223" s="16" t="s">
        <v>151</v>
      </c>
      <c r="BK223" s="177">
        <f t="shared" si="54"/>
        <v>0</v>
      </c>
      <c r="BL223" s="16" t="s">
        <v>201</v>
      </c>
      <c r="BM223" s="176" t="s">
        <v>1613</v>
      </c>
    </row>
    <row r="224" spans="1:65" s="2" customFormat="1" ht="24.2" customHeight="1">
      <c r="A224" s="31"/>
      <c r="B224" s="129"/>
      <c r="C224" s="164" t="s">
        <v>317</v>
      </c>
      <c r="D224" s="164" t="s">
        <v>176</v>
      </c>
      <c r="E224" s="165" t="s">
        <v>1614</v>
      </c>
      <c r="F224" s="166" t="s">
        <v>1615</v>
      </c>
      <c r="G224" s="167" t="s">
        <v>240</v>
      </c>
      <c r="H224" s="168">
        <v>87</v>
      </c>
      <c r="I224" s="169"/>
      <c r="J224" s="170">
        <f t="shared" si="45"/>
        <v>0</v>
      </c>
      <c r="K224" s="171"/>
      <c r="L224" s="32"/>
      <c r="M224" s="172" t="s">
        <v>1</v>
      </c>
      <c r="N224" s="173" t="s">
        <v>39</v>
      </c>
      <c r="O224" s="60"/>
      <c r="P224" s="174">
        <f t="shared" si="46"/>
        <v>0</v>
      </c>
      <c r="Q224" s="174">
        <v>4.2999999999999999E-4</v>
      </c>
      <c r="R224" s="174">
        <f t="shared" si="47"/>
        <v>3.7409999999999999E-2</v>
      </c>
      <c r="S224" s="174">
        <v>0</v>
      </c>
      <c r="T224" s="175">
        <f t="shared" si="4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201</v>
      </c>
      <c r="AT224" s="176" t="s">
        <v>176</v>
      </c>
      <c r="AU224" s="176" t="s">
        <v>151</v>
      </c>
      <c r="AY224" s="16" t="s">
        <v>173</v>
      </c>
      <c r="BE224" s="177">
        <f t="shared" si="49"/>
        <v>0</v>
      </c>
      <c r="BF224" s="177">
        <f t="shared" si="50"/>
        <v>0</v>
      </c>
      <c r="BG224" s="177">
        <f t="shared" si="51"/>
        <v>0</v>
      </c>
      <c r="BH224" s="177">
        <f t="shared" si="52"/>
        <v>0</v>
      </c>
      <c r="BI224" s="177">
        <f t="shared" si="53"/>
        <v>0</v>
      </c>
      <c r="BJ224" s="16" t="s">
        <v>151</v>
      </c>
      <c r="BK224" s="177">
        <f t="shared" si="54"/>
        <v>0</v>
      </c>
      <c r="BL224" s="16" t="s">
        <v>201</v>
      </c>
      <c r="BM224" s="176" t="s">
        <v>1616</v>
      </c>
    </row>
    <row r="225" spans="1:65" s="2" customFormat="1" ht="24.2" customHeight="1">
      <c r="A225" s="31"/>
      <c r="B225" s="129"/>
      <c r="C225" s="164" t="s">
        <v>652</v>
      </c>
      <c r="D225" s="164" t="s">
        <v>176</v>
      </c>
      <c r="E225" s="165" t="s">
        <v>1617</v>
      </c>
      <c r="F225" s="166" t="s">
        <v>1618</v>
      </c>
      <c r="G225" s="167" t="s">
        <v>240</v>
      </c>
      <c r="H225" s="168">
        <v>2</v>
      </c>
      <c r="I225" s="169"/>
      <c r="J225" s="170">
        <f t="shared" si="45"/>
        <v>0</v>
      </c>
      <c r="K225" s="171"/>
      <c r="L225" s="32"/>
      <c r="M225" s="172" t="s">
        <v>1</v>
      </c>
      <c r="N225" s="173" t="s">
        <v>39</v>
      </c>
      <c r="O225" s="60"/>
      <c r="P225" s="174">
        <f t="shared" si="46"/>
        <v>0</v>
      </c>
      <c r="Q225" s="174">
        <v>8.7000000000000001E-4</v>
      </c>
      <c r="R225" s="174">
        <f t="shared" si="47"/>
        <v>1.74E-3</v>
      </c>
      <c r="S225" s="174">
        <v>0</v>
      </c>
      <c r="T225" s="175">
        <f t="shared" si="4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201</v>
      </c>
      <c r="AT225" s="176" t="s">
        <v>176</v>
      </c>
      <c r="AU225" s="176" t="s">
        <v>151</v>
      </c>
      <c r="AY225" s="16" t="s">
        <v>173</v>
      </c>
      <c r="BE225" s="177">
        <f t="shared" si="49"/>
        <v>0</v>
      </c>
      <c r="BF225" s="177">
        <f t="shared" si="50"/>
        <v>0</v>
      </c>
      <c r="BG225" s="177">
        <f t="shared" si="51"/>
        <v>0</v>
      </c>
      <c r="BH225" s="177">
        <f t="shared" si="52"/>
        <v>0</v>
      </c>
      <c r="BI225" s="177">
        <f t="shared" si="53"/>
        <v>0</v>
      </c>
      <c r="BJ225" s="16" t="s">
        <v>151</v>
      </c>
      <c r="BK225" s="177">
        <f t="shared" si="54"/>
        <v>0</v>
      </c>
      <c r="BL225" s="16" t="s">
        <v>201</v>
      </c>
      <c r="BM225" s="176" t="s">
        <v>1619</v>
      </c>
    </row>
    <row r="226" spans="1:65" s="2" customFormat="1" ht="24.2" customHeight="1">
      <c r="A226" s="31"/>
      <c r="B226" s="129"/>
      <c r="C226" s="164" t="s">
        <v>322</v>
      </c>
      <c r="D226" s="164" t="s">
        <v>176</v>
      </c>
      <c r="E226" s="165" t="s">
        <v>1620</v>
      </c>
      <c r="F226" s="166" t="s">
        <v>1621</v>
      </c>
      <c r="G226" s="167" t="s">
        <v>240</v>
      </c>
      <c r="H226" s="168">
        <v>23</v>
      </c>
      <c r="I226" s="169"/>
      <c r="J226" s="170">
        <f t="shared" si="45"/>
        <v>0</v>
      </c>
      <c r="K226" s="171"/>
      <c r="L226" s="32"/>
      <c r="M226" s="172" t="s">
        <v>1</v>
      </c>
      <c r="N226" s="173" t="s">
        <v>39</v>
      </c>
      <c r="O226" s="60"/>
      <c r="P226" s="174">
        <f t="shared" si="46"/>
        <v>0</v>
      </c>
      <c r="Q226" s="174">
        <v>1.6999999999999999E-3</v>
      </c>
      <c r="R226" s="174">
        <f t="shared" si="47"/>
        <v>3.9099999999999996E-2</v>
      </c>
      <c r="S226" s="174">
        <v>0</v>
      </c>
      <c r="T226" s="175">
        <f t="shared" si="4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201</v>
      </c>
      <c r="AT226" s="176" t="s">
        <v>176</v>
      </c>
      <c r="AU226" s="176" t="s">
        <v>151</v>
      </c>
      <c r="AY226" s="16" t="s">
        <v>173</v>
      </c>
      <c r="BE226" s="177">
        <f t="shared" si="49"/>
        <v>0</v>
      </c>
      <c r="BF226" s="177">
        <f t="shared" si="50"/>
        <v>0</v>
      </c>
      <c r="BG226" s="177">
        <f t="shared" si="51"/>
        <v>0</v>
      </c>
      <c r="BH226" s="177">
        <f t="shared" si="52"/>
        <v>0</v>
      </c>
      <c r="BI226" s="177">
        <f t="shared" si="53"/>
        <v>0</v>
      </c>
      <c r="BJ226" s="16" t="s">
        <v>151</v>
      </c>
      <c r="BK226" s="177">
        <f t="shared" si="54"/>
        <v>0</v>
      </c>
      <c r="BL226" s="16" t="s">
        <v>201</v>
      </c>
      <c r="BM226" s="176" t="s">
        <v>1622</v>
      </c>
    </row>
    <row r="227" spans="1:65" s="2" customFormat="1" ht="24.2" customHeight="1">
      <c r="A227" s="31"/>
      <c r="B227" s="129"/>
      <c r="C227" s="164" t="s">
        <v>665</v>
      </c>
      <c r="D227" s="164" t="s">
        <v>176</v>
      </c>
      <c r="E227" s="165" t="s">
        <v>1623</v>
      </c>
      <c r="F227" s="166" t="s">
        <v>1624</v>
      </c>
      <c r="G227" s="167" t="s">
        <v>240</v>
      </c>
      <c r="H227" s="168">
        <v>6.5</v>
      </c>
      <c r="I227" s="169"/>
      <c r="J227" s="170">
        <f t="shared" si="45"/>
        <v>0</v>
      </c>
      <c r="K227" s="171"/>
      <c r="L227" s="32"/>
      <c r="M227" s="172" t="s">
        <v>1</v>
      </c>
      <c r="N227" s="173" t="s">
        <v>39</v>
      </c>
      <c r="O227" s="60"/>
      <c r="P227" s="174">
        <f t="shared" si="46"/>
        <v>0</v>
      </c>
      <c r="Q227" s="174">
        <v>1.49E-3</v>
      </c>
      <c r="R227" s="174">
        <f t="shared" si="47"/>
        <v>9.6849999999999992E-3</v>
      </c>
      <c r="S227" s="174">
        <v>0</v>
      </c>
      <c r="T227" s="175">
        <f t="shared" si="4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201</v>
      </c>
      <c r="AT227" s="176" t="s">
        <v>176</v>
      </c>
      <c r="AU227" s="176" t="s">
        <v>151</v>
      </c>
      <c r="AY227" s="16" t="s">
        <v>173</v>
      </c>
      <c r="BE227" s="177">
        <f t="shared" si="49"/>
        <v>0</v>
      </c>
      <c r="BF227" s="177">
        <f t="shared" si="50"/>
        <v>0</v>
      </c>
      <c r="BG227" s="177">
        <f t="shared" si="51"/>
        <v>0</v>
      </c>
      <c r="BH227" s="177">
        <f t="shared" si="52"/>
        <v>0</v>
      </c>
      <c r="BI227" s="177">
        <f t="shared" si="53"/>
        <v>0</v>
      </c>
      <c r="BJ227" s="16" t="s">
        <v>151</v>
      </c>
      <c r="BK227" s="177">
        <f t="shared" si="54"/>
        <v>0</v>
      </c>
      <c r="BL227" s="16" t="s">
        <v>201</v>
      </c>
      <c r="BM227" s="176" t="s">
        <v>1625</v>
      </c>
    </row>
    <row r="228" spans="1:65" s="2" customFormat="1" ht="24.2" customHeight="1">
      <c r="A228" s="31"/>
      <c r="B228" s="129"/>
      <c r="C228" s="164" t="s">
        <v>326</v>
      </c>
      <c r="D228" s="164" t="s">
        <v>176</v>
      </c>
      <c r="E228" s="165" t="s">
        <v>1626</v>
      </c>
      <c r="F228" s="166" t="s">
        <v>1627</v>
      </c>
      <c r="G228" s="167" t="s">
        <v>240</v>
      </c>
      <c r="H228" s="168">
        <v>67</v>
      </c>
      <c r="I228" s="169"/>
      <c r="J228" s="170">
        <f t="shared" si="45"/>
        <v>0</v>
      </c>
      <c r="K228" s="171"/>
      <c r="L228" s="32"/>
      <c r="M228" s="172" t="s">
        <v>1</v>
      </c>
      <c r="N228" s="173" t="s">
        <v>39</v>
      </c>
      <c r="O228" s="60"/>
      <c r="P228" s="174">
        <f t="shared" si="46"/>
        <v>0</v>
      </c>
      <c r="Q228" s="174">
        <v>2.8300000000000001E-3</v>
      </c>
      <c r="R228" s="174">
        <f t="shared" si="47"/>
        <v>0.18961</v>
      </c>
      <c r="S228" s="174">
        <v>0</v>
      </c>
      <c r="T228" s="175">
        <f t="shared" si="4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201</v>
      </c>
      <c r="AT228" s="176" t="s">
        <v>176</v>
      </c>
      <c r="AU228" s="176" t="s">
        <v>151</v>
      </c>
      <c r="AY228" s="16" t="s">
        <v>173</v>
      </c>
      <c r="BE228" s="177">
        <f t="shared" si="49"/>
        <v>0</v>
      </c>
      <c r="BF228" s="177">
        <f t="shared" si="50"/>
        <v>0</v>
      </c>
      <c r="BG228" s="177">
        <f t="shared" si="51"/>
        <v>0</v>
      </c>
      <c r="BH228" s="177">
        <f t="shared" si="52"/>
        <v>0</v>
      </c>
      <c r="BI228" s="177">
        <f t="shared" si="53"/>
        <v>0</v>
      </c>
      <c r="BJ228" s="16" t="s">
        <v>151</v>
      </c>
      <c r="BK228" s="177">
        <f t="shared" si="54"/>
        <v>0</v>
      </c>
      <c r="BL228" s="16" t="s">
        <v>201</v>
      </c>
      <c r="BM228" s="176" t="s">
        <v>1628</v>
      </c>
    </row>
    <row r="229" spans="1:65" s="2" customFormat="1" ht="24.2" customHeight="1">
      <c r="A229" s="31"/>
      <c r="B229" s="129"/>
      <c r="C229" s="164" t="s">
        <v>675</v>
      </c>
      <c r="D229" s="164" t="s">
        <v>176</v>
      </c>
      <c r="E229" s="165" t="s">
        <v>1629</v>
      </c>
      <c r="F229" s="166" t="s">
        <v>1630</v>
      </c>
      <c r="G229" s="167" t="s">
        <v>240</v>
      </c>
      <c r="H229" s="168">
        <v>21</v>
      </c>
      <c r="I229" s="169"/>
      <c r="J229" s="170">
        <f t="shared" si="45"/>
        <v>0</v>
      </c>
      <c r="K229" s="171"/>
      <c r="L229" s="32"/>
      <c r="M229" s="172" t="s">
        <v>1</v>
      </c>
      <c r="N229" s="173" t="s">
        <v>39</v>
      </c>
      <c r="O229" s="60"/>
      <c r="P229" s="174">
        <f t="shared" si="46"/>
        <v>0</v>
      </c>
      <c r="Q229" s="174">
        <v>7.9000000000000001E-4</v>
      </c>
      <c r="R229" s="174">
        <f t="shared" si="47"/>
        <v>1.6590000000000001E-2</v>
      </c>
      <c r="S229" s="174">
        <v>0</v>
      </c>
      <c r="T229" s="175">
        <f t="shared" si="4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201</v>
      </c>
      <c r="AT229" s="176" t="s">
        <v>176</v>
      </c>
      <c r="AU229" s="176" t="s">
        <v>151</v>
      </c>
      <c r="AY229" s="16" t="s">
        <v>173</v>
      </c>
      <c r="BE229" s="177">
        <f t="shared" si="49"/>
        <v>0</v>
      </c>
      <c r="BF229" s="177">
        <f t="shared" si="50"/>
        <v>0</v>
      </c>
      <c r="BG229" s="177">
        <f t="shared" si="51"/>
        <v>0</v>
      </c>
      <c r="BH229" s="177">
        <f t="shared" si="52"/>
        <v>0</v>
      </c>
      <c r="BI229" s="177">
        <f t="shared" si="53"/>
        <v>0</v>
      </c>
      <c r="BJ229" s="16" t="s">
        <v>151</v>
      </c>
      <c r="BK229" s="177">
        <f t="shared" si="54"/>
        <v>0</v>
      </c>
      <c r="BL229" s="16" t="s">
        <v>201</v>
      </c>
      <c r="BM229" s="176" t="s">
        <v>1631</v>
      </c>
    </row>
    <row r="230" spans="1:65" s="2" customFormat="1" ht="24.2" customHeight="1">
      <c r="A230" s="31"/>
      <c r="B230" s="129"/>
      <c r="C230" s="164" t="s">
        <v>329</v>
      </c>
      <c r="D230" s="164" t="s">
        <v>176</v>
      </c>
      <c r="E230" s="165" t="s">
        <v>1632</v>
      </c>
      <c r="F230" s="166" t="s">
        <v>1633</v>
      </c>
      <c r="G230" s="167" t="s">
        <v>240</v>
      </c>
      <c r="H230" s="168">
        <v>9</v>
      </c>
      <c r="I230" s="169"/>
      <c r="J230" s="170">
        <f t="shared" si="45"/>
        <v>0</v>
      </c>
      <c r="K230" s="171"/>
      <c r="L230" s="32"/>
      <c r="M230" s="172" t="s">
        <v>1</v>
      </c>
      <c r="N230" s="173" t="s">
        <v>39</v>
      </c>
      <c r="O230" s="60"/>
      <c r="P230" s="174">
        <f t="shared" si="46"/>
        <v>0</v>
      </c>
      <c r="Q230" s="174">
        <v>1.4599999999999999E-3</v>
      </c>
      <c r="R230" s="174">
        <f t="shared" si="47"/>
        <v>1.3139999999999999E-2</v>
      </c>
      <c r="S230" s="174">
        <v>0</v>
      </c>
      <c r="T230" s="175">
        <f t="shared" si="4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201</v>
      </c>
      <c r="AT230" s="176" t="s">
        <v>176</v>
      </c>
      <c r="AU230" s="176" t="s">
        <v>151</v>
      </c>
      <c r="AY230" s="16" t="s">
        <v>173</v>
      </c>
      <c r="BE230" s="177">
        <f t="shared" si="49"/>
        <v>0</v>
      </c>
      <c r="BF230" s="177">
        <f t="shared" si="50"/>
        <v>0</v>
      </c>
      <c r="BG230" s="177">
        <f t="shared" si="51"/>
        <v>0</v>
      </c>
      <c r="BH230" s="177">
        <f t="shared" si="52"/>
        <v>0</v>
      </c>
      <c r="BI230" s="177">
        <f t="shared" si="53"/>
        <v>0</v>
      </c>
      <c r="BJ230" s="16" t="s">
        <v>151</v>
      </c>
      <c r="BK230" s="177">
        <f t="shared" si="54"/>
        <v>0</v>
      </c>
      <c r="BL230" s="16" t="s">
        <v>201</v>
      </c>
      <c r="BM230" s="176" t="s">
        <v>1634</v>
      </c>
    </row>
    <row r="231" spans="1:65" s="2" customFormat="1" ht="21.75" customHeight="1">
      <c r="A231" s="31"/>
      <c r="B231" s="129"/>
      <c r="C231" s="164" t="s">
        <v>682</v>
      </c>
      <c r="D231" s="164" t="s">
        <v>176</v>
      </c>
      <c r="E231" s="165" t="s">
        <v>1635</v>
      </c>
      <c r="F231" s="166" t="s">
        <v>1636</v>
      </c>
      <c r="G231" s="167" t="s">
        <v>1442</v>
      </c>
      <c r="H231" s="168">
        <v>79</v>
      </c>
      <c r="I231" s="169"/>
      <c r="J231" s="170">
        <f t="shared" si="45"/>
        <v>0</v>
      </c>
      <c r="K231" s="171"/>
      <c r="L231" s="32"/>
      <c r="M231" s="172" t="s">
        <v>1</v>
      </c>
      <c r="N231" s="173" t="s">
        <v>39</v>
      </c>
      <c r="O231" s="60"/>
      <c r="P231" s="174">
        <f t="shared" si="46"/>
        <v>0</v>
      </c>
      <c r="Q231" s="174">
        <v>0</v>
      </c>
      <c r="R231" s="174">
        <f t="shared" si="47"/>
        <v>0</v>
      </c>
      <c r="S231" s="174">
        <v>0</v>
      </c>
      <c r="T231" s="175">
        <f t="shared" si="4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201</v>
      </c>
      <c r="AT231" s="176" t="s">
        <v>176</v>
      </c>
      <c r="AU231" s="176" t="s">
        <v>151</v>
      </c>
      <c r="AY231" s="16" t="s">
        <v>173</v>
      </c>
      <c r="BE231" s="177">
        <f t="shared" si="49"/>
        <v>0</v>
      </c>
      <c r="BF231" s="177">
        <f t="shared" si="50"/>
        <v>0</v>
      </c>
      <c r="BG231" s="177">
        <f t="shared" si="51"/>
        <v>0</v>
      </c>
      <c r="BH231" s="177">
        <f t="shared" si="52"/>
        <v>0</v>
      </c>
      <c r="BI231" s="177">
        <f t="shared" si="53"/>
        <v>0</v>
      </c>
      <c r="BJ231" s="16" t="s">
        <v>151</v>
      </c>
      <c r="BK231" s="177">
        <f t="shared" si="54"/>
        <v>0</v>
      </c>
      <c r="BL231" s="16" t="s">
        <v>201</v>
      </c>
      <c r="BM231" s="176" t="s">
        <v>1637</v>
      </c>
    </row>
    <row r="232" spans="1:65" s="2" customFormat="1" ht="21.75" customHeight="1">
      <c r="A232" s="31"/>
      <c r="B232" s="129"/>
      <c r="C232" s="164" t="s">
        <v>335</v>
      </c>
      <c r="D232" s="164" t="s">
        <v>176</v>
      </c>
      <c r="E232" s="165" t="s">
        <v>1638</v>
      </c>
      <c r="F232" s="166" t="s">
        <v>1639</v>
      </c>
      <c r="G232" s="167" t="s">
        <v>1442</v>
      </c>
      <c r="H232" s="168">
        <v>38</v>
      </c>
      <c r="I232" s="169"/>
      <c r="J232" s="170">
        <f t="shared" si="45"/>
        <v>0</v>
      </c>
      <c r="K232" s="171"/>
      <c r="L232" s="32"/>
      <c r="M232" s="172" t="s">
        <v>1</v>
      </c>
      <c r="N232" s="173" t="s">
        <v>39</v>
      </c>
      <c r="O232" s="60"/>
      <c r="P232" s="174">
        <f t="shared" si="46"/>
        <v>0</v>
      </c>
      <c r="Q232" s="174">
        <v>0</v>
      </c>
      <c r="R232" s="174">
        <f t="shared" si="47"/>
        <v>0</v>
      </c>
      <c r="S232" s="174">
        <v>0</v>
      </c>
      <c r="T232" s="175">
        <f t="shared" si="4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201</v>
      </c>
      <c r="AT232" s="176" t="s">
        <v>176</v>
      </c>
      <c r="AU232" s="176" t="s">
        <v>151</v>
      </c>
      <c r="AY232" s="16" t="s">
        <v>173</v>
      </c>
      <c r="BE232" s="177">
        <f t="shared" si="49"/>
        <v>0</v>
      </c>
      <c r="BF232" s="177">
        <f t="shared" si="50"/>
        <v>0</v>
      </c>
      <c r="BG232" s="177">
        <f t="shared" si="51"/>
        <v>0</v>
      </c>
      <c r="BH232" s="177">
        <f t="shared" si="52"/>
        <v>0</v>
      </c>
      <c r="BI232" s="177">
        <f t="shared" si="53"/>
        <v>0</v>
      </c>
      <c r="BJ232" s="16" t="s">
        <v>151</v>
      </c>
      <c r="BK232" s="177">
        <f t="shared" si="54"/>
        <v>0</v>
      </c>
      <c r="BL232" s="16" t="s">
        <v>201</v>
      </c>
      <c r="BM232" s="176" t="s">
        <v>1640</v>
      </c>
    </row>
    <row r="233" spans="1:65" s="2" customFormat="1" ht="16.5" customHeight="1">
      <c r="A233" s="31"/>
      <c r="B233" s="129"/>
      <c r="C233" s="164" t="s">
        <v>690</v>
      </c>
      <c r="D233" s="164" t="s">
        <v>176</v>
      </c>
      <c r="E233" s="165" t="s">
        <v>1641</v>
      </c>
      <c r="F233" s="166" t="s">
        <v>1642</v>
      </c>
      <c r="G233" s="167" t="s">
        <v>1442</v>
      </c>
      <c r="H233" s="168">
        <v>41</v>
      </c>
      <c r="I233" s="169"/>
      <c r="J233" s="170">
        <f t="shared" si="45"/>
        <v>0</v>
      </c>
      <c r="K233" s="171"/>
      <c r="L233" s="32"/>
      <c r="M233" s="172" t="s">
        <v>1</v>
      </c>
      <c r="N233" s="173" t="s">
        <v>39</v>
      </c>
      <c r="O233" s="60"/>
      <c r="P233" s="174">
        <f t="shared" si="46"/>
        <v>0</v>
      </c>
      <c r="Q233" s="174">
        <v>6.8999999999999997E-4</v>
      </c>
      <c r="R233" s="174">
        <f t="shared" si="47"/>
        <v>2.8289999999999999E-2</v>
      </c>
      <c r="S233" s="174">
        <v>0</v>
      </c>
      <c r="T233" s="175">
        <f t="shared" si="4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201</v>
      </c>
      <c r="AT233" s="176" t="s">
        <v>176</v>
      </c>
      <c r="AU233" s="176" t="s">
        <v>151</v>
      </c>
      <c r="AY233" s="16" t="s">
        <v>173</v>
      </c>
      <c r="BE233" s="177">
        <f t="shared" si="49"/>
        <v>0</v>
      </c>
      <c r="BF233" s="177">
        <f t="shared" si="50"/>
        <v>0</v>
      </c>
      <c r="BG233" s="177">
        <f t="shared" si="51"/>
        <v>0</v>
      </c>
      <c r="BH233" s="177">
        <f t="shared" si="52"/>
        <v>0</v>
      </c>
      <c r="BI233" s="177">
        <f t="shared" si="53"/>
        <v>0</v>
      </c>
      <c r="BJ233" s="16" t="s">
        <v>151</v>
      </c>
      <c r="BK233" s="177">
        <f t="shared" si="54"/>
        <v>0</v>
      </c>
      <c r="BL233" s="16" t="s">
        <v>201</v>
      </c>
      <c r="BM233" s="176" t="s">
        <v>1643</v>
      </c>
    </row>
    <row r="234" spans="1:65" s="2" customFormat="1" ht="21.75" customHeight="1">
      <c r="A234" s="31"/>
      <c r="B234" s="129"/>
      <c r="C234" s="164" t="s">
        <v>340</v>
      </c>
      <c r="D234" s="164" t="s">
        <v>176</v>
      </c>
      <c r="E234" s="165" t="s">
        <v>1644</v>
      </c>
      <c r="F234" s="166" t="s">
        <v>1645</v>
      </c>
      <c r="G234" s="167" t="s">
        <v>1442</v>
      </c>
      <c r="H234" s="168">
        <v>3</v>
      </c>
      <c r="I234" s="169"/>
      <c r="J234" s="170">
        <f t="shared" si="45"/>
        <v>0</v>
      </c>
      <c r="K234" s="171"/>
      <c r="L234" s="32"/>
      <c r="M234" s="172" t="s">
        <v>1</v>
      </c>
      <c r="N234" s="173" t="s">
        <v>39</v>
      </c>
      <c r="O234" s="60"/>
      <c r="P234" s="174">
        <f t="shared" si="46"/>
        <v>0</v>
      </c>
      <c r="Q234" s="174">
        <v>6.8999999999999997E-4</v>
      </c>
      <c r="R234" s="174">
        <f t="shared" si="47"/>
        <v>2.0699999999999998E-3</v>
      </c>
      <c r="S234" s="174">
        <v>0</v>
      </c>
      <c r="T234" s="175">
        <f t="shared" si="4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201</v>
      </c>
      <c r="AT234" s="176" t="s">
        <v>176</v>
      </c>
      <c r="AU234" s="176" t="s">
        <v>151</v>
      </c>
      <c r="AY234" s="16" t="s">
        <v>173</v>
      </c>
      <c r="BE234" s="177">
        <f t="shared" si="49"/>
        <v>0</v>
      </c>
      <c r="BF234" s="177">
        <f t="shared" si="50"/>
        <v>0</v>
      </c>
      <c r="BG234" s="177">
        <f t="shared" si="51"/>
        <v>0</v>
      </c>
      <c r="BH234" s="177">
        <f t="shared" si="52"/>
        <v>0</v>
      </c>
      <c r="BI234" s="177">
        <f t="shared" si="53"/>
        <v>0</v>
      </c>
      <c r="BJ234" s="16" t="s">
        <v>151</v>
      </c>
      <c r="BK234" s="177">
        <f t="shared" si="54"/>
        <v>0</v>
      </c>
      <c r="BL234" s="16" t="s">
        <v>201</v>
      </c>
      <c r="BM234" s="176" t="s">
        <v>1646</v>
      </c>
    </row>
    <row r="235" spans="1:65" s="2" customFormat="1" ht="16.5" customHeight="1">
      <c r="A235" s="31"/>
      <c r="B235" s="129"/>
      <c r="C235" s="164" t="s">
        <v>697</v>
      </c>
      <c r="D235" s="164" t="s">
        <v>176</v>
      </c>
      <c r="E235" s="165" t="s">
        <v>1647</v>
      </c>
      <c r="F235" s="166" t="s">
        <v>1648</v>
      </c>
      <c r="G235" s="167" t="s">
        <v>1442</v>
      </c>
      <c r="H235" s="168">
        <v>2</v>
      </c>
      <c r="I235" s="169"/>
      <c r="J235" s="170">
        <f t="shared" si="45"/>
        <v>0</v>
      </c>
      <c r="K235" s="171"/>
      <c r="L235" s="32"/>
      <c r="M235" s="172" t="s">
        <v>1</v>
      </c>
      <c r="N235" s="173" t="s">
        <v>39</v>
      </c>
      <c r="O235" s="60"/>
      <c r="P235" s="174">
        <f t="shared" si="46"/>
        <v>0</v>
      </c>
      <c r="Q235" s="174">
        <v>2.3000000000000001E-4</v>
      </c>
      <c r="R235" s="174">
        <f t="shared" si="47"/>
        <v>4.6000000000000001E-4</v>
      </c>
      <c r="S235" s="174">
        <v>0</v>
      </c>
      <c r="T235" s="175">
        <f t="shared" si="4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201</v>
      </c>
      <c r="AT235" s="176" t="s">
        <v>176</v>
      </c>
      <c r="AU235" s="176" t="s">
        <v>151</v>
      </c>
      <c r="AY235" s="16" t="s">
        <v>173</v>
      </c>
      <c r="BE235" s="177">
        <f t="shared" si="49"/>
        <v>0</v>
      </c>
      <c r="BF235" s="177">
        <f t="shared" si="50"/>
        <v>0</v>
      </c>
      <c r="BG235" s="177">
        <f t="shared" si="51"/>
        <v>0</v>
      </c>
      <c r="BH235" s="177">
        <f t="shared" si="52"/>
        <v>0</v>
      </c>
      <c r="BI235" s="177">
        <f t="shared" si="53"/>
        <v>0</v>
      </c>
      <c r="BJ235" s="16" t="s">
        <v>151</v>
      </c>
      <c r="BK235" s="177">
        <f t="shared" si="54"/>
        <v>0</v>
      </c>
      <c r="BL235" s="16" t="s">
        <v>201</v>
      </c>
      <c r="BM235" s="176" t="s">
        <v>1649</v>
      </c>
    </row>
    <row r="236" spans="1:65" s="2" customFormat="1" ht="16.5" customHeight="1">
      <c r="A236" s="31"/>
      <c r="B236" s="129"/>
      <c r="C236" s="164" t="s">
        <v>344</v>
      </c>
      <c r="D236" s="164" t="s">
        <v>176</v>
      </c>
      <c r="E236" s="165" t="s">
        <v>1650</v>
      </c>
      <c r="F236" s="166" t="s">
        <v>1651</v>
      </c>
      <c r="G236" s="167" t="s">
        <v>1442</v>
      </c>
      <c r="H236" s="168">
        <v>2</v>
      </c>
      <c r="I236" s="169"/>
      <c r="J236" s="170">
        <f t="shared" si="45"/>
        <v>0</v>
      </c>
      <c r="K236" s="171"/>
      <c r="L236" s="32"/>
      <c r="M236" s="172" t="s">
        <v>1</v>
      </c>
      <c r="N236" s="173" t="s">
        <v>39</v>
      </c>
      <c r="O236" s="60"/>
      <c r="P236" s="174">
        <f t="shared" si="46"/>
        <v>0</v>
      </c>
      <c r="Q236" s="174">
        <v>2.3000000000000001E-4</v>
      </c>
      <c r="R236" s="174">
        <f t="shared" si="47"/>
        <v>4.6000000000000001E-4</v>
      </c>
      <c r="S236" s="174">
        <v>0</v>
      </c>
      <c r="T236" s="175">
        <f t="shared" si="4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201</v>
      </c>
      <c r="AT236" s="176" t="s">
        <v>176</v>
      </c>
      <c r="AU236" s="176" t="s">
        <v>151</v>
      </c>
      <c r="AY236" s="16" t="s">
        <v>173</v>
      </c>
      <c r="BE236" s="177">
        <f t="shared" si="49"/>
        <v>0</v>
      </c>
      <c r="BF236" s="177">
        <f t="shared" si="50"/>
        <v>0</v>
      </c>
      <c r="BG236" s="177">
        <f t="shared" si="51"/>
        <v>0</v>
      </c>
      <c r="BH236" s="177">
        <f t="shared" si="52"/>
        <v>0</v>
      </c>
      <c r="BI236" s="177">
        <f t="shared" si="53"/>
        <v>0</v>
      </c>
      <c r="BJ236" s="16" t="s">
        <v>151</v>
      </c>
      <c r="BK236" s="177">
        <f t="shared" si="54"/>
        <v>0</v>
      </c>
      <c r="BL236" s="16" t="s">
        <v>201</v>
      </c>
      <c r="BM236" s="176" t="s">
        <v>1652</v>
      </c>
    </row>
    <row r="237" spans="1:65" s="2" customFormat="1" ht="16.5" customHeight="1">
      <c r="A237" s="31"/>
      <c r="B237" s="129"/>
      <c r="C237" s="164" t="s">
        <v>704</v>
      </c>
      <c r="D237" s="164" t="s">
        <v>176</v>
      </c>
      <c r="E237" s="165" t="s">
        <v>1653</v>
      </c>
      <c r="F237" s="166" t="s">
        <v>1654</v>
      </c>
      <c r="G237" s="167" t="s">
        <v>1442</v>
      </c>
      <c r="H237" s="168">
        <v>1</v>
      </c>
      <c r="I237" s="169"/>
      <c r="J237" s="170">
        <f t="shared" si="45"/>
        <v>0</v>
      </c>
      <c r="K237" s="171"/>
      <c r="L237" s="32"/>
      <c r="M237" s="172" t="s">
        <v>1</v>
      </c>
      <c r="N237" s="173" t="s">
        <v>39</v>
      </c>
      <c r="O237" s="60"/>
      <c r="P237" s="174">
        <f t="shared" si="46"/>
        <v>0</v>
      </c>
      <c r="Q237" s="174">
        <v>9.0000000000000006E-5</v>
      </c>
      <c r="R237" s="174">
        <f t="shared" si="47"/>
        <v>9.0000000000000006E-5</v>
      </c>
      <c r="S237" s="174">
        <v>0</v>
      </c>
      <c r="T237" s="175">
        <f t="shared" si="4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201</v>
      </c>
      <c r="AT237" s="176" t="s">
        <v>176</v>
      </c>
      <c r="AU237" s="176" t="s">
        <v>151</v>
      </c>
      <c r="AY237" s="16" t="s">
        <v>173</v>
      </c>
      <c r="BE237" s="177">
        <f t="shared" si="49"/>
        <v>0</v>
      </c>
      <c r="BF237" s="177">
        <f t="shared" si="50"/>
        <v>0</v>
      </c>
      <c r="BG237" s="177">
        <f t="shared" si="51"/>
        <v>0</v>
      </c>
      <c r="BH237" s="177">
        <f t="shared" si="52"/>
        <v>0</v>
      </c>
      <c r="BI237" s="177">
        <f t="shared" si="53"/>
        <v>0</v>
      </c>
      <c r="BJ237" s="16" t="s">
        <v>151</v>
      </c>
      <c r="BK237" s="177">
        <f t="shared" si="54"/>
        <v>0</v>
      </c>
      <c r="BL237" s="16" t="s">
        <v>201</v>
      </c>
      <c r="BM237" s="176" t="s">
        <v>1655</v>
      </c>
    </row>
    <row r="238" spans="1:65" s="2" customFormat="1" ht="16.5" customHeight="1">
      <c r="A238" s="31"/>
      <c r="B238" s="129"/>
      <c r="C238" s="164" t="s">
        <v>349</v>
      </c>
      <c r="D238" s="164" t="s">
        <v>176</v>
      </c>
      <c r="E238" s="165" t="s">
        <v>1656</v>
      </c>
      <c r="F238" s="166" t="s">
        <v>1657</v>
      </c>
      <c r="G238" s="167" t="s">
        <v>1442</v>
      </c>
      <c r="H238" s="168">
        <v>5</v>
      </c>
      <c r="I238" s="169"/>
      <c r="J238" s="170">
        <f t="shared" si="45"/>
        <v>0</v>
      </c>
      <c r="K238" s="171"/>
      <c r="L238" s="32"/>
      <c r="M238" s="172" t="s">
        <v>1</v>
      </c>
      <c r="N238" s="173" t="s">
        <v>39</v>
      </c>
      <c r="O238" s="60"/>
      <c r="P238" s="174">
        <f t="shared" si="46"/>
        <v>0</v>
      </c>
      <c r="Q238" s="174">
        <v>2.7E-4</v>
      </c>
      <c r="R238" s="174">
        <f t="shared" si="47"/>
        <v>1.3500000000000001E-3</v>
      </c>
      <c r="S238" s="174">
        <v>0</v>
      </c>
      <c r="T238" s="175">
        <f t="shared" si="4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201</v>
      </c>
      <c r="AT238" s="176" t="s">
        <v>176</v>
      </c>
      <c r="AU238" s="176" t="s">
        <v>151</v>
      </c>
      <c r="AY238" s="16" t="s">
        <v>173</v>
      </c>
      <c r="BE238" s="177">
        <f t="shared" si="49"/>
        <v>0</v>
      </c>
      <c r="BF238" s="177">
        <f t="shared" si="50"/>
        <v>0</v>
      </c>
      <c r="BG238" s="177">
        <f t="shared" si="51"/>
        <v>0</v>
      </c>
      <c r="BH238" s="177">
        <f t="shared" si="52"/>
        <v>0</v>
      </c>
      <c r="BI238" s="177">
        <f t="shared" si="53"/>
        <v>0</v>
      </c>
      <c r="BJ238" s="16" t="s">
        <v>151</v>
      </c>
      <c r="BK238" s="177">
        <f t="shared" si="54"/>
        <v>0</v>
      </c>
      <c r="BL238" s="16" t="s">
        <v>201</v>
      </c>
      <c r="BM238" s="176" t="s">
        <v>1658</v>
      </c>
    </row>
    <row r="239" spans="1:65" s="2" customFormat="1" ht="21.75" customHeight="1">
      <c r="A239" s="31"/>
      <c r="B239" s="129"/>
      <c r="C239" s="164" t="s">
        <v>712</v>
      </c>
      <c r="D239" s="164" t="s">
        <v>176</v>
      </c>
      <c r="E239" s="165" t="s">
        <v>1659</v>
      </c>
      <c r="F239" s="166" t="s">
        <v>1660</v>
      </c>
      <c r="G239" s="167" t="s">
        <v>1442</v>
      </c>
      <c r="H239" s="168">
        <v>9</v>
      </c>
      <c r="I239" s="169"/>
      <c r="J239" s="170">
        <f t="shared" si="45"/>
        <v>0</v>
      </c>
      <c r="K239" s="171"/>
      <c r="L239" s="32"/>
      <c r="M239" s="172" t="s">
        <v>1</v>
      </c>
      <c r="N239" s="173" t="s">
        <v>39</v>
      </c>
      <c r="O239" s="60"/>
      <c r="P239" s="174">
        <f t="shared" si="46"/>
        <v>0</v>
      </c>
      <c r="Q239" s="174">
        <v>2.5999999999999998E-4</v>
      </c>
      <c r="R239" s="174">
        <f t="shared" si="47"/>
        <v>2.3399999999999996E-3</v>
      </c>
      <c r="S239" s="174">
        <v>0</v>
      </c>
      <c r="T239" s="175">
        <f t="shared" si="4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201</v>
      </c>
      <c r="AT239" s="176" t="s">
        <v>176</v>
      </c>
      <c r="AU239" s="176" t="s">
        <v>151</v>
      </c>
      <c r="AY239" s="16" t="s">
        <v>173</v>
      </c>
      <c r="BE239" s="177">
        <f t="shared" si="49"/>
        <v>0</v>
      </c>
      <c r="BF239" s="177">
        <f t="shared" si="50"/>
        <v>0</v>
      </c>
      <c r="BG239" s="177">
        <f t="shared" si="51"/>
        <v>0</v>
      </c>
      <c r="BH239" s="177">
        <f t="shared" si="52"/>
        <v>0</v>
      </c>
      <c r="BI239" s="177">
        <f t="shared" si="53"/>
        <v>0</v>
      </c>
      <c r="BJ239" s="16" t="s">
        <v>151</v>
      </c>
      <c r="BK239" s="177">
        <f t="shared" si="54"/>
        <v>0</v>
      </c>
      <c r="BL239" s="16" t="s">
        <v>201</v>
      </c>
      <c r="BM239" s="176" t="s">
        <v>1661</v>
      </c>
    </row>
    <row r="240" spans="1:65" s="2" customFormat="1" ht="16.5" customHeight="1">
      <c r="A240" s="31"/>
      <c r="B240" s="129"/>
      <c r="C240" s="164" t="s">
        <v>353</v>
      </c>
      <c r="D240" s="164" t="s">
        <v>176</v>
      </c>
      <c r="E240" s="165" t="s">
        <v>1662</v>
      </c>
      <c r="F240" s="166" t="s">
        <v>1663</v>
      </c>
      <c r="G240" s="167" t="s">
        <v>1442</v>
      </c>
      <c r="H240" s="168">
        <v>1</v>
      </c>
      <c r="I240" s="169"/>
      <c r="J240" s="170">
        <f t="shared" si="45"/>
        <v>0</v>
      </c>
      <c r="K240" s="171"/>
      <c r="L240" s="32"/>
      <c r="M240" s="172" t="s">
        <v>1</v>
      </c>
      <c r="N240" s="173" t="s">
        <v>39</v>
      </c>
      <c r="O240" s="60"/>
      <c r="P240" s="174">
        <f t="shared" si="46"/>
        <v>0</v>
      </c>
      <c r="Q240" s="174">
        <v>2.5999999999999998E-4</v>
      </c>
      <c r="R240" s="174">
        <f t="shared" si="47"/>
        <v>2.5999999999999998E-4</v>
      </c>
      <c r="S240" s="174">
        <v>0</v>
      </c>
      <c r="T240" s="175">
        <f t="shared" si="4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201</v>
      </c>
      <c r="AT240" s="176" t="s">
        <v>176</v>
      </c>
      <c r="AU240" s="176" t="s">
        <v>151</v>
      </c>
      <c r="AY240" s="16" t="s">
        <v>173</v>
      </c>
      <c r="BE240" s="177">
        <f t="shared" si="49"/>
        <v>0</v>
      </c>
      <c r="BF240" s="177">
        <f t="shared" si="50"/>
        <v>0</v>
      </c>
      <c r="BG240" s="177">
        <f t="shared" si="51"/>
        <v>0</v>
      </c>
      <c r="BH240" s="177">
        <f t="shared" si="52"/>
        <v>0</v>
      </c>
      <c r="BI240" s="177">
        <f t="shared" si="53"/>
        <v>0</v>
      </c>
      <c r="BJ240" s="16" t="s">
        <v>151</v>
      </c>
      <c r="BK240" s="177">
        <f t="shared" si="54"/>
        <v>0</v>
      </c>
      <c r="BL240" s="16" t="s">
        <v>201</v>
      </c>
      <c r="BM240" s="176" t="s">
        <v>1664</v>
      </c>
    </row>
    <row r="241" spans="1:65" s="2" customFormat="1" ht="24.2" customHeight="1">
      <c r="A241" s="31"/>
      <c r="B241" s="129"/>
      <c r="C241" s="164" t="s">
        <v>717</v>
      </c>
      <c r="D241" s="164" t="s">
        <v>176</v>
      </c>
      <c r="E241" s="165" t="s">
        <v>1665</v>
      </c>
      <c r="F241" s="166" t="s">
        <v>1666</v>
      </c>
      <c r="G241" s="167" t="s">
        <v>1442</v>
      </c>
      <c r="H241" s="168">
        <v>4</v>
      </c>
      <c r="I241" s="169"/>
      <c r="J241" s="170">
        <f t="shared" si="45"/>
        <v>0</v>
      </c>
      <c r="K241" s="171"/>
      <c r="L241" s="32"/>
      <c r="M241" s="172" t="s">
        <v>1</v>
      </c>
      <c r="N241" s="173" t="s">
        <v>39</v>
      </c>
      <c r="O241" s="60"/>
      <c r="P241" s="174">
        <f t="shared" si="46"/>
        <v>0</v>
      </c>
      <c r="Q241" s="174">
        <v>2.5999999999999998E-4</v>
      </c>
      <c r="R241" s="174">
        <f t="shared" si="47"/>
        <v>1.0399999999999999E-3</v>
      </c>
      <c r="S241" s="174">
        <v>0</v>
      </c>
      <c r="T241" s="175">
        <f t="shared" si="4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201</v>
      </c>
      <c r="AT241" s="176" t="s">
        <v>176</v>
      </c>
      <c r="AU241" s="176" t="s">
        <v>151</v>
      </c>
      <c r="AY241" s="16" t="s">
        <v>173</v>
      </c>
      <c r="BE241" s="177">
        <f t="shared" si="49"/>
        <v>0</v>
      </c>
      <c r="BF241" s="177">
        <f t="shared" si="50"/>
        <v>0</v>
      </c>
      <c r="BG241" s="177">
        <f t="shared" si="51"/>
        <v>0</v>
      </c>
      <c r="BH241" s="177">
        <f t="shared" si="52"/>
        <v>0</v>
      </c>
      <c r="BI241" s="177">
        <f t="shared" si="53"/>
        <v>0</v>
      </c>
      <c r="BJ241" s="16" t="s">
        <v>151</v>
      </c>
      <c r="BK241" s="177">
        <f t="shared" si="54"/>
        <v>0</v>
      </c>
      <c r="BL241" s="16" t="s">
        <v>201</v>
      </c>
      <c r="BM241" s="176" t="s">
        <v>1667</v>
      </c>
    </row>
    <row r="242" spans="1:65" s="2" customFormat="1" ht="16.5" customHeight="1">
      <c r="A242" s="31"/>
      <c r="B242" s="129"/>
      <c r="C242" s="164" t="s">
        <v>358</v>
      </c>
      <c r="D242" s="164" t="s">
        <v>176</v>
      </c>
      <c r="E242" s="165" t="s">
        <v>1668</v>
      </c>
      <c r="F242" s="166" t="s">
        <v>1669</v>
      </c>
      <c r="G242" s="167" t="s">
        <v>710</v>
      </c>
      <c r="H242" s="168">
        <v>150</v>
      </c>
      <c r="I242" s="169"/>
      <c r="J242" s="170">
        <f t="shared" si="45"/>
        <v>0</v>
      </c>
      <c r="K242" s="171"/>
      <c r="L242" s="32"/>
      <c r="M242" s="172" t="s">
        <v>1</v>
      </c>
      <c r="N242" s="173" t="s">
        <v>39</v>
      </c>
      <c r="O242" s="60"/>
      <c r="P242" s="174">
        <f t="shared" si="46"/>
        <v>0</v>
      </c>
      <c r="Q242" s="174">
        <v>7.9000000000000008E-3</v>
      </c>
      <c r="R242" s="174">
        <f t="shared" si="47"/>
        <v>1.1850000000000001</v>
      </c>
      <c r="S242" s="174">
        <v>0</v>
      </c>
      <c r="T242" s="175">
        <f t="shared" si="4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201</v>
      </c>
      <c r="AT242" s="176" t="s">
        <v>176</v>
      </c>
      <c r="AU242" s="176" t="s">
        <v>151</v>
      </c>
      <c r="AY242" s="16" t="s">
        <v>173</v>
      </c>
      <c r="BE242" s="177">
        <f t="shared" si="49"/>
        <v>0</v>
      </c>
      <c r="BF242" s="177">
        <f t="shared" si="50"/>
        <v>0</v>
      </c>
      <c r="BG242" s="177">
        <f t="shared" si="51"/>
        <v>0</v>
      </c>
      <c r="BH242" s="177">
        <f t="shared" si="52"/>
        <v>0</v>
      </c>
      <c r="BI242" s="177">
        <f t="shared" si="53"/>
        <v>0</v>
      </c>
      <c r="BJ242" s="16" t="s">
        <v>151</v>
      </c>
      <c r="BK242" s="177">
        <f t="shared" si="54"/>
        <v>0</v>
      </c>
      <c r="BL242" s="16" t="s">
        <v>201</v>
      </c>
      <c r="BM242" s="176" t="s">
        <v>1670</v>
      </c>
    </row>
    <row r="243" spans="1:65" s="2" customFormat="1" ht="16.5" customHeight="1">
      <c r="A243" s="31"/>
      <c r="B243" s="129"/>
      <c r="C243" s="164" t="s">
        <v>729</v>
      </c>
      <c r="D243" s="164" t="s">
        <v>176</v>
      </c>
      <c r="E243" s="165" t="s">
        <v>1671</v>
      </c>
      <c r="F243" s="166" t="s">
        <v>1672</v>
      </c>
      <c r="G243" s="167" t="s">
        <v>710</v>
      </c>
      <c r="H243" s="168">
        <v>150</v>
      </c>
      <c r="I243" s="169"/>
      <c r="J243" s="170">
        <f t="shared" si="45"/>
        <v>0</v>
      </c>
      <c r="K243" s="171"/>
      <c r="L243" s="32"/>
      <c r="M243" s="172" t="s">
        <v>1</v>
      </c>
      <c r="N243" s="173" t="s">
        <v>39</v>
      </c>
      <c r="O243" s="60"/>
      <c r="P243" s="174">
        <f t="shared" si="46"/>
        <v>0</v>
      </c>
      <c r="Q243" s="174">
        <v>7.9000000000000008E-3</v>
      </c>
      <c r="R243" s="174">
        <f t="shared" si="47"/>
        <v>1.1850000000000001</v>
      </c>
      <c r="S243" s="174">
        <v>0</v>
      </c>
      <c r="T243" s="175">
        <f t="shared" si="4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201</v>
      </c>
      <c r="AT243" s="176" t="s">
        <v>176</v>
      </c>
      <c r="AU243" s="176" t="s">
        <v>151</v>
      </c>
      <c r="AY243" s="16" t="s">
        <v>173</v>
      </c>
      <c r="BE243" s="177">
        <f t="shared" si="49"/>
        <v>0</v>
      </c>
      <c r="BF243" s="177">
        <f t="shared" si="50"/>
        <v>0</v>
      </c>
      <c r="BG243" s="177">
        <f t="shared" si="51"/>
        <v>0</v>
      </c>
      <c r="BH243" s="177">
        <f t="shared" si="52"/>
        <v>0</v>
      </c>
      <c r="BI243" s="177">
        <f t="shared" si="53"/>
        <v>0</v>
      </c>
      <c r="BJ243" s="16" t="s">
        <v>151</v>
      </c>
      <c r="BK243" s="177">
        <f t="shared" si="54"/>
        <v>0</v>
      </c>
      <c r="BL243" s="16" t="s">
        <v>201</v>
      </c>
      <c r="BM243" s="176" t="s">
        <v>1673</v>
      </c>
    </row>
    <row r="244" spans="1:65" s="2" customFormat="1" ht="16.5" customHeight="1">
      <c r="A244" s="31"/>
      <c r="B244" s="129"/>
      <c r="C244" s="164" t="s">
        <v>362</v>
      </c>
      <c r="D244" s="164" t="s">
        <v>176</v>
      </c>
      <c r="E244" s="165" t="s">
        <v>1674</v>
      </c>
      <c r="F244" s="166" t="s">
        <v>1675</v>
      </c>
      <c r="G244" s="167" t="s">
        <v>240</v>
      </c>
      <c r="H244" s="168">
        <v>345.5</v>
      </c>
      <c r="I244" s="169"/>
      <c r="J244" s="170">
        <f t="shared" si="45"/>
        <v>0</v>
      </c>
      <c r="K244" s="171"/>
      <c r="L244" s="32"/>
      <c r="M244" s="172" t="s">
        <v>1</v>
      </c>
      <c r="N244" s="173" t="s">
        <v>39</v>
      </c>
      <c r="O244" s="60"/>
      <c r="P244" s="174">
        <f t="shared" si="46"/>
        <v>0</v>
      </c>
      <c r="Q244" s="174">
        <v>0</v>
      </c>
      <c r="R244" s="174">
        <f t="shared" si="47"/>
        <v>0</v>
      </c>
      <c r="S244" s="174">
        <v>0</v>
      </c>
      <c r="T244" s="175">
        <f t="shared" si="4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201</v>
      </c>
      <c r="AT244" s="176" t="s">
        <v>176</v>
      </c>
      <c r="AU244" s="176" t="s">
        <v>151</v>
      </c>
      <c r="AY244" s="16" t="s">
        <v>173</v>
      </c>
      <c r="BE244" s="177">
        <f t="shared" si="49"/>
        <v>0</v>
      </c>
      <c r="BF244" s="177">
        <f t="shared" si="50"/>
        <v>0</v>
      </c>
      <c r="BG244" s="177">
        <f t="shared" si="51"/>
        <v>0</v>
      </c>
      <c r="BH244" s="177">
        <f t="shared" si="52"/>
        <v>0</v>
      </c>
      <c r="BI244" s="177">
        <f t="shared" si="53"/>
        <v>0</v>
      </c>
      <c r="BJ244" s="16" t="s">
        <v>151</v>
      </c>
      <c r="BK244" s="177">
        <f t="shared" si="54"/>
        <v>0</v>
      </c>
      <c r="BL244" s="16" t="s">
        <v>201</v>
      </c>
      <c r="BM244" s="176" t="s">
        <v>1676</v>
      </c>
    </row>
    <row r="245" spans="1:65" s="2" customFormat="1" ht="16.5" customHeight="1">
      <c r="A245" s="31"/>
      <c r="B245" s="129"/>
      <c r="C245" s="164" t="s">
        <v>721</v>
      </c>
      <c r="D245" s="164" t="s">
        <v>176</v>
      </c>
      <c r="E245" s="165" t="s">
        <v>1677</v>
      </c>
      <c r="F245" s="166" t="s">
        <v>1678</v>
      </c>
      <c r="G245" s="167" t="s">
        <v>240</v>
      </c>
      <c r="H245" s="168">
        <v>173</v>
      </c>
      <c r="I245" s="169"/>
      <c r="J245" s="170">
        <f t="shared" si="45"/>
        <v>0</v>
      </c>
      <c r="K245" s="171"/>
      <c r="L245" s="32"/>
      <c r="M245" s="172" t="s">
        <v>1</v>
      </c>
      <c r="N245" s="173" t="s">
        <v>39</v>
      </c>
      <c r="O245" s="60"/>
      <c r="P245" s="174">
        <f t="shared" si="46"/>
        <v>0</v>
      </c>
      <c r="Q245" s="174">
        <v>0</v>
      </c>
      <c r="R245" s="174">
        <f t="shared" si="47"/>
        <v>0</v>
      </c>
      <c r="S245" s="174">
        <v>0</v>
      </c>
      <c r="T245" s="175">
        <f t="shared" si="4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201</v>
      </c>
      <c r="AT245" s="176" t="s">
        <v>176</v>
      </c>
      <c r="AU245" s="176" t="s">
        <v>151</v>
      </c>
      <c r="AY245" s="16" t="s">
        <v>173</v>
      </c>
      <c r="BE245" s="177">
        <f t="shared" si="49"/>
        <v>0</v>
      </c>
      <c r="BF245" s="177">
        <f t="shared" si="50"/>
        <v>0</v>
      </c>
      <c r="BG245" s="177">
        <f t="shared" si="51"/>
        <v>0</v>
      </c>
      <c r="BH245" s="177">
        <f t="shared" si="52"/>
        <v>0</v>
      </c>
      <c r="BI245" s="177">
        <f t="shared" si="53"/>
        <v>0</v>
      </c>
      <c r="BJ245" s="16" t="s">
        <v>151</v>
      </c>
      <c r="BK245" s="177">
        <f t="shared" si="54"/>
        <v>0</v>
      </c>
      <c r="BL245" s="16" t="s">
        <v>201</v>
      </c>
      <c r="BM245" s="176" t="s">
        <v>1679</v>
      </c>
    </row>
    <row r="246" spans="1:65" s="2" customFormat="1" ht="16.5" customHeight="1">
      <c r="A246" s="31"/>
      <c r="B246" s="129"/>
      <c r="C246" s="164" t="s">
        <v>365</v>
      </c>
      <c r="D246" s="164" t="s">
        <v>176</v>
      </c>
      <c r="E246" s="165" t="s">
        <v>1680</v>
      </c>
      <c r="F246" s="166" t="s">
        <v>1681</v>
      </c>
      <c r="G246" s="167" t="s">
        <v>710</v>
      </c>
      <c r="H246" s="168">
        <v>30</v>
      </c>
      <c r="I246" s="169"/>
      <c r="J246" s="170">
        <f t="shared" si="45"/>
        <v>0</v>
      </c>
      <c r="K246" s="171"/>
      <c r="L246" s="32"/>
      <c r="M246" s="172" t="s">
        <v>1</v>
      </c>
      <c r="N246" s="173" t="s">
        <v>39</v>
      </c>
      <c r="O246" s="60"/>
      <c r="P246" s="174">
        <f t="shared" si="46"/>
        <v>0</v>
      </c>
      <c r="Q246" s="174">
        <v>0</v>
      </c>
      <c r="R246" s="174">
        <f t="shared" si="47"/>
        <v>0</v>
      </c>
      <c r="S246" s="174">
        <v>0</v>
      </c>
      <c r="T246" s="175">
        <f t="shared" si="4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201</v>
      </c>
      <c r="AT246" s="176" t="s">
        <v>176</v>
      </c>
      <c r="AU246" s="176" t="s">
        <v>151</v>
      </c>
      <c r="AY246" s="16" t="s">
        <v>173</v>
      </c>
      <c r="BE246" s="177">
        <f t="shared" si="49"/>
        <v>0</v>
      </c>
      <c r="BF246" s="177">
        <f t="shared" si="50"/>
        <v>0</v>
      </c>
      <c r="BG246" s="177">
        <f t="shared" si="51"/>
        <v>0</v>
      </c>
      <c r="BH246" s="177">
        <f t="shared" si="52"/>
        <v>0</v>
      </c>
      <c r="BI246" s="177">
        <f t="shared" si="53"/>
        <v>0</v>
      </c>
      <c r="BJ246" s="16" t="s">
        <v>151</v>
      </c>
      <c r="BK246" s="177">
        <f t="shared" si="54"/>
        <v>0</v>
      </c>
      <c r="BL246" s="16" t="s">
        <v>201</v>
      </c>
      <c r="BM246" s="176" t="s">
        <v>1682</v>
      </c>
    </row>
    <row r="247" spans="1:65" s="2" customFormat="1" ht="24.2" customHeight="1">
      <c r="A247" s="31"/>
      <c r="B247" s="129"/>
      <c r="C247" s="164" t="s">
        <v>742</v>
      </c>
      <c r="D247" s="164" t="s">
        <v>176</v>
      </c>
      <c r="E247" s="165" t="s">
        <v>1683</v>
      </c>
      <c r="F247" s="166" t="s">
        <v>1684</v>
      </c>
      <c r="G247" s="167" t="s">
        <v>267</v>
      </c>
      <c r="H247" s="168">
        <v>3.6190000000000002</v>
      </c>
      <c r="I247" s="169"/>
      <c r="J247" s="170">
        <f t="shared" si="45"/>
        <v>0</v>
      </c>
      <c r="K247" s="171"/>
      <c r="L247" s="32"/>
      <c r="M247" s="172" t="s">
        <v>1</v>
      </c>
      <c r="N247" s="173" t="s">
        <v>39</v>
      </c>
      <c r="O247" s="60"/>
      <c r="P247" s="174">
        <f t="shared" si="46"/>
        <v>0</v>
      </c>
      <c r="Q247" s="174">
        <v>0</v>
      </c>
      <c r="R247" s="174">
        <f t="shared" si="47"/>
        <v>0</v>
      </c>
      <c r="S247" s="174">
        <v>0</v>
      </c>
      <c r="T247" s="175">
        <f t="shared" si="48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76" t="s">
        <v>201</v>
      </c>
      <c r="AT247" s="176" t="s">
        <v>176</v>
      </c>
      <c r="AU247" s="176" t="s">
        <v>151</v>
      </c>
      <c r="AY247" s="16" t="s">
        <v>173</v>
      </c>
      <c r="BE247" s="177">
        <f t="shared" si="49"/>
        <v>0</v>
      </c>
      <c r="BF247" s="177">
        <f t="shared" si="50"/>
        <v>0</v>
      </c>
      <c r="BG247" s="177">
        <f t="shared" si="51"/>
        <v>0</v>
      </c>
      <c r="BH247" s="177">
        <f t="shared" si="52"/>
        <v>0</v>
      </c>
      <c r="BI247" s="177">
        <f t="shared" si="53"/>
        <v>0</v>
      </c>
      <c r="BJ247" s="16" t="s">
        <v>151</v>
      </c>
      <c r="BK247" s="177">
        <f t="shared" si="54"/>
        <v>0</v>
      </c>
      <c r="BL247" s="16" t="s">
        <v>201</v>
      </c>
      <c r="BM247" s="176" t="s">
        <v>1685</v>
      </c>
    </row>
    <row r="248" spans="1:65" s="12" customFormat="1" ht="22.9" customHeight="1">
      <c r="B248" s="151"/>
      <c r="D248" s="152" t="s">
        <v>72</v>
      </c>
      <c r="E248" s="162" t="s">
        <v>815</v>
      </c>
      <c r="F248" s="162" t="s">
        <v>1686</v>
      </c>
      <c r="I248" s="154"/>
      <c r="J248" s="163">
        <f>BK248</f>
        <v>0</v>
      </c>
      <c r="L248" s="151"/>
      <c r="M248" s="156"/>
      <c r="N248" s="157"/>
      <c r="O248" s="157"/>
      <c r="P248" s="158">
        <f>SUM(P249:P295)</f>
        <v>0</v>
      </c>
      <c r="Q248" s="157"/>
      <c r="R248" s="158">
        <f>SUM(R249:R295)</f>
        <v>4.6987800000000002</v>
      </c>
      <c r="S248" s="157"/>
      <c r="T248" s="159">
        <f>SUM(T249:T295)</f>
        <v>2.5749999999999997</v>
      </c>
      <c r="AR248" s="152" t="s">
        <v>151</v>
      </c>
      <c r="AT248" s="160" t="s">
        <v>72</v>
      </c>
      <c r="AU248" s="160" t="s">
        <v>81</v>
      </c>
      <c r="AY248" s="152" t="s">
        <v>173</v>
      </c>
      <c r="BK248" s="161">
        <f>SUM(BK249:BK295)</f>
        <v>0</v>
      </c>
    </row>
    <row r="249" spans="1:65" s="2" customFormat="1" ht="16.5" customHeight="1">
      <c r="A249" s="31"/>
      <c r="B249" s="129"/>
      <c r="C249" s="164" t="s">
        <v>406</v>
      </c>
      <c r="D249" s="164" t="s">
        <v>176</v>
      </c>
      <c r="E249" s="165" t="s">
        <v>1687</v>
      </c>
      <c r="F249" s="166" t="s">
        <v>1688</v>
      </c>
      <c r="G249" s="167" t="s">
        <v>240</v>
      </c>
      <c r="H249" s="168">
        <v>5</v>
      </c>
      <c r="I249" s="169"/>
      <c r="J249" s="170">
        <f t="shared" ref="J249:J295" si="55">ROUND(I249*H249,2)</f>
        <v>0</v>
      </c>
      <c r="K249" s="171"/>
      <c r="L249" s="32"/>
      <c r="M249" s="172" t="s">
        <v>1</v>
      </c>
      <c r="N249" s="173" t="s">
        <v>39</v>
      </c>
      <c r="O249" s="60"/>
      <c r="P249" s="174">
        <f t="shared" ref="P249:P295" si="56">O249*H249</f>
        <v>0</v>
      </c>
      <c r="Q249" s="174">
        <v>0</v>
      </c>
      <c r="R249" s="174">
        <f t="shared" ref="R249:R295" si="57">Q249*H249</f>
        <v>0</v>
      </c>
      <c r="S249" s="174">
        <v>0</v>
      </c>
      <c r="T249" s="175">
        <f t="shared" ref="T249:T295" si="58"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201</v>
      </c>
      <c r="AT249" s="176" t="s">
        <v>176</v>
      </c>
      <c r="AU249" s="176" t="s">
        <v>151</v>
      </c>
      <c r="AY249" s="16" t="s">
        <v>173</v>
      </c>
      <c r="BE249" s="177">
        <f t="shared" ref="BE249:BE295" si="59">IF(N249="základná",J249,0)</f>
        <v>0</v>
      </c>
      <c r="BF249" s="177">
        <f t="shared" ref="BF249:BF295" si="60">IF(N249="znížená",J249,0)</f>
        <v>0</v>
      </c>
      <c r="BG249" s="177">
        <f t="shared" ref="BG249:BG295" si="61">IF(N249="zákl. prenesená",J249,0)</f>
        <v>0</v>
      </c>
      <c r="BH249" s="177">
        <f t="shared" ref="BH249:BH295" si="62">IF(N249="zníž. prenesená",J249,0)</f>
        <v>0</v>
      </c>
      <c r="BI249" s="177">
        <f t="shared" ref="BI249:BI295" si="63">IF(N249="nulová",J249,0)</f>
        <v>0</v>
      </c>
      <c r="BJ249" s="16" t="s">
        <v>151</v>
      </c>
      <c r="BK249" s="177">
        <f t="shared" ref="BK249:BK295" si="64">ROUND(I249*H249,2)</f>
        <v>0</v>
      </c>
      <c r="BL249" s="16" t="s">
        <v>201</v>
      </c>
      <c r="BM249" s="176" t="s">
        <v>1689</v>
      </c>
    </row>
    <row r="250" spans="1:65" s="2" customFormat="1" ht="21.75" customHeight="1">
      <c r="A250" s="31"/>
      <c r="B250" s="129"/>
      <c r="C250" s="164" t="s">
        <v>369</v>
      </c>
      <c r="D250" s="164" t="s">
        <v>176</v>
      </c>
      <c r="E250" s="165" t="s">
        <v>1690</v>
      </c>
      <c r="F250" s="166" t="s">
        <v>1691</v>
      </c>
      <c r="G250" s="167" t="s">
        <v>240</v>
      </c>
      <c r="H250" s="168">
        <v>40</v>
      </c>
      <c r="I250" s="169"/>
      <c r="J250" s="170">
        <f t="shared" si="55"/>
        <v>0</v>
      </c>
      <c r="K250" s="171"/>
      <c r="L250" s="32"/>
      <c r="M250" s="172" t="s">
        <v>1</v>
      </c>
      <c r="N250" s="173" t="s">
        <v>39</v>
      </c>
      <c r="O250" s="60"/>
      <c r="P250" s="174">
        <f t="shared" si="56"/>
        <v>0</v>
      </c>
      <c r="Q250" s="174">
        <v>5.2999999999999998E-4</v>
      </c>
      <c r="R250" s="174">
        <f t="shared" si="57"/>
        <v>2.12E-2</v>
      </c>
      <c r="S250" s="174">
        <v>0</v>
      </c>
      <c r="T250" s="175">
        <f t="shared" si="5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201</v>
      </c>
      <c r="AT250" s="176" t="s">
        <v>176</v>
      </c>
      <c r="AU250" s="176" t="s">
        <v>151</v>
      </c>
      <c r="AY250" s="16" t="s">
        <v>173</v>
      </c>
      <c r="BE250" s="177">
        <f t="shared" si="59"/>
        <v>0</v>
      </c>
      <c r="BF250" s="177">
        <f t="shared" si="60"/>
        <v>0</v>
      </c>
      <c r="BG250" s="177">
        <f t="shared" si="61"/>
        <v>0</v>
      </c>
      <c r="BH250" s="177">
        <f t="shared" si="62"/>
        <v>0</v>
      </c>
      <c r="BI250" s="177">
        <f t="shared" si="63"/>
        <v>0</v>
      </c>
      <c r="BJ250" s="16" t="s">
        <v>151</v>
      </c>
      <c r="BK250" s="177">
        <f t="shared" si="64"/>
        <v>0</v>
      </c>
      <c r="BL250" s="16" t="s">
        <v>201</v>
      </c>
      <c r="BM250" s="176" t="s">
        <v>1692</v>
      </c>
    </row>
    <row r="251" spans="1:65" s="2" customFormat="1" ht="21.75" customHeight="1">
      <c r="A251" s="31"/>
      <c r="B251" s="129"/>
      <c r="C251" s="164" t="s">
        <v>749</v>
      </c>
      <c r="D251" s="164" t="s">
        <v>176</v>
      </c>
      <c r="E251" s="165" t="s">
        <v>1693</v>
      </c>
      <c r="F251" s="166" t="s">
        <v>1694</v>
      </c>
      <c r="G251" s="167" t="s">
        <v>240</v>
      </c>
      <c r="H251" s="168">
        <v>189</v>
      </c>
      <c r="I251" s="169"/>
      <c r="J251" s="170">
        <f t="shared" si="55"/>
        <v>0</v>
      </c>
      <c r="K251" s="171"/>
      <c r="L251" s="32"/>
      <c r="M251" s="172" t="s">
        <v>1</v>
      </c>
      <c r="N251" s="173" t="s">
        <v>39</v>
      </c>
      <c r="O251" s="60"/>
      <c r="P251" s="174">
        <f t="shared" si="56"/>
        <v>0</v>
      </c>
      <c r="Q251" s="174">
        <v>7.6999999999999996E-4</v>
      </c>
      <c r="R251" s="174">
        <f t="shared" si="57"/>
        <v>0.14552999999999999</v>
      </c>
      <c r="S251" s="174">
        <v>0</v>
      </c>
      <c r="T251" s="175">
        <f t="shared" si="5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201</v>
      </c>
      <c r="AT251" s="176" t="s">
        <v>176</v>
      </c>
      <c r="AU251" s="176" t="s">
        <v>151</v>
      </c>
      <c r="AY251" s="16" t="s">
        <v>173</v>
      </c>
      <c r="BE251" s="177">
        <f t="shared" si="59"/>
        <v>0</v>
      </c>
      <c r="BF251" s="177">
        <f t="shared" si="60"/>
        <v>0</v>
      </c>
      <c r="BG251" s="177">
        <f t="shared" si="61"/>
        <v>0</v>
      </c>
      <c r="BH251" s="177">
        <f t="shared" si="62"/>
        <v>0</v>
      </c>
      <c r="BI251" s="177">
        <f t="shared" si="63"/>
        <v>0</v>
      </c>
      <c r="BJ251" s="16" t="s">
        <v>151</v>
      </c>
      <c r="BK251" s="177">
        <f t="shared" si="64"/>
        <v>0</v>
      </c>
      <c r="BL251" s="16" t="s">
        <v>201</v>
      </c>
      <c r="BM251" s="176" t="s">
        <v>1695</v>
      </c>
    </row>
    <row r="252" spans="1:65" s="2" customFormat="1" ht="21.75" customHeight="1">
      <c r="A252" s="31"/>
      <c r="B252" s="129"/>
      <c r="C252" s="164" t="s">
        <v>374</v>
      </c>
      <c r="D252" s="164" t="s">
        <v>176</v>
      </c>
      <c r="E252" s="165" t="s">
        <v>1696</v>
      </c>
      <c r="F252" s="166" t="s">
        <v>1697</v>
      </c>
      <c r="G252" s="167" t="s">
        <v>240</v>
      </c>
      <c r="H252" s="168">
        <v>14.5</v>
      </c>
      <c r="I252" s="169"/>
      <c r="J252" s="170">
        <f t="shared" si="55"/>
        <v>0</v>
      </c>
      <c r="K252" s="171"/>
      <c r="L252" s="32"/>
      <c r="M252" s="172" t="s">
        <v>1</v>
      </c>
      <c r="N252" s="173" t="s">
        <v>39</v>
      </c>
      <c r="O252" s="60"/>
      <c r="P252" s="174">
        <f t="shared" si="56"/>
        <v>0</v>
      </c>
      <c r="Q252" s="174">
        <v>9.7999999999999997E-4</v>
      </c>
      <c r="R252" s="174">
        <f t="shared" si="57"/>
        <v>1.421E-2</v>
      </c>
      <c r="S252" s="174">
        <v>0</v>
      </c>
      <c r="T252" s="175">
        <f t="shared" si="5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201</v>
      </c>
      <c r="AT252" s="176" t="s">
        <v>176</v>
      </c>
      <c r="AU252" s="176" t="s">
        <v>151</v>
      </c>
      <c r="AY252" s="16" t="s">
        <v>173</v>
      </c>
      <c r="BE252" s="177">
        <f t="shared" si="59"/>
        <v>0</v>
      </c>
      <c r="BF252" s="177">
        <f t="shared" si="60"/>
        <v>0</v>
      </c>
      <c r="BG252" s="177">
        <f t="shared" si="61"/>
        <v>0</v>
      </c>
      <c r="BH252" s="177">
        <f t="shared" si="62"/>
        <v>0</v>
      </c>
      <c r="BI252" s="177">
        <f t="shared" si="63"/>
        <v>0</v>
      </c>
      <c r="BJ252" s="16" t="s">
        <v>151</v>
      </c>
      <c r="BK252" s="177">
        <f t="shared" si="64"/>
        <v>0</v>
      </c>
      <c r="BL252" s="16" t="s">
        <v>201</v>
      </c>
      <c r="BM252" s="176" t="s">
        <v>1698</v>
      </c>
    </row>
    <row r="253" spans="1:65" s="2" customFormat="1" ht="16.5" customHeight="1">
      <c r="A253" s="31"/>
      <c r="B253" s="129"/>
      <c r="C253" s="164" t="s">
        <v>756</v>
      </c>
      <c r="D253" s="164" t="s">
        <v>176</v>
      </c>
      <c r="E253" s="165" t="s">
        <v>1699</v>
      </c>
      <c r="F253" s="166" t="s">
        <v>1700</v>
      </c>
      <c r="G253" s="167" t="s">
        <v>240</v>
      </c>
      <c r="H253" s="168">
        <v>92.5</v>
      </c>
      <c r="I253" s="169"/>
      <c r="J253" s="170">
        <f t="shared" si="55"/>
        <v>0</v>
      </c>
      <c r="K253" s="171"/>
      <c r="L253" s="32"/>
      <c r="M253" s="172" t="s">
        <v>1</v>
      </c>
      <c r="N253" s="173" t="s">
        <v>39</v>
      </c>
      <c r="O253" s="60"/>
      <c r="P253" s="174">
        <f t="shared" si="56"/>
        <v>0</v>
      </c>
      <c r="Q253" s="174">
        <v>9.7999999999999997E-4</v>
      </c>
      <c r="R253" s="174">
        <f t="shared" si="57"/>
        <v>9.0649999999999994E-2</v>
      </c>
      <c r="S253" s="174">
        <v>0</v>
      </c>
      <c r="T253" s="175">
        <f t="shared" si="5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201</v>
      </c>
      <c r="AT253" s="176" t="s">
        <v>176</v>
      </c>
      <c r="AU253" s="176" t="s">
        <v>151</v>
      </c>
      <c r="AY253" s="16" t="s">
        <v>173</v>
      </c>
      <c r="BE253" s="177">
        <f t="shared" si="59"/>
        <v>0</v>
      </c>
      <c r="BF253" s="177">
        <f t="shared" si="60"/>
        <v>0</v>
      </c>
      <c r="BG253" s="177">
        <f t="shared" si="61"/>
        <v>0</v>
      </c>
      <c r="BH253" s="177">
        <f t="shared" si="62"/>
        <v>0</v>
      </c>
      <c r="BI253" s="177">
        <f t="shared" si="63"/>
        <v>0</v>
      </c>
      <c r="BJ253" s="16" t="s">
        <v>151</v>
      </c>
      <c r="BK253" s="177">
        <f t="shared" si="64"/>
        <v>0</v>
      </c>
      <c r="BL253" s="16" t="s">
        <v>201</v>
      </c>
      <c r="BM253" s="176" t="s">
        <v>1701</v>
      </c>
    </row>
    <row r="254" spans="1:65" s="2" customFormat="1" ht="21.75" customHeight="1">
      <c r="A254" s="31"/>
      <c r="B254" s="129"/>
      <c r="C254" s="164" t="s">
        <v>378</v>
      </c>
      <c r="D254" s="164" t="s">
        <v>176</v>
      </c>
      <c r="E254" s="165" t="s">
        <v>1702</v>
      </c>
      <c r="F254" s="166" t="s">
        <v>1703</v>
      </c>
      <c r="G254" s="167" t="s">
        <v>240</v>
      </c>
      <c r="H254" s="168">
        <v>67</v>
      </c>
      <c r="I254" s="169"/>
      <c r="J254" s="170">
        <f t="shared" si="55"/>
        <v>0</v>
      </c>
      <c r="K254" s="171"/>
      <c r="L254" s="32"/>
      <c r="M254" s="172" t="s">
        <v>1</v>
      </c>
      <c r="N254" s="173" t="s">
        <v>39</v>
      </c>
      <c r="O254" s="60"/>
      <c r="P254" s="174">
        <f t="shared" si="56"/>
        <v>0</v>
      </c>
      <c r="Q254" s="174">
        <v>1.66E-3</v>
      </c>
      <c r="R254" s="174">
        <f t="shared" si="57"/>
        <v>0.11122</v>
      </c>
      <c r="S254" s="174">
        <v>0</v>
      </c>
      <c r="T254" s="175">
        <f t="shared" si="5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201</v>
      </c>
      <c r="AT254" s="176" t="s">
        <v>176</v>
      </c>
      <c r="AU254" s="176" t="s">
        <v>151</v>
      </c>
      <c r="AY254" s="16" t="s">
        <v>173</v>
      </c>
      <c r="BE254" s="177">
        <f t="shared" si="59"/>
        <v>0</v>
      </c>
      <c r="BF254" s="177">
        <f t="shared" si="60"/>
        <v>0</v>
      </c>
      <c r="BG254" s="177">
        <f t="shared" si="61"/>
        <v>0</v>
      </c>
      <c r="BH254" s="177">
        <f t="shared" si="62"/>
        <v>0</v>
      </c>
      <c r="BI254" s="177">
        <f t="shared" si="63"/>
        <v>0</v>
      </c>
      <c r="BJ254" s="16" t="s">
        <v>151</v>
      </c>
      <c r="BK254" s="177">
        <f t="shared" si="64"/>
        <v>0</v>
      </c>
      <c r="BL254" s="16" t="s">
        <v>201</v>
      </c>
      <c r="BM254" s="176" t="s">
        <v>1704</v>
      </c>
    </row>
    <row r="255" spans="1:65" s="2" customFormat="1" ht="21.75" customHeight="1">
      <c r="A255" s="31"/>
      <c r="B255" s="129"/>
      <c r="C255" s="164" t="s">
        <v>761</v>
      </c>
      <c r="D255" s="164" t="s">
        <v>176</v>
      </c>
      <c r="E255" s="165" t="s">
        <v>1705</v>
      </c>
      <c r="F255" s="166" t="s">
        <v>1706</v>
      </c>
      <c r="G255" s="167" t="s">
        <v>240</v>
      </c>
      <c r="H255" s="168">
        <v>2</v>
      </c>
      <c r="I255" s="169"/>
      <c r="J255" s="170">
        <f t="shared" si="55"/>
        <v>0</v>
      </c>
      <c r="K255" s="171"/>
      <c r="L255" s="32"/>
      <c r="M255" s="172" t="s">
        <v>1</v>
      </c>
      <c r="N255" s="173" t="s">
        <v>39</v>
      </c>
      <c r="O255" s="60"/>
      <c r="P255" s="174">
        <f t="shared" si="56"/>
        <v>0</v>
      </c>
      <c r="Q255" s="174">
        <v>2.1800000000000001E-3</v>
      </c>
      <c r="R255" s="174">
        <f t="shared" si="57"/>
        <v>4.3600000000000002E-3</v>
      </c>
      <c r="S255" s="174">
        <v>0</v>
      </c>
      <c r="T255" s="175">
        <f t="shared" si="5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201</v>
      </c>
      <c r="AT255" s="176" t="s">
        <v>176</v>
      </c>
      <c r="AU255" s="176" t="s">
        <v>151</v>
      </c>
      <c r="AY255" s="16" t="s">
        <v>173</v>
      </c>
      <c r="BE255" s="177">
        <f t="shared" si="59"/>
        <v>0</v>
      </c>
      <c r="BF255" s="177">
        <f t="shared" si="60"/>
        <v>0</v>
      </c>
      <c r="BG255" s="177">
        <f t="shared" si="61"/>
        <v>0</v>
      </c>
      <c r="BH255" s="177">
        <f t="shared" si="62"/>
        <v>0</v>
      </c>
      <c r="BI255" s="177">
        <f t="shared" si="63"/>
        <v>0</v>
      </c>
      <c r="BJ255" s="16" t="s">
        <v>151</v>
      </c>
      <c r="BK255" s="177">
        <f t="shared" si="64"/>
        <v>0</v>
      </c>
      <c r="BL255" s="16" t="s">
        <v>201</v>
      </c>
      <c r="BM255" s="176" t="s">
        <v>1707</v>
      </c>
    </row>
    <row r="256" spans="1:65" s="2" customFormat="1" ht="16.5" customHeight="1">
      <c r="A256" s="31"/>
      <c r="B256" s="129"/>
      <c r="C256" s="164" t="s">
        <v>382</v>
      </c>
      <c r="D256" s="164" t="s">
        <v>176</v>
      </c>
      <c r="E256" s="165" t="s">
        <v>1708</v>
      </c>
      <c r="F256" s="166" t="s">
        <v>1709</v>
      </c>
      <c r="G256" s="167" t="s">
        <v>240</v>
      </c>
      <c r="H256" s="168">
        <v>192</v>
      </c>
      <c r="I256" s="169"/>
      <c r="J256" s="170">
        <f t="shared" si="55"/>
        <v>0</v>
      </c>
      <c r="K256" s="171"/>
      <c r="L256" s="32"/>
      <c r="M256" s="172" t="s">
        <v>1</v>
      </c>
      <c r="N256" s="173" t="s">
        <v>39</v>
      </c>
      <c r="O256" s="60"/>
      <c r="P256" s="174">
        <f t="shared" si="56"/>
        <v>0</v>
      </c>
      <c r="Q256" s="174">
        <v>2.1800000000000001E-3</v>
      </c>
      <c r="R256" s="174">
        <f t="shared" si="57"/>
        <v>0.41856000000000004</v>
      </c>
      <c r="S256" s="174">
        <v>0</v>
      </c>
      <c r="T256" s="175">
        <f t="shared" si="5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201</v>
      </c>
      <c r="AT256" s="176" t="s">
        <v>176</v>
      </c>
      <c r="AU256" s="176" t="s">
        <v>151</v>
      </c>
      <c r="AY256" s="16" t="s">
        <v>173</v>
      </c>
      <c r="BE256" s="177">
        <f t="shared" si="59"/>
        <v>0</v>
      </c>
      <c r="BF256" s="177">
        <f t="shared" si="60"/>
        <v>0</v>
      </c>
      <c r="BG256" s="177">
        <f t="shared" si="61"/>
        <v>0</v>
      </c>
      <c r="BH256" s="177">
        <f t="shared" si="62"/>
        <v>0</v>
      </c>
      <c r="BI256" s="177">
        <f t="shared" si="63"/>
        <v>0</v>
      </c>
      <c r="BJ256" s="16" t="s">
        <v>151</v>
      </c>
      <c r="BK256" s="177">
        <f t="shared" si="64"/>
        <v>0</v>
      </c>
      <c r="BL256" s="16" t="s">
        <v>201</v>
      </c>
      <c r="BM256" s="176" t="s">
        <v>1710</v>
      </c>
    </row>
    <row r="257" spans="1:65" s="2" customFormat="1" ht="21.75" customHeight="1">
      <c r="A257" s="31"/>
      <c r="B257" s="129"/>
      <c r="C257" s="164" t="s">
        <v>772</v>
      </c>
      <c r="D257" s="164" t="s">
        <v>176</v>
      </c>
      <c r="E257" s="165" t="s">
        <v>1711</v>
      </c>
      <c r="F257" s="166" t="s">
        <v>1712</v>
      </c>
      <c r="G257" s="167" t="s">
        <v>240</v>
      </c>
      <c r="H257" s="168">
        <v>41</v>
      </c>
      <c r="I257" s="169"/>
      <c r="J257" s="170">
        <f t="shared" si="55"/>
        <v>0</v>
      </c>
      <c r="K257" s="171"/>
      <c r="L257" s="32"/>
      <c r="M257" s="172" t="s">
        <v>1</v>
      </c>
      <c r="N257" s="173" t="s">
        <v>39</v>
      </c>
      <c r="O257" s="60"/>
      <c r="P257" s="174">
        <f t="shared" si="56"/>
        <v>0</v>
      </c>
      <c r="Q257" s="174">
        <v>1.1999999999999999E-3</v>
      </c>
      <c r="R257" s="174">
        <f t="shared" si="57"/>
        <v>4.9199999999999994E-2</v>
      </c>
      <c r="S257" s="174">
        <v>0</v>
      </c>
      <c r="T257" s="175">
        <f t="shared" si="5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201</v>
      </c>
      <c r="AT257" s="176" t="s">
        <v>176</v>
      </c>
      <c r="AU257" s="176" t="s">
        <v>151</v>
      </c>
      <c r="AY257" s="16" t="s">
        <v>173</v>
      </c>
      <c r="BE257" s="177">
        <f t="shared" si="59"/>
        <v>0</v>
      </c>
      <c r="BF257" s="177">
        <f t="shared" si="60"/>
        <v>0</v>
      </c>
      <c r="BG257" s="177">
        <f t="shared" si="61"/>
        <v>0</v>
      </c>
      <c r="BH257" s="177">
        <f t="shared" si="62"/>
        <v>0</v>
      </c>
      <c r="BI257" s="177">
        <f t="shared" si="63"/>
        <v>0</v>
      </c>
      <c r="BJ257" s="16" t="s">
        <v>151</v>
      </c>
      <c r="BK257" s="177">
        <f t="shared" si="64"/>
        <v>0</v>
      </c>
      <c r="BL257" s="16" t="s">
        <v>201</v>
      </c>
      <c r="BM257" s="176" t="s">
        <v>1713</v>
      </c>
    </row>
    <row r="258" spans="1:65" s="2" customFormat="1" ht="21.75" customHeight="1">
      <c r="A258" s="31"/>
      <c r="B258" s="129"/>
      <c r="C258" s="164" t="s">
        <v>388</v>
      </c>
      <c r="D258" s="164" t="s">
        <v>176</v>
      </c>
      <c r="E258" s="165" t="s">
        <v>1714</v>
      </c>
      <c r="F258" s="166" t="s">
        <v>1715</v>
      </c>
      <c r="G258" s="167" t="s">
        <v>240</v>
      </c>
      <c r="H258" s="168">
        <v>59</v>
      </c>
      <c r="I258" s="169"/>
      <c r="J258" s="170">
        <f t="shared" si="55"/>
        <v>0</v>
      </c>
      <c r="K258" s="171"/>
      <c r="L258" s="32"/>
      <c r="M258" s="172" t="s">
        <v>1</v>
      </c>
      <c r="N258" s="173" t="s">
        <v>39</v>
      </c>
      <c r="O258" s="60"/>
      <c r="P258" s="174">
        <f t="shared" si="56"/>
        <v>0</v>
      </c>
      <c r="Q258" s="174">
        <v>2.4199999999999998E-3</v>
      </c>
      <c r="R258" s="174">
        <f t="shared" si="57"/>
        <v>0.14277999999999999</v>
      </c>
      <c r="S258" s="174">
        <v>0</v>
      </c>
      <c r="T258" s="175">
        <f t="shared" si="58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76" t="s">
        <v>201</v>
      </c>
      <c r="AT258" s="176" t="s">
        <v>176</v>
      </c>
      <c r="AU258" s="176" t="s">
        <v>151</v>
      </c>
      <c r="AY258" s="16" t="s">
        <v>173</v>
      </c>
      <c r="BE258" s="177">
        <f t="shared" si="59"/>
        <v>0</v>
      </c>
      <c r="BF258" s="177">
        <f t="shared" si="60"/>
        <v>0</v>
      </c>
      <c r="BG258" s="177">
        <f t="shared" si="61"/>
        <v>0</v>
      </c>
      <c r="BH258" s="177">
        <f t="shared" si="62"/>
        <v>0</v>
      </c>
      <c r="BI258" s="177">
        <f t="shared" si="63"/>
        <v>0</v>
      </c>
      <c r="BJ258" s="16" t="s">
        <v>151</v>
      </c>
      <c r="BK258" s="177">
        <f t="shared" si="64"/>
        <v>0</v>
      </c>
      <c r="BL258" s="16" t="s">
        <v>201</v>
      </c>
      <c r="BM258" s="176" t="s">
        <v>1716</v>
      </c>
    </row>
    <row r="259" spans="1:65" s="2" customFormat="1" ht="21.75" customHeight="1">
      <c r="A259" s="31"/>
      <c r="B259" s="129"/>
      <c r="C259" s="164" t="s">
        <v>784</v>
      </c>
      <c r="D259" s="164" t="s">
        <v>176</v>
      </c>
      <c r="E259" s="165" t="s">
        <v>1717</v>
      </c>
      <c r="F259" s="166" t="s">
        <v>1718</v>
      </c>
      <c r="G259" s="167" t="s">
        <v>240</v>
      </c>
      <c r="H259" s="168">
        <v>76</v>
      </c>
      <c r="I259" s="169"/>
      <c r="J259" s="170">
        <f t="shared" si="55"/>
        <v>0</v>
      </c>
      <c r="K259" s="171"/>
      <c r="L259" s="32"/>
      <c r="M259" s="172" t="s">
        <v>1</v>
      </c>
      <c r="N259" s="173" t="s">
        <v>39</v>
      </c>
      <c r="O259" s="60"/>
      <c r="P259" s="174">
        <f t="shared" si="56"/>
        <v>0</v>
      </c>
      <c r="Q259" s="174">
        <v>2.4199999999999998E-3</v>
      </c>
      <c r="R259" s="174">
        <f t="shared" si="57"/>
        <v>0.18392</v>
      </c>
      <c r="S259" s="174">
        <v>0</v>
      </c>
      <c r="T259" s="175">
        <f t="shared" si="58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201</v>
      </c>
      <c r="AT259" s="176" t="s">
        <v>176</v>
      </c>
      <c r="AU259" s="176" t="s">
        <v>151</v>
      </c>
      <c r="AY259" s="16" t="s">
        <v>173</v>
      </c>
      <c r="BE259" s="177">
        <f t="shared" si="59"/>
        <v>0</v>
      </c>
      <c r="BF259" s="177">
        <f t="shared" si="60"/>
        <v>0</v>
      </c>
      <c r="BG259" s="177">
        <f t="shared" si="61"/>
        <v>0</v>
      </c>
      <c r="BH259" s="177">
        <f t="shared" si="62"/>
        <v>0</v>
      </c>
      <c r="BI259" s="177">
        <f t="shared" si="63"/>
        <v>0</v>
      </c>
      <c r="BJ259" s="16" t="s">
        <v>151</v>
      </c>
      <c r="BK259" s="177">
        <f t="shared" si="64"/>
        <v>0</v>
      </c>
      <c r="BL259" s="16" t="s">
        <v>201</v>
      </c>
      <c r="BM259" s="176" t="s">
        <v>1719</v>
      </c>
    </row>
    <row r="260" spans="1:65" s="2" customFormat="1" ht="16.5" customHeight="1">
      <c r="A260" s="31"/>
      <c r="B260" s="129"/>
      <c r="C260" s="183" t="s">
        <v>393</v>
      </c>
      <c r="D260" s="183" t="s">
        <v>407</v>
      </c>
      <c r="E260" s="184" t="s">
        <v>1720</v>
      </c>
      <c r="F260" s="185" t="s">
        <v>1721</v>
      </c>
      <c r="G260" s="186" t="s">
        <v>1442</v>
      </c>
      <c r="H260" s="187">
        <v>2</v>
      </c>
      <c r="I260" s="188"/>
      <c r="J260" s="189">
        <f t="shared" si="55"/>
        <v>0</v>
      </c>
      <c r="K260" s="190"/>
      <c r="L260" s="191"/>
      <c r="M260" s="192" t="s">
        <v>1</v>
      </c>
      <c r="N260" s="193" t="s">
        <v>39</v>
      </c>
      <c r="O260" s="60"/>
      <c r="P260" s="174">
        <f t="shared" si="56"/>
        <v>0</v>
      </c>
      <c r="Q260" s="174">
        <v>5.2300000000000003E-3</v>
      </c>
      <c r="R260" s="174">
        <f t="shared" si="57"/>
        <v>1.0460000000000001E-2</v>
      </c>
      <c r="S260" s="174">
        <v>0</v>
      </c>
      <c r="T260" s="175">
        <f t="shared" si="58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226</v>
      </c>
      <c r="AT260" s="176" t="s">
        <v>407</v>
      </c>
      <c r="AU260" s="176" t="s">
        <v>151</v>
      </c>
      <c r="AY260" s="16" t="s">
        <v>173</v>
      </c>
      <c r="BE260" s="177">
        <f t="shared" si="59"/>
        <v>0</v>
      </c>
      <c r="BF260" s="177">
        <f t="shared" si="60"/>
        <v>0</v>
      </c>
      <c r="BG260" s="177">
        <f t="shared" si="61"/>
        <v>0</v>
      </c>
      <c r="BH260" s="177">
        <f t="shared" si="62"/>
        <v>0</v>
      </c>
      <c r="BI260" s="177">
        <f t="shared" si="63"/>
        <v>0</v>
      </c>
      <c r="BJ260" s="16" t="s">
        <v>151</v>
      </c>
      <c r="BK260" s="177">
        <f t="shared" si="64"/>
        <v>0</v>
      </c>
      <c r="BL260" s="16" t="s">
        <v>201</v>
      </c>
      <c r="BM260" s="176" t="s">
        <v>1722</v>
      </c>
    </row>
    <row r="261" spans="1:65" s="2" customFormat="1" ht="21.75" customHeight="1">
      <c r="A261" s="31"/>
      <c r="B261" s="129"/>
      <c r="C261" s="164" t="s">
        <v>793</v>
      </c>
      <c r="D261" s="164" t="s">
        <v>176</v>
      </c>
      <c r="E261" s="165" t="s">
        <v>1723</v>
      </c>
      <c r="F261" s="166" t="s">
        <v>1724</v>
      </c>
      <c r="G261" s="167" t="s">
        <v>240</v>
      </c>
      <c r="H261" s="168">
        <v>353</v>
      </c>
      <c r="I261" s="169"/>
      <c r="J261" s="170">
        <f t="shared" si="55"/>
        <v>0</v>
      </c>
      <c r="K261" s="171"/>
      <c r="L261" s="32"/>
      <c r="M261" s="172" t="s">
        <v>1</v>
      </c>
      <c r="N261" s="173" t="s">
        <v>39</v>
      </c>
      <c r="O261" s="60"/>
      <c r="P261" s="174">
        <f t="shared" si="56"/>
        <v>0</v>
      </c>
      <c r="Q261" s="174">
        <v>0</v>
      </c>
      <c r="R261" s="174">
        <f t="shared" si="57"/>
        <v>0</v>
      </c>
      <c r="S261" s="174">
        <v>2E-3</v>
      </c>
      <c r="T261" s="175">
        <f t="shared" si="58"/>
        <v>0.70599999999999996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201</v>
      </c>
      <c r="AT261" s="176" t="s">
        <v>176</v>
      </c>
      <c r="AU261" s="176" t="s">
        <v>151</v>
      </c>
      <c r="AY261" s="16" t="s">
        <v>173</v>
      </c>
      <c r="BE261" s="177">
        <f t="shared" si="59"/>
        <v>0</v>
      </c>
      <c r="BF261" s="177">
        <f t="shared" si="60"/>
        <v>0</v>
      </c>
      <c r="BG261" s="177">
        <f t="shared" si="61"/>
        <v>0</v>
      </c>
      <c r="BH261" s="177">
        <f t="shared" si="62"/>
        <v>0</v>
      </c>
      <c r="BI261" s="177">
        <f t="shared" si="63"/>
        <v>0</v>
      </c>
      <c r="BJ261" s="16" t="s">
        <v>151</v>
      </c>
      <c r="BK261" s="177">
        <f t="shared" si="64"/>
        <v>0</v>
      </c>
      <c r="BL261" s="16" t="s">
        <v>201</v>
      </c>
      <c r="BM261" s="176" t="s">
        <v>1725</v>
      </c>
    </row>
    <row r="262" spans="1:65" s="2" customFormat="1" ht="21.75" customHeight="1">
      <c r="A262" s="31"/>
      <c r="B262" s="129"/>
      <c r="C262" s="164" t="s">
        <v>397</v>
      </c>
      <c r="D262" s="164" t="s">
        <v>176</v>
      </c>
      <c r="E262" s="165" t="s">
        <v>1726</v>
      </c>
      <c r="F262" s="166" t="s">
        <v>1727</v>
      </c>
      <c r="G262" s="167" t="s">
        <v>240</v>
      </c>
      <c r="H262" s="168">
        <v>51</v>
      </c>
      <c r="I262" s="169"/>
      <c r="J262" s="170">
        <f t="shared" si="55"/>
        <v>0</v>
      </c>
      <c r="K262" s="171"/>
      <c r="L262" s="32"/>
      <c r="M262" s="172" t="s">
        <v>1</v>
      </c>
      <c r="N262" s="173" t="s">
        <v>39</v>
      </c>
      <c r="O262" s="60"/>
      <c r="P262" s="174">
        <f t="shared" si="56"/>
        <v>0</v>
      </c>
      <c r="Q262" s="174">
        <v>0</v>
      </c>
      <c r="R262" s="174">
        <f t="shared" si="57"/>
        <v>0</v>
      </c>
      <c r="S262" s="174">
        <v>4.0000000000000001E-3</v>
      </c>
      <c r="T262" s="175">
        <f t="shared" si="58"/>
        <v>0.20400000000000001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201</v>
      </c>
      <c r="AT262" s="176" t="s">
        <v>176</v>
      </c>
      <c r="AU262" s="176" t="s">
        <v>151</v>
      </c>
      <c r="AY262" s="16" t="s">
        <v>173</v>
      </c>
      <c r="BE262" s="177">
        <f t="shared" si="59"/>
        <v>0</v>
      </c>
      <c r="BF262" s="177">
        <f t="shared" si="60"/>
        <v>0</v>
      </c>
      <c r="BG262" s="177">
        <f t="shared" si="61"/>
        <v>0</v>
      </c>
      <c r="BH262" s="177">
        <f t="shared" si="62"/>
        <v>0</v>
      </c>
      <c r="BI262" s="177">
        <f t="shared" si="63"/>
        <v>0</v>
      </c>
      <c r="BJ262" s="16" t="s">
        <v>151</v>
      </c>
      <c r="BK262" s="177">
        <f t="shared" si="64"/>
        <v>0</v>
      </c>
      <c r="BL262" s="16" t="s">
        <v>201</v>
      </c>
      <c r="BM262" s="176" t="s">
        <v>1728</v>
      </c>
    </row>
    <row r="263" spans="1:65" s="2" customFormat="1" ht="21.75" customHeight="1">
      <c r="A263" s="31"/>
      <c r="B263" s="129"/>
      <c r="C263" s="164" t="s">
        <v>800</v>
      </c>
      <c r="D263" s="164" t="s">
        <v>176</v>
      </c>
      <c r="E263" s="165" t="s">
        <v>1729</v>
      </c>
      <c r="F263" s="166" t="s">
        <v>1730</v>
      </c>
      <c r="G263" s="167" t="s">
        <v>240</v>
      </c>
      <c r="H263" s="168">
        <v>30</v>
      </c>
      <c r="I263" s="169"/>
      <c r="J263" s="170">
        <f t="shared" si="55"/>
        <v>0</v>
      </c>
      <c r="K263" s="171"/>
      <c r="L263" s="32"/>
      <c r="M263" s="172" t="s">
        <v>1</v>
      </c>
      <c r="N263" s="173" t="s">
        <v>39</v>
      </c>
      <c r="O263" s="60"/>
      <c r="P263" s="174">
        <f t="shared" si="56"/>
        <v>0</v>
      </c>
      <c r="Q263" s="174">
        <v>0</v>
      </c>
      <c r="R263" s="174">
        <f t="shared" si="57"/>
        <v>0</v>
      </c>
      <c r="S263" s="174">
        <v>6.0000000000000001E-3</v>
      </c>
      <c r="T263" s="175">
        <f t="shared" si="58"/>
        <v>0.18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201</v>
      </c>
      <c r="AT263" s="176" t="s">
        <v>176</v>
      </c>
      <c r="AU263" s="176" t="s">
        <v>151</v>
      </c>
      <c r="AY263" s="16" t="s">
        <v>173</v>
      </c>
      <c r="BE263" s="177">
        <f t="shared" si="59"/>
        <v>0</v>
      </c>
      <c r="BF263" s="177">
        <f t="shared" si="60"/>
        <v>0</v>
      </c>
      <c r="BG263" s="177">
        <f t="shared" si="61"/>
        <v>0</v>
      </c>
      <c r="BH263" s="177">
        <f t="shared" si="62"/>
        <v>0</v>
      </c>
      <c r="BI263" s="177">
        <f t="shared" si="63"/>
        <v>0</v>
      </c>
      <c r="BJ263" s="16" t="s">
        <v>151</v>
      </c>
      <c r="BK263" s="177">
        <f t="shared" si="64"/>
        <v>0</v>
      </c>
      <c r="BL263" s="16" t="s">
        <v>201</v>
      </c>
      <c r="BM263" s="176" t="s">
        <v>1731</v>
      </c>
    </row>
    <row r="264" spans="1:65" s="2" customFormat="1" ht="21.75" customHeight="1">
      <c r="A264" s="31"/>
      <c r="B264" s="129"/>
      <c r="C264" s="164" t="s">
        <v>402</v>
      </c>
      <c r="D264" s="164" t="s">
        <v>176</v>
      </c>
      <c r="E264" s="165" t="s">
        <v>1732</v>
      </c>
      <c r="F264" s="166" t="s">
        <v>1733</v>
      </c>
      <c r="G264" s="167" t="s">
        <v>240</v>
      </c>
      <c r="H264" s="168">
        <v>135</v>
      </c>
      <c r="I264" s="169"/>
      <c r="J264" s="170">
        <f t="shared" si="55"/>
        <v>0</v>
      </c>
      <c r="K264" s="171"/>
      <c r="L264" s="32"/>
      <c r="M264" s="172" t="s">
        <v>1</v>
      </c>
      <c r="N264" s="173" t="s">
        <v>39</v>
      </c>
      <c r="O264" s="60"/>
      <c r="P264" s="174">
        <f t="shared" si="56"/>
        <v>0</v>
      </c>
      <c r="Q264" s="174">
        <v>0</v>
      </c>
      <c r="R264" s="174">
        <f t="shared" si="57"/>
        <v>0</v>
      </c>
      <c r="S264" s="174">
        <v>1.0999999999999999E-2</v>
      </c>
      <c r="T264" s="175">
        <f t="shared" si="58"/>
        <v>1.4849999999999999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76" t="s">
        <v>201</v>
      </c>
      <c r="AT264" s="176" t="s">
        <v>176</v>
      </c>
      <c r="AU264" s="176" t="s">
        <v>151</v>
      </c>
      <c r="AY264" s="16" t="s">
        <v>173</v>
      </c>
      <c r="BE264" s="177">
        <f t="shared" si="59"/>
        <v>0</v>
      </c>
      <c r="BF264" s="177">
        <f t="shared" si="60"/>
        <v>0</v>
      </c>
      <c r="BG264" s="177">
        <f t="shared" si="61"/>
        <v>0</v>
      </c>
      <c r="BH264" s="177">
        <f t="shared" si="62"/>
        <v>0</v>
      </c>
      <c r="BI264" s="177">
        <f t="shared" si="63"/>
        <v>0</v>
      </c>
      <c r="BJ264" s="16" t="s">
        <v>151</v>
      </c>
      <c r="BK264" s="177">
        <f t="shared" si="64"/>
        <v>0</v>
      </c>
      <c r="BL264" s="16" t="s">
        <v>201</v>
      </c>
      <c r="BM264" s="176" t="s">
        <v>1734</v>
      </c>
    </row>
    <row r="265" spans="1:65" s="2" customFormat="1" ht="16.5" customHeight="1">
      <c r="A265" s="31"/>
      <c r="B265" s="129"/>
      <c r="C265" s="164" t="s">
        <v>808</v>
      </c>
      <c r="D265" s="164" t="s">
        <v>176</v>
      </c>
      <c r="E265" s="165" t="s">
        <v>1735</v>
      </c>
      <c r="F265" s="166" t="s">
        <v>1736</v>
      </c>
      <c r="G265" s="167" t="s">
        <v>240</v>
      </c>
      <c r="H265" s="168">
        <v>245</v>
      </c>
      <c r="I265" s="169"/>
      <c r="J265" s="170">
        <f t="shared" si="55"/>
        <v>0</v>
      </c>
      <c r="K265" s="171"/>
      <c r="L265" s="32"/>
      <c r="M265" s="172" t="s">
        <v>1</v>
      </c>
      <c r="N265" s="173" t="s">
        <v>39</v>
      </c>
      <c r="O265" s="60"/>
      <c r="P265" s="174">
        <f t="shared" si="56"/>
        <v>0</v>
      </c>
      <c r="Q265" s="174">
        <v>1.1199999999999999E-3</v>
      </c>
      <c r="R265" s="174">
        <f t="shared" si="57"/>
        <v>0.27439999999999998</v>
      </c>
      <c r="S265" s="174">
        <v>0</v>
      </c>
      <c r="T265" s="175">
        <f t="shared" si="58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201</v>
      </c>
      <c r="AT265" s="176" t="s">
        <v>176</v>
      </c>
      <c r="AU265" s="176" t="s">
        <v>151</v>
      </c>
      <c r="AY265" s="16" t="s">
        <v>173</v>
      </c>
      <c r="BE265" s="177">
        <f t="shared" si="59"/>
        <v>0</v>
      </c>
      <c r="BF265" s="177">
        <f t="shared" si="60"/>
        <v>0</v>
      </c>
      <c r="BG265" s="177">
        <f t="shared" si="61"/>
        <v>0</v>
      </c>
      <c r="BH265" s="177">
        <f t="shared" si="62"/>
        <v>0</v>
      </c>
      <c r="BI265" s="177">
        <f t="shared" si="63"/>
        <v>0</v>
      </c>
      <c r="BJ265" s="16" t="s">
        <v>151</v>
      </c>
      <c r="BK265" s="177">
        <f t="shared" si="64"/>
        <v>0</v>
      </c>
      <c r="BL265" s="16" t="s">
        <v>201</v>
      </c>
      <c r="BM265" s="176" t="s">
        <v>1737</v>
      </c>
    </row>
    <row r="266" spans="1:65" s="2" customFormat="1" ht="16.5" customHeight="1">
      <c r="A266" s="31"/>
      <c r="B266" s="129"/>
      <c r="C266" s="164" t="s">
        <v>817</v>
      </c>
      <c r="D266" s="164" t="s">
        <v>176</v>
      </c>
      <c r="E266" s="165" t="s">
        <v>1738</v>
      </c>
      <c r="F266" s="166" t="s">
        <v>1739</v>
      </c>
      <c r="G266" s="167" t="s">
        <v>240</v>
      </c>
      <c r="H266" s="168">
        <v>147</v>
      </c>
      <c r="I266" s="169"/>
      <c r="J266" s="170">
        <f t="shared" si="55"/>
        <v>0</v>
      </c>
      <c r="K266" s="171"/>
      <c r="L266" s="32"/>
      <c r="M266" s="172" t="s">
        <v>1</v>
      </c>
      <c r="N266" s="173" t="s">
        <v>39</v>
      </c>
      <c r="O266" s="60"/>
      <c r="P266" s="174">
        <f t="shared" si="56"/>
        <v>0</v>
      </c>
      <c r="Q266" s="174">
        <v>1.4300000000000001E-3</v>
      </c>
      <c r="R266" s="174">
        <f t="shared" si="57"/>
        <v>0.21021000000000001</v>
      </c>
      <c r="S266" s="174">
        <v>0</v>
      </c>
      <c r="T266" s="175">
        <f t="shared" si="58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201</v>
      </c>
      <c r="AT266" s="176" t="s">
        <v>176</v>
      </c>
      <c r="AU266" s="176" t="s">
        <v>151</v>
      </c>
      <c r="AY266" s="16" t="s">
        <v>173</v>
      </c>
      <c r="BE266" s="177">
        <f t="shared" si="59"/>
        <v>0</v>
      </c>
      <c r="BF266" s="177">
        <f t="shared" si="60"/>
        <v>0</v>
      </c>
      <c r="BG266" s="177">
        <f t="shared" si="61"/>
        <v>0</v>
      </c>
      <c r="BH266" s="177">
        <f t="shared" si="62"/>
        <v>0</v>
      </c>
      <c r="BI266" s="177">
        <f t="shared" si="63"/>
        <v>0</v>
      </c>
      <c r="BJ266" s="16" t="s">
        <v>151</v>
      </c>
      <c r="BK266" s="177">
        <f t="shared" si="64"/>
        <v>0</v>
      </c>
      <c r="BL266" s="16" t="s">
        <v>201</v>
      </c>
      <c r="BM266" s="176" t="s">
        <v>1740</v>
      </c>
    </row>
    <row r="267" spans="1:65" s="2" customFormat="1" ht="16.5" customHeight="1">
      <c r="A267" s="31"/>
      <c r="B267" s="129"/>
      <c r="C267" s="164" t="s">
        <v>413</v>
      </c>
      <c r="D267" s="164" t="s">
        <v>176</v>
      </c>
      <c r="E267" s="165" t="s">
        <v>1741</v>
      </c>
      <c r="F267" s="166" t="s">
        <v>1742</v>
      </c>
      <c r="G267" s="167" t="s">
        <v>240</v>
      </c>
      <c r="H267" s="168">
        <v>22</v>
      </c>
      <c r="I267" s="169"/>
      <c r="J267" s="170">
        <f t="shared" si="55"/>
        <v>0</v>
      </c>
      <c r="K267" s="171"/>
      <c r="L267" s="32"/>
      <c r="M267" s="172" t="s">
        <v>1</v>
      </c>
      <c r="N267" s="173" t="s">
        <v>39</v>
      </c>
      <c r="O267" s="60"/>
      <c r="P267" s="174">
        <f t="shared" si="56"/>
        <v>0</v>
      </c>
      <c r="Q267" s="174">
        <v>1.9400000000000001E-3</v>
      </c>
      <c r="R267" s="174">
        <f t="shared" si="57"/>
        <v>4.2680000000000003E-2</v>
      </c>
      <c r="S267" s="174">
        <v>0</v>
      </c>
      <c r="T267" s="175">
        <f t="shared" si="58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201</v>
      </c>
      <c r="AT267" s="176" t="s">
        <v>176</v>
      </c>
      <c r="AU267" s="176" t="s">
        <v>151</v>
      </c>
      <c r="AY267" s="16" t="s">
        <v>173</v>
      </c>
      <c r="BE267" s="177">
        <f t="shared" si="59"/>
        <v>0</v>
      </c>
      <c r="BF267" s="177">
        <f t="shared" si="60"/>
        <v>0</v>
      </c>
      <c r="BG267" s="177">
        <f t="shared" si="61"/>
        <v>0</v>
      </c>
      <c r="BH267" s="177">
        <f t="shared" si="62"/>
        <v>0</v>
      </c>
      <c r="BI267" s="177">
        <f t="shared" si="63"/>
        <v>0</v>
      </c>
      <c r="BJ267" s="16" t="s">
        <v>151</v>
      </c>
      <c r="BK267" s="177">
        <f t="shared" si="64"/>
        <v>0</v>
      </c>
      <c r="BL267" s="16" t="s">
        <v>201</v>
      </c>
      <c r="BM267" s="176" t="s">
        <v>1743</v>
      </c>
    </row>
    <row r="268" spans="1:65" s="2" customFormat="1" ht="16.5" customHeight="1">
      <c r="A268" s="31"/>
      <c r="B268" s="129"/>
      <c r="C268" s="164" t="s">
        <v>825</v>
      </c>
      <c r="D268" s="164" t="s">
        <v>176</v>
      </c>
      <c r="E268" s="165" t="s">
        <v>1744</v>
      </c>
      <c r="F268" s="166" t="s">
        <v>1745</v>
      </c>
      <c r="G268" s="167" t="s">
        <v>240</v>
      </c>
      <c r="H268" s="168">
        <v>5</v>
      </c>
      <c r="I268" s="169"/>
      <c r="J268" s="170">
        <f t="shared" si="55"/>
        <v>0</v>
      </c>
      <c r="K268" s="171"/>
      <c r="L268" s="32"/>
      <c r="M268" s="172" t="s">
        <v>1</v>
      </c>
      <c r="N268" s="173" t="s">
        <v>39</v>
      </c>
      <c r="O268" s="60"/>
      <c r="P268" s="174">
        <f t="shared" si="56"/>
        <v>0</v>
      </c>
      <c r="Q268" s="174">
        <v>2.6199999999999999E-3</v>
      </c>
      <c r="R268" s="174">
        <f t="shared" si="57"/>
        <v>1.3100000000000001E-2</v>
      </c>
      <c r="S268" s="174">
        <v>0</v>
      </c>
      <c r="T268" s="175">
        <f t="shared" si="58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201</v>
      </c>
      <c r="AT268" s="176" t="s">
        <v>176</v>
      </c>
      <c r="AU268" s="176" t="s">
        <v>151</v>
      </c>
      <c r="AY268" s="16" t="s">
        <v>173</v>
      </c>
      <c r="BE268" s="177">
        <f t="shared" si="59"/>
        <v>0</v>
      </c>
      <c r="BF268" s="177">
        <f t="shared" si="60"/>
        <v>0</v>
      </c>
      <c r="BG268" s="177">
        <f t="shared" si="61"/>
        <v>0</v>
      </c>
      <c r="BH268" s="177">
        <f t="shared" si="62"/>
        <v>0</v>
      </c>
      <c r="BI268" s="177">
        <f t="shared" si="63"/>
        <v>0</v>
      </c>
      <c r="BJ268" s="16" t="s">
        <v>151</v>
      </c>
      <c r="BK268" s="177">
        <f t="shared" si="64"/>
        <v>0</v>
      </c>
      <c r="BL268" s="16" t="s">
        <v>201</v>
      </c>
      <c r="BM268" s="176" t="s">
        <v>1746</v>
      </c>
    </row>
    <row r="269" spans="1:65" s="2" customFormat="1" ht="24.2" customHeight="1">
      <c r="A269" s="31"/>
      <c r="B269" s="129"/>
      <c r="C269" s="164" t="s">
        <v>588</v>
      </c>
      <c r="D269" s="164" t="s">
        <v>176</v>
      </c>
      <c r="E269" s="165" t="s">
        <v>1747</v>
      </c>
      <c r="F269" s="166" t="s">
        <v>1748</v>
      </c>
      <c r="G269" s="167" t="s">
        <v>1442</v>
      </c>
      <c r="H269" s="168">
        <v>185</v>
      </c>
      <c r="I269" s="169"/>
      <c r="J269" s="170">
        <f t="shared" si="55"/>
        <v>0</v>
      </c>
      <c r="K269" s="171"/>
      <c r="L269" s="32"/>
      <c r="M269" s="172" t="s">
        <v>1</v>
      </c>
      <c r="N269" s="173" t="s">
        <v>39</v>
      </c>
      <c r="O269" s="60"/>
      <c r="P269" s="174">
        <f t="shared" si="56"/>
        <v>0</v>
      </c>
      <c r="Q269" s="174">
        <v>0</v>
      </c>
      <c r="R269" s="174">
        <f t="shared" si="57"/>
        <v>0</v>
      </c>
      <c r="S269" s="174">
        <v>0</v>
      </c>
      <c r="T269" s="175">
        <f t="shared" si="58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76" t="s">
        <v>201</v>
      </c>
      <c r="AT269" s="176" t="s">
        <v>176</v>
      </c>
      <c r="AU269" s="176" t="s">
        <v>151</v>
      </c>
      <c r="AY269" s="16" t="s">
        <v>173</v>
      </c>
      <c r="BE269" s="177">
        <f t="shared" si="59"/>
        <v>0</v>
      </c>
      <c r="BF269" s="177">
        <f t="shared" si="60"/>
        <v>0</v>
      </c>
      <c r="BG269" s="177">
        <f t="shared" si="61"/>
        <v>0</v>
      </c>
      <c r="BH269" s="177">
        <f t="shared" si="62"/>
        <v>0</v>
      </c>
      <c r="BI269" s="177">
        <f t="shared" si="63"/>
        <v>0</v>
      </c>
      <c r="BJ269" s="16" t="s">
        <v>151</v>
      </c>
      <c r="BK269" s="177">
        <f t="shared" si="64"/>
        <v>0</v>
      </c>
      <c r="BL269" s="16" t="s">
        <v>201</v>
      </c>
      <c r="BM269" s="176" t="s">
        <v>1749</v>
      </c>
    </row>
    <row r="270" spans="1:65" s="2" customFormat="1" ht="24.2" customHeight="1">
      <c r="A270" s="31"/>
      <c r="B270" s="129"/>
      <c r="C270" s="164" t="s">
        <v>832</v>
      </c>
      <c r="D270" s="164" t="s">
        <v>176</v>
      </c>
      <c r="E270" s="165" t="s">
        <v>1750</v>
      </c>
      <c r="F270" s="166" t="s">
        <v>1751</v>
      </c>
      <c r="G270" s="167" t="s">
        <v>1442</v>
      </c>
      <c r="H270" s="168">
        <v>7</v>
      </c>
      <c r="I270" s="169"/>
      <c r="J270" s="170">
        <f t="shared" si="55"/>
        <v>0</v>
      </c>
      <c r="K270" s="171"/>
      <c r="L270" s="32"/>
      <c r="M270" s="172" t="s">
        <v>1</v>
      </c>
      <c r="N270" s="173" t="s">
        <v>39</v>
      </c>
      <c r="O270" s="60"/>
      <c r="P270" s="174">
        <f t="shared" si="56"/>
        <v>0</v>
      </c>
      <c r="Q270" s="174">
        <v>0</v>
      </c>
      <c r="R270" s="174">
        <f t="shared" si="57"/>
        <v>0</v>
      </c>
      <c r="S270" s="174">
        <v>0</v>
      </c>
      <c r="T270" s="175">
        <f t="shared" si="58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76" t="s">
        <v>201</v>
      </c>
      <c r="AT270" s="176" t="s">
        <v>176</v>
      </c>
      <c r="AU270" s="176" t="s">
        <v>151</v>
      </c>
      <c r="AY270" s="16" t="s">
        <v>173</v>
      </c>
      <c r="BE270" s="177">
        <f t="shared" si="59"/>
        <v>0</v>
      </c>
      <c r="BF270" s="177">
        <f t="shared" si="60"/>
        <v>0</v>
      </c>
      <c r="BG270" s="177">
        <f t="shared" si="61"/>
        <v>0</v>
      </c>
      <c r="BH270" s="177">
        <f t="shared" si="62"/>
        <v>0</v>
      </c>
      <c r="BI270" s="177">
        <f t="shared" si="63"/>
        <v>0</v>
      </c>
      <c r="BJ270" s="16" t="s">
        <v>151</v>
      </c>
      <c r="BK270" s="177">
        <f t="shared" si="64"/>
        <v>0</v>
      </c>
      <c r="BL270" s="16" t="s">
        <v>201</v>
      </c>
      <c r="BM270" s="176" t="s">
        <v>1752</v>
      </c>
    </row>
    <row r="271" spans="1:65" s="2" customFormat="1" ht="16.5" customHeight="1">
      <c r="A271" s="31"/>
      <c r="B271" s="129"/>
      <c r="C271" s="164" t="s">
        <v>599</v>
      </c>
      <c r="D271" s="164" t="s">
        <v>176</v>
      </c>
      <c r="E271" s="165" t="s">
        <v>1753</v>
      </c>
      <c r="F271" s="166" t="s">
        <v>1754</v>
      </c>
      <c r="G271" s="167" t="s">
        <v>1442</v>
      </c>
      <c r="H271" s="168">
        <v>185</v>
      </c>
      <c r="I271" s="169"/>
      <c r="J271" s="170">
        <f t="shared" si="55"/>
        <v>0</v>
      </c>
      <c r="K271" s="171"/>
      <c r="L271" s="32"/>
      <c r="M271" s="172" t="s">
        <v>1</v>
      </c>
      <c r="N271" s="173" t="s">
        <v>39</v>
      </c>
      <c r="O271" s="60"/>
      <c r="P271" s="174">
        <f t="shared" si="56"/>
        <v>0</v>
      </c>
      <c r="Q271" s="174">
        <v>7.2999999999999996E-4</v>
      </c>
      <c r="R271" s="174">
        <f t="shared" si="57"/>
        <v>0.13505</v>
      </c>
      <c r="S271" s="174">
        <v>0</v>
      </c>
      <c r="T271" s="175">
        <f t="shared" si="58"/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76" t="s">
        <v>201</v>
      </c>
      <c r="AT271" s="176" t="s">
        <v>176</v>
      </c>
      <c r="AU271" s="176" t="s">
        <v>151</v>
      </c>
      <c r="AY271" s="16" t="s">
        <v>173</v>
      </c>
      <c r="BE271" s="177">
        <f t="shared" si="59"/>
        <v>0</v>
      </c>
      <c r="BF271" s="177">
        <f t="shared" si="60"/>
        <v>0</v>
      </c>
      <c r="BG271" s="177">
        <f t="shared" si="61"/>
        <v>0</v>
      </c>
      <c r="BH271" s="177">
        <f t="shared" si="62"/>
        <v>0</v>
      </c>
      <c r="BI271" s="177">
        <f t="shared" si="63"/>
        <v>0</v>
      </c>
      <c r="BJ271" s="16" t="s">
        <v>151</v>
      </c>
      <c r="BK271" s="177">
        <f t="shared" si="64"/>
        <v>0</v>
      </c>
      <c r="BL271" s="16" t="s">
        <v>201</v>
      </c>
      <c r="BM271" s="176" t="s">
        <v>1755</v>
      </c>
    </row>
    <row r="272" spans="1:65" s="2" customFormat="1" ht="21.75" customHeight="1">
      <c r="A272" s="31"/>
      <c r="B272" s="129"/>
      <c r="C272" s="164" t="s">
        <v>839</v>
      </c>
      <c r="D272" s="164" t="s">
        <v>176</v>
      </c>
      <c r="E272" s="165" t="s">
        <v>1756</v>
      </c>
      <c r="F272" s="166" t="s">
        <v>1757</v>
      </c>
      <c r="G272" s="167" t="s">
        <v>1442</v>
      </c>
      <c r="H272" s="168">
        <v>2</v>
      </c>
      <c r="I272" s="169"/>
      <c r="J272" s="170">
        <f t="shared" si="55"/>
        <v>0</v>
      </c>
      <c r="K272" s="171"/>
      <c r="L272" s="32"/>
      <c r="M272" s="172" t="s">
        <v>1</v>
      </c>
      <c r="N272" s="173" t="s">
        <v>39</v>
      </c>
      <c r="O272" s="60"/>
      <c r="P272" s="174">
        <f t="shared" si="56"/>
        <v>0</v>
      </c>
      <c r="Q272" s="174">
        <v>6.9999999999999994E-5</v>
      </c>
      <c r="R272" s="174">
        <f t="shared" si="57"/>
        <v>1.3999999999999999E-4</v>
      </c>
      <c r="S272" s="174">
        <v>0</v>
      </c>
      <c r="T272" s="175">
        <f t="shared" si="58"/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201</v>
      </c>
      <c r="AT272" s="176" t="s">
        <v>176</v>
      </c>
      <c r="AU272" s="176" t="s">
        <v>151</v>
      </c>
      <c r="AY272" s="16" t="s">
        <v>173</v>
      </c>
      <c r="BE272" s="177">
        <f t="shared" si="59"/>
        <v>0</v>
      </c>
      <c r="BF272" s="177">
        <f t="shared" si="60"/>
        <v>0</v>
      </c>
      <c r="BG272" s="177">
        <f t="shared" si="61"/>
        <v>0</v>
      </c>
      <c r="BH272" s="177">
        <f t="shared" si="62"/>
        <v>0</v>
      </c>
      <c r="BI272" s="177">
        <f t="shared" si="63"/>
        <v>0</v>
      </c>
      <c r="BJ272" s="16" t="s">
        <v>151</v>
      </c>
      <c r="BK272" s="177">
        <f t="shared" si="64"/>
        <v>0</v>
      </c>
      <c r="BL272" s="16" t="s">
        <v>201</v>
      </c>
      <c r="BM272" s="176" t="s">
        <v>1758</v>
      </c>
    </row>
    <row r="273" spans="1:65" s="2" customFormat="1" ht="16.5" customHeight="1">
      <c r="A273" s="31"/>
      <c r="B273" s="129"/>
      <c r="C273" s="183" t="s">
        <v>603</v>
      </c>
      <c r="D273" s="183" t="s">
        <v>407</v>
      </c>
      <c r="E273" s="184" t="s">
        <v>1759</v>
      </c>
      <c r="F273" s="185" t="s">
        <v>1760</v>
      </c>
      <c r="G273" s="186" t="s">
        <v>1442</v>
      </c>
      <c r="H273" s="187">
        <v>2</v>
      </c>
      <c r="I273" s="188"/>
      <c r="J273" s="189">
        <f t="shared" si="55"/>
        <v>0</v>
      </c>
      <c r="K273" s="190"/>
      <c r="L273" s="191"/>
      <c r="M273" s="192" t="s">
        <v>1</v>
      </c>
      <c r="N273" s="193" t="s">
        <v>39</v>
      </c>
      <c r="O273" s="60"/>
      <c r="P273" s="174">
        <f t="shared" si="56"/>
        <v>0</v>
      </c>
      <c r="Q273" s="174">
        <v>0</v>
      </c>
      <c r="R273" s="174">
        <f t="shared" si="57"/>
        <v>0</v>
      </c>
      <c r="S273" s="174">
        <v>0</v>
      </c>
      <c r="T273" s="175">
        <f t="shared" si="58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76" t="s">
        <v>226</v>
      </c>
      <c r="AT273" s="176" t="s">
        <v>407</v>
      </c>
      <c r="AU273" s="176" t="s">
        <v>151</v>
      </c>
      <c r="AY273" s="16" t="s">
        <v>173</v>
      </c>
      <c r="BE273" s="177">
        <f t="shared" si="59"/>
        <v>0</v>
      </c>
      <c r="BF273" s="177">
        <f t="shared" si="60"/>
        <v>0</v>
      </c>
      <c r="BG273" s="177">
        <f t="shared" si="61"/>
        <v>0</v>
      </c>
      <c r="BH273" s="177">
        <f t="shared" si="62"/>
        <v>0</v>
      </c>
      <c r="BI273" s="177">
        <f t="shared" si="63"/>
        <v>0</v>
      </c>
      <c r="BJ273" s="16" t="s">
        <v>151</v>
      </c>
      <c r="BK273" s="177">
        <f t="shared" si="64"/>
        <v>0</v>
      </c>
      <c r="BL273" s="16" t="s">
        <v>201</v>
      </c>
      <c r="BM273" s="176" t="s">
        <v>1761</v>
      </c>
    </row>
    <row r="274" spans="1:65" s="2" customFormat="1" ht="16.5" customHeight="1">
      <c r="A274" s="31"/>
      <c r="B274" s="129"/>
      <c r="C274" s="164" t="s">
        <v>847</v>
      </c>
      <c r="D274" s="164" t="s">
        <v>176</v>
      </c>
      <c r="E274" s="165" t="s">
        <v>1762</v>
      </c>
      <c r="F274" s="166" t="s">
        <v>1763</v>
      </c>
      <c r="G274" s="167" t="s">
        <v>1442</v>
      </c>
      <c r="H274" s="168">
        <v>21</v>
      </c>
      <c r="I274" s="169"/>
      <c r="J274" s="170">
        <f t="shared" si="55"/>
        <v>0</v>
      </c>
      <c r="K274" s="171"/>
      <c r="L274" s="32"/>
      <c r="M274" s="172" t="s">
        <v>1</v>
      </c>
      <c r="N274" s="173" t="s">
        <v>39</v>
      </c>
      <c r="O274" s="60"/>
      <c r="P274" s="174">
        <f t="shared" si="56"/>
        <v>0</v>
      </c>
      <c r="Q274" s="174">
        <v>0</v>
      </c>
      <c r="R274" s="174">
        <f t="shared" si="57"/>
        <v>0</v>
      </c>
      <c r="S274" s="174">
        <v>0</v>
      </c>
      <c r="T274" s="175">
        <f t="shared" si="58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76" t="s">
        <v>201</v>
      </c>
      <c r="AT274" s="176" t="s">
        <v>176</v>
      </c>
      <c r="AU274" s="176" t="s">
        <v>151</v>
      </c>
      <c r="AY274" s="16" t="s">
        <v>173</v>
      </c>
      <c r="BE274" s="177">
        <f t="shared" si="59"/>
        <v>0</v>
      </c>
      <c r="BF274" s="177">
        <f t="shared" si="60"/>
        <v>0</v>
      </c>
      <c r="BG274" s="177">
        <f t="shared" si="61"/>
        <v>0</v>
      </c>
      <c r="BH274" s="177">
        <f t="shared" si="62"/>
        <v>0</v>
      </c>
      <c r="BI274" s="177">
        <f t="shared" si="63"/>
        <v>0</v>
      </c>
      <c r="BJ274" s="16" t="s">
        <v>151</v>
      </c>
      <c r="BK274" s="177">
        <f t="shared" si="64"/>
        <v>0</v>
      </c>
      <c r="BL274" s="16" t="s">
        <v>201</v>
      </c>
      <c r="BM274" s="176" t="s">
        <v>1764</v>
      </c>
    </row>
    <row r="275" spans="1:65" s="2" customFormat="1" ht="16.5" customHeight="1">
      <c r="A275" s="31"/>
      <c r="B275" s="129"/>
      <c r="C275" s="183" t="s">
        <v>610</v>
      </c>
      <c r="D275" s="183" t="s">
        <v>407</v>
      </c>
      <c r="E275" s="184" t="s">
        <v>1765</v>
      </c>
      <c r="F275" s="185" t="s">
        <v>1766</v>
      </c>
      <c r="G275" s="186" t="s">
        <v>1442</v>
      </c>
      <c r="H275" s="187">
        <v>20</v>
      </c>
      <c r="I275" s="188"/>
      <c r="J275" s="189">
        <f t="shared" si="55"/>
        <v>0</v>
      </c>
      <c r="K275" s="190"/>
      <c r="L275" s="191"/>
      <c r="M275" s="192" t="s">
        <v>1</v>
      </c>
      <c r="N275" s="193" t="s">
        <v>39</v>
      </c>
      <c r="O275" s="60"/>
      <c r="P275" s="174">
        <f t="shared" si="56"/>
        <v>0</v>
      </c>
      <c r="Q275" s="174">
        <v>0</v>
      </c>
      <c r="R275" s="174">
        <f t="shared" si="57"/>
        <v>0</v>
      </c>
      <c r="S275" s="174">
        <v>0</v>
      </c>
      <c r="T275" s="175">
        <f t="shared" si="58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76" t="s">
        <v>226</v>
      </c>
      <c r="AT275" s="176" t="s">
        <v>407</v>
      </c>
      <c r="AU275" s="176" t="s">
        <v>151</v>
      </c>
      <c r="AY275" s="16" t="s">
        <v>173</v>
      </c>
      <c r="BE275" s="177">
        <f t="shared" si="59"/>
        <v>0</v>
      </c>
      <c r="BF275" s="177">
        <f t="shared" si="60"/>
        <v>0</v>
      </c>
      <c r="BG275" s="177">
        <f t="shared" si="61"/>
        <v>0</v>
      </c>
      <c r="BH275" s="177">
        <f t="shared" si="62"/>
        <v>0</v>
      </c>
      <c r="BI275" s="177">
        <f t="shared" si="63"/>
        <v>0</v>
      </c>
      <c r="BJ275" s="16" t="s">
        <v>151</v>
      </c>
      <c r="BK275" s="177">
        <f t="shared" si="64"/>
        <v>0</v>
      </c>
      <c r="BL275" s="16" t="s">
        <v>201</v>
      </c>
      <c r="BM275" s="176" t="s">
        <v>1767</v>
      </c>
    </row>
    <row r="276" spans="1:65" s="2" customFormat="1" ht="16.5" customHeight="1">
      <c r="A276" s="31"/>
      <c r="B276" s="129"/>
      <c r="C276" s="183" t="s">
        <v>854</v>
      </c>
      <c r="D276" s="183" t="s">
        <v>407</v>
      </c>
      <c r="E276" s="184" t="s">
        <v>1768</v>
      </c>
      <c r="F276" s="185" t="s">
        <v>1769</v>
      </c>
      <c r="G276" s="186" t="s">
        <v>1442</v>
      </c>
      <c r="H276" s="187">
        <v>1</v>
      </c>
      <c r="I276" s="188"/>
      <c r="J276" s="189">
        <f t="shared" si="55"/>
        <v>0</v>
      </c>
      <c r="K276" s="190"/>
      <c r="L276" s="191"/>
      <c r="M276" s="192" t="s">
        <v>1</v>
      </c>
      <c r="N276" s="193" t="s">
        <v>39</v>
      </c>
      <c r="O276" s="60"/>
      <c r="P276" s="174">
        <f t="shared" si="56"/>
        <v>0</v>
      </c>
      <c r="Q276" s="174">
        <v>6.3000000000000003E-4</v>
      </c>
      <c r="R276" s="174">
        <f t="shared" si="57"/>
        <v>6.3000000000000003E-4</v>
      </c>
      <c r="S276" s="174">
        <v>0</v>
      </c>
      <c r="T276" s="175">
        <f t="shared" si="58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226</v>
      </c>
      <c r="AT276" s="176" t="s">
        <v>407</v>
      </c>
      <c r="AU276" s="176" t="s">
        <v>151</v>
      </c>
      <c r="AY276" s="16" t="s">
        <v>173</v>
      </c>
      <c r="BE276" s="177">
        <f t="shared" si="59"/>
        <v>0</v>
      </c>
      <c r="BF276" s="177">
        <f t="shared" si="60"/>
        <v>0</v>
      </c>
      <c r="BG276" s="177">
        <f t="shared" si="61"/>
        <v>0</v>
      </c>
      <c r="BH276" s="177">
        <f t="shared" si="62"/>
        <v>0</v>
      </c>
      <c r="BI276" s="177">
        <f t="shared" si="63"/>
        <v>0</v>
      </c>
      <c r="BJ276" s="16" t="s">
        <v>151</v>
      </c>
      <c r="BK276" s="177">
        <f t="shared" si="64"/>
        <v>0</v>
      </c>
      <c r="BL276" s="16" t="s">
        <v>201</v>
      </c>
      <c r="BM276" s="176" t="s">
        <v>1770</v>
      </c>
    </row>
    <row r="277" spans="1:65" s="2" customFormat="1" ht="16.5" customHeight="1">
      <c r="A277" s="31"/>
      <c r="B277" s="129"/>
      <c r="C277" s="164" t="s">
        <v>620</v>
      </c>
      <c r="D277" s="164" t="s">
        <v>176</v>
      </c>
      <c r="E277" s="165" t="s">
        <v>1771</v>
      </c>
      <c r="F277" s="166" t="s">
        <v>1772</v>
      </c>
      <c r="G277" s="167" t="s">
        <v>1442</v>
      </c>
      <c r="H277" s="168">
        <v>12</v>
      </c>
      <c r="I277" s="169"/>
      <c r="J277" s="170">
        <f t="shared" si="55"/>
        <v>0</v>
      </c>
      <c r="K277" s="171"/>
      <c r="L277" s="32"/>
      <c r="M277" s="172" t="s">
        <v>1</v>
      </c>
      <c r="N277" s="173" t="s">
        <v>39</v>
      </c>
      <c r="O277" s="60"/>
      <c r="P277" s="174">
        <f t="shared" si="56"/>
        <v>0</v>
      </c>
      <c r="Q277" s="174">
        <v>0</v>
      </c>
      <c r="R277" s="174">
        <f t="shared" si="57"/>
        <v>0</v>
      </c>
      <c r="S277" s="174">
        <v>0</v>
      </c>
      <c r="T277" s="175">
        <f t="shared" si="58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76" t="s">
        <v>201</v>
      </c>
      <c r="AT277" s="176" t="s">
        <v>176</v>
      </c>
      <c r="AU277" s="176" t="s">
        <v>151</v>
      </c>
      <c r="AY277" s="16" t="s">
        <v>173</v>
      </c>
      <c r="BE277" s="177">
        <f t="shared" si="59"/>
        <v>0</v>
      </c>
      <c r="BF277" s="177">
        <f t="shared" si="60"/>
        <v>0</v>
      </c>
      <c r="BG277" s="177">
        <f t="shared" si="61"/>
        <v>0</v>
      </c>
      <c r="BH277" s="177">
        <f t="shared" si="62"/>
        <v>0</v>
      </c>
      <c r="BI277" s="177">
        <f t="shared" si="63"/>
        <v>0</v>
      </c>
      <c r="BJ277" s="16" t="s">
        <v>151</v>
      </c>
      <c r="BK277" s="177">
        <f t="shared" si="64"/>
        <v>0</v>
      </c>
      <c r="BL277" s="16" t="s">
        <v>201</v>
      </c>
      <c r="BM277" s="176" t="s">
        <v>1773</v>
      </c>
    </row>
    <row r="278" spans="1:65" s="2" customFormat="1" ht="16.5" customHeight="1">
      <c r="A278" s="31"/>
      <c r="B278" s="129"/>
      <c r="C278" s="183" t="s">
        <v>862</v>
      </c>
      <c r="D278" s="183" t="s">
        <v>407</v>
      </c>
      <c r="E278" s="184" t="s">
        <v>1774</v>
      </c>
      <c r="F278" s="185" t="s">
        <v>1775</v>
      </c>
      <c r="G278" s="186" t="s">
        <v>1442</v>
      </c>
      <c r="H278" s="187">
        <v>12</v>
      </c>
      <c r="I278" s="188"/>
      <c r="J278" s="189">
        <f t="shared" si="55"/>
        <v>0</v>
      </c>
      <c r="K278" s="190"/>
      <c r="L278" s="191"/>
      <c r="M278" s="192" t="s">
        <v>1</v>
      </c>
      <c r="N278" s="193" t="s">
        <v>39</v>
      </c>
      <c r="O278" s="60"/>
      <c r="P278" s="174">
        <f t="shared" si="56"/>
        <v>0</v>
      </c>
      <c r="Q278" s="174">
        <v>0</v>
      </c>
      <c r="R278" s="174">
        <f t="shared" si="57"/>
        <v>0</v>
      </c>
      <c r="S278" s="174">
        <v>0</v>
      </c>
      <c r="T278" s="175">
        <f t="shared" si="58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76" t="s">
        <v>226</v>
      </c>
      <c r="AT278" s="176" t="s">
        <v>407</v>
      </c>
      <c r="AU278" s="176" t="s">
        <v>151</v>
      </c>
      <c r="AY278" s="16" t="s">
        <v>173</v>
      </c>
      <c r="BE278" s="177">
        <f t="shared" si="59"/>
        <v>0</v>
      </c>
      <c r="BF278" s="177">
        <f t="shared" si="60"/>
        <v>0</v>
      </c>
      <c r="BG278" s="177">
        <f t="shared" si="61"/>
        <v>0</v>
      </c>
      <c r="BH278" s="177">
        <f t="shared" si="62"/>
        <v>0</v>
      </c>
      <c r="BI278" s="177">
        <f t="shared" si="63"/>
        <v>0</v>
      </c>
      <c r="BJ278" s="16" t="s">
        <v>151</v>
      </c>
      <c r="BK278" s="177">
        <f t="shared" si="64"/>
        <v>0</v>
      </c>
      <c r="BL278" s="16" t="s">
        <v>201</v>
      </c>
      <c r="BM278" s="176" t="s">
        <v>1776</v>
      </c>
    </row>
    <row r="279" spans="1:65" s="2" customFormat="1" ht="16.5" customHeight="1">
      <c r="A279" s="31"/>
      <c r="B279" s="129"/>
      <c r="C279" s="164" t="s">
        <v>624</v>
      </c>
      <c r="D279" s="164" t="s">
        <v>176</v>
      </c>
      <c r="E279" s="165" t="s">
        <v>1777</v>
      </c>
      <c r="F279" s="166" t="s">
        <v>1778</v>
      </c>
      <c r="G279" s="167" t="s">
        <v>1442</v>
      </c>
      <c r="H279" s="168">
        <v>14</v>
      </c>
      <c r="I279" s="169"/>
      <c r="J279" s="170">
        <f t="shared" si="55"/>
        <v>0</v>
      </c>
      <c r="K279" s="171"/>
      <c r="L279" s="32"/>
      <c r="M279" s="172" t="s">
        <v>1</v>
      </c>
      <c r="N279" s="173" t="s">
        <v>39</v>
      </c>
      <c r="O279" s="60"/>
      <c r="P279" s="174">
        <f t="shared" si="56"/>
        <v>0</v>
      </c>
      <c r="Q279" s="174">
        <v>0</v>
      </c>
      <c r="R279" s="174">
        <f t="shared" si="57"/>
        <v>0</v>
      </c>
      <c r="S279" s="174">
        <v>0</v>
      </c>
      <c r="T279" s="175">
        <f t="shared" si="58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76" t="s">
        <v>201</v>
      </c>
      <c r="AT279" s="176" t="s">
        <v>176</v>
      </c>
      <c r="AU279" s="176" t="s">
        <v>151</v>
      </c>
      <c r="AY279" s="16" t="s">
        <v>173</v>
      </c>
      <c r="BE279" s="177">
        <f t="shared" si="59"/>
        <v>0</v>
      </c>
      <c r="BF279" s="177">
        <f t="shared" si="60"/>
        <v>0</v>
      </c>
      <c r="BG279" s="177">
        <f t="shared" si="61"/>
        <v>0</v>
      </c>
      <c r="BH279" s="177">
        <f t="shared" si="62"/>
        <v>0</v>
      </c>
      <c r="BI279" s="177">
        <f t="shared" si="63"/>
        <v>0</v>
      </c>
      <c r="BJ279" s="16" t="s">
        <v>151</v>
      </c>
      <c r="BK279" s="177">
        <f t="shared" si="64"/>
        <v>0</v>
      </c>
      <c r="BL279" s="16" t="s">
        <v>201</v>
      </c>
      <c r="BM279" s="176" t="s">
        <v>1779</v>
      </c>
    </row>
    <row r="280" spans="1:65" s="2" customFormat="1" ht="16.5" customHeight="1">
      <c r="A280" s="31"/>
      <c r="B280" s="129"/>
      <c r="C280" s="183" t="s">
        <v>869</v>
      </c>
      <c r="D280" s="183" t="s">
        <v>407</v>
      </c>
      <c r="E280" s="184" t="s">
        <v>1780</v>
      </c>
      <c r="F280" s="185" t="s">
        <v>1781</v>
      </c>
      <c r="G280" s="186" t="s">
        <v>1442</v>
      </c>
      <c r="H280" s="187">
        <v>14</v>
      </c>
      <c r="I280" s="188"/>
      <c r="J280" s="189">
        <f t="shared" si="55"/>
        <v>0</v>
      </c>
      <c r="K280" s="190"/>
      <c r="L280" s="191"/>
      <c r="M280" s="192" t="s">
        <v>1</v>
      </c>
      <c r="N280" s="193" t="s">
        <v>39</v>
      </c>
      <c r="O280" s="60"/>
      <c r="P280" s="174">
        <f t="shared" si="56"/>
        <v>0</v>
      </c>
      <c r="Q280" s="174">
        <v>0</v>
      </c>
      <c r="R280" s="174">
        <f t="shared" si="57"/>
        <v>0</v>
      </c>
      <c r="S280" s="174">
        <v>0</v>
      </c>
      <c r="T280" s="175">
        <f t="shared" si="58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76" t="s">
        <v>226</v>
      </c>
      <c r="AT280" s="176" t="s">
        <v>407</v>
      </c>
      <c r="AU280" s="176" t="s">
        <v>151</v>
      </c>
      <c r="AY280" s="16" t="s">
        <v>173</v>
      </c>
      <c r="BE280" s="177">
        <f t="shared" si="59"/>
        <v>0</v>
      </c>
      <c r="BF280" s="177">
        <f t="shared" si="60"/>
        <v>0</v>
      </c>
      <c r="BG280" s="177">
        <f t="shared" si="61"/>
        <v>0</v>
      </c>
      <c r="BH280" s="177">
        <f t="shared" si="62"/>
        <v>0</v>
      </c>
      <c r="BI280" s="177">
        <f t="shared" si="63"/>
        <v>0</v>
      </c>
      <c r="BJ280" s="16" t="s">
        <v>151</v>
      </c>
      <c r="BK280" s="177">
        <f t="shared" si="64"/>
        <v>0</v>
      </c>
      <c r="BL280" s="16" t="s">
        <v>201</v>
      </c>
      <c r="BM280" s="176" t="s">
        <v>1782</v>
      </c>
    </row>
    <row r="281" spans="1:65" s="2" customFormat="1" ht="16.5" customHeight="1">
      <c r="A281" s="31"/>
      <c r="B281" s="129"/>
      <c r="C281" s="164" t="s">
        <v>873</v>
      </c>
      <c r="D281" s="164" t="s">
        <v>176</v>
      </c>
      <c r="E281" s="165" t="s">
        <v>1783</v>
      </c>
      <c r="F281" s="166" t="s">
        <v>1784</v>
      </c>
      <c r="G281" s="167" t="s">
        <v>1442</v>
      </c>
      <c r="H281" s="168">
        <v>6</v>
      </c>
      <c r="I281" s="169"/>
      <c r="J281" s="170">
        <f t="shared" si="55"/>
        <v>0</v>
      </c>
      <c r="K281" s="171"/>
      <c r="L281" s="32"/>
      <c r="M281" s="172" t="s">
        <v>1</v>
      </c>
      <c r="N281" s="173" t="s">
        <v>39</v>
      </c>
      <c r="O281" s="60"/>
      <c r="P281" s="174">
        <f t="shared" si="56"/>
        <v>0</v>
      </c>
      <c r="Q281" s="174">
        <v>0</v>
      </c>
      <c r="R281" s="174">
        <f t="shared" si="57"/>
        <v>0</v>
      </c>
      <c r="S281" s="174">
        <v>0</v>
      </c>
      <c r="T281" s="175">
        <f t="shared" si="58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201</v>
      </c>
      <c r="AT281" s="176" t="s">
        <v>176</v>
      </c>
      <c r="AU281" s="176" t="s">
        <v>151</v>
      </c>
      <c r="AY281" s="16" t="s">
        <v>173</v>
      </c>
      <c r="BE281" s="177">
        <f t="shared" si="59"/>
        <v>0</v>
      </c>
      <c r="BF281" s="177">
        <f t="shared" si="60"/>
        <v>0</v>
      </c>
      <c r="BG281" s="177">
        <f t="shared" si="61"/>
        <v>0</v>
      </c>
      <c r="BH281" s="177">
        <f t="shared" si="62"/>
        <v>0</v>
      </c>
      <c r="BI281" s="177">
        <f t="shared" si="63"/>
        <v>0</v>
      </c>
      <c r="BJ281" s="16" t="s">
        <v>151</v>
      </c>
      <c r="BK281" s="177">
        <f t="shared" si="64"/>
        <v>0</v>
      </c>
      <c r="BL281" s="16" t="s">
        <v>201</v>
      </c>
      <c r="BM281" s="176" t="s">
        <v>1785</v>
      </c>
    </row>
    <row r="282" spans="1:65" s="2" customFormat="1" ht="16.5" customHeight="1">
      <c r="A282" s="31"/>
      <c r="B282" s="129"/>
      <c r="C282" s="183" t="s">
        <v>877</v>
      </c>
      <c r="D282" s="183" t="s">
        <v>407</v>
      </c>
      <c r="E282" s="184" t="s">
        <v>1786</v>
      </c>
      <c r="F282" s="185" t="s">
        <v>1787</v>
      </c>
      <c r="G282" s="186" t="s">
        <v>1442</v>
      </c>
      <c r="H282" s="187">
        <v>6</v>
      </c>
      <c r="I282" s="188"/>
      <c r="J282" s="189">
        <f t="shared" si="55"/>
        <v>0</v>
      </c>
      <c r="K282" s="190"/>
      <c r="L282" s="191"/>
      <c r="M282" s="192" t="s">
        <v>1</v>
      </c>
      <c r="N282" s="193" t="s">
        <v>39</v>
      </c>
      <c r="O282" s="60"/>
      <c r="P282" s="174">
        <f t="shared" si="56"/>
        <v>0</v>
      </c>
      <c r="Q282" s="174">
        <v>0</v>
      </c>
      <c r="R282" s="174">
        <f t="shared" si="57"/>
        <v>0</v>
      </c>
      <c r="S282" s="174">
        <v>0</v>
      </c>
      <c r="T282" s="175">
        <f t="shared" si="58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226</v>
      </c>
      <c r="AT282" s="176" t="s">
        <v>407</v>
      </c>
      <c r="AU282" s="176" t="s">
        <v>151</v>
      </c>
      <c r="AY282" s="16" t="s">
        <v>173</v>
      </c>
      <c r="BE282" s="177">
        <f t="shared" si="59"/>
        <v>0</v>
      </c>
      <c r="BF282" s="177">
        <f t="shared" si="60"/>
        <v>0</v>
      </c>
      <c r="BG282" s="177">
        <f t="shared" si="61"/>
        <v>0</v>
      </c>
      <c r="BH282" s="177">
        <f t="shared" si="62"/>
        <v>0</v>
      </c>
      <c r="BI282" s="177">
        <f t="shared" si="63"/>
        <v>0</v>
      </c>
      <c r="BJ282" s="16" t="s">
        <v>151</v>
      </c>
      <c r="BK282" s="177">
        <f t="shared" si="64"/>
        <v>0</v>
      </c>
      <c r="BL282" s="16" t="s">
        <v>201</v>
      </c>
      <c r="BM282" s="176" t="s">
        <v>1788</v>
      </c>
    </row>
    <row r="283" spans="1:65" s="2" customFormat="1" ht="16.5" customHeight="1">
      <c r="A283" s="31"/>
      <c r="B283" s="129"/>
      <c r="C283" s="164" t="s">
        <v>628</v>
      </c>
      <c r="D283" s="164" t="s">
        <v>176</v>
      </c>
      <c r="E283" s="165" t="s">
        <v>1789</v>
      </c>
      <c r="F283" s="166" t="s">
        <v>1790</v>
      </c>
      <c r="G283" s="167" t="s">
        <v>1442</v>
      </c>
      <c r="H283" s="168">
        <v>4</v>
      </c>
      <c r="I283" s="169"/>
      <c r="J283" s="170">
        <f t="shared" si="55"/>
        <v>0</v>
      </c>
      <c r="K283" s="171"/>
      <c r="L283" s="32"/>
      <c r="M283" s="172" t="s">
        <v>1</v>
      </c>
      <c r="N283" s="173" t="s">
        <v>39</v>
      </c>
      <c r="O283" s="60"/>
      <c r="P283" s="174">
        <f t="shared" si="56"/>
        <v>0</v>
      </c>
      <c r="Q283" s="174">
        <v>0</v>
      </c>
      <c r="R283" s="174">
        <f t="shared" si="57"/>
        <v>0</v>
      </c>
      <c r="S283" s="174">
        <v>0</v>
      </c>
      <c r="T283" s="175">
        <f t="shared" si="58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201</v>
      </c>
      <c r="AT283" s="176" t="s">
        <v>176</v>
      </c>
      <c r="AU283" s="176" t="s">
        <v>151</v>
      </c>
      <c r="AY283" s="16" t="s">
        <v>173</v>
      </c>
      <c r="BE283" s="177">
        <f t="shared" si="59"/>
        <v>0</v>
      </c>
      <c r="BF283" s="177">
        <f t="shared" si="60"/>
        <v>0</v>
      </c>
      <c r="BG283" s="177">
        <f t="shared" si="61"/>
        <v>0</v>
      </c>
      <c r="BH283" s="177">
        <f t="shared" si="62"/>
        <v>0</v>
      </c>
      <c r="BI283" s="177">
        <f t="shared" si="63"/>
        <v>0</v>
      </c>
      <c r="BJ283" s="16" t="s">
        <v>151</v>
      </c>
      <c r="BK283" s="177">
        <f t="shared" si="64"/>
        <v>0</v>
      </c>
      <c r="BL283" s="16" t="s">
        <v>201</v>
      </c>
      <c r="BM283" s="176" t="s">
        <v>1791</v>
      </c>
    </row>
    <row r="284" spans="1:65" s="2" customFormat="1" ht="16.5" customHeight="1">
      <c r="A284" s="31"/>
      <c r="B284" s="129"/>
      <c r="C284" s="183" t="s">
        <v>885</v>
      </c>
      <c r="D284" s="183" t="s">
        <v>407</v>
      </c>
      <c r="E284" s="184" t="s">
        <v>1792</v>
      </c>
      <c r="F284" s="185" t="s">
        <v>1793</v>
      </c>
      <c r="G284" s="186" t="s">
        <v>1442</v>
      </c>
      <c r="H284" s="187">
        <v>4</v>
      </c>
      <c r="I284" s="188"/>
      <c r="J284" s="189">
        <f t="shared" si="55"/>
        <v>0</v>
      </c>
      <c r="K284" s="190"/>
      <c r="L284" s="191"/>
      <c r="M284" s="192" t="s">
        <v>1</v>
      </c>
      <c r="N284" s="193" t="s">
        <v>39</v>
      </c>
      <c r="O284" s="60"/>
      <c r="P284" s="174">
        <f t="shared" si="56"/>
        <v>0</v>
      </c>
      <c r="Q284" s="174">
        <v>0</v>
      </c>
      <c r="R284" s="174">
        <f t="shared" si="57"/>
        <v>0</v>
      </c>
      <c r="S284" s="174">
        <v>0</v>
      </c>
      <c r="T284" s="175">
        <f t="shared" si="58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76" t="s">
        <v>226</v>
      </c>
      <c r="AT284" s="176" t="s">
        <v>407</v>
      </c>
      <c r="AU284" s="176" t="s">
        <v>151</v>
      </c>
      <c r="AY284" s="16" t="s">
        <v>173</v>
      </c>
      <c r="BE284" s="177">
        <f t="shared" si="59"/>
        <v>0</v>
      </c>
      <c r="BF284" s="177">
        <f t="shared" si="60"/>
        <v>0</v>
      </c>
      <c r="BG284" s="177">
        <f t="shared" si="61"/>
        <v>0</v>
      </c>
      <c r="BH284" s="177">
        <f t="shared" si="62"/>
        <v>0</v>
      </c>
      <c r="BI284" s="177">
        <f t="shared" si="63"/>
        <v>0</v>
      </c>
      <c r="BJ284" s="16" t="s">
        <v>151</v>
      </c>
      <c r="BK284" s="177">
        <f t="shared" si="64"/>
        <v>0</v>
      </c>
      <c r="BL284" s="16" t="s">
        <v>201</v>
      </c>
      <c r="BM284" s="176" t="s">
        <v>1794</v>
      </c>
    </row>
    <row r="285" spans="1:65" s="2" customFormat="1" ht="16.5" customHeight="1">
      <c r="A285" s="31"/>
      <c r="B285" s="129"/>
      <c r="C285" s="164" t="s">
        <v>635</v>
      </c>
      <c r="D285" s="164" t="s">
        <v>176</v>
      </c>
      <c r="E285" s="165" t="s">
        <v>1795</v>
      </c>
      <c r="F285" s="166" t="s">
        <v>1796</v>
      </c>
      <c r="G285" s="167" t="s">
        <v>1442</v>
      </c>
      <c r="H285" s="168">
        <v>4</v>
      </c>
      <c r="I285" s="169"/>
      <c r="J285" s="170">
        <f t="shared" si="55"/>
        <v>0</v>
      </c>
      <c r="K285" s="171"/>
      <c r="L285" s="32"/>
      <c r="M285" s="172" t="s">
        <v>1</v>
      </c>
      <c r="N285" s="173" t="s">
        <v>39</v>
      </c>
      <c r="O285" s="60"/>
      <c r="P285" s="174">
        <f t="shared" si="56"/>
        <v>0</v>
      </c>
      <c r="Q285" s="174">
        <v>0</v>
      </c>
      <c r="R285" s="174">
        <f t="shared" si="57"/>
        <v>0</v>
      </c>
      <c r="S285" s="174">
        <v>0</v>
      </c>
      <c r="T285" s="175">
        <f t="shared" si="58"/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201</v>
      </c>
      <c r="AT285" s="176" t="s">
        <v>176</v>
      </c>
      <c r="AU285" s="176" t="s">
        <v>151</v>
      </c>
      <c r="AY285" s="16" t="s">
        <v>173</v>
      </c>
      <c r="BE285" s="177">
        <f t="shared" si="59"/>
        <v>0</v>
      </c>
      <c r="BF285" s="177">
        <f t="shared" si="60"/>
        <v>0</v>
      </c>
      <c r="BG285" s="177">
        <f t="shared" si="61"/>
        <v>0</v>
      </c>
      <c r="BH285" s="177">
        <f t="shared" si="62"/>
        <v>0</v>
      </c>
      <c r="BI285" s="177">
        <f t="shared" si="63"/>
        <v>0</v>
      </c>
      <c r="BJ285" s="16" t="s">
        <v>151</v>
      </c>
      <c r="BK285" s="177">
        <f t="shared" si="64"/>
        <v>0</v>
      </c>
      <c r="BL285" s="16" t="s">
        <v>201</v>
      </c>
      <c r="BM285" s="176" t="s">
        <v>1797</v>
      </c>
    </row>
    <row r="286" spans="1:65" s="2" customFormat="1" ht="16.5" customHeight="1">
      <c r="A286" s="31"/>
      <c r="B286" s="129"/>
      <c r="C286" s="183" t="s">
        <v>893</v>
      </c>
      <c r="D286" s="183" t="s">
        <v>407</v>
      </c>
      <c r="E286" s="184" t="s">
        <v>1798</v>
      </c>
      <c r="F286" s="185" t="s">
        <v>1799</v>
      </c>
      <c r="G286" s="186" t="s">
        <v>1442</v>
      </c>
      <c r="H286" s="187">
        <v>4</v>
      </c>
      <c r="I286" s="188"/>
      <c r="J286" s="189">
        <f t="shared" si="55"/>
        <v>0</v>
      </c>
      <c r="K286" s="190"/>
      <c r="L286" s="191"/>
      <c r="M286" s="192" t="s">
        <v>1</v>
      </c>
      <c r="N286" s="193" t="s">
        <v>39</v>
      </c>
      <c r="O286" s="60"/>
      <c r="P286" s="174">
        <f t="shared" si="56"/>
        <v>0</v>
      </c>
      <c r="Q286" s="174">
        <v>0</v>
      </c>
      <c r="R286" s="174">
        <f t="shared" si="57"/>
        <v>0</v>
      </c>
      <c r="S286" s="174">
        <v>0</v>
      </c>
      <c r="T286" s="175">
        <f t="shared" si="58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76" t="s">
        <v>226</v>
      </c>
      <c r="AT286" s="176" t="s">
        <v>407</v>
      </c>
      <c r="AU286" s="176" t="s">
        <v>151</v>
      </c>
      <c r="AY286" s="16" t="s">
        <v>173</v>
      </c>
      <c r="BE286" s="177">
        <f t="shared" si="59"/>
        <v>0</v>
      </c>
      <c r="BF286" s="177">
        <f t="shared" si="60"/>
        <v>0</v>
      </c>
      <c r="BG286" s="177">
        <f t="shared" si="61"/>
        <v>0</v>
      </c>
      <c r="BH286" s="177">
        <f t="shared" si="62"/>
        <v>0</v>
      </c>
      <c r="BI286" s="177">
        <f t="shared" si="63"/>
        <v>0</v>
      </c>
      <c r="BJ286" s="16" t="s">
        <v>151</v>
      </c>
      <c r="BK286" s="177">
        <f t="shared" si="64"/>
        <v>0</v>
      </c>
      <c r="BL286" s="16" t="s">
        <v>201</v>
      </c>
      <c r="BM286" s="176" t="s">
        <v>1800</v>
      </c>
    </row>
    <row r="287" spans="1:65" s="2" customFormat="1" ht="24.2" customHeight="1">
      <c r="A287" s="31"/>
      <c r="B287" s="129"/>
      <c r="C287" s="164" t="s">
        <v>641</v>
      </c>
      <c r="D287" s="164" t="s">
        <v>176</v>
      </c>
      <c r="E287" s="165" t="s">
        <v>1801</v>
      </c>
      <c r="F287" s="166" t="s">
        <v>1802</v>
      </c>
      <c r="G287" s="167" t="s">
        <v>1803</v>
      </c>
      <c r="H287" s="168">
        <v>7</v>
      </c>
      <c r="I287" s="169"/>
      <c r="J287" s="170">
        <f t="shared" si="55"/>
        <v>0</v>
      </c>
      <c r="K287" s="171"/>
      <c r="L287" s="32"/>
      <c r="M287" s="172" t="s">
        <v>1</v>
      </c>
      <c r="N287" s="173" t="s">
        <v>39</v>
      </c>
      <c r="O287" s="60"/>
      <c r="P287" s="174">
        <f t="shared" si="56"/>
        <v>0</v>
      </c>
      <c r="Q287" s="174">
        <v>2.9159999999999998E-2</v>
      </c>
      <c r="R287" s="174">
        <f t="shared" si="57"/>
        <v>0.20412</v>
      </c>
      <c r="S287" s="174">
        <v>0</v>
      </c>
      <c r="T287" s="175">
        <f t="shared" si="58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201</v>
      </c>
      <c r="AT287" s="176" t="s">
        <v>176</v>
      </c>
      <c r="AU287" s="176" t="s">
        <v>151</v>
      </c>
      <c r="AY287" s="16" t="s">
        <v>173</v>
      </c>
      <c r="BE287" s="177">
        <f t="shared" si="59"/>
        <v>0</v>
      </c>
      <c r="BF287" s="177">
        <f t="shared" si="60"/>
        <v>0</v>
      </c>
      <c r="BG287" s="177">
        <f t="shared" si="61"/>
        <v>0</v>
      </c>
      <c r="BH287" s="177">
        <f t="shared" si="62"/>
        <v>0</v>
      </c>
      <c r="BI287" s="177">
        <f t="shared" si="63"/>
        <v>0</v>
      </c>
      <c r="BJ287" s="16" t="s">
        <v>151</v>
      </c>
      <c r="BK287" s="177">
        <f t="shared" si="64"/>
        <v>0</v>
      </c>
      <c r="BL287" s="16" t="s">
        <v>201</v>
      </c>
      <c r="BM287" s="176" t="s">
        <v>1804</v>
      </c>
    </row>
    <row r="288" spans="1:65" s="2" customFormat="1" ht="16.5" customHeight="1">
      <c r="A288" s="31"/>
      <c r="B288" s="129"/>
      <c r="C288" s="164" t="s">
        <v>900</v>
      </c>
      <c r="D288" s="164" t="s">
        <v>176</v>
      </c>
      <c r="E288" s="165" t="s">
        <v>1805</v>
      </c>
      <c r="F288" s="166" t="s">
        <v>1806</v>
      </c>
      <c r="G288" s="167" t="s">
        <v>1807</v>
      </c>
      <c r="H288" s="168">
        <v>385</v>
      </c>
      <c r="I288" s="169"/>
      <c r="J288" s="170">
        <f t="shared" si="55"/>
        <v>0</v>
      </c>
      <c r="K288" s="171"/>
      <c r="L288" s="32"/>
      <c r="M288" s="172" t="s">
        <v>1</v>
      </c>
      <c r="N288" s="173" t="s">
        <v>39</v>
      </c>
      <c r="O288" s="60"/>
      <c r="P288" s="174">
        <f t="shared" si="56"/>
        <v>0</v>
      </c>
      <c r="Q288" s="174">
        <v>0</v>
      </c>
      <c r="R288" s="174">
        <f t="shared" si="57"/>
        <v>0</v>
      </c>
      <c r="S288" s="174">
        <v>0</v>
      </c>
      <c r="T288" s="175">
        <f t="shared" si="5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201</v>
      </c>
      <c r="AT288" s="176" t="s">
        <v>176</v>
      </c>
      <c r="AU288" s="176" t="s">
        <v>151</v>
      </c>
      <c r="AY288" s="16" t="s">
        <v>173</v>
      </c>
      <c r="BE288" s="177">
        <f t="shared" si="59"/>
        <v>0</v>
      </c>
      <c r="BF288" s="177">
        <f t="shared" si="60"/>
        <v>0</v>
      </c>
      <c r="BG288" s="177">
        <f t="shared" si="61"/>
        <v>0</v>
      </c>
      <c r="BH288" s="177">
        <f t="shared" si="62"/>
        <v>0</v>
      </c>
      <c r="BI288" s="177">
        <f t="shared" si="63"/>
        <v>0</v>
      </c>
      <c r="BJ288" s="16" t="s">
        <v>151</v>
      </c>
      <c r="BK288" s="177">
        <f t="shared" si="64"/>
        <v>0</v>
      </c>
      <c r="BL288" s="16" t="s">
        <v>201</v>
      </c>
      <c r="BM288" s="176" t="s">
        <v>1808</v>
      </c>
    </row>
    <row r="289" spans="1:65" s="2" customFormat="1" ht="16.5" customHeight="1">
      <c r="A289" s="31"/>
      <c r="B289" s="129"/>
      <c r="C289" s="164" t="s">
        <v>646</v>
      </c>
      <c r="D289" s="164" t="s">
        <v>176</v>
      </c>
      <c r="E289" s="165" t="s">
        <v>1809</v>
      </c>
      <c r="F289" s="166" t="s">
        <v>1672</v>
      </c>
      <c r="G289" s="167" t="s">
        <v>710</v>
      </c>
      <c r="H289" s="168">
        <v>150</v>
      </c>
      <c r="I289" s="169"/>
      <c r="J289" s="170">
        <f t="shared" si="55"/>
        <v>0</v>
      </c>
      <c r="K289" s="171"/>
      <c r="L289" s="32"/>
      <c r="M289" s="172" t="s">
        <v>1</v>
      </c>
      <c r="N289" s="173" t="s">
        <v>39</v>
      </c>
      <c r="O289" s="60"/>
      <c r="P289" s="174">
        <f t="shared" si="56"/>
        <v>0</v>
      </c>
      <c r="Q289" s="174">
        <v>7.9000000000000008E-3</v>
      </c>
      <c r="R289" s="174">
        <f t="shared" si="57"/>
        <v>1.1850000000000001</v>
      </c>
      <c r="S289" s="174">
        <v>0</v>
      </c>
      <c r="T289" s="175">
        <f t="shared" si="5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201</v>
      </c>
      <c r="AT289" s="176" t="s">
        <v>176</v>
      </c>
      <c r="AU289" s="176" t="s">
        <v>151</v>
      </c>
      <c r="AY289" s="16" t="s">
        <v>173</v>
      </c>
      <c r="BE289" s="177">
        <f t="shared" si="59"/>
        <v>0</v>
      </c>
      <c r="BF289" s="177">
        <f t="shared" si="60"/>
        <v>0</v>
      </c>
      <c r="BG289" s="177">
        <f t="shared" si="61"/>
        <v>0</v>
      </c>
      <c r="BH289" s="177">
        <f t="shared" si="62"/>
        <v>0</v>
      </c>
      <c r="BI289" s="177">
        <f t="shared" si="63"/>
        <v>0</v>
      </c>
      <c r="BJ289" s="16" t="s">
        <v>151</v>
      </c>
      <c r="BK289" s="177">
        <f t="shared" si="64"/>
        <v>0</v>
      </c>
      <c r="BL289" s="16" t="s">
        <v>201</v>
      </c>
      <c r="BM289" s="176" t="s">
        <v>1810</v>
      </c>
    </row>
    <row r="290" spans="1:65" s="2" customFormat="1" ht="16.5" customHeight="1">
      <c r="A290" s="31"/>
      <c r="B290" s="129"/>
      <c r="C290" s="164" t="s">
        <v>907</v>
      </c>
      <c r="D290" s="164" t="s">
        <v>176</v>
      </c>
      <c r="E290" s="165" t="s">
        <v>1811</v>
      </c>
      <c r="F290" s="166" t="s">
        <v>1812</v>
      </c>
      <c r="G290" s="167" t="s">
        <v>710</v>
      </c>
      <c r="H290" s="168">
        <v>150</v>
      </c>
      <c r="I290" s="169"/>
      <c r="J290" s="170">
        <f t="shared" si="55"/>
        <v>0</v>
      </c>
      <c r="K290" s="171"/>
      <c r="L290" s="32"/>
      <c r="M290" s="172" t="s">
        <v>1</v>
      </c>
      <c r="N290" s="173" t="s">
        <v>39</v>
      </c>
      <c r="O290" s="60"/>
      <c r="P290" s="174">
        <f t="shared" si="56"/>
        <v>0</v>
      </c>
      <c r="Q290" s="174">
        <v>7.9000000000000008E-3</v>
      </c>
      <c r="R290" s="174">
        <f t="shared" si="57"/>
        <v>1.1850000000000001</v>
      </c>
      <c r="S290" s="174">
        <v>0</v>
      </c>
      <c r="T290" s="175">
        <f t="shared" si="5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201</v>
      </c>
      <c r="AT290" s="176" t="s">
        <v>176</v>
      </c>
      <c r="AU290" s="176" t="s">
        <v>151</v>
      </c>
      <c r="AY290" s="16" t="s">
        <v>173</v>
      </c>
      <c r="BE290" s="177">
        <f t="shared" si="59"/>
        <v>0</v>
      </c>
      <c r="BF290" s="177">
        <f t="shared" si="60"/>
        <v>0</v>
      </c>
      <c r="BG290" s="177">
        <f t="shared" si="61"/>
        <v>0</v>
      </c>
      <c r="BH290" s="177">
        <f t="shared" si="62"/>
        <v>0</v>
      </c>
      <c r="BI290" s="177">
        <f t="shared" si="63"/>
        <v>0</v>
      </c>
      <c r="BJ290" s="16" t="s">
        <v>151</v>
      </c>
      <c r="BK290" s="177">
        <f t="shared" si="64"/>
        <v>0</v>
      </c>
      <c r="BL290" s="16" t="s">
        <v>201</v>
      </c>
      <c r="BM290" s="176" t="s">
        <v>1813</v>
      </c>
    </row>
    <row r="291" spans="1:65" s="2" customFormat="1" ht="16.5" customHeight="1">
      <c r="A291" s="31"/>
      <c r="B291" s="129"/>
      <c r="C291" s="164" t="s">
        <v>650</v>
      </c>
      <c r="D291" s="164" t="s">
        <v>176</v>
      </c>
      <c r="E291" s="165" t="s">
        <v>1814</v>
      </c>
      <c r="F291" s="166" t="s">
        <v>1815</v>
      </c>
      <c r="G291" s="167" t="s">
        <v>240</v>
      </c>
      <c r="H291" s="168">
        <v>924</v>
      </c>
      <c r="I291" s="169"/>
      <c r="J291" s="170">
        <f t="shared" si="55"/>
        <v>0</v>
      </c>
      <c r="K291" s="171"/>
      <c r="L291" s="32"/>
      <c r="M291" s="172" t="s">
        <v>1</v>
      </c>
      <c r="N291" s="173" t="s">
        <v>39</v>
      </c>
      <c r="O291" s="60"/>
      <c r="P291" s="174">
        <f t="shared" si="56"/>
        <v>0</v>
      </c>
      <c r="Q291" s="174">
        <v>1.7000000000000001E-4</v>
      </c>
      <c r="R291" s="174">
        <f t="shared" si="57"/>
        <v>0.15708</v>
      </c>
      <c r="S291" s="174">
        <v>0</v>
      </c>
      <c r="T291" s="175">
        <f t="shared" si="5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201</v>
      </c>
      <c r="AT291" s="176" t="s">
        <v>176</v>
      </c>
      <c r="AU291" s="176" t="s">
        <v>151</v>
      </c>
      <c r="AY291" s="16" t="s">
        <v>173</v>
      </c>
      <c r="BE291" s="177">
        <f t="shared" si="59"/>
        <v>0</v>
      </c>
      <c r="BF291" s="177">
        <f t="shared" si="60"/>
        <v>0</v>
      </c>
      <c r="BG291" s="177">
        <f t="shared" si="61"/>
        <v>0</v>
      </c>
      <c r="BH291" s="177">
        <f t="shared" si="62"/>
        <v>0</v>
      </c>
      <c r="BI291" s="177">
        <f t="shared" si="63"/>
        <v>0</v>
      </c>
      <c r="BJ291" s="16" t="s">
        <v>151</v>
      </c>
      <c r="BK291" s="177">
        <f t="shared" si="64"/>
        <v>0</v>
      </c>
      <c r="BL291" s="16" t="s">
        <v>201</v>
      </c>
      <c r="BM291" s="176" t="s">
        <v>1816</v>
      </c>
    </row>
    <row r="292" spans="1:65" s="2" customFormat="1" ht="16.5" customHeight="1">
      <c r="A292" s="31"/>
      <c r="B292" s="129"/>
      <c r="C292" s="164" t="s">
        <v>914</v>
      </c>
      <c r="D292" s="164" t="s">
        <v>176</v>
      </c>
      <c r="E292" s="165" t="s">
        <v>1817</v>
      </c>
      <c r="F292" s="166" t="s">
        <v>1818</v>
      </c>
      <c r="G292" s="167" t="s">
        <v>240</v>
      </c>
      <c r="H292" s="168">
        <v>292</v>
      </c>
      <c r="I292" s="169"/>
      <c r="J292" s="170">
        <f t="shared" si="55"/>
        <v>0</v>
      </c>
      <c r="K292" s="171"/>
      <c r="L292" s="32"/>
      <c r="M292" s="172" t="s">
        <v>1</v>
      </c>
      <c r="N292" s="173" t="s">
        <v>39</v>
      </c>
      <c r="O292" s="60"/>
      <c r="P292" s="174">
        <f t="shared" si="56"/>
        <v>0</v>
      </c>
      <c r="Q292" s="174">
        <v>3.4000000000000002E-4</v>
      </c>
      <c r="R292" s="174">
        <f t="shared" si="57"/>
        <v>9.9280000000000007E-2</v>
      </c>
      <c r="S292" s="174">
        <v>0</v>
      </c>
      <c r="T292" s="175">
        <f t="shared" si="5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201</v>
      </c>
      <c r="AT292" s="176" t="s">
        <v>176</v>
      </c>
      <c r="AU292" s="176" t="s">
        <v>151</v>
      </c>
      <c r="AY292" s="16" t="s">
        <v>173</v>
      </c>
      <c r="BE292" s="177">
        <f t="shared" si="59"/>
        <v>0</v>
      </c>
      <c r="BF292" s="177">
        <f t="shared" si="60"/>
        <v>0</v>
      </c>
      <c r="BG292" s="177">
        <f t="shared" si="61"/>
        <v>0</v>
      </c>
      <c r="BH292" s="177">
        <f t="shared" si="62"/>
        <v>0</v>
      </c>
      <c r="BI292" s="177">
        <f t="shared" si="63"/>
        <v>0</v>
      </c>
      <c r="BJ292" s="16" t="s">
        <v>151</v>
      </c>
      <c r="BK292" s="177">
        <f t="shared" si="64"/>
        <v>0</v>
      </c>
      <c r="BL292" s="16" t="s">
        <v>201</v>
      </c>
      <c r="BM292" s="176" t="s">
        <v>1819</v>
      </c>
    </row>
    <row r="293" spans="1:65" s="2" customFormat="1" ht="21.75" customHeight="1">
      <c r="A293" s="31"/>
      <c r="B293" s="129"/>
      <c r="C293" s="164" t="s">
        <v>655</v>
      </c>
      <c r="D293" s="164" t="s">
        <v>176</v>
      </c>
      <c r="E293" s="165" t="s">
        <v>1820</v>
      </c>
      <c r="F293" s="166" t="s">
        <v>1821</v>
      </c>
      <c r="G293" s="167" t="s">
        <v>240</v>
      </c>
      <c r="H293" s="168">
        <v>1216</v>
      </c>
      <c r="I293" s="169"/>
      <c r="J293" s="170">
        <f t="shared" si="55"/>
        <v>0</v>
      </c>
      <c r="K293" s="171"/>
      <c r="L293" s="32"/>
      <c r="M293" s="172" t="s">
        <v>1</v>
      </c>
      <c r="N293" s="173" t="s">
        <v>39</v>
      </c>
      <c r="O293" s="60"/>
      <c r="P293" s="174">
        <f t="shared" si="56"/>
        <v>0</v>
      </c>
      <c r="Q293" s="174">
        <v>0</v>
      </c>
      <c r="R293" s="174">
        <f t="shared" si="57"/>
        <v>0</v>
      </c>
      <c r="S293" s="174">
        <v>0</v>
      </c>
      <c r="T293" s="175">
        <f t="shared" si="5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201</v>
      </c>
      <c r="AT293" s="176" t="s">
        <v>176</v>
      </c>
      <c r="AU293" s="176" t="s">
        <v>151</v>
      </c>
      <c r="AY293" s="16" t="s">
        <v>173</v>
      </c>
      <c r="BE293" s="177">
        <f t="shared" si="59"/>
        <v>0</v>
      </c>
      <c r="BF293" s="177">
        <f t="shared" si="60"/>
        <v>0</v>
      </c>
      <c r="BG293" s="177">
        <f t="shared" si="61"/>
        <v>0</v>
      </c>
      <c r="BH293" s="177">
        <f t="shared" si="62"/>
        <v>0</v>
      </c>
      <c r="BI293" s="177">
        <f t="shared" si="63"/>
        <v>0</v>
      </c>
      <c r="BJ293" s="16" t="s">
        <v>151</v>
      </c>
      <c r="BK293" s="177">
        <f t="shared" si="64"/>
        <v>0</v>
      </c>
      <c r="BL293" s="16" t="s">
        <v>201</v>
      </c>
      <c r="BM293" s="176" t="s">
        <v>1822</v>
      </c>
    </row>
    <row r="294" spans="1:65" s="2" customFormat="1" ht="16.5" customHeight="1">
      <c r="A294" s="31"/>
      <c r="B294" s="129"/>
      <c r="C294" s="164" t="s">
        <v>921</v>
      </c>
      <c r="D294" s="164" t="s">
        <v>176</v>
      </c>
      <c r="E294" s="165" t="s">
        <v>1823</v>
      </c>
      <c r="F294" s="166" t="s">
        <v>1824</v>
      </c>
      <c r="G294" s="167" t="s">
        <v>710</v>
      </c>
      <c r="H294" s="168">
        <v>30</v>
      </c>
      <c r="I294" s="169"/>
      <c r="J294" s="170">
        <f t="shared" si="55"/>
        <v>0</v>
      </c>
      <c r="K294" s="171"/>
      <c r="L294" s="32"/>
      <c r="M294" s="172" t="s">
        <v>1</v>
      </c>
      <c r="N294" s="173" t="s">
        <v>39</v>
      </c>
      <c r="O294" s="60"/>
      <c r="P294" s="174">
        <f t="shared" si="56"/>
        <v>0</v>
      </c>
      <c r="Q294" s="174">
        <v>0</v>
      </c>
      <c r="R294" s="174">
        <f t="shared" si="57"/>
        <v>0</v>
      </c>
      <c r="S294" s="174">
        <v>0</v>
      </c>
      <c r="T294" s="175">
        <f t="shared" si="5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201</v>
      </c>
      <c r="AT294" s="176" t="s">
        <v>176</v>
      </c>
      <c r="AU294" s="176" t="s">
        <v>151</v>
      </c>
      <c r="AY294" s="16" t="s">
        <v>173</v>
      </c>
      <c r="BE294" s="177">
        <f t="shared" si="59"/>
        <v>0</v>
      </c>
      <c r="BF294" s="177">
        <f t="shared" si="60"/>
        <v>0</v>
      </c>
      <c r="BG294" s="177">
        <f t="shared" si="61"/>
        <v>0</v>
      </c>
      <c r="BH294" s="177">
        <f t="shared" si="62"/>
        <v>0</v>
      </c>
      <c r="BI294" s="177">
        <f t="shared" si="63"/>
        <v>0</v>
      </c>
      <c r="BJ294" s="16" t="s">
        <v>151</v>
      </c>
      <c r="BK294" s="177">
        <f t="shared" si="64"/>
        <v>0</v>
      </c>
      <c r="BL294" s="16" t="s">
        <v>201</v>
      </c>
      <c r="BM294" s="176" t="s">
        <v>1825</v>
      </c>
    </row>
    <row r="295" spans="1:65" s="2" customFormat="1" ht="24.2" customHeight="1">
      <c r="A295" s="31"/>
      <c r="B295" s="129"/>
      <c r="C295" s="164" t="s">
        <v>662</v>
      </c>
      <c r="D295" s="164" t="s">
        <v>176</v>
      </c>
      <c r="E295" s="165" t="s">
        <v>1826</v>
      </c>
      <c r="F295" s="166" t="s">
        <v>1827</v>
      </c>
      <c r="G295" s="167" t="s">
        <v>267</v>
      </c>
      <c r="H295" s="168">
        <v>4.6989999999999998</v>
      </c>
      <c r="I295" s="169"/>
      <c r="J295" s="170">
        <f t="shared" si="55"/>
        <v>0</v>
      </c>
      <c r="K295" s="171"/>
      <c r="L295" s="32"/>
      <c r="M295" s="172" t="s">
        <v>1</v>
      </c>
      <c r="N295" s="173" t="s">
        <v>39</v>
      </c>
      <c r="O295" s="60"/>
      <c r="P295" s="174">
        <f t="shared" si="56"/>
        <v>0</v>
      </c>
      <c r="Q295" s="174">
        <v>0</v>
      </c>
      <c r="R295" s="174">
        <f t="shared" si="57"/>
        <v>0</v>
      </c>
      <c r="S295" s="174">
        <v>0</v>
      </c>
      <c r="T295" s="175">
        <f t="shared" si="5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201</v>
      </c>
      <c r="AT295" s="176" t="s">
        <v>176</v>
      </c>
      <c r="AU295" s="176" t="s">
        <v>151</v>
      </c>
      <c r="AY295" s="16" t="s">
        <v>173</v>
      </c>
      <c r="BE295" s="177">
        <f t="shared" si="59"/>
        <v>0</v>
      </c>
      <c r="BF295" s="177">
        <f t="shared" si="60"/>
        <v>0</v>
      </c>
      <c r="BG295" s="177">
        <f t="shared" si="61"/>
        <v>0</v>
      </c>
      <c r="BH295" s="177">
        <f t="shared" si="62"/>
        <v>0</v>
      </c>
      <c r="BI295" s="177">
        <f t="shared" si="63"/>
        <v>0</v>
      </c>
      <c r="BJ295" s="16" t="s">
        <v>151</v>
      </c>
      <c r="BK295" s="177">
        <f t="shared" si="64"/>
        <v>0</v>
      </c>
      <c r="BL295" s="16" t="s">
        <v>201</v>
      </c>
      <c r="BM295" s="176" t="s">
        <v>1828</v>
      </c>
    </row>
    <row r="296" spans="1:65" s="12" customFormat="1" ht="22.9" customHeight="1">
      <c r="B296" s="151"/>
      <c r="D296" s="152" t="s">
        <v>72</v>
      </c>
      <c r="E296" s="162" t="s">
        <v>288</v>
      </c>
      <c r="F296" s="162" t="s">
        <v>1829</v>
      </c>
      <c r="I296" s="154"/>
      <c r="J296" s="163">
        <f>BK296</f>
        <v>0</v>
      </c>
      <c r="L296" s="151"/>
      <c r="M296" s="156"/>
      <c r="N296" s="157"/>
      <c r="O296" s="157"/>
      <c r="P296" s="158">
        <f>SUM(P297:P338)</f>
        <v>0</v>
      </c>
      <c r="Q296" s="157"/>
      <c r="R296" s="158">
        <f>SUM(R297:R338)</f>
        <v>0.94973000000000007</v>
      </c>
      <c r="S296" s="157"/>
      <c r="T296" s="159">
        <f>SUM(T297:T338)</f>
        <v>0</v>
      </c>
      <c r="AR296" s="152" t="s">
        <v>151</v>
      </c>
      <c r="AT296" s="160" t="s">
        <v>72</v>
      </c>
      <c r="AU296" s="160" t="s">
        <v>81</v>
      </c>
      <c r="AY296" s="152" t="s">
        <v>173</v>
      </c>
      <c r="BK296" s="161">
        <f>SUM(BK297:BK338)</f>
        <v>0</v>
      </c>
    </row>
    <row r="297" spans="1:65" s="2" customFormat="1" ht="24.2" customHeight="1">
      <c r="A297" s="31"/>
      <c r="B297" s="129"/>
      <c r="C297" s="164" t="s">
        <v>929</v>
      </c>
      <c r="D297" s="164" t="s">
        <v>176</v>
      </c>
      <c r="E297" s="165" t="s">
        <v>1830</v>
      </c>
      <c r="F297" s="166" t="s">
        <v>1831</v>
      </c>
      <c r="G297" s="167" t="s">
        <v>1803</v>
      </c>
      <c r="H297" s="168">
        <v>2</v>
      </c>
      <c r="I297" s="169"/>
      <c r="J297" s="170">
        <f t="shared" ref="J297:J338" si="65">ROUND(I297*H297,2)</f>
        <v>0</v>
      </c>
      <c r="K297" s="171"/>
      <c r="L297" s="32"/>
      <c r="M297" s="172" t="s">
        <v>1</v>
      </c>
      <c r="N297" s="173" t="s">
        <v>39</v>
      </c>
      <c r="O297" s="60"/>
      <c r="P297" s="174">
        <f t="shared" ref="P297:P338" si="66">O297*H297</f>
        <v>0</v>
      </c>
      <c r="Q297" s="174">
        <v>7.2999999999999996E-4</v>
      </c>
      <c r="R297" s="174">
        <f t="shared" ref="R297:R338" si="67">Q297*H297</f>
        <v>1.4599999999999999E-3</v>
      </c>
      <c r="S297" s="174">
        <v>0</v>
      </c>
      <c r="T297" s="175">
        <f t="shared" ref="T297:T338" si="68"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76" t="s">
        <v>201</v>
      </c>
      <c r="AT297" s="176" t="s">
        <v>176</v>
      </c>
      <c r="AU297" s="176" t="s">
        <v>151</v>
      </c>
      <c r="AY297" s="16" t="s">
        <v>173</v>
      </c>
      <c r="BE297" s="177">
        <f t="shared" ref="BE297:BE338" si="69">IF(N297="základná",J297,0)</f>
        <v>0</v>
      </c>
      <c r="BF297" s="177">
        <f t="shared" ref="BF297:BF338" si="70">IF(N297="znížená",J297,0)</f>
        <v>0</v>
      </c>
      <c r="BG297" s="177">
        <f t="shared" ref="BG297:BG338" si="71">IF(N297="zákl. prenesená",J297,0)</f>
        <v>0</v>
      </c>
      <c r="BH297" s="177">
        <f t="shared" ref="BH297:BH338" si="72">IF(N297="zníž. prenesená",J297,0)</f>
        <v>0</v>
      </c>
      <c r="BI297" s="177">
        <f t="shared" ref="BI297:BI338" si="73">IF(N297="nulová",J297,0)</f>
        <v>0</v>
      </c>
      <c r="BJ297" s="16" t="s">
        <v>151</v>
      </c>
      <c r="BK297" s="177">
        <f t="shared" ref="BK297:BK338" si="74">ROUND(I297*H297,2)</f>
        <v>0</v>
      </c>
      <c r="BL297" s="16" t="s">
        <v>201</v>
      </c>
      <c r="BM297" s="176" t="s">
        <v>1832</v>
      </c>
    </row>
    <row r="298" spans="1:65" s="2" customFormat="1" ht="16.5" customHeight="1">
      <c r="A298" s="31"/>
      <c r="B298" s="129"/>
      <c r="C298" s="183" t="s">
        <v>668</v>
      </c>
      <c r="D298" s="183" t="s">
        <v>407</v>
      </c>
      <c r="E298" s="184" t="s">
        <v>1833</v>
      </c>
      <c r="F298" s="185" t="s">
        <v>1834</v>
      </c>
      <c r="G298" s="186" t="s">
        <v>1442</v>
      </c>
      <c r="H298" s="187">
        <v>2</v>
      </c>
      <c r="I298" s="188"/>
      <c r="J298" s="189">
        <f t="shared" si="65"/>
        <v>0</v>
      </c>
      <c r="K298" s="190"/>
      <c r="L298" s="191"/>
      <c r="M298" s="192" t="s">
        <v>1</v>
      </c>
      <c r="N298" s="193" t="s">
        <v>39</v>
      </c>
      <c r="O298" s="60"/>
      <c r="P298" s="174">
        <f t="shared" si="66"/>
        <v>0</v>
      </c>
      <c r="Q298" s="174">
        <v>2E-3</v>
      </c>
      <c r="R298" s="174">
        <f t="shared" si="67"/>
        <v>4.0000000000000001E-3</v>
      </c>
      <c r="S298" s="174">
        <v>0</v>
      </c>
      <c r="T298" s="175">
        <f t="shared" si="68"/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76" t="s">
        <v>226</v>
      </c>
      <c r="AT298" s="176" t="s">
        <v>407</v>
      </c>
      <c r="AU298" s="176" t="s">
        <v>151</v>
      </c>
      <c r="AY298" s="16" t="s">
        <v>173</v>
      </c>
      <c r="BE298" s="177">
        <f t="shared" si="69"/>
        <v>0</v>
      </c>
      <c r="BF298" s="177">
        <f t="shared" si="70"/>
        <v>0</v>
      </c>
      <c r="BG298" s="177">
        <f t="shared" si="71"/>
        <v>0</v>
      </c>
      <c r="BH298" s="177">
        <f t="shared" si="72"/>
        <v>0</v>
      </c>
      <c r="BI298" s="177">
        <f t="shared" si="73"/>
        <v>0</v>
      </c>
      <c r="BJ298" s="16" t="s">
        <v>151</v>
      </c>
      <c r="BK298" s="177">
        <f t="shared" si="74"/>
        <v>0</v>
      </c>
      <c r="BL298" s="16" t="s">
        <v>201</v>
      </c>
      <c r="BM298" s="176" t="s">
        <v>1835</v>
      </c>
    </row>
    <row r="299" spans="1:65" s="2" customFormat="1" ht="16.5" customHeight="1">
      <c r="A299" s="31"/>
      <c r="B299" s="129"/>
      <c r="C299" s="164" t="s">
        <v>936</v>
      </c>
      <c r="D299" s="164" t="s">
        <v>176</v>
      </c>
      <c r="E299" s="165" t="s">
        <v>1836</v>
      </c>
      <c r="F299" s="166" t="s">
        <v>1837</v>
      </c>
      <c r="G299" s="167" t="s">
        <v>1803</v>
      </c>
      <c r="H299" s="168">
        <v>36</v>
      </c>
      <c r="I299" s="169"/>
      <c r="J299" s="170">
        <f t="shared" si="65"/>
        <v>0</v>
      </c>
      <c r="K299" s="171"/>
      <c r="L299" s="32"/>
      <c r="M299" s="172" t="s">
        <v>1</v>
      </c>
      <c r="N299" s="173" t="s">
        <v>39</v>
      </c>
      <c r="O299" s="60"/>
      <c r="P299" s="174">
        <f t="shared" si="66"/>
        <v>0</v>
      </c>
      <c r="Q299" s="174">
        <v>1.65E-3</v>
      </c>
      <c r="R299" s="174">
        <f t="shared" si="67"/>
        <v>5.9400000000000001E-2</v>
      </c>
      <c r="S299" s="174">
        <v>0</v>
      </c>
      <c r="T299" s="175">
        <f t="shared" si="68"/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76" t="s">
        <v>201</v>
      </c>
      <c r="AT299" s="176" t="s">
        <v>176</v>
      </c>
      <c r="AU299" s="176" t="s">
        <v>151</v>
      </c>
      <c r="AY299" s="16" t="s">
        <v>173</v>
      </c>
      <c r="BE299" s="177">
        <f t="shared" si="69"/>
        <v>0</v>
      </c>
      <c r="BF299" s="177">
        <f t="shared" si="70"/>
        <v>0</v>
      </c>
      <c r="BG299" s="177">
        <f t="shared" si="71"/>
        <v>0</v>
      </c>
      <c r="BH299" s="177">
        <f t="shared" si="72"/>
        <v>0</v>
      </c>
      <c r="BI299" s="177">
        <f t="shared" si="73"/>
        <v>0</v>
      </c>
      <c r="BJ299" s="16" t="s">
        <v>151</v>
      </c>
      <c r="BK299" s="177">
        <f t="shared" si="74"/>
        <v>0</v>
      </c>
      <c r="BL299" s="16" t="s">
        <v>201</v>
      </c>
      <c r="BM299" s="176" t="s">
        <v>1838</v>
      </c>
    </row>
    <row r="300" spans="1:65" s="2" customFormat="1" ht="24.2" customHeight="1">
      <c r="A300" s="31"/>
      <c r="B300" s="129"/>
      <c r="C300" s="183" t="s">
        <v>681</v>
      </c>
      <c r="D300" s="183" t="s">
        <v>407</v>
      </c>
      <c r="E300" s="184" t="s">
        <v>1839</v>
      </c>
      <c r="F300" s="185" t="s">
        <v>1840</v>
      </c>
      <c r="G300" s="186" t="s">
        <v>1803</v>
      </c>
      <c r="H300" s="187">
        <v>1</v>
      </c>
      <c r="I300" s="188"/>
      <c r="J300" s="189">
        <f t="shared" si="65"/>
        <v>0</v>
      </c>
      <c r="K300" s="190"/>
      <c r="L300" s="191"/>
      <c r="M300" s="192" t="s">
        <v>1</v>
      </c>
      <c r="N300" s="193" t="s">
        <v>39</v>
      </c>
      <c r="O300" s="60"/>
      <c r="P300" s="174">
        <f t="shared" si="66"/>
        <v>0</v>
      </c>
      <c r="Q300" s="174">
        <v>0</v>
      </c>
      <c r="R300" s="174">
        <f t="shared" si="67"/>
        <v>0</v>
      </c>
      <c r="S300" s="174">
        <v>0</v>
      </c>
      <c r="T300" s="175">
        <f t="shared" si="68"/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76" t="s">
        <v>226</v>
      </c>
      <c r="AT300" s="176" t="s">
        <v>407</v>
      </c>
      <c r="AU300" s="176" t="s">
        <v>151</v>
      </c>
      <c r="AY300" s="16" t="s">
        <v>173</v>
      </c>
      <c r="BE300" s="177">
        <f t="shared" si="69"/>
        <v>0</v>
      </c>
      <c r="BF300" s="177">
        <f t="shared" si="70"/>
        <v>0</v>
      </c>
      <c r="BG300" s="177">
        <f t="shared" si="71"/>
        <v>0</v>
      </c>
      <c r="BH300" s="177">
        <f t="shared" si="72"/>
        <v>0</v>
      </c>
      <c r="BI300" s="177">
        <f t="shared" si="73"/>
        <v>0</v>
      </c>
      <c r="BJ300" s="16" t="s">
        <v>151</v>
      </c>
      <c r="BK300" s="177">
        <f t="shared" si="74"/>
        <v>0</v>
      </c>
      <c r="BL300" s="16" t="s">
        <v>201</v>
      </c>
      <c r="BM300" s="176" t="s">
        <v>1841</v>
      </c>
    </row>
    <row r="301" spans="1:65" s="2" customFormat="1" ht="16.5" customHeight="1">
      <c r="A301" s="31"/>
      <c r="B301" s="129"/>
      <c r="C301" s="183" t="s">
        <v>943</v>
      </c>
      <c r="D301" s="183" t="s">
        <v>407</v>
      </c>
      <c r="E301" s="184" t="s">
        <v>1842</v>
      </c>
      <c r="F301" s="185" t="s">
        <v>1843</v>
      </c>
      <c r="G301" s="186" t="s">
        <v>1803</v>
      </c>
      <c r="H301" s="187">
        <v>35</v>
      </c>
      <c r="I301" s="188"/>
      <c r="J301" s="189">
        <f t="shared" si="65"/>
        <v>0</v>
      </c>
      <c r="K301" s="190"/>
      <c r="L301" s="191"/>
      <c r="M301" s="192" t="s">
        <v>1</v>
      </c>
      <c r="N301" s="193" t="s">
        <v>39</v>
      </c>
      <c r="O301" s="60"/>
      <c r="P301" s="174">
        <f t="shared" si="66"/>
        <v>0</v>
      </c>
      <c r="Q301" s="174">
        <v>0</v>
      </c>
      <c r="R301" s="174">
        <f t="shared" si="67"/>
        <v>0</v>
      </c>
      <c r="S301" s="174">
        <v>0</v>
      </c>
      <c r="T301" s="175">
        <f t="shared" si="68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226</v>
      </c>
      <c r="AT301" s="176" t="s">
        <v>407</v>
      </c>
      <c r="AU301" s="176" t="s">
        <v>151</v>
      </c>
      <c r="AY301" s="16" t="s">
        <v>173</v>
      </c>
      <c r="BE301" s="177">
        <f t="shared" si="69"/>
        <v>0</v>
      </c>
      <c r="BF301" s="177">
        <f t="shared" si="70"/>
        <v>0</v>
      </c>
      <c r="BG301" s="177">
        <f t="shared" si="71"/>
        <v>0</v>
      </c>
      <c r="BH301" s="177">
        <f t="shared" si="72"/>
        <v>0</v>
      </c>
      <c r="BI301" s="177">
        <f t="shared" si="73"/>
        <v>0</v>
      </c>
      <c r="BJ301" s="16" t="s">
        <v>151</v>
      </c>
      <c r="BK301" s="177">
        <f t="shared" si="74"/>
        <v>0</v>
      </c>
      <c r="BL301" s="16" t="s">
        <v>201</v>
      </c>
      <c r="BM301" s="176" t="s">
        <v>1844</v>
      </c>
    </row>
    <row r="302" spans="1:65" s="2" customFormat="1" ht="21.75" customHeight="1">
      <c r="A302" s="31"/>
      <c r="B302" s="129"/>
      <c r="C302" s="164" t="s">
        <v>685</v>
      </c>
      <c r="D302" s="164" t="s">
        <v>176</v>
      </c>
      <c r="E302" s="165" t="s">
        <v>1845</v>
      </c>
      <c r="F302" s="166" t="s">
        <v>1846</v>
      </c>
      <c r="G302" s="167" t="s">
        <v>1442</v>
      </c>
      <c r="H302" s="168">
        <v>36</v>
      </c>
      <c r="I302" s="169"/>
      <c r="J302" s="170">
        <f t="shared" si="65"/>
        <v>0</v>
      </c>
      <c r="K302" s="171"/>
      <c r="L302" s="32"/>
      <c r="M302" s="172" t="s">
        <v>1</v>
      </c>
      <c r="N302" s="173" t="s">
        <v>39</v>
      </c>
      <c r="O302" s="60"/>
      <c r="P302" s="174">
        <f t="shared" si="66"/>
        <v>0</v>
      </c>
      <c r="Q302" s="174">
        <v>2.9999999999999997E-4</v>
      </c>
      <c r="R302" s="174">
        <f t="shared" si="67"/>
        <v>1.0799999999999999E-2</v>
      </c>
      <c r="S302" s="174">
        <v>0</v>
      </c>
      <c r="T302" s="175">
        <f t="shared" si="6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201</v>
      </c>
      <c r="AT302" s="176" t="s">
        <v>176</v>
      </c>
      <c r="AU302" s="176" t="s">
        <v>151</v>
      </c>
      <c r="AY302" s="16" t="s">
        <v>173</v>
      </c>
      <c r="BE302" s="177">
        <f t="shared" si="69"/>
        <v>0</v>
      </c>
      <c r="BF302" s="177">
        <f t="shared" si="70"/>
        <v>0</v>
      </c>
      <c r="BG302" s="177">
        <f t="shared" si="71"/>
        <v>0</v>
      </c>
      <c r="BH302" s="177">
        <f t="shared" si="72"/>
        <v>0</v>
      </c>
      <c r="BI302" s="177">
        <f t="shared" si="73"/>
        <v>0</v>
      </c>
      <c r="BJ302" s="16" t="s">
        <v>151</v>
      </c>
      <c r="BK302" s="177">
        <f t="shared" si="74"/>
        <v>0</v>
      </c>
      <c r="BL302" s="16" t="s">
        <v>201</v>
      </c>
      <c r="BM302" s="176" t="s">
        <v>1847</v>
      </c>
    </row>
    <row r="303" spans="1:65" s="2" customFormat="1" ht="16.5" customHeight="1">
      <c r="A303" s="31"/>
      <c r="B303" s="129"/>
      <c r="C303" s="164" t="s">
        <v>950</v>
      </c>
      <c r="D303" s="164" t="s">
        <v>176</v>
      </c>
      <c r="E303" s="165" t="s">
        <v>1848</v>
      </c>
      <c r="F303" s="166" t="s">
        <v>1849</v>
      </c>
      <c r="G303" s="167" t="s">
        <v>1803</v>
      </c>
      <c r="H303" s="168">
        <v>17</v>
      </c>
      <c r="I303" s="169"/>
      <c r="J303" s="170">
        <f t="shared" si="65"/>
        <v>0</v>
      </c>
      <c r="K303" s="171"/>
      <c r="L303" s="32"/>
      <c r="M303" s="172" t="s">
        <v>1</v>
      </c>
      <c r="N303" s="173" t="s">
        <v>39</v>
      </c>
      <c r="O303" s="60"/>
      <c r="P303" s="174">
        <f t="shared" si="66"/>
        <v>0</v>
      </c>
      <c r="Q303" s="174">
        <v>4.3800000000000002E-3</v>
      </c>
      <c r="R303" s="174">
        <f t="shared" si="67"/>
        <v>7.4459999999999998E-2</v>
      </c>
      <c r="S303" s="174">
        <v>0</v>
      </c>
      <c r="T303" s="175">
        <f t="shared" si="6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201</v>
      </c>
      <c r="AT303" s="176" t="s">
        <v>176</v>
      </c>
      <c r="AU303" s="176" t="s">
        <v>151</v>
      </c>
      <c r="AY303" s="16" t="s">
        <v>173</v>
      </c>
      <c r="BE303" s="177">
        <f t="shared" si="69"/>
        <v>0</v>
      </c>
      <c r="BF303" s="177">
        <f t="shared" si="70"/>
        <v>0</v>
      </c>
      <c r="BG303" s="177">
        <f t="shared" si="71"/>
        <v>0</v>
      </c>
      <c r="BH303" s="177">
        <f t="shared" si="72"/>
        <v>0</v>
      </c>
      <c r="BI303" s="177">
        <f t="shared" si="73"/>
        <v>0</v>
      </c>
      <c r="BJ303" s="16" t="s">
        <v>151</v>
      </c>
      <c r="BK303" s="177">
        <f t="shared" si="74"/>
        <v>0</v>
      </c>
      <c r="BL303" s="16" t="s">
        <v>201</v>
      </c>
      <c r="BM303" s="176" t="s">
        <v>1850</v>
      </c>
    </row>
    <row r="304" spans="1:65" s="2" customFormat="1" ht="16.5" customHeight="1">
      <c r="A304" s="31"/>
      <c r="B304" s="129"/>
      <c r="C304" s="183" t="s">
        <v>693</v>
      </c>
      <c r="D304" s="183" t="s">
        <v>407</v>
      </c>
      <c r="E304" s="184" t="s">
        <v>1851</v>
      </c>
      <c r="F304" s="185" t="s">
        <v>1852</v>
      </c>
      <c r="G304" s="186" t="s">
        <v>1442</v>
      </c>
      <c r="H304" s="187">
        <v>17</v>
      </c>
      <c r="I304" s="188"/>
      <c r="J304" s="189">
        <f t="shared" si="65"/>
        <v>0</v>
      </c>
      <c r="K304" s="190"/>
      <c r="L304" s="191"/>
      <c r="M304" s="192" t="s">
        <v>1</v>
      </c>
      <c r="N304" s="193" t="s">
        <v>39</v>
      </c>
      <c r="O304" s="60"/>
      <c r="P304" s="174">
        <f t="shared" si="66"/>
        <v>0</v>
      </c>
      <c r="Q304" s="174">
        <v>0</v>
      </c>
      <c r="R304" s="174">
        <f t="shared" si="67"/>
        <v>0</v>
      </c>
      <c r="S304" s="174">
        <v>0</v>
      </c>
      <c r="T304" s="175">
        <f t="shared" si="6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226</v>
      </c>
      <c r="AT304" s="176" t="s">
        <v>407</v>
      </c>
      <c r="AU304" s="176" t="s">
        <v>151</v>
      </c>
      <c r="AY304" s="16" t="s">
        <v>173</v>
      </c>
      <c r="BE304" s="177">
        <f t="shared" si="69"/>
        <v>0</v>
      </c>
      <c r="BF304" s="177">
        <f t="shared" si="70"/>
        <v>0</v>
      </c>
      <c r="BG304" s="177">
        <f t="shared" si="71"/>
        <v>0</v>
      </c>
      <c r="BH304" s="177">
        <f t="shared" si="72"/>
        <v>0</v>
      </c>
      <c r="BI304" s="177">
        <f t="shared" si="73"/>
        <v>0</v>
      </c>
      <c r="BJ304" s="16" t="s">
        <v>151</v>
      </c>
      <c r="BK304" s="177">
        <f t="shared" si="74"/>
        <v>0</v>
      </c>
      <c r="BL304" s="16" t="s">
        <v>201</v>
      </c>
      <c r="BM304" s="176" t="s">
        <v>1853</v>
      </c>
    </row>
    <row r="305" spans="1:65" s="2" customFormat="1" ht="16.5" customHeight="1">
      <c r="A305" s="31"/>
      <c r="B305" s="129"/>
      <c r="C305" s="183" t="s">
        <v>957</v>
      </c>
      <c r="D305" s="183" t="s">
        <v>407</v>
      </c>
      <c r="E305" s="184" t="s">
        <v>1854</v>
      </c>
      <c r="F305" s="185" t="s">
        <v>1855</v>
      </c>
      <c r="G305" s="186" t="s">
        <v>1442</v>
      </c>
      <c r="H305" s="187">
        <v>10</v>
      </c>
      <c r="I305" s="188"/>
      <c r="J305" s="189">
        <f t="shared" si="65"/>
        <v>0</v>
      </c>
      <c r="K305" s="190"/>
      <c r="L305" s="191"/>
      <c r="M305" s="192" t="s">
        <v>1</v>
      </c>
      <c r="N305" s="193" t="s">
        <v>39</v>
      </c>
      <c r="O305" s="60"/>
      <c r="P305" s="174">
        <f t="shared" si="66"/>
        <v>0</v>
      </c>
      <c r="Q305" s="174">
        <v>0</v>
      </c>
      <c r="R305" s="174">
        <f t="shared" si="67"/>
        <v>0</v>
      </c>
      <c r="S305" s="174">
        <v>0</v>
      </c>
      <c r="T305" s="175">
        <f t="shared" si="6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226</v>
      </c>
      <c r="AT305" s="176" t="s">
        <v>407</v>
      </c>
      <c r="AU305" s="176" t="s">
        <v>151</v>
      </c>
      <c r="AY305" s="16" t="s">
        <v>173</v>
      </c>
      <c r="BE305" s="177">
        <f t="shared" si="69"/>
        <v>0</v>
      </c>
      <c r="BF305" s="177">
        <f t="shared" si="70"/>
        <v>0</v>
      </c>
      <c r="BG305" s="177">
        <f t="shared" si="71"/>
        <v>0</v>
      </c>
      <c r="BH305" s="177">
        <f t="shared" si="72"/>
        <v>0</v>
      </c>
      <c r="BI305" s="177">
        <f t="shared" si="73"/>
        <v>0</v>
      </c>
      <c r="BJ305" s="16" t="s">
        <v>151</v>
      </c>
      <c r="BK305" s="177">
        <f t="shared" si="74"/>
        <v>0</v>
      </c>
      <c r="BL305" s="16" t="s">
        <v>201</v>
      </c>
      <c r="BM305" s="176" t="s">
        <v>1856</v>
      </c>
    </row>
    <row r="306" spans="1:65" s="2" customFormat="1" ht="16.5" customHeight="1">
      <c r="A306" s="31"/>
      <c r="B306" s="129"/>
      <c r="C306" s="164" t="s">
        <v>696</v>
      </c>
      <c r="D306" s="164" t="s">
        <v>176</v>
      </c>
      <c r="E306" s="165" t="s">
        <v>1857</v>
      </c>
      <c r="F306" s="166" t="s">
        <v>1858</v>
      </c>
      <c r="G306" s="167" t="s">
        <v>1803</v>
      </c>
      <c r="H306" s="168">
        <v>17</v>
      </c>
      <c r="I306" s="169"/>
      <c r="J306" s="170">
        <f t="shared" si="65"/>
        <v>0</v>
      </c>
      <c r="K306" s="171"/>
      <c r="L306" s="32"/>
      <c r="M306" s="172" t="s">
        <v>1</v>
      </c>
      <c r="N306" s="173" t="s">
        <v>39</v>
      </c>
      <c r="O306" s="60"/>
      <c r="P306" s="174">
        <f t="shared" si="66"/>
        <v>0</v>
      </c>
      <c r="Q306" s="174">
        <v>4.0000000000000003E-5</v>
      </c>
      <c r="R306" s="174">
        <f t="shared" si="67"/>
        <v>6.8000000000000005E-4</v>
      </c>
      <c r="S306" s="174">
        <v>0</v>
      </c>
      <c r="T306" s="175">
        <f t="shared" si="6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201</v>
      </c>
      <c r="AT306" s="176" t="s">
        <v>176</v>
      </c>
      <c r="AU306" s="176" t="s">
        <v>151</v>
      </c>
      <c r="AY306" s="16" t="s">
        <v>173</v>
      </c>
      <c r="BE306" s="177">
        <f t="shared" si="69"/>
        <v>0</v>
      </c>
      <c r="BF306" s="177">
        <f t="shared" si="70"/>
        <v>0</v>
      </c>
      <c r="BG306" s="177">
        <f t="shared" si="71"/>
        <v>0</v>
      </c>
      <c r="BH306" s="177">
        <f t="shared" si="72"/>
        <v>0</v>
      </c>
      <c r="BI306" s="177">
        <f t="shared" si="73"/>
        <v>0</v>
      </c>
      <c r="BJ306" s="16" t="s">
        <v>151</v>
      </c>
      <c r="BK306" s="177">
        <f t="shared" si="74"/>
        <v>0</v>
      </c>
      <c r="BL306" s="16" t="s">
        <v>201</v>
      </c>
      <c r="BM306" s="176" t="s">
        <v>1859</v>
      </c>
    </row>
    <row r="307" spans="1:65" s="2" customFormat="1" ht="16.5" customHeight="1">
      <c r="A307" s="31"/>
      <c r="B307" s="129"/>
      <c r="C307" s="183" t="s">
        <v>965</v>
      </c>
      <c r="D307" s="183" t="s">
        <v>407</v>
      </c>
      <c r="E307" s="184" t="s">
        <v>1860</v>
      </c>
      <c r="F307" s="185" t="s">
        <v>1861</v>
      </c>
      <c r="G307" s="186" t="s">
        <v>1442</v>
      </c>
      <c r="H307" s="187">
        <v>17</v>
      </c>
      <c r="I307" s="188"/>
      <c r="J307" s="189">
        <f t="shared" si="65"/>
        <v>0</v>
      </c>
      <c r="K307" s="190"/>
      <c r="L307" s="191"/>
      <c r="M307" s="192" t="s">
        <v>1</v>
      </c>
      <c r="N307" s="193" t="s">
        <v>39</v>
      </c>
      <c r="O307" s="60"/>
      <c r="P307" s="174">
        <f t="shared" si="66"/>
        <v>0</v>
      </c>
      <c r="Q307" s="174">
        <v>8.0000000000000004E-4</v>
      </c>
      <c r="R307" s="174">
        <f t="shared" si="67"/>
        <v>1.3600000000000001E-2</v>
      </c>
      <c r="S307" s="174">
        <v>0</v>
      </c>
      <c r="T307" s="175">
        <f t="shared" si="6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226</v>
      </c>
      <c r="AT307" s="176" t="s">
        <v>407</v>
      </c>
      <c r="AU307" s="176" t="s">
        <v>151</v>
      </c>
      <c r="AY307" s="16" t="s">
        <v>173</v>
      </c>
      <c r="BE307" s="177">
        <f t="shared" si="69"/>
        <v>0</v>
      </c>
      <c r="BF307" s="177">
        <f t="shared" si="70"/>
        <v>0</v>
      </c>
      <c r="BG307" s="177">
        <f t="shared" si="71"/>
        <v>0</v>
      </c>
      <c r="BH307" s="177">
        <f t="shared" si="72"/>
        <v>0</v>
      </c>
      <c r="BI307" s="177">
        <f t="shared" si="73"/>
        <v>0</v>
      </c>
      <c r="BJ307" s="16" t="s">
        <v>151</v>
      </c>
      <c r="BK307" s="177">
        <f t="shared" si="74"/>
        <v>0</v>
      </c>
      <c r="BL307" s="16" t="s">
        <v>201</v>
      </c>
      <c r="BM307" s="176" t="s">
        <v>1862</v>
      </c>
    </row>
    <row r="308" spans="1:65" s="2" customFormat="1" ht="21.75" customHeight="1">
      <c r="A308" s="31"/>
      <c r="B308" s="129"/>
      <c r="C308" s="164" t="s">
        <v>700</v>
      </c>
      <c r="D308" s="164" t="s">
        <v>176</v>
      </c>
      <c r="E308" s="165" t="s">
        <v>1863</v>
      </c>
      <c r="F308" s="166" t="s">
        <v>1864</v>
      </c>
      <c r="G308" s="167" t="s">
        <v>1442</v>
      </c>
      <c r="H308" s="168">
        <v>17</v>
      </c>
      <c r="I308" s="169"/>
      <c r="J308" s="170">
        <f t="shared" si="65"/>
        <v>0</v>
      </c>
      <c r="K308" s="171"/>
      <c r="L308" s="32"/>
      <c r="M308" s="172" t="s">
        <v>1</v>
      </c>
      <c r="N308" s="173" t="s">
        <v>39</v>
      </c>
      <c r="O308" s="60"/>
      <c r="P308" s="174">
        <f t="shared" si="66"/>
        <v>0</v>
      </c>
      <c r="Q308" s="174">
        <v>5.9999999999999995E-4</v>
      </c>
      <c r="R308" s="174">
        <f t="shared" si="67"/>
        <v>1.0199999999999999E-2</v>
      </c>
      <c r="S308" s="174">
        <v>0</v>
      </c>
      <c r="T308" s="175">
        <f t="shared" si="6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201</v>
      </c>
      <c r="AT308" s="176" t="s">
        <v>176</v>
      </c>
      <c r="AU308" s="176" t="s">
        <v>151</v>
      </c>
      <c r="AY308" s="16" t="s">
        <v>173</v>
      </c>
      <c r="BE308" s="177">
        <f t="shared" si="69"/>
        <v>0</v>
      </c>
      <c r="BF308" s="177">
        <f t="shared" si="70"/>
        <v>0</v>
      </c>
      <c r="BG308" s="177">
        <f t="shared" si="71"/>
        <v>0</v>
      </c>
      <c r="BH308" s="177">
        <f t="shared" si="72"/>
        <v>0</v>
      </c>
      <c r="BI308" s="177">
        <f t="shared" si="73"/>
        <v>0</v>
      </c>
      <c r="BJ308" s="16" t="s">
        <v>151</v>
      </c>
      <c r="BK308" s="177">
        <f t="shared" si="74"/>
        <v>0</v>
      </c>
      <c r="BL308" s="16" t="s">
        <v>201</v>
      </c>
      <c r="BM308" s="176" t="s">
        <v>1865</v>
      </c>
    </row>
    <row r="309" spans="1:65" s="2" customFormat="1" ht="16.5" customHeight="1">
      <c r="A309" s="31"/>
      <c r="B309" s="129"/>
      <c r="C309" s="164" t="s">
        <v>972</v>
      </c>
      <c r="D309" s="164" t="s">
        <v>176</v>
      </c>
      <c r="E309" s="165" t="s">
        <v>1866</v>
      </c>
      <c r="F309" s="166" t="s">
        <v>1867</v>
      </c>
      <c r="G309" s="167" t="s">
        <v>1803</v>
      </c>
      <c r="H309" s="168">
        <v>34</v>
      </c>
      <c r="I309" s="169"/>
      <c r="J309" s="170">
        <f t="shared" si="65"/>
        <v>0</v>
      </c>
      <c r="K309" s="171"/>
      <c r="L309" s="32"/>
      <c r="M309" s="172" t="s">
        <v>1</v>
      </c>
      <c r="N309" s="173" t="s">
        <v>39</v>
      </c>
      <c r="O309" s="60"/>
      <c r="P309" s="174">
        <f t="shared" si="66"/>
        <v>0</v>
      </c>
      <c r="Q309" s="174">
        <v>8.0000000000000007E-5</v>
      </c>
      <c r="R309" s="174">
        <f t="shared" si="67"/>
        <v>2.7200000000000002E-3</v>
      </c>
      <c r="S309" s="174">
        <v>0</v>
      </c>
      <c r="T309" s="175">
        <f t="shared" si="6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201</v>
      </c>
      <c r="AT309" s="176" t="s">
        <v>176</v>
      </c>
      <c r="AU309" s="176" t="s">
        <v>151</v>
      </c>
      <c r="AY309" s="16" t="s">
        <v>173</v>
      </c>
      <c r="BE309" s="177">
        <f t="shared" si="69"/>
        <v>0</v>
      </c>
      <c r="BF309" s="177">
        <f t="shared" si="70"/>
        <v>0</v>
      </c>
      <c r="BG309" s="177">
        <f t="shared" si="71"/>
        <v>0</v>
      </c>
      <c r="BH309" s="177">
        <f t="shared" si="72"/>
        <v>0</v>
      </c>
      <c r="BI309" s="177">
        <f t="shared" si="73"/>
        <v>0</v>
      </c>
      <c r="BJ309" s="16" t="s">
        <v>151</v>
      </c>
      <c r="BK309" s="177">
        <f t="shared" si="74"/>
        <v>0</v>
      </c>
      <c r="BL309" s="16" t="s">
        <v>201</v>
      </c>
      <c r="BM309" s="176" t="s">
        <v>1868</v>
      </c>
    </row>
    <row r="310" spans="1:65" s="2" customFormat="1" ht="16.5" customHeight="1">
      <c r="A310" s="31"/>
      <c r="B310" s="129"/>
      <c r="C310" s="183" t="s">
        <v>703</v>
      </c>
      <c r="D310" s="183" t="s">
        <v>407</v>
      </c>
      <c r="E310" s="184" t="s">
        <v>1869</v>
      </c>
      <c r="F310" s="185" t="s">
        <v>1870</v>
      </c>
      <c r="G310" s="186" t="s">
        <v>1442</v>
      </c>
      <c r="H310" s="187">
        <v>3</v>
      </c>
      <c r="I310" s="188"/>
      <c r="J310" s="189">
        <f t="shared" si="65"/>
        <v>0</v>
      </c>
      <c r="K310" s="190"/>
      <c r="L310" s="191"/>
      <c r="M310" s="192" t="s">
        <v>1</v>
      </c>
      <c r="N310" s="193" t="s">
        <v>39</v>
      </c>
      <c r="O310" s="60"/>
      <c r="P310" s="174">
        <f t="shared" si="66"/>
        <v>0</v>
      </c>
      <c r="Q310" s="174">
        <v>0</v>
      </c>
      <c r="R310" s="174">
        <f t="shared" si="67"/>
        <v>0</v>
      </c>
      <c r="S310" s="174">
        <v>0</v>
      </c>
      <c r="T310" s="175">
        <f t="shared" si="6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226</v>
      </c>
      <c r="AT310" s="176" t="s">
        <v>407</v>
      </c>
      <c r="AU310" s="176" t="s">
        <v>151</v>
      </c>
      <c r="AY310" s="16" t="s">
        <v>173</v>
      </c>
      <c r="BE310" s="177">
        <f t="shared" si="69"/>
        <v>0</v>
      </c>
      <c r="BF310" s="177">
        <f t="shared" si="70"/>
        <v>0</v>
      </c>
      <c r="BG310" s="177">
        <f t="shared" si="71"/>
        <v>0</v>
      </c>
      <c r="BH310" s="177">
        <f t="shared" si="72"/>
        <v>0</v>
      </c>
      <c r="BI310" s="177">
        <f t="shared" si="73"/>
        <v>0</v>
      </c>
      <c r="BJ310" s="16" t="s">
        <v>151</v>
      </c>
      <c r="BK310" s="177">
        <f t="shared" si="74"/>
        <v>0</v>
      </c>
      <c r="BL310" s="16" t="s">
        <v>201</v>
      </c>
      <c r="BM310" s="176" t="s">
        <v>1871</v>
      </c>
    </row>
    <row r="311" spans="1:65" s="2" customFormat="1" ht="16.5" customHeight="1">
      <c r="A311" s="31"/>
      <c r="B311" s="129"/>
      <c r="C311" s="183" t="s">
        <v>979</v>
      </c>
      <c r="D311" s="183" t="s">
        <v>407</v>
      </c>
      <c r="E311" s="184" t="s">
        <v>1872</v>
      </c>
      <c r="F311" s="185" t="s">
        <v>1873</v>
      </c>
      <c r="G311" s="186" t="s">
        <v>1442</v>
      </c>
      <c r="H311" s="187">
        <v>31</v>
      </c>
      <c r="I311" s="188"/>
      <c r="J311" s="189">
        <f t="shared" si="65"/>
        <v>0</v>
      </c>
      <c r="K311" s="190"/>
      <c r="L311" s="191"/>
      <c r="M311" s="192" t="s">
        <v>1</v>
      </c>
      <c r="N311" s="193" t="s">
        <v>39</v>
      </c>
      <c r="O311" s="60"/>
      <c r="P311" s="174">
        <f t="shared" si="66"/>
        <v>0</v>
      </c>
      <c r="Q311" s="174">
        <v>1.3899999999999999E-2</v>
      </c>
      <c r="R311" s="174">
        <f t="shared" si="67"/>
        <v>0.43089999999999995</v>
      </c>
      <c r="S311" s="174">
        <v>0</v>
      </c>
      <c r="T311" s="175">
        <f t="shared" si="68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76" t="s">
        <v>226</v>
      </c>
      <c r="AT311" s="176" t="s">
        <v>407</v>
      </c>
      <c r="AU311" s="176" t="s">
        <v>151</v>
      </c>
      <c r="AY311" s="16" t="s">
        <v>173</v>
      </c>
      <c r="BE311" s="177">
        <f t="shared" si="69"/>
        <v>0</v>
      </c>
      <c r="BF311" s="177">
        <f t="shared" si="70"/>
        <v>0</v>
      </c>
      <c r="BG311" s="177">
        <f t="shared" si="71"/>
        <v>0</v>
      </c>
      <c r="BH311" s="177">
        <f t="shared" si="72"/>
        <v>0</v>
      </c>
      <c r="BI311" s="177">
        <f t="shared" si="73"/>
        <v>0</v>
      </c>
      <c r="BJ311" s="16" t="s">
        <v>151</v>
      </c>
      <c r="BK311" s="177">
        <f t="shared" si="74"/>
        <v>0</v>
      </c>
      <c r="BL311" s="16" t="s">
        <v>201</v>
      </c>
      <c r="BM311" s="176" t="s">
        <v>1874</v>
      </c>
    </row>
    <row r="312" spans="1:65" s="2" customFormat="1" ht="16.5" customHeight="1">
      <c r="A312" s="31"/>
      <c r="B312" s="129"/>
      <c r="C312" s="183" t="s">
        <v>707</v>
      </c>
      <c r="D312" s="183" t="s">
        <v>407</v>
      </c>
      <c r="E312" s="184" t="s">
        <v>1875</v>
      </c>
      <c r="F312" s="185" t="s">
        <v>1876</v>
      </c>
      <c r="G312" s="186" t="s">
        <v>1442</v>
      </c>
      <c r="H312" s="187">
        <v>2</v>
      </c>
      <c r="I312" s="188"/>
      <c r="J312" s="189">
        <f t="shared" si="65"/>
        <v>0</v>
      </c>
      <c r="K312" s="190"/>
      <c r="L312" s="191"/>
      <c r="M312" s="192" t="s">
        <v>1</v>
      </c>
      <c r="N312" s="193" t="s">
        <v>39</v>
      </c>
      <c r="O312" s="60"/>
      <c r="P312" s="174">
        <f t="shared" si="66"/>
        <v>0</v>
      </c>
      <c r="Q312" s="174">
        <v>1.4800000000000001E-2</v>
      </c>
      <c r="R312" s="174">
        <f t="shared" si="67"/>
        <v>2.9600000000000001E-2</v>
      </c>
      <c r="S312" s="174">
        <v>0</v>
      </c>
      <c r="T312" s="175">
        <f t="shared" si="68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226</v>
      </c>
      <c r="AT312" s="176" t="s">
        <v>407</v>
      </c>
      <c r="AU312" s="176" t="s">
        <v>151</v>
      </c>
      <c r="AY312" s="16" t="s">
        <v>173</v>
      </c>
      <c r="BE312" s="177">
        <f t="shared" si="69"/>
        <v>0</v>
      </c>
      <c r="BF312" s="177">
        <f t="shared" si="70"/>
        <v>0</v>
      </c>
      <c r="BG312" s="177">
        <f t="shared" si="71"/>
        <v>0</v>
      </c>
      <c r="BH312" s="177">
        <f t="shared" si="72"/>
        <v>0</v>
      </c>
      <c r="BI312" s="177">
        <f t="shared" si="73"/>
        <v>0</v>
      </c>
      <c r="BJ312" s="16" t="s">
        <v>151</v>
      </c>
      <c r="BK312" s="177">
        <f t="shared" si="74"/>
        <v>0</v>
      </c>
      <c r="BL312" s="16" t="s">
        <v>201</v>
      </c>
      <c r="BM312" s="176" t="s">
        <v>1877</v>
      </c>
    </row>
    <row r="313" spans="1:65" s="2" customFormat="1" ht="16.5" customHeight="1">
      <c r="A313" s="31"/>
      <c r="B313" s="129"/>
      <c r="C313" s="183" t="s">
        <v>986</v>
      </c>
      <c r="D313" s="183" t="s">
        <v>407</v>
      </c>
      <c r="E313" s="184" t="s">
        <v>1878</v>
      </c>
      <c r="F313" s="185" t="s">
        <v>1879</v>
      </c>
      <c r="G313" s="186" t="s">
        <v>1442</v>
      </c>
      <c r="H313" s="187">
        <v>1</v>
      </c>
      <c r="I313" s="188"/>
      <c r="J313" s="189">
        <f t="shared" si="65"/>
        <v>0</v>
      </c>
      <c r="K313" s="190"/>
      <c r="L313" s="191"/>
      <c r="M313" s="192" t="s">
        <v>1</v>
      </c>
      <c r="N313" s="193" t="s">
        <v>39</v>
      </c>
      <c r="O313" s="60"/>
      <c r="P313" s="174">
        <f t="shared" si="66"/>
        <v>0</v>
      </c>
      <c r="Q313" s="174">
        <v>1.6500000000000001E-2</v>
      </c>
      <c r="R313" s="174">
        <f t="shared" si="67"/>
        <v>1.6500000000000001E-2</v>
      </c>
      <c r="S313" s="174">
        <v>0</v>
      </c>
      <c r="T313" s="175">
        <f t="shared" si="68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76" t="s">
        <v>226</v>
      </c>
      <c r="AT313" s="176" t="s">
        <v>407</v>
      </c>
      <c r="AU313" s="176" t="s">
        <v>151</v>
      </c>
      <c r="AY313" s="16" t="s">
        <v>173</v>
      </c>
      <c r="BE313" s="177">
        <f t="shared" si="69"/>
        <v>0</v>
      </c>
      <c r="BF313" s="177">
        <f t="shared" si="70"/>
        <v>0</v>
      </c>
      <c r="BG313" s="177">
        <f t="shared" si="71"/>
        <v>0</v>
      </c>
      <c r="BH313" s="177">
        <f t="shared" si="72"/>
        <v>0</v>
      </c>
      <c r="BI313" s="177">
        <f t="shared" si="73"/>
        <v>0</v>
      </c>
      <c r="BJ313" s="16" t="s">
        <v>151</v>
      </c>
      <c r="BK313" s="177">
        <f t="shared" si="74"/>
        <v>0</v>
      </c>
      <c r="BL313" s="16" t="s">
        <v>201</v>
      </c>
      <c r="BM313" s="176" t="s">
        <v>1880</v>
      </c>
    </row>
    <row r="314" spans="1:65" s="2" customFormat="1" ht="16.5" customHeight="1">
      <c r="A314" s="31"/>
      <c r="B314" s="129"/>
      <c r="C314" s="164" t="s">
        <v>711</v>
      </c>
      <c r="D314" s="164" t="s">
        <v>176</v>
      </c>
      <c r="E314" s="165" t="s">
        <v>1881</v>
      </c>
      <c r="F314" s="166" t="s">
        <v>1882</v>
      </c>
      <c r="G314" s="167" t="s">
        <v>1803</v>
      </c>
      <c r="H314" s="168">
        <v>3</v>
      </c>
      <c r="I314" s="169"/>
      <c r="J314" s="170">
        <f t="shared" si="65"/>
        <v>0</v>
      </c>
      <c r="K314" s="171"/>
      <c r="L314" s="32"/>
      <c r="M314" s="172" t="s">
        <v>1</v>
      </c>
      <c r="N314" s="173" t="s">
        <v>39</v>
      </c>
      <c r="O314" s="60"/>
      <c r="P314" s="174">
        <f t="shared" si="66"/>
        <v>0</v>
      </c>
      <c r="Q314" s="174">
        <v>9.0000000000000006E-5</v>
      </c>
      <c r="R314" s="174">
        <f t="shared" si="67"/>
        <v>2.7E-4</v>
      </c>
      <c r="S314" s="174">
        <v>0</v>
      </c>
      <c r="T314" s="175">
        <f t="shared" si="68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76" t="s">
        <v>201</v>
      </c>
      <c r="AT314" s="176" t="s">
        <v>176</v>
      </c>
      <c r="AU314" s="176" t="s">
        <v>151</v>
      </c>
      <c r="AY314" s="16" t="s">
        <v>173</v>
      </c>
      <c r="BE314" s="177">
        <f t="shared" si="69"/>
        <v>0</v>
      </c>
      <c r="BF314" s="177">
        <f t="shared" si="70"/>
        <v>0</v>
      </c>
      <c r="BG314" s="177">
        <f t="shared" si="71"/>
        <v>0</v>
      </c>
      <c r="BH314" s="177">
        <f t="shared" si="72"/>
        <v>0</v>
      </c>
      <c r="BI314" s="177">
        <f t="shared" si="73"/>
        <v>0</v>
      </c>
      <c r="BJ314" s="16" t="s">
        <v>151</v>
      </c>
      <c r="BK314" s="177">
        <f t="shared" si="74"/>
        <v>0</v>
      </c>
      <c r="BL314" s="16" t="s">
        <v>201</v>
      </c>
      <c r="BM314" s="176" t="s">
        <v>1883</v>
      </c>
    </row>
    <row r="315" spans="1:65" s="2" customFormat="1" ht="16.5" customHeight="1">
      <c r="A315" s="31"/>
      <c r="B315" s="129"/>
      <c r="C315" s="183" t="s">
        <v>993</v>
      </c>
      <c r="D315" s="183" t="s">
        <v>407</v>
      </c>
      <c r="E315" s="184" t="s">
        <v>1884</v>
      </c>
      <c r="F315" s="185" t="s">
        <v>1885</v>
      </c>
      <c r="G315" s="186" t="s">
        <v>1442</v>
      </c>
      <c r="H315" s="187">
        <v>3</v>
      </c>
      <c r="I315" s="188"/>
      <c r="J315" s="189">
        <f t="shared" si="65"/>
        <v>0</v>
      </c>
      <c r="K315" s="190"/>
      <c r="L315" s="191"/>
      <c r="M315" s="192" t="s">
        <v>1</v>
      </c>
      <c r="N315" s="193" t="s">
        <v>39</v>
      </c>
      <c r="O315" s="60"/>
      <c r="P315" s="174">
        <f t="shared" si="66"/>
        <v>0</v>
      </c>
      <c r="Q315" s="174">
        <v>6.0000000000000001E-3</v>
      </c>
      <c r="R315" s="174">
        <f t="shared" si="67"/>
        <v>1.8000000000000002E-2</v>
      </c>
      <c r="S315" s="174">
        <v>0</v>
      </c>
      <c r="T315" s="175">
        <f t="shared" si="68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226</v>
      </c>
      <c r="AT315" s="176" t="s">
        <v>407</v>
      </c>
      <c r="AU315" s="176" t="s">
        <v>151</v>
      </c>
      <c r="AY315" s="16" t="s">
        <v>173</v>
      </c>
      <c r="BE315" s="177">
        <f t="shared" si="69"/>
        <v>0</v>
      </c>
      <c r="BF315" s="177">
        <f t="shared" si="70"/>
        <v>0</v>
      </c>
      <c r="BG315" s="177">
        <f t="shared" si="71"/>
        <v>0</v>
      </c>
      <c r="BH315" s="177">
        <f t="shared" si="72"/>
        <v>0</v>
      </c>
      <c r="BI315" s="177">
        <f t="shared" si="73"/>
        <v>0</v>
      </c>
      <c r="BJ315" s="16" t="s">
        <v>151</v>
      </c>
      <c r="BK315" s="177">
        <f t="shared" si="74"/>
        <v>0</v>
      </c>
      <c r="BL315" s="16" t="s">
        <v>201</v>
      </c>
      <c r="BM315" s="176" t="s">
        <v>1886</v>
      </c>
    </row>
    <row r="316" spans="1:65" s="2" customFormat="1" ht="21.75" customHeight="1">
      <c r="A316" s="31"/>
      <c r="B316" s="129"/>
      <c r="C316" s="164" t="s">
        <v>713</v>
      </c>
      <c r="D316" s="164" t="s">
        <v>176</v>
      </c>
      <c r="E316" s="165" t="s">
        <v>1887</v>
      </c>
      <c r="F316" s="166" t="s">
        <v>1888</v>
      </c>
      <c r="G316" s="167" t="s">
        <v>1442</v>
      </c>
      <c r="H316" s="168">
        <v>37</v>
      </c>
      <c r="I316" s="169"/>
      <c r="J316" s="170">
        <f t="shared" si="65"/>
        <v>0</v>
      </c>
      <c r="K316" s="171"/>
      <c r="L316" s="32"/>
      <c r="M316" s="172" t="s">
        <v>1</v>
      </c>
      <c r="N316" s="173" t="s">
        <v>39</v>
      </c>
      <c r="O316" s="60"/>
      <c r="P316" s="174">
        <f t="shared" si="66"/>
        <v>0</v>
      </c>
      <c r="Q316" s="174">
        <v>2.0000000000000001E-4</v>
      </c>
      <c r="R316" s="174">
        <f t="shared" si="67"/>
        <v>7.4000000000000003E-3</v>
      </c>
      <c r="S316" s="174">
        <v>0</v>
      </c>
      <c r="T316" s="175">
        <f t="shared" si="68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201</v>
      </c>
      <c r="AT316" s="176" t="s">
        <v>176</v>
      </c>
      <c r="AU316" s="176" t="s">
        <v>151</v>
      </c>
      <c r="AY316" s="16" t="s">
        <v>173</v>
      </c>
      <c r="BE316" s="177">
        <f t="shared" si="69"/>
        <v>0</v>
      </c>
      <c r="BF316" s="177">
        <f t="shared" si="70"/>
        <v>0</v>
      </c>
      <c r="BG316" s="177">
        <f t="shared" si="71"/>
        <v>0</v>
      </c>
      <c r="BH316" s="177">
        <f t="shared" si="72"/>
        <v>0</v>
      </c>
      <c r="BI316" s="177">
        <f t="shared" si="73"/>
        <v>0</v>
      </c>
      <c r="BJ316" s="16" t="s">
        <v>151</v>
      </c>
      <c r="BK316" s="177">
        <f t="shared" si="74"/>
        <v>0</v>
      </c>
      <c r="BL316" s="16" t="s">
        <v>201</v>
      </c>
      <c r="BM316" s="176" t="s">
        <v>1889</v>
      </c>
    </row>
    <row r="317" spans="1:65" s="2" customFormat="1" ht="24.2" customHeight="1">
      <c r="A317" s="31"/>
      <c r="B317" s="129"/>
      <c r="C317" s="164" t="s">
        <v>1000</v>
      </c>
      <c r="D317" s="164" t="s">
        <v>176</v>
      </c>
      <c r="E317" s="165" t="s">
        <v>1890</v>
      </c>
      <c r="F317" s="166" t="s">
        <v>1891</v>
      </c>
      <c r="G317" s="167" t="s">
        <v>1803</v>
      </c>
      <c r="H317" s="168">
        <v>2</v>
      </c>
      <c r="I317" s="169"/>
      <c r="J317" s="170">
        <f t="shared" si="65"/>
        <v>0</v>
      </c>
      <c r="K317" s="171"/>
      <c r="L317" s="32"/>
      <c r="M317" s="172" t="s">
        <v>1</v>
      </c>
      <c r="N317" s="173" t="s">
        <v>39</v>
      </c>
      <c r="O317" s="60"/>
      <c r="P317" s="174">
        <f t="shared" si="66"/>
        <v>0</v>
      </c>
      <c r="Q317" s="174">
        <v>2.6199999999999999E-3</v>
      </c>
      <c r="R317" s="174">
        <f t="shared" si="67"/>
        <v>5.2399999999999999E-3</v>
      </c>
      <c r="S317" s="174">
        <v>0</v>
      </c>
      <c r="T317" s="175">
        <f t="shared" si="68"/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76" t="s">
        <v>201</v>
      </c>
      <c r="AT317" s="176" t="s">
        <v>176</v>
      </c>
      <c r="AU317" s="176" t="s">
        <v>151</v>
      </c>
      <c r="AY317" s="16" t="s">
        <v>173</v>
      </c>
      <c r="BE317" s="177">
        <f t="shared" si="69"/>
        <v>0</v>
      </c>
      <c r="BF317" s="177">
        <f t="shared" si="70"/>
        <v>0</v>
      </c>
      <c r="BG317" s="177">
        <f t="shared" si="71"/>
        <v>0</v>
      </c>
      <c r="BH317" s="177">
        <f t="shared" si="72"/>
        <v>0</v>
      </c>
      <c r="BI317" s="177">
        <f t="shared" si="73"/>
        <v>0</v>
      </c>
      <c r="BJ317" s="16" t="s">
        <v>151</v>
      </c>
      <c r="BK317" s="177">
        <f t="shared" si="74"/>
        <v>0</v>
      </c>
      <c r="BL317" s="16" t="s">
        <v>201</v>
      </c>
      <c r="BM317" s="176" t="s">
        <v>1892</v>
      </c>
    </row>
    <row r="318" spans="1:65" s="2" customFormat="1" ht="16.5" customHeight="1">
      <c r="A318" s="31"/>
      <c r="B318" s="129"/>
      <c r="C318" s="183" t="s">
        <v>716</v>
      </c>
      <c r="D318" s="183" t="s">
        <v>407</v>
      </c>
      <c r="E318" s="184" t="s">
        <v>1893</v>
      </c>
      <c r="F318" s="185" t="s">
        <v>1894</v>
      </c>
      <c r="G318" s="186" t="s">
        <v>1442</v>
      </c>
      <c r="H318" s="187">
        <v>2</v>
      </c>
      <c r="I318" s="188"/>
      <c r="J318" s="189">
        <f t="shared" si="65"/>
        <v>0</v>
      </c>
      <c r="K318" s="190"/>
      <c r="L318" s="191"/>
      <c r="M318" s="192" t="s">
        <v>1</v>
      </c>
      <c r="N318" s="193" t="s">
        <v>39</v>
      </c>
      <c r="O318" s="60"/>
      <c r="P318" s="174">
        <f t="shared" si="66"/>
        <v>0</v>
      </c>
      <c r="Q318" s="174">
        <v>1.4E-2</v>
      </c>
      <c r="R318" s="174">
        <f t="shared" si="67"/>
        <v>2.8000000000000001E-2</v>
      </c>
      <c r="S318" s="174">
        <v>0</v>
      </c>
      <c r="T318" s="175">
        <f t="shared" si="68"/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76" t="s">
        <v>226</v>
      </c>
      <c r="AT318" s="176" t="s">
        <v>407</v>
      </c>
      <c r="AU318" s="176" t="s">
        <v>151</v>
      </c>
      <c r="AY318" s="16" t="s">
        <v>173</v>
      </c>
      <c r="BE318" s="177">
        <f t="shared" si="69"/>
        <v>0</v>
      </c>
      <c r="BF318" s="177">
        <f t="shared" si="70"/>
        <v>0</v>
      </c>
      <c r="BG318" s="177">
        <f t="shared" si="71"/>
        <v>0</v>
      </c>
      <c r="BH318" s="177">
        <f t="shared" si="72"/>
        <v>0</v>
      </c>
      <c r="BI318" s="177">
        <f t="shared" si="73"/>
        <v>0</v>
      </c>
      <c r="BJ318" s="16" t="s">
        <v>151</v>
      </c>
      <c r="BK318" s="177">
        <f t="shared" si="74"/>
        <v>0</v>
      </c>
      <c r="BL318" s="16" t="s">
        <v>201</v>
      </c>
      <c r="BM318" s="176" t="s">
        <v>1895</v>
      </c>
    </row>
    <row r="319" spans="1:65" s="2" customFormat="1" ht="16.5" customHeight="1">
      <c r="A319" s="31"/>
      <c r="B319" s="129"/>
      <c r="C319" s="164" t="s">
        <v>1007</v>
      </c>
      <c r="D319" s="164" t="s">
        <v>176</v>
      </c>
      <c r="E319" s="165" t="s">
        <v>1896</v>
      </c>
      <c r="F319" s="166" t="s">
        <v>1897</v>
      </c>
      <c r="G319" s="167" t="s">
        <v>1803</v>
      </c>
      <c r="H319" s="168">
        <v>1</v>
      </c>
      <c r="I319" s="169"/>
      <c r="J319" s="170">
        <f t="shared" si="65"/>
        <v>0</v>
      </c>
      <c r="K319" s="171"/>
      <c r="L319" s="32"/>
      <c r="M319" s="172" t="s">
        <v>1</v>
      </c>
      <c r="N319" s="173" t="s">
        <v>39</v>
      </c>
      <c r="O319" s="60"/>
      <c r="P319" s="174">
        <f t="shared" si="66"/>
        <v>0</v>
      </c>
      <c r="Q319" s="174">
        <v>2.4000000000000001E-4</v>
      </c>
      <c r="R319" s="174">
        <f t="shared" si="67"/>
        <v>2.4000000000000001E-4</v>
      </c>
      <c r="S319" s="174">
        <v>0</v>
      </c>
      <c r="T319" s="175">
        <f t="shared" si="68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76" t="s">
        <v>201</v>
      </c>
      <c r="AT319" s="176" t="s">
        <v>176</v>
      </c>
      <c r="AU319" s="176" t="s">
        <v>151</v>
      </c>
      <c r="AY319" s="16" t="s">
        <v>173</v>
      </c>
      <c r="BE319" s="177">
        <f t="shared" si="69"/>
        <v>0</v>
      </c>
      <c r="BF319" s="177">
        <f t="shared" si="70"/>
        <v>0</v>
      </c>
      <c r="BG319" s="177">
        <f t="shared" si="71"/>
        <v>0</v>
      </c>
      <c r="BH319" s="177">
        <f t="shared" si="72"/>
        <v>0</v>
      </c>
      <c r="BI319" s="177">
        <f t="shared" si="73"/>
        <v>0</v>
      </c>
      <c r="BJ319" s="16" t="s">
        <v>151</v>
      </c>
      <c r="BK319" s="177">
        <f t="shared" si="74"/>
        <v>0</v>
      </c>
      <c r="BL319" s="16" t="s">
        <v>201</v>
      </c>
      <c r="BM319" s="176" t="s">
        <v>1898</v>
      </c>
    </row>
    <row r="320" spans="1:65" s="2" customFormat="1" ht="16.5" customHeight="1">
      <c r="A320" s="31"/>
      <c r="B320" s="129"/>
      <c r="C320" s="183" t="s">
        <v>720</v>
      </c>
      <c r="D320" s="183" t="s">
        <v>407</v>
      </c>
      <c r="E320" s="184" t="s">
        <v>1899</v>
      </c>
      <c r="F320" s="185" t="s">
        <v>1900</v>
      </c>
      <c r="G320" s="186" t="s">
        <v>1442</v>
      </c>
      <c r="H320" s="187">
        <v>1</v>
      </c>
      <c r="I320" s="188"/>
      <c r="J320" s="189">
        <f t="shared" si="65"/>
        <v>0</v>
      </c>
      <c r="K320" s="190"/>
      <c r="L320" s="191"/>
      <c r="M320" s="192" t="s">
        <v>1</v>
      </c>
      <c r="N320" s="193" t="s">
        <v>39</v>
      </c>
      <c r="O320" s="60"/>
      <c r="P320" s="174">
        <f t="shared" si="66"/>
        <v>0</v>
      </c>
      <c r="Q320" s="174">
        <v>2.5999999999999999E-2</v>
      </c>
      <c r="R320" s="174">
        <f t="shared" si="67"/>
        <v>2.5999999999999999E-2</v>
      </c>
      <c r="S320" s="174">
        <v>0</v>
      </c>
      <c r="T320" s="175">
        <f t="shared" si="68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76" t="s">
        <v>226</v>
      </c>
      <c r="AT320" s="176" t="s">
        <v>407</v>
      </c>
      <c r="AU320" s="176" t="s">
        <v>151</v>
      </c>
      <c r="AY320" s="16" t="s">
        <v>173</v>
      </c>
      <c r="BE320" s="177">
        <f t="shared" si="69"/>
        <v>0</v>
      </c>
      <c r="BF320" s="177">
        <f t="shared" si="70"/>
        <v>0</v>
      </c>
      <c r="BG320" s="177">
        <f t="shared" si="71"/>
        <v>0</v>
      </c>
      <c r="BH320" s="177">
        <f t="shared" si="72"/>
        <v>0</v>
      </c>
      <c r="BI320" s="177">
        <f t="shared" si="73"/>
        <v>0</v>
      </c>
      <c r="BJ320" s="16" t="s">
        <v>151</v>
      </c>
      <c r="BK320" s="177">
        <f t="shared" si="74"/>
        <v>0</v>
      </c>
      <c r="BL320" s="16" t="s">
        <v>201</v>
      </c>
      <c r="BM320" s="176" t="s">
        <v>1901</v>
      </c>
    </row>
    <row r="321" spans="1:65" s="2" customFormat="1" ht="16.5" customHeight="1">
      <c r="A321" s="31"/>
      <c r="B321" s="129"/>
      <c r="C321" s="164" t="s">
        <v>1014</v>
      </c>
      <c r="D321" s="164" t="s">
        <v>176</v>
      </c>
      <c r="E321" s="165" t="s">
        <v>1902</v>
      </c>
      <c r="F321" s="166" t="s">
        <v>1903</v>
      </c>
      <c r="G321" s="167" t="s">
        <v>1803</v>
      </c>
      <c r="H321" s="168">
        <v>2</v>
      </c>
      <c r="I321" s="169"/>
      <c r="J321" s="170">
        <f t="shared" si="65"/>
        <v>0</v>
      </c>
      <c r="K321" s="171"/>
      <c r="L321" s="32"/>
      <c r="M321" s="172" t="s">
        <v>1</v>
      </c>
      <c r="N321" s="173" t="s">
        <v>39</v>
      </c>
      <c r="O321" s="60"/>
      <c r="P321" s="174">
        <f t="shared" si="66"/>
        <v>0</v>
      </c>
      <c r="Q321" s="174">
        <v>4.0000000000000003E-5</v>
      </c>
      <c r="R321" s="174">
        <f t="shared" si="67"/>
        <v>8.0000000000000007E-5</v>
      </c>
      <c r="S321" s="174">
        <v>0</v>
      </c>
      <c r="T321" s="175">
        <f t="shared" si="68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76" t="s">
        <v>201</v>
      </c>
      <c r="AT321" s="176" t="s">
        <v>176</v>
      </c>
      <c r="AU321" s="176" t="s">
        <v>151</v>
      </c>
      <c r="AY321" s="16" t="s">
        <v>173</v>
      </c>
      <c r="BE321" s="177">
        <f t="shared" si="69"/>
        <v>0</v>
      </c>
      <c r="BF321" s="177">
        <f t="shared" si="70"/>
        <v>0</v>
      </c>
      <c r="BG321" s="177">
        <f t="shared" si="71"/>
        <v>0</v>
      </c>
      <c r="BH321" s="177">
        <f t="shared" si="72"/>
        <v>0</v>
      </c>
      <c r="BI321" s="177">
        <f t="shared" si="73"/>
        <v>0</v>
      </c>
      <c r="BJ321" s="16" t="s">
        <v>151</v>
      </c>
      <c r="BK321" s="177">
        <f t="shared" si="74"/>
        <v>0</v>
      </c>
      <c r="BL321" s="16" t="s">
        <v>201</v>
      </c>
      <c r="BM321" s="176" t="s">
        <v>1904</v>
      </c>
    </row>
    <row r="322" spans="1:65" s="2" customFormat="1" ht="16.5" customHeight="1">
      <c r="A322" s="31"/>
      <c r="B322" s="129"/>
      <c r="C322" s="183" t="s">
        <v>725</v>
      </c>
      <c r="D322" s="183" t="s">
        <v>407</v>
      </c>
      <c r="E322" s="184" t="s">
        <v>1905</v>
      </c>
      <c r="F322" s="185" t="s">
        <v>1906</v>
      </c>
      <c r="G322" s="186" t="s">
        <v>1442</v>
      </c>
      <c r="H322" s="187">
        <v>2</v>
      </c>
      <c r="I322" s="188"/>
      <c r="J322" s="189">
        <f t="shared" si="65"/>
        <v>0</v>
      </c>
      <c r="K322" s="190"/>
      <c r="L322" s="191"/>
      <c r="M322" s="192" t="s">
        <v>1</v>
      </c>
      <c r="N322" s="193" t="s">
        <v>39</v>
      </c>
      <c r="O322" s="60"/>
      <c r="P322" s="174">
        <f t="shared" si="66"/>
        <v>0</v>
      </c>
      <c r="Q322" s="174">
        <v>1E-3</v>
      </c>
      <c r="R322" s="174">
        <f t="shared" si="67"/>
        <v>2E-3</v>
      </c>
      <c r="S322" s="174">
        <v>0</v>
      </c>
      <c r="T322" s="175">
        <f t="shared" si="68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76" t="s">
        <v>226</v>
      </c>
      <c r="AT322" s="176" t="s">
        <v>407</v>
      </c>
      <c r="AU322" s="176" t="s">
        <v>151</v>
      </c>
      <c r="AY322" s="16" t="s">
        <v>173</v>
      </c>
      <c r="BE322" s="177">
        <f t="shared" si="69"/>
        <v>0</v>
      </c>
      <c r="BF322" s="177">
        <f t="shared" si="70"/>
        <v>0</v>
      </c>
      <c r="BG322" s="177">
        <f t="shared" si="71"/>
        <v>0</v>
      </c>
      <c r="BH322" s="177">
        <f t="shared" si="72"/>
        <v>0</v>
      </c>
      <c r="BI322" s="177">
        <f t="shared" si="73"/>
        <v>0</v>
      </c>
      <c r="BJ322" s="16" t="s">
        <v>151</v>
      </c>
      <c r="BK322" s="177">
        <f t="shared" si="74"/>
        <v>0</v>
      </c>
      <c r="BL322" s="16" t="s">
        <v>201</v>
      </c>
      <c r="BM322" s="176" t="s">
        <v>1907</v>
      </c>
    </row>
    <row r="323" spans="1:65" s="2" customFormat="1" ht="16.5" customHeight="1">
      <c r="A323" s="31"/>
      <c r="B323" s="129"/>
      <c r="C323" s="164" t="s">
        <v>1021</v>
      </c>
      <c r="D323" s="164" t="s">
        <v>176</v>
      </c>
      <c r="E323" s="165" t="s">
        <v>1908</v>
      </c>
      <c r="F323" s="166" t="s">
        <v>1909</v>
      </c>
      <c r="G323" s="167" t="s">
        <v>1803</v>
      </c>
      <c r="H323" s="168">
        <v>129</v>
      </c>
      <c r="I323" s="169"/>
      <c r="J323" s="170">
        <f t="shared" si="65"/>
        <v>0</v>
      </c>
      <c r="K323" s="171"/>
      <c r="L323" s="32"/>
      <c r="M323" s="172" t="s">
        <v>1</v>
      </c>
      <c r="N323" s="173" t="s">
        <v>39</v>
      </c>
      <c r="O323" s="60"/>
      <c r="P323" s="174">
        <f t="shared" si="66"/>
        <v>0</v>
      </c>
      <c r="Q323" s="174">
        <v>4.0000000000000003E-5</v>
      </c>
      <c r="R323" s="174">
        <f t="shared" si="67"/>
        <v>5.1600000000000005E-3</v>
      </c>
      <c r="S323" s="174">
        <v>0</v>
      </c>
      <c r="T323" s="175">
        <f t="shared" si="68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201</v>
      </c>
      <c r="AT323" s="176" t="s">
        <v>176</v>
      </c>
      <c r="AU323" s="176" t="s">
        <v>151</v>
      </c>
      <c r="AY323" s="16" t="s">
        <v>173</v>
      </c>
      <c r="BE323" s="177">
        <f t="shared" si="69"/>
        <v>0</v>
      </c>
      <c r="BF323" s="177">
        <f t="shared" si="70"/>
        <v>0</v>
      </c>
      <c r="BG323" s="177">
        <f t="shared" si="71"/>
        <v>0</v>
      </c>
      <c r="BH323" s="177">
        <f t="shared" si="72"/>
        <v>0</v>
      </c>
      <c r="BI323" s="177">
        <f t="shared" si="73"/>
        <v>0</v>
      </c>
      <c r="BJ323" s="16" t="s">
        <v>151</v>
      </c>
      <c r="BK323" s="177">
        <f t="shared" si="74"/>
        <v>0</v>
      </c>
      <c r="BL323" s="16" t="s">
        <v>201</v>
      </c>
      <c r="BM323" s="176" t="s">
        <v>1910</v>
      </c>
    </row>
    <row r="324" spans="1:65" s="2" customFormat="1" ht="16.5" customHeight="1">
      <c r="A324" s="31"/>
      <c r="B324" s="129"/>
      <c r="C324" s="183" t="s">
        <v>732</v>
      </c>
      <c r="D324" s="183" t="s">
        <v>407</v>
      </c>
      <c r="E324" s="184" t="s">
        <v>1911</v>
      </c>
      <c r="F324" s="185" t="s">
        <v>1912</v>
      </c>
      <c r="G324" s="186" t="s">
        <v>1442</v>
      </c>
      <c r="H324" s="187">
        <v>129</v>
      </c>
      <c r="I324" s="188"/>
      <c r="J324" s="189">
        <f t="shared" si="65"/>
        <v>0</v>
      </c>
      <c r="K324" s="190"/>
      <c r="L324" s="191"/>
      <c r="M324" s="192" t="s">
        <v>1</v>
      </c>
      <c r="N324" s="193" t="s">
        <v>39</v>
      </c>
      <c r="O324" s="60"/>
      <c r="P324" s="174">
        <f t="shared" si="66"/>
        <v>0</v>
      </c>
      <c r="Q324" s="174">
        <v>0</v>
      </c>
      <c r="R324" s="174">
        <f t="shared" si="67"/>
        <v>0</v>
      </c>
      <c r="S324" s="174">
        <v>0</v>
      </c>
      <c r="T324" s="175">
        <f t="shared" si="68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76" t="s">
        <v>226</v>
      </c>
      <c r="AT324" s="176" t="s">
        <v>407</v>
      </c>
      <c r="AU324" s="176" t="s">
        <v>151</v>
      </c>
      <c r="AY324" s="16" t="s">
        <v>173</v>
      </c>
      <c r="BE324" s="177">
        <f t="shared" si="69"/>
        <v>0</v>
      </c>
      <c r="BF324" s="177">
        <f t="shared" si="70"/>
        <v>0</v>
      </c>
      <c r="BG324" s="177">
        <f t="shared" si="71"/>
        <v>0</v>
      </c>
      <c r="BH324" s="177">
        <f t="shared" si="72"/>
        <v>0</v>
      </c>
      <c r="BI324" s="177">
        <f t="shared" si="73"/>
        <v>0</v>
      </c>
      <c r="BJ324" s="16" t="s">
        <v>151</v>
      </c>
      <c r="BK324" s="177">
        <f t="shared" si="74"/>
        <v>0</v>
      </c>
      <c r="BL324" s="16" t="s">
        <v>201</v>
      </c>
      <c r="BM324" s="176" t="s">
        <v>1913</v>
      </c>
    </row>
    <row r="325" spans="1:65" s="2" customFormat="1" ht="21.75" customHeight="1">
      <c r="A325" s="31"/>
      <c r="B325" s="129"/>
      <c r="C325" s="164" t="s">
        <v>1028</v>
      </c>
      <c r="D325" s="164" t="s">
        <v>176</v>
      </c>
      <c r="E325" s="165" t="s">
        <v>1914</v>
      </c>
      <c r="F325" s="166" t="s">
        <v>1915</v>
      </c>
      <c r="G325" s="167" t="s">
        <v>1442</v>
      </c>
      <c r="H325" s="168">
        <v>34</v>
      </c>
      <c r="I325" s="169"/>
      <c r="J325" s="170">
        <f t="shared" si="65"/>
        <v>0</v>
      </c>
      <c r="K325" s="171"/>
      <c r="L325" s="32"/>
      <c r="M325" s="172" t="s">
        <v>1</v>
      </c>
      <c r="N325" s="173" t="s">
        <v>39</v>
      </c>
      <c r="O325" s="60"/>
      <c r="P325" s="174">
        <f t="shared" si="66"/>
        <v>0</v>
      </c>
      <c r="Q325" s="174">
        <v>0</v>
      </c>
      <c r="R325" s="174">
        <f t="shared" si="67"/>
        <v>0</v>
      </c>
      <c r="S325" s="174">
        <v>0</v>
      </c>
      <c r="T325" s="175">
        <f t="shared" si="68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76" t="s">
        <v>201</v>
      </c>
      <c r="AT325" s="176" t="s">
        <v>176</v>
      </c>
      <c r="AU325" s="176" t="s">
        <v>151</v>
      </c>
      <c r="AY325" s="16" t="s">
        <v>173</v>
      </c>
      <c r="BE325" s="177">
        <f t="shared" si="69"/>
        <v>0</v>
      </c>
      <c r="BF325" s="177">
        <f t="shared" si="70"/>
        <v>0</v>
      </c>
      <c r="BG325" s="177">
        <f t="shared" si="71"/>
        <v>0</v>
      </c>
      <c r="BH325" s="177">
        <f t="shared" si="72"/>
        <v>0</v>
      </c>
      <c r="BI325" s="177">
        <f t="shared" si="73"/>
        <v>0</v>
      </c>
      <c r="BJ325" s="16" t="s">
        <v>151</v>
      </c>
      <c r="BK325" s="177">
        <f t="shared" si="74"/>
        <v>0</v>
      </c>
      <c r="BL325" s="16" t="s">
        <v>201</v>
      </c>
      <c r="BM325" s="176" t="s">
        <v>1916</v>
      </c>
    </row>
    <row r="326" spans="1:65" s="2" customFormat="1" ht="24.2" customHeight="1">
      <c r="A326" s="31"/>
      <c r="B326" s="129"/>
      <c r="C326" s="183" t="s">
        <v>735</v>
      </c>
      <c r="D326" s="183" t="s">
        <v>407</v>
      </c>
      <c r="E326" s="184" t="s">
        <v>1917</v>
      </c>
      <c r="F326" s="185" t="s">
        <v>1918</v>
      </c>
      <c r="G326" s="186" t="s">
        <v>1442</v>
      </c>
      <c r="H326" s="187">
        <v>34</v>
      </c>
      <c r="I326" s="188"/>
      <c r="J326" s="189">
        <f t="shared" si="65"/>
        <v>0</v>
      </c>
      <c r="K326" s="190"/>
      <c r="L326" s="191"/>
      <c r="M326" s="192" t="s">
        <v>1</v>
      </c>
      <c r="N326" s="193" t="s">
        <v>39</v>
      </c>
      <c r="O326" s="60"/>
      <c r="P326" s="174">
        <f t="shared" si="66"/>
        <v>0</v>
      </c>
      <c r="Q326" s="174">
        <v>1.8E-3</v>
      </c>
      <c r="R326" s="174">
        <f t="shared" si="67"/>
        <v>6.1199999999999997E-2</v>
      </c>
      <c r="S326" s="174">
        <v>0</v>
      </c>
      <c r="T326" s="175">
        <f t="shared" si="68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76" t="s">
        <v>226</v>
      </c>
      <c r="AT326" s="176" t="s">
        <v>407</v>
      </c>
      <c r="AU326" s="176" t="s">
        <v>151</v>
      </c>
      <c r="AY326" s="16" t="s">
        <v>173</v>
      </c>
      <c r="BE326" s="177">
        <f t="shared" si="69"/>
        <v>0</v>
      </c>
      <c r="BF326" s="177">
        <f t="shared" si="70"/>
        <v>0</v>
      </c>
      <c r="BG326" s="177">
        <f t="shared" si="71"/>
        <v>0</v>
      </c>
      <c r="BH326" s="177">
        <f t="shared" si="72"/>
        <v>0</v>
      </c>
      <c r="BI326" s="177">
        <f t="shared" si="73"/>
        <v>0</v>
      </c>
      <c r="BJ326" s="16" t="s">
        <v>151</v>
      </c>
      <c r="BK326" s="177">
        <f t="shared" si="74"/>
        <v>0</v>
      </c>
      <c r="BL326" s="16" t="s">
        <v>201</v>
      </c>
      <c r="BM326" s="176" t="s">
        <v>1919</v>
      </c>
    </row>
    <row r="327" spans="1:65" s="2" customFormat="1" ht="16.5" customHeight="1">
      <c r="A327" s="31"/>
      <c r="B327" s="129"/>
      <c r="C327" s="164" t="s">
        <v>1035</v>
      </c>
      <c r="D327" s="164" t="s">
        <v>176</v>
      </c>
      <c r="E327" s="165" t="s">
        <v>1920</v>
      </c>
      <c r="F327" s="166" t="s">
        <v>1921</v>
      </c>
      <c r="G327" s="167" t="s">
        <v>1442</v>
      </c>
      <c r="H327" s="168">
        <v>26</v>
      </c>
      <c r="I327" s="169"/>
      <c r="J327" s="170">
        <f t="shared" si="65"/>
        <v>0</v>
      </c>
      <c r="K327" s="171"/>
      <c r="L327" s="32"/>
      <c r="M327" s="172" t="s">
        <v>1</v>
      </c>
      <c r="N327" s="173" t="s">
        <v>39</v>
      </c>
      <c r="O327" s="60"/>
      <c r="P327" s="174">
        <f t="shared" si="66"/>
        <v>0</v>
      </c>
      <c r="Q327" s="174">
        <v>9.0000000000000006E-5</v>
      </c>
      <c r="R327" s="174">
        <f t="shared" si="67"/>
        <v>2.3400000000000001E-3</v>
      </c>
      <c r="S327" s="174">
        <v>0</v>
      </c>
      <c r="T327" s="175">
        <f t="shared" si="68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76" t="s">
        <v>201</v>
      </c>
      <c r="AT327" s="176" t="s">
        <v>176</v>
      </c>
      <c r="AU327" s="176" t="s">
        <v>151</v>
      </c>
      <c r="AY327" s="16" t="s">
        <v>173</v>
      </c>
      <c r="BE327" s="177">
        <f t="shared" si="69"/>
        <v>0</v>
      </c>
      <c r="BF327" s="177">
        <f t="shared" si="70"/>
        <v>0</v>
      </c>
      <c r="BG327" s="177">
        <f t="shared" si="71"/>
        <v>0</v>
      </c>
      <c r="BH327" s="177">
        <f t="shared" si="72"/>
        <v>0</v>
      </c>
      <c r="BI327" s="177">
        <f t="shared" si="73"/>
        <v>0</v>
      </c>
      <c r="BJ327" s="16" t="s">
        <v>151</v>
      </c>
      <c r="BK327" s="177">
        <f t="shared" si="74"/>
        <v>0</v>
      </c>
      <c r="BL327" s="16" t="s">
        <v>201</v>
      </c>
      <c r="BM327" s="176" t="s">
        <v>1922</v>
      </c>
    </row>
    <row r="328" spans="1:65" s="2" customFormat="1" ht="16.5" customHeight="1">
      <c r="A328" s="31"/>
      <c r="B328" s="129"/>
      <c r="C328" s="183" t="s">
        <v>738</v>
      </c>
      <c r="D328" s="183" t="s">
        <v>407</v>
      </c>
      <c r="E328" s="184" t="s">
        <v>1923</v>
      </c>
      <c r="F328" s="185" t="s">
        <v>1924</v>
      </c>
      <c r="G328" s="186" t="s">
        <v>1442</v>
      </c>
      <c r="H328" s="187">
        <v>26</v>
      </c>
      <c r="I328" s="188"/>
      <c r="J328" s="189">
        <f t="shared" si="65"/>
        <v>0</v>
      </c>
      <c r="K328" s="190"/>
      <c r="L328" s="191"/>
      <c r="M328" s="192" t="s">
        <v>1</v>
      </c>
      <c r="N328" s="193" t="s">
        <v>39</v>
      </c>
      <c r="O328" s="60"/>
      <c r="P328" s="174">
        <f t="shared" si="66"/>
        <v>0</v>
      </c>
      <c r="Q328" s="174">
        <v>2.2000000000000001E-3</v>
      </c>
      <c r="R328" s="174">
        <f t="shared" si="67"/>
        <v>5.7200000000000001E-2</v>
      </c>
      <c r="S328" s="174">
        <v>0</v>
      </c>
      <c r="T328" s="175">
        <f t="shared" si="68"/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76" t="s">
        <v>226</v>
      </c>
      <c r="AT328" s="176" t="s">
        <v>407</v>
      </c>
      <c r="AU328" s="176" t="s">
        <v>151</v>
      </c>
      <c r="AY328" s="16" t="s">
        <v>173</v>
      </c>
      <c r="BE328" s="177">
        <f t="shared" si="69"/>
        <v>0</v>
      </c>
      <c r="BF328" s="177">
        <f t="shared" si="70"/>
        <v>0</v>
      </c>
      <c r="BG328" s="177">
        <f t="shared" si="71"/>
        <v>0</v>
      </c>
      <c r="BH328" s="177">
        <f t="shared" si="72"/>
        <v>0</v>
      </c>
      <c r="BI328" s="177">
        <f t="shared" si="73"/>
        <v>0</v>
      </c>
      <c r="BJ328" s="16" t="s">
        <v>151</v>
      </c>
      <c r="BK328" s="177">
        <f t="shared" si="74"/>
        <v>0</v>
      </c>
      <c r="BL328" s="16" t="s">
        <v>201</v>
      </c>
      <c r="BM328" s="176" t="s">
        <v>1925</v>
      </c>
    </row>
    <row r="329" spans="1:65" s="2" customFormat="1" ht="24.2" customHeight="1">
      <c r="A329" s="31"/>
      <c r="B329" s="129"/>
      <c r="C329" s="164" t="s">
        <v>1042</v>
      </c>
      <c r="D329" s="164" t="s">
        <v>176</v>
      </c>
      <c r="E329" s="165" t="s">
        <v>1926</v>
      </c>
      <c r="F329" s="166" t="s">
        <v>1927</v>
      </c>
      <c r="G329" s="167" t="s">
        <v>1442</v>
      </c>
      <c r="H329" s="168">
        <v>37</v>
      </c>
      <c r="I329" s="169"/>
      <c r="J329" s="170">
        <f t="shared" si="65"/>
        <v>0</v>
      </c>
      <c r="K329" s="171"/>
      <c r="L329" s="32"/>
      <c r="M329" s="172" t="s">
        <v>1</v>
      </c>
      <c r="N329" s="173" t="s">
        <v>39</v>
      </c>
      <c r="O329" s="60"/>
      <c r="P329" s="174">
        <f t="shared" si="66"/>
        <v>0</v>
      </c>
      <c r="Q329" s="174">
        <v>2.2000000000000001E-4</v>
      </c>
      <c r="R329" s="174">
        <f t="shared" si="67"/>
        <v>8.1399999999999997E-3</v>
      </c>
      <c r="S329" s="174">
        <v>0</v>
      </c>
      <c r="T329" s="175">
        <f t="shared" si="68"/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76" t="s">
        <v>201</v>
      </c>
      <c r="AT329" s="176" t="s">
        <v>176</v>
      </c>
      <c r="AU329" s="176" t="s">
        <v>151</v>
      </c>
      <c r="AY329" s="16" t="s">
        <v>173</v>
      </c>
      <c r="BE329" s="177">
        <f t="shared" si="69"/>
        <v>0</v>
      </c>
      <c r="BF329" s="177">
        <f t="shared" si="70"/>
        <v>0</v>
      </c>
      <c r="BG329" s="177">
        <f t="shared" si="71"/>
        <v>0</v>
      </c>
      <c r="BH329" s="177">
        <f t="shared" si="72"/>
        <v>0</v>
      </c>
      <c r="BI329" s="177">
        <f t="shared" si="73"/>
        <v>0</v>
      </c>
      <c r="BJ329" s="16" t="s">
        <v>151</v>
      </c>
      <c r="BK329" s="177">
        <f t="shared" si="74"/>
        <v>0</v>
      </c>
      <c r="BL329" s="16" t="s">
        <v>201</v>
      </c>
      <c r="BM329" s="176" t="s">
        <v>1928</v>
      </c>
    </row>
    <row r="330" spans="1:65" s="2" customFormat="1" ht="16.5" customHeight="1">
      <c r="A330" s="31"/>
      <c r="B330" s="129"/>
      <c r="C330" s="164" t="s">
        <v>741</v>
      </c>
      <c r="D330" s="164" t="s">
        <v>176</v>
      </c>
      <c r="E330" s="165" t="s">
        <v>1929</v>
      </c>
      <c r="F330" s="166" t="s">
        <v>1930</v>
      </c>
      <c r="G330" s="167" t="s">
        <v>1442</v>
      </c>
      <c r="H330" s="168">
        <v>34</v>
      </c>
      <c r="I330" s="169"/>
      <c r="J330" s="170">
        <f t="shared" si="65"/>
        <v>0</v>
      </c>
      <c r="K330" s="171"/>
      <c r="L330" s="32"/>
      <c r="M330" s="172" t="s">
        <v>1</v>
      </c>
      <c r="N330" s="173" t="s">
        <v>39</v>
      </c>
      <c r="O330" s="60"/>
      <c r="P330" s="174">
        <f t="shared" si="66"/>
        <v>0</v>
      </c>
      <c r="Q330" s="174">
        <v>9.0000000000000006E-5</v>
      </c>
      <c r="R330" s="174">
        <f t="shared" si="67"/>
        <v>3.0600000000000002E-3</v>
      </c>
      <c r="S330" s="174">
        <v>0</v>
      </c>
      <c r="T330" s="175">
        <f t="shared" si="68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201</v>
      </c>
      <c r="AT330" s="176" t="s">
        <v>176</v>
      </c>
      <c r="AU330" s="176" t="s">
        <v>151</v>
      </c>
      <c r="AY330" s="16" t="s">
        <v>173</v>
      </c>
      <c r="BE330" s="177">
        <f t="shared" si="69"/>
        <v>0</v>
      </c>
      <c r="BF330" s="177">
        <f t="shared" si="70"/>
        <v>0</v>
      </c>
      <c r="BG330" s="177">
        <f t="shared" si="71"/>
        <v>0</v>
      </c>
      <c r="BH330" s="177">
        <f t="shared" si="72"/>
        <v>0</v>
      </c>
      <c r="BI330" s="177">
        <f t="shared" si="73"/>
        <v>0</v>
      </c>
      <c r="BJ330" s="16" t="s">
        <v>151</v>
      </c>
      <c r="BK330" s="177">
        <f t="shared" si="74"/>
        <v>0</v>
      </c>
      <c r="BL330" s="16" t="s">
        <v>201</v>
      </c>
      <c r="BM330" s="176" t="s">
        <v>1931</v>
      </c>
    </row>
    <row r="331" spans="1:65" s="2" customFormat="1" ht="24.2" customHeight="1">
      <c r="A331" s="31"/>
      <c r="B331" s="129"/>
      <c r="C331" s="183" t="s">
        <v>1049</v>
      </c>
      <c r="D331" s="183" t="s">
        <v>407</v>
      </c>
      <c r="E331" s="184" t="s">
        <v>1932</v>
      </c>
      <c r="F331" s="185" t="s">
        <v>1933</v>
      </c>
      <c r="G331" s="186" t="s">
        <v>1442</v>
      </c>
      <c r="H331" s="187">
        <v>34</v>
      </c>
      <c r="I331" s="188"/>
      <c r="J331" s="189">
        <f t="shared" si="65"/>
        <v>0</v>
      </c>
      <c r="K331" s="190"/>
      <c r="L331" s="191"/>
      <c r="M331" s="192" t="s">
        <v>1</v>
      </c>
      <c r="N331" s="193" t="s">
        <v>39</v>
      </c>
      <c r="O331" s="60"/>
      <c r="P331" s="174">
        <f t="shared" si="66"/>
        <v>0</v>
      </c>
      <c r="Q331" s="174">
        <v>1.9000000000000001E-4</v>
      </c>
      <c r="R331" s="174">
        <f t="shared" si="67"/>
        <v>6.4600000000000005E-3</v>
      </c>
      <c r="S331" s="174">
        <v>0</v>
      </c>
      <c r="T331" s="175">
        <f t="shared" si="68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76" t="s">
        <v>226</v>
      </c>
      <c r="AT331" s="176" t="s">
        <v>407</v>
      </c>
      <c r="AU331" s="176" t="s">
        <v>151</v>
      </c>
      <c r="AY331" s="16" t="s">
        <v>173</v>
      </c>
      <c r="BE331" s="177">
        <f t="shared" si="69"/>
        <v>0</v>
      </c>
      <c r="BF331" s="177">
        <f t="shared" si="70"/>
        <v>0</v>
      </c>
      <c r="BG331" s="177">
        <f t="shared" si="71"/>
        <v>0</v>
      </c>
      <c r="BH331" s="177">
        <f t="shared" si="72"/>
        <v>0</v>
      </c>
      <c r="BI331" s="177">
        <f t="shared" si="73"/>
        <v>0</v>
      </c>
      <c r="BJ331" s="16" t="s">
        <v>151</v>
      </c>
      <c r="BK331" s="177">
        <f t="shared" si="74"/>
        <v>0</v>
      </c>
      <c r="BL331" s="16" t="s">
        <v>201</v>
      </c>
      <c r="BM331" s="176" t="s">
        <v>1934</v>
      </c>
    </row>
    <row r="332" spans="1:65" s="2" customFormat="1" ht="16.5" customHeight="1">
      <c r="A332" s="31"/>
      <c r="B332" s="129"/>
      <c r="C332" s="164" t="s">
        <v>745</v>
      </c>
      <c r="D332" s="164" t="s">
        <v>176</v>
      </c>
      <c r="E332" s="165" t="s">
        <v>1935</v>
      </c>
      <c r="F332" s="166" t="s">
        <v>1936</v>
      </c>
      <c r="G332" s="167" t="s">
        <v>1442</v>
      </c>
      <c r="H332" s="168">
        <v>3</v>
      </c>
      <c r="I332" s="169"/>
      <c r="J332" s="170">
        <f t="shared" si="65"/>
        <v>0</v>
      </c>
      <c r="K332" s="171"/>
      <c r="L332" s="32"/>
      <c r="M332" s="172" t="s">
        <v>1</v>
      </c>
      <c r="N332" s="173" t="s">
        <v>39</v>
      </c>
      <c r="O332" s="60"/>
      <c r="P332" s="174">
        <f t="shared" si="66"/>
        <v>0</v>
      </c>
      <c r="Q332" s="174">
        <v>9.0000000000000006E-5</v>
      </c>
      <c r="R332" s="174">
        <f t="shared" si="67"/>
        <v>2.7E-4</v>
      </c>
      <c r="S332" s="174">
        <v>0</v>
      </c>
      <c r="T332" s="175">
        <f t="shared" si="68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76" t="s">
        <v>201</v>
      </c>
      <c r="AT332" s="176" t="s">
        <v>176</v>
      </c>
      <c r="AU332" s="176" t="s">
        <v>151</v>
      </c>
      <c r="AY332" s="16" t="s">
        <v>173</v>
      </c>
      <c r="BE332" s="177">
        <f t="shared" si="69"/>
        <v>0</v>
      </c>
      <c r="BF332" s="177">
        <f t="shared" si="70"/>
        <v>0</v>
      </c>
      <c r="BG332" s="177">
        <f t="shared" si="71"/>
        <v>0</v>
      </c>
      <c r="BH332" s="177">
        <f t="shared" si="72"/>
        <v>0</v>
      </c>
      <c r="BI332" s="177">
        <f t="shared" si="73"/>
        <v>0</v>
      </c>
      <c r="BJ332" s="16" t="s">
        <v>151</v>
      </c>
      <c r="BK332" s="177">
        <f t="shared" si="74"/>
        <v>0</v>
      </c>
      <c r="BL332" s="16" t="s">
        <v>201</v>
      </c>
      <c r="BM332" s="176" t="s">
        <v>1937</v>
      </c>
    </row>
    <row r="333" spans="1:65" s="2" customFormat="1" ht="16.5" customHeight="1">
      <c r="A333" s="31"/>
      <c r="B333" s="129"/>
      <c r="C333" s="183" t="s">
        <v>1056</v>
      </c>
      <c r="D333" s="183" t="s">
        <v>407</v>
      </c>
      <c r="E333" s="184" t="s">
        <v>1938</v>
      </c>
      <c r="F333" s="185" t="s">
        <v>1939</v>
      </c>
      <c r="G333" s="186" t="s">
        <v>1442</v>
      </c>
      <c r="H333" s="187">
        <v>3</v>
      </c>
      <c r="I333" s="188"/>
      <c r="J333" s="189">
        <f t="shared" si="65"/>
        <v>0</v>
      </c>
      <c r="K333" s="190"/>
      <c r="L333" s="191"/>
      <c r="M333" s="192" t="s">
        <v>1</v>
      </c>
      <c r="N333" s="193" t="s">
        <v>39</v>
      </c>
      <c r="O333" s="60"/>
      <c r="P333" s="174">
        <f t="shared" si="66"/>
        <v>0</v>
      </c>
      <c r="Q333" s="174">
        <v>2.3000000000000001E-4</v>
      </c>
      <c r="R333" s="174">
        <f t="shared" si="67"/>
        <v>6.9000000000000008E-4</v>
      </c>
      <c r="S333" s="174">
        <v>0</v>
      </c>
      <c r="T333" s="175">
        <f t="shared" si="68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226</v>
      </c>
      <c r="AT333" s="176" t="s">
        <v>407</v>
      </c>
      <c r="AU333" s="176" t="s">
        <v>151</v>
      </c>
      <c r="AY333" s="16" t="s">
        <v>173</v>
      </c>
      <c r="BE333" s="177">
        <f t="shared" si="69"/>
        <v>0</v>
      </c>
      <c r="BF333" s="177">
        <f t="shared" si="70"/>
        <v>0</v>
      </c>
      <c r="BG333" s="177">
        <f t="shared" si="71"/>
        <v>0</v>
      </c>
      <c r="BH333" s="177">
        <f t="shared" si="72"/>
        <v>0</v>
      </c>
      <c r="BI333" s="177">
        <f t="shared" si="73"/>
        <v>0</v>
      </c>
      <c r="BJ333" s="16" t="s">
        <v>151</v>
      </c>
      <c r="BK333" s="177">
        <f t="shared" si="74"/>
        <v>0</v>
      </c>
      <c r="BL333" s="16" t="s">
        <v>201</v>
      </c>
      <c r="BM333" s="176" t="s">
        <v>1940</v>
      </c>
    </row>
    <row r="334" spans="1:65" s="2" customFormat="1" ht="16.5" customHeight="1">
      <c r="A334" s="31"/>
      <c r="B334" s="129"/>
      <c r="C334" s="164" t="s">
        <v>748</v>
      </c>
      <c r="D334" s="164" t="s">
        <v>176</v>
      </c>
      <c r="E334" s="165" t="s">
        <v>1941</v>
      </c>
      <c r="F334" s="166" t="s">
        <v>1942</v>
      </c>
      <c r="G334" s="167" t="s">
        <v>1442</v>
      </c>
      <c r="H334" s="168">
        <v>20</v>
      </c>
      <c r="I334" s="169"/>
      <c r="J334" s="170">
        <f t="shared" si="65"/>
        <v>0</v>
      </c>
      <c r="K334" s="171"/>
      <c r="L334" s="32"/>
      <c r="M334" s="172" t="s">
        <v>1</v>
      </c>
      <c r="N334" s="173" t="s">
        <v>39</v>
      </c>
      <c r="O334" s="60"/>
      <c r="P334" s="174">
        <f t="shared" si="66"/>
        <v>0</v>
      </c>
      <c r="Q334" s="174">
        <v>1.07E-3</v>
      </c>
      <c r="R334" s="174">
        <f t="shared" si="67"/>
        <v>2.1399999999999999E-2</v>
      </c>
      <c r="S334" s="174">
        <v>0</v>
      </c>
      <c r="T334" s="175">
        <f t="shared" si="68"/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201</v>
      </c>
      <c r="AT334" s="176" t="s">
        <v>176</v>
      </c>
      <c r="AU334" s="176" t="s">
        <v>151</v>
      </c>
      <c r="AY334" s="16" t="s">
        <v>173</v>
      </c>
      <c r="BE334" s="177">
        <f t="shared" si="69"/>
        <v>0</v>
      </c>
      <c r="BF334" s="177">
        <f t="shared" si="70"/>
        <v>0</v>
      </c>
      <c r="BG334" s="177">
        <f t="shared" si="71"/>
        <v>0</v>
      </c>
      <c r="BH334" s="177">
        <f t="shared" si="72"/>
        <v>0</v>
      </c>
      <c r="BI334" s="177">
        <f t="shared" si="73"/>
        <v>0</v>
      </c>
      <c r="BJ334" s="16" t="s">
        <v>151</v>
      </c>
      <c r="BK334" s="177">
        <f t="shared" si="74"/>
        <v>0</v>
      </c>
      <c r="BL334" s="16" t="s">
        <v>201</v>
      </c>
      <c r="BM334" s="176" t="s">
        <v>1943</v>
      </c>
    </row>
    <row r="335" spans="1:65" s="2" customFormat="1" ht="16.5" customHeight="1">
      <c r="A335" s="31"/>
      <c r="B335" s="129"/>
      <c r="C335" s="164" t="s">
        <v>1063</v>
      </c>
      <c r="D335" s="164" t="s">
        <v>176</v>
      </c>
      <c r="E335" s="165" t="s">
        <v>1944</v>
      </c>
      <c r="F335" s="166" t="s">
        <v>1945</v>
      </c>
      <c r="G335" s="167" t="s">
        <v>1442</v>
      </c>
      <c r="H335" s="168">
        <v>18</v>
      </c>
      <c r="I335" s="169"/>
      <c r="J335" s="170">
        <f t="shared" si="65"/>
        <v>0</v>
      </c>
      <c r="K335" s="171"/>
      <c r="L335" s="32"/>
      <c r="M335" s="172" t="s">
        <v>1</v>
      </c>
      <c r="N335" s="173" t="s">
        <v>39</v>
      </c>
      <c r="O335" s="60"/>
      <c r="P335" s="174">
        <f t="shared" si="66"/>
        <v>0</v>
      </c>
      <c r="Q335" s="174">
        <v>1.07E-3</v>
      </c>
      <c r="R335" s="174">
        <f t="shared" si="67"/>
        <v>1.9259999999999999E-2</v>
      </c>
      <c r="S335" s="174">
        <v>0</v>
      </c>
      <c r="T335" s="175">
        <f t="shared" si="68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76" t="s">
        <v>201</v>
      </c>
      <c r="AT335" s="176" t="s">
        <v>176</v>
      </c>
      <c r="AU335" s="176" t="s">
        <v>151</v>
      </c>
      <c r="AY335" s="16" t="s">
        <v>173</v>
      </c>
      <c r="BE335" s="177">
        <f t="shared" si="69"/>
        <v>0</v>
      </c>
      <c r="BF335" s="177">
        <f t="shared" si="70"/>
        <v>0</v>
      </c>
      <c r="BG335" s="177">
        <f t="shared" si="71"/>
        <v>0</v>
      </c>
      <c r="BH335" s="177">
        <f t="shared" si="72"/>
        <v>0</v>
      </c>
      <c r="BI335" s="177">
        <f t="shared" si="73"/>
        <v>0</v>
      </c>
      <c r="BJ335" s="16" t="s">
        <v>151</v>
      </c>
      <c r="BK335" s="177">
        <f t="shared" si="74"/>
        <v>0</v>
      </c>
      <c r="BL335" s="16" t="s">
        <v>201</v>
      </c>
      <c r="BM335" s="176" t="s">
        <v>1946</v>
      </c>
    </row>
    <row r="336" spans="1:65" s="2" customFormat="1" ht="21.75" customHeight="1">
      <c r="A336" s="31"/>
      <c r="B336" s="129"/>
      <c r="C336" s="164" t="s">
        <v>752</v>
      </c>
      <c r="D336" s="164" t="s">
        <v>176</v>
      </c>
      <c r="E336" s="165" t="s">
        <v>1947</v>
      </c>
      <c r="F336" s="166" t="s">
        <v>1948</v>
      </c>
      <c r="G336" s="167" t="s">
        <v>1442</v>
      </c>
      <c r="H336" s="168">
        <v>16</v>
      </c>
      <c r="I336" s="169"/>
      <c r="J336" s="170">
        <f t="shared" si="65"/>
        <v>0</v>
      </c>
      <c r="K336" s="171"/>
      <c r="L336" s="32"/>
      <c r="M336" s="172" t="s">
        <v>1</v>
      </c>
      <c r="N336" s="173" t="s">
        <v>39</v>
      </c>
      <c r="O336" s="60"/>
      <c r="P336" s="174">
        <f t="shared" si="66"/>
        <v>0</v>
      </c>
      <c r="Q336" s="174">
        <v>1E-3</v>
      </c>
      <c r="R336" s="174">
        <f t="shared" si="67"/>
        <v>1.6E-2</v>
      </c>
      <c r="S336" s="174">
        <v>0</v>
      </c>
      <c r="T336" s="175">
        <f t="shared" si="68"/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76" t="s">
        <v>201</v>
      </c>
      <c r="AT336" s="176" t="s">
        <v>176</v>
      </c>
      <c r="AU336" s="176" t="s">
        <v>151</v>
      </c>
      <c r="AY336" s="16" t="s">
        <v>173</v>
      </c>
      <c r="BE336" s="177">
        <f t="shared" si="69"/>
        <v>0</v>
      </c>
      <c r="BF336" s="177">
        <f t="shared" si="70"/>
        <v>0</v>
      </c>
      <c r="BG336" s="177">
        <f t="shared" si="71"/>
        <v>0</v>
      </c>
      <c r="BH336" s="177">
        <f t="shared" si="72"/>
        <v>0</v>
      </c>
      <c r="BI336" s="177">
        <f t="shared" si="73"/>
        <v>0</v>
      </c>
      <c r="BJ336" s="16" t="s">
        <v>151</v>
      </c>
      <c r="BK336" s="177">
        <f t="shared" si="74"/>
        <v>0</v>
      </c>
      <c r="BL336" s="16" t="s">
        <v>201</v>
      </c>
      <c r="BM336" s="176" t="s">
        <v>1949</v>
      </c>
    </row>
    <row r="337" spans="1:65" s="2" customFormat="1" ht="16.5" customHeight="1">
      <c r="A337" s="31"/>
      <c r="B337" s="129"/>
      <c r="C337" s="164" t="s">
        <v>1070</v>
      </c>
      <c r="D337" s="164" t="s">
        <v>176</v>
      </c>
      <c r="E337" s="165" t="s">
        <v>1950</v>
      </c>
      <c r="F337" s="166" t="s">
        <v>1951</v>
      </c>
      <c r="G337" s="167" t="s">
        <v>1442</v>
      </c>
      <c r="H337" s="168">
        <v>14</v>
      </c>
      <c r="I337" s="169"/>
      <c r="J337" s="170">
        <f t="shared" si="65"/>
        <v>0</v>
      </c>
      <c r="K337" s="171"/>
      <c r="L337" s="32"/>
      <c r="M337" s="172" t="s">
        <v>1</v>
      </c>
      <c r="N337" s="173" t="s">
        <v>39</v>
      </c>
      <c r="O337" s="60"/>
      <c r="P337" s="174">
        <f t="shared" si="66"/>
        <v>0</v>
      </c>
      <c r="Q337" s="174">
        <v>5.0000000000000001E-4</v>
      </c>
      <c r="R337" s="174">
        <f t="shared" si="67"/>
        <v>7.0000000000000001E-3</v>
      </c>
      <c r="S337" s="174">
        <v>0</v>
      </c>
      <c r="T337" s="175">
        <f t="shared" si="68"/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76" t="s">
        <v>201</v>
      </c>
      <c r="AT337" s="176" t="s">
        <v>176</v>
      </c>
      <c r="AU337" s="176" t="s">
        <v>151</v>
      </c>
      <c r="AY337" s="16" t="s">
        <v>173</v>
      </c>
      <c r="BE337" s="177">
        <f t="shared" si="69"/>
        <v>0</v>
      </c>
      <c r="BF337" s="177">
        <f t="shared" si="70"/>
        <v>0</v>
      </c>
      <c r="BG337" s="177">
        <f t="shared" si="71"/>
        <v>0</v>
      </c>
      <c r="BH337" s="177">
        <f t="shared" si="72"/>
        <v>0</v>
      </c>
      <c r="BI337" s="177">
        <f t="shared" si="73"/>
        <v>0</v>
      </c>
      <c r="BJ337" s="16" t="s">
        <v>151</v>
      </c>
      <c r="BK337" s="177">
        <f t="shared" si="74"/>
        <v>0</v>
      </c>
      <c r="BL337" s="16" t="s">
        <v>201</v>
      </c>
      <c r="BM337" s="176" t="s">
        <v>1952</v>
      </c>
    </row>
    <row r="338" spans="1:65" s="2" customFormat="1" ht="24.2" customHeight="1">
      <c r="A338" s="31"/>
      <c r="B338" s="129"/>
      <c r="C338" s="164" t="s">
        <v>755</v>
      </c>
      <c r="D338" s="164" t="s">
        <v>176</v>
      </c>
      <c r="E338" s="165" t="s">
        <v>1953</v>
      </c>
      <c r="F338" s="166" t="s">
        <v>1954</v>
      </c>
      <c r="G338" s="167" t="s">
        <v>267</v>
      </c>
      <c r="H338" s="168">
        <v>0.95</v>
      </c>
      <c r="I338" s="169"/>
      <c r="J338" s="170">
        <f t="shared" si="65"/>
        <v>0</v>
      </c>
      <c r="K338" s="171"/>
      <c r="L338" s="32"/>
      <c r="M338" s="172" t="s">
        <v>1</v>
      </c>
      <c r="N338" s="173" t="s">
        <v>39</v>
      </c>
      <c r="O338" s="60"/>
      <c r="P338" s="174">
        <f t="shared" si="66"/>
        <v>0</v>
      </c>
      <c r="Q338" s="174">
        <v>0</v>
      </c>
      <c r="R338" s="174">
        <f t="shared" si="67"/>
        <v>0</v>
      </c>
      <c r="S338" s="174">
        <v>0</v>
      </c>
      <c r="T338" s="175">
        <f t="shared" si="68"/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76" t="s">
        <v>201</v>
      </c>
      <c r="AT338" s="176" t="s">
        <v>176</v>
      </c>
      <c r="AU338" s="176" t="s">
        <v>151</v>
      </c>
      <c r="AY338" s="16" t="s">
        <v>173</v>
      </c>
      <c r="BE338" s="177">
        <f t="shared" si="69"/>
        <v>0</v>
      </c>
      <c r="BF338" s="177">
        <f t="shared" si="70"/>
        <v>0</v>
      </c>
      <c r="BG338" s="177">
        <f t="shared" si="71"/>
        <v>0</v>
      </c>
      <c r="BH338" s="177">
        <f t="shared" si="72"/>
        <v>0</v>
      </c>
      <c r="BI338" s="177">
        <f t="shared" si="73"/>
        <v>0</v>
      </c>
      <c r="BJ338" s="16" t="s">
        <v>151</v>
      </c>
      <c r="BK338" s="177">
        <f t="shared" si="74"/>
        <v>0</v>
      </c>
      <c r="BL338" s="16" t="s">
        <v>201</v>
      </c>
      <c r="BM338" s="176" t="s">
        <v>1955</v>
      </c>
    </row>
    <row r="339" spans="1:65" s="12" customFormat="1" ht="25.9" customHeight="1">
      <c r="B339" s="151"/>
      <c r="D339" s="152" t="s">
        <v>72</v>
      </c>
      <c r="E339" s="153" t="s">
        <v>1956</v>
      </c>
      <c r="F339" s="153" t="s">
        <v>1957</v>
      </c>
      <c r="I339" s="154"/>
      <c r="J339" s="155">
        <f>BK339</f>
        <v>0</v>
      </c>
      <c r="L339" s="151"/>
      <c r="M339" s="156"/>
      <c r="N339" s="157"/>
      <c r="O339" s="157"/>
      <c r="P339" s="158">
        <f>P340</f>
        <v>0</v>
      </c>
      <c r="Q339" s="157"/>
      <c r="R339" s="158">
        <f>R340</f>
        <v>0.44858520000000002</v>
      </c>
      <c r="S339" s="157"/>
      <c r="T339" s="159">
        <f>T340</f>
        <v>0</v>
      </c>
      <c r="AR339" s="152" t="s">
        <v>81</v>
      </c>
      <c r="AT339" s="160" t="s">
        <v>72</v>
      </c>
      <c r="AU339" s="160" t="s">
        <v>73</v>
      </c>
      <c r="AY339" s="152" t="s">
        <v>173</v>
      </c>
      <c r="BK339" s="161">
        <f>BK340</f>
        <v>0</v>
      </c>
    </row>
    <row r="340" spans="1:65" s="12" customFormat="1" ht="22.9" customHeight="1">
      <c r="B340" s="151"/>
      <c r="D340" s="152" t="s">
        <v>72</v>
      </c>
      <c r="E340" s="162" t="s">
        <v>953</v>
      </c>
      <c r="F340" s="162" t="s">
        <v>1958</v>
      </c>
      <c r="I340" s="154"/>
      <c r="J340" s="163">
        <f>BK340</f>
        <v>0</v>
      </c>
      <c r="L340" s="151"/>
      <c r="M340" s="156"/>
      <c r="N340" s="157"/>
      <c r="O340" s="157"/>
      <c r="P340" s="158">
        <f>SUM(P341:P346)</f>
        <v>0</v>
      </c>
      <c r="Q340" s="157"/>
      <c r="R340" s="158">
        <f>SUM(R341:R346)</f>
        <v>0.44858520000000002</v>
      </c>
      <c r="S340" s="157"/>
      <c r="T340" s="159">
        <f>SUM(T341:T346)</f>
        <v>0</v>
      </c>
      <c r="AR340" s="152" t="s">
        <v>81</v>
      </c>
      <c r="AT340" s="160" t="s">
        <v>72</v>
      </c>
      <c r="AU340" s="160" t="s">
        <v>81</v>
      </c>
      <c r="AY340" s="152" t="s">
        <v>173</v>
      </c>
      <c r="BK340" s="161">
        <f>SUM(BK341:BK346)</f>
        <v>0</v>
      </c>
    </row>
    <row r="341" spans="1:65" s="2" customFormat="1" ht="16.5" customHeight="1">
      <c r="A341" s="31"/>
      <c r="B341" s="129"/>
      <c r="C341" s="164" t="s">
        <v>1077</v>
      </c>
      <c r="D341" s="164" t="s">
        <v>176</v>
      </c>
      <c r="E341" s="165" t="s">
        <v>1959</v>
      </c>
      <c r="F341" s="166" t="s">
        <v>1960</v>
      </c>
      <c r="G341" s="167" t="s">
        <v>240</v>
      </c>
      <c r="H341" s="168">
        <v>18</v>
      </c>
      <c r="I341" s="169"/>
      <c r="J341" s="170">
        <f t="shared" ref="J341:J346" si="75">ROUND(I341*H341,2)</f>
        <v>0</v>
      </c>
      <c r="K341" s="171"/>
      <c r="L341" s="32"/>
      <c r="M341" s="172" t="s">
        <v>1</v>
      </c>
      <c r="N341" s="173" t="s">
        <v>39</v>
      </c>
      <c r="O341" s="60"/>
      <c r="P341" s="174">
        <f t="shared" ref="P341:P346" si="76">O341*H341</f>
        <v>0</v>
      </c>
      <c r="Q341" s="174">
        <v>1.0000000000000001E-5</v>
      </c>
      <c r="R341" s="174">
        <f t="shared" ref="R341:R346" si="77">Q341*H341</f>
        <v>1.8000000000000001E-4</v>
      </c>
      <c r="S341" s="174">
        <v>0</v>
      </c>
      <c r="T341" s="175">
        <f t="shared" ref="T341:T346" si="78">S341*H341</f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76" t="s">
        <v>180</v>
      </c>
      <c r="AT341" s="176" t="s">
        <v>176</v>
      </c>
      <c r="AU341" s="176" t="s">
        <v>151</v>
      </c>
      <c r="AY341" s="16" t="s">
        <v>173</v>
      </c>
      <c r="BE341" s="177">
        <f t="shared" ref="BE341:BE346" si="79">IF(N341="základná",J341,0)</f>
        <v>0</v>
      </c>
      <c r="BF341" s="177">
        <f t="shared" ref="BF341:BF346" si="80">IF(N341="znížená",J341,0)</f>
        <v>0</v>
      </c>
      <c r="BG341" s="177">
        <f t="shared" ref="BG341:BG346" si="81">IF(N341="zákl. prenesená",J341,0)</f>
        <v>0</v>
      </c>
      <c r="BH341" s="177">
        <f t="shared" ref="BH341:BH346" si="82">IF(N341="zníž. prenesená",J341,0)</f>
        <v>0</v>
      </c>
      <c r="BI341" s="177">
        <f t="shared" ref="BI341:BI346" si="83">IF(N341="nulová",J341,0)</f>
        <v>0</v>
      </c>
      <c r="BJ341" s="16" t="s">
        <v>151</v>
      </c>
      <c r="BK341" s="177">
        <f t="shared" ref="BK341:BK346" si="84">ROUND(I341*H341,2)</f>
        <v>0</v>
      </c>
      <c r="BL341" s="16" t="s">
        <v>180</v>
      </c>
      <c r="BM341" s="176" t="s">
        <v>1961</v>
      </c>
    </row>
    <row r="342" spans="1:65" s="2" customFormat="1" ht="16.5" customHeight="1">
      <c r="A342" s="31"/>
      <c r="B342" s="129"/>
      <c r="C342" s="183" t="s">
        <v>759</v>
      </c>
      <c r="D342" s="183" t="s">
        <v>407</v>
      </c>
      <c r="E342" s="184" t="s">
        <v>1962</v>
      </c>
      <c r="F342" s="185" t="s">
        <v>1963</v>
      </c>
      <c r="G342" s="186" t="s">
        <v>240</v>
      </c>
      <c r="H342" s="187">
        <v>18.36</v>
      </c>
      <c r="I342" s="188"/>
      <c r="J342" s="189">
        <f t="shared" si="75"/>
        <v>0</v>
      </c>
      <c r="K342" s="190"/>
      <c r="L342" s="191"/>
      <c r="M342" s="192" t="s">
        <v>1</v>
      </c>
      <c r="N342" s="193" t="s">
        <v>39</v>
      </c>
      <c r="O342" s="60"/>
      <c r="P342" s="174">
        <f t="shared" si="76"/>
        <v>0</v>
      </c>
      <c r="Q342" s="174">
        <v>4.3200000000000001E-3</v>
      </c>
      <c r="R342" s="174">
        <f t="shared" si="77"/>
        <v>7.9315200000000002E-2</v>
      </c>
      <c r="S342" s="174">
        <v>0</v>
      </c>
      <c r="T342" s="175">
        <f t="shared" si="78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190</v>
      </c>
      <c r="AT342" s="176" t="s">
        <v>407</v>
      </c>
      <c r="AU342" s="176" t="s">
        <v>151</v>
      </c>
      <c r="AY342" s="16" t="s">
        <v>173</v>
      </c>
      <c r="BE342" s="177">
        <f t="shared" si="79"/>
        <v>0</v>
      </c>
      <c r="BF342" s="177">
        <f t="shared" si="80"/>
        <v>0</v>
      </c>
      <c r="BG342" s="177">
        <f t="shared" si="81"/>
        <v>0</v>
      </c>
      <c r="BH342" s="177">
        <f t="shared" si="82"/>
        <v>0</v>
      </c>
      <c r="BI342" s="177">
        <f t="shared" si="83"/>
        <v>0</v>
      </c>
      <c r="BJ342" s="16" t="s">
        <v>151</v>
      </c>
      <c r="BK342" s="177">
        <f t="shared" si="84"/>
        <v>0</v>
      </c>
      <c r="BL342" s="16" t="s">
        <v>180</v>
      </c>
      <c r="BM342" s="176" t="s">
        <v>1964</v>
      </c>
    </row>
    <row r="343" spans="1:65" s="2" customFormat="1" ht="16.5" customHeight="1">
      <c r="A343" s="31"/>
      <c r="B343" s="129"/>
      <c r="C343" s="164" t="s">
        <v>1084</v>
      </c>
      <c r="D343" s="164" t="s">
        <v>176</v>
      </c>
      <c r="E343" s="165" t="s">
        <v>1965</v>
      </c>
      <c r="F343" s="166" t="s">
        <v>1966</v>
      </c>
      <c r="G343" s="167" t="s">
        <v>240</v>
      </c>
      <c r="H343" s="168">
        <v>18</v>
      </c>
      <c r="I343" s="169"/>
      <c r="J343" s="170">
        <f t="shared" si="75"/>
        <v>0</v>
      </c>
      <c r="K343" s="171"/>
      <c r="L343" s="32"/>
      <c r="M343" s="172" t="s">
        <v>1</v>
      </c>
      <c r="N343" s="173" t="s">
        <v>39</v>
      </c>
      <c r="O343" s="60"/>
      <c r="P343" s="174">
        <f t="shared" si="76"/>
        <v>0</v>
      </c>
      <c r="Q343" s="174">
        <v>2.043E-2</v>
      </c>
      <c r="R343" s="174">
        <f t="shared" si="77"/>
        <v>0.36774000000000001</v>
      </c>
      <c r="S343" s="174">
        <v>0</v>
      </c>
      <c r="T343" s="175">
        <f t="shared" si="78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76" t="s">
        <v>180</v>
      </c>
      <c r="AT343" s="176" t="s">
        <v>176</v>
      </c>
      <c r="AU343" s="176" t="s">
        <v>151</v>
      </c>
      <c r="AY343" s="16" t="s">
        <v>173</v>
      </c>
      <c r="BE343" s="177">
        <f t="shared" si="79"/>
        <v>0</v>
      </c>
      <c r="BF343" s="177">
        <f t="shared" si="80"/>
        <v>0</v>
      </c>
      <c r="BG343" s="177">
        <f t="shared" si="81"/>
        <v>0</v>
      </c>
      <c r="BH343" s="177">
        <f t="shared" si="82"/>
        <v>0</v>
      </c>
      <c r="BI343" s="177">
        <f t="shared" si="83"/>
        <v>0</v>
      </c>
      <c r="BJ343" s="16" t="s">
        <v>151</v>
      </c>
      <c r="BK343" s="177">
        <f t="shared" si="84"/>
        <v>0</v>
      </c>
      <c r="BL343" s="16" t="s">
        <v>180</v>
      </c>
      <c r="BM343" s="176" t="s">
        <v>1967</v>
      </c>
    </row>
    <row r="344" spans="1:65" s="2" customFormat="1" ht="24.2" customHeight="1">
      <c r="A344" s="31"/>
      <c r="B344" s="129"/>
      <c r="C344" s="164" t="s">
        <v>760</v>
      </c>
      <c r="D344" s="164" t="s">
        <v>176</v>
      </c>
      <c r="E344" s="165" t="s">
        <v>1968</v>
      </c>
      <c r="F344" s="166" t="s">
        <v>1969</v>
      </c>
      <c r="G344" s="167" t="s">
        <v>240</v>
      </c>
      <c r="H344" s="168">
        <v>27</v>
      </c>
      <c r="I344" s="169"/>
      <c r="J344" s="170">
        <f t="shared" si="75"/>
        <v>0</v>
      </c>
      <c r="K344" s="171"/>
      <c r="L344" s="32"/>
      <c r="M344" s="172" t="s">
        <v>1</v>
      </c>
      <c r="N344" s="173" t="s">
        <v>39</v>
      </c>
      <c r="O344" s="60"/>
      <c r="P344" s="174">
        <f t="shared" si="76"/>
        <v>0</v>
      </c>
      <c r="Q344" s="174">
        <v>5.0000000000000002E-5</v>
      </c>
      <c r="R344" s="174">
        <f t="shared" si="77"/>
        <v>1.3500000000000001E-3</v>
      </c>
      <c r="S344" s="174">
        <v>0</v>
      </c>
      <c r="T344" s="175">
        <f t="shared" si="78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180</v>
      </c>
      <c r="AT344" s="176" t="s">
        <v>176</v>
      </c>
      <c r="AU344" s="176" t="s">
        <v>151</v>
      </c>
      <c r="AY344" s="16" t="s">
        <v>173</v>
      </c>
      <c r="BE344" s="177">
        <f t="shared" si="79"/>
        <v>0</v>
      </c>
      <c r="BF344" s="177">
        <f t="shared" si="80"/>
        <v>0</v>
      </c>
      <c r="BG344" s="177">
        <f t="shared" si="81"/>
        <v>0</v>
      </c>
      <c r="BH344" s="177">
        <f t="shared" si="82"/>
        <v>0</v>
      </c>
      <c r="BI344" s="177">
        <f t="shared" si="83"/>
        <v>0</v>
      </c>
      <c r="BJ344" s="16" t="s">
        <v>151</v>
      </c>
      <c r="BK344" s="177">
        <f t="shared" si="84"/>
        <v>0</v>
      </c>
      <c r="BL344" s="16" t="s">
        <v>180</v>
      </c>
      <c r="BM344" s="176" t="s">
        <v>1970</v>
      </c>
    </row>
    <row r="345" spans="1:65" s="2" customFormat="1" ht="16.5" customHeight="1">
      <c r="A345" s="31"/>
      <c r="B345" s="129"/>
      <c r="C345" s="164" t="s">
        <v>1091</v>
      </c>
      <c r="D345" s="164" t="s">
        <v>176</v>
      </c>
      <c r="E345" s="165" t="s">
        <v>1971</v>
      </c>
      <c r="F345" s="166" t="s">
        <v>1972</v>
      </c>
      <c r="G345" s="167" t="s">
        <v>1442</v>
      </c>
      <c r="H345" s="168">
        <v>1</v>
      </c>
      <c r="I345" s="169"/>
      <c r="J345" s="170">
        <f t="shared" si="75"/>
        <v>0</v>
      </c>
      <c r="K345" s="171"/>
      <c r="L345" s="32"/>
      <c r="M345" s="172" t="s">
        <v>1</v>
      </c>
      <c r="N345" s="173" t="s">
        <v>39</v>
      </c>
      <c r="O345" s="60"/>
      <c r="P345" s="174">
        <f t="shared" si="76"/>
        <v>0</v>
      </c>
      <c r="Q345" s="174">
        <v>0</v>
      </c>
      <c r="R345" s="174">
        <f t="shared" si="77"/>
        <v>0</v>
      </c>
      <c r="S345" s="174">
        <v>0</v>
      </c>
      <c r="T345" s="175">
        <f t="shared" si="78"/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180</v>
      </c>
      <c r="AT345" s="176" t="s">
        <v>176</v>
      </c>
      <c r="AU345" s="176" t="s">
        <v>151</v>
      </c>
      <c r="AY345" s="16" t="s">
        <v>173</v>
      </c>
      <c r="BE345" s="177">
        <f t="shared" si="79"/>
        <v>0</v>
      </c>
      <c r="BF345" s="177">
        <f t="shared" si="80"/>
        <v>0</v>
      </c>
      <c r="BG345" s="177">
        <f t="shared" si="81"/>
        <v>0</v>
      </c>
      <c r="BH345" s="177">
        <f t="shared" si="82"/>
        <v>0</v>
      </c>
      <c r="BI345" s="177">
        <f t="shared" si="83"/>
        <v>0</v>
      </c>
      <c r="BJ345" s="16" t="s">
        <v>151</v>
      </c>
      <c r="BK345" s="177">
        <f t="shared" si="84"/>
        <v>0</v>
      </c>
      <c r="BL345" s="16" t="s">
        <v>180</v>
      </c>
      <c r="BM345" s="176" t="s">
        <v>1973</v>
      </c>
    </row>
    <row r="346" spans="1:65" s="2" customFormat="1" ht="21.75" customHeight="1">
      <c r="A346" s="31"/>
      <c r="B346" s="129"/>
      <c r="C346" s="164" t="s">
        <v>765</v>
      </c>
      <c r="D346" s="164" t="s">
        <v>176</v>
      </c>
      <c r="E346" s="165" t="s">
        <v>1974</v>
      </c>
      <c r="F346" s="166" t="s">
        <v>1975</v>
      </c>
      <c r="G346" s="167" t="s">
        <v>240</v>
      </c>
      <c r="H346" s="168">
        <v>24</v>
      </c>
      <c r="I346" s="169"/>
      <c r="J346" s="170">
        <f t="shared" si="75"/>
        <v>0</v>
      </c>
      <c r="K346" s="171"/>
      <c r="L346" s="32"/>
      <c r="M346" s="178" t="s">
        <v>1</v>
      </c>
      <c r="N346" s="179" t="s">
        <v>39</v>
      </c>
      <c r="O346" s="180"/>
      <c r="P346" s="181">
        <f t="shared" si="76"/>
        <v>0</v>
      </c>
      <c r="Q346" s="181">
        <v>0</v>
      </c>
      <c r="R346" s="181">
        <f t="shared" si="77"/>
        <v>0</v>
      </c>
      <c r="S346" s="181">
        <v>0</v>
      </c>
      <c r="T346" s="182">
        <f t="shared" si="78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76" t="s">
        <v>180</v>
      </c>
      <c r="AT346" s="176" t="s">
        <v>176</v>
      </c>
      <c r="AU346" s="176" t="s">
        <v>151</v>
      </c>
      <c r="AY346" s="16" t="s">
        <v>173</v>
      </c>
      <c r="BE346" s="177">
        <f t="shared" si="79"/>
        <v>0</v>
      </c>
      <c r="BF346" s="177">
        <f t="shared" si="80"/>
        <v>0</v>
      </c>
      <c r="BG346" s="177">
        <f t="shared" si="81"/>
        <v>0</v>
      </c>
      <c r="BH346" s="177">
        <f t="shared" si="82"/>
        <v>0</v>
      </c>
      <c r="BI346" s="177">
        <f t="shared" si="83"/>
        <v>0</v>
      </c>
      <c r="BJ346" s="16" t="s">
        <v>151</v>
      </c>
      <c r="BK346" s="177">
        <f t="shared" si="84"/>
        <v>0</v>
      </c>
      <c r="BL346" s="16" t="s">
        <v>180</v>
      </c>
      <c r="BM346" s="176" t="s">
        <v>1976</v>
      </c>
    </row>
    <row r="347" spans="1:65" s="2" customFormat="1" ht="6.95" customHeight="1">
      <c r="A347" s="31"/>
      <c r="B347" s="49"/>
      <c r="C347" s="50"/>
      <c r="D347" s="50"/>
      <c r="E347" s="50"/>
      <c r="F347" s="50"/>
      <c r="G347" s="50"/>
      <c r="H347" s="50"/>
      <c r="I347" s="50"/>
      <c r="J347" s="50"/>
      <c r="K347" s="50"/>
      <c r="L347" s="32"/>
      <c r="M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</row>
  </sheetData>
  <autoFilter ref="C137:K346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91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21" t="s">
        <v>1977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J109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ROUND((SUM(BE109:BE116) + SUM(BE136:BE198)),  2)</f>
        <v>0</v>
      </c>
      <c r="G35" s="104"/>
      <c r="H35" s="104"/>
      <c r="I35" s="105">
        <v>0.2</v>
      </c>
      <c r="J35" s="103">
        <f>ROUND(((SUM(BE109:BE116) + SUM(BE136:BE198))*I35),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ROUND((SUM(BF109:BF116) + SUM(BF136:BF198)),  2)</f>
        <v>0</v>
      </c>
      <c r="G36" s="104"/>
      <c r="H36" s="104"/>
      <c r="I36" s="105">
        <v>0.2</v>
      </c>
      <c r="J36" s="103">
        <f>ROUND(((SUM(BF109:BF116) + SUM(BF136:BF198))*I36),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ROUND((SUM(BG109:BG116) + SUM(BG136:BG198)),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ROUND((SUM(BH109:BH116) + SUM(BH136:BH198)),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ROUND((SUM(BI109:BI116) + SUM(BI136:BI198)),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21" t="str">
        <f>E9</f>
        <v>03 - SO 01.1b Športova hala - zdravotechnika časť 2 - kanalizácia pre Odovzdávaciu stanicu tepla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J136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1:65" s="9" customFormat="1" ht="24.95" customHeight="1">
      <c r="B97" s="119"/>
      <c r="D97" s="120" t="s">
        <v>1978</v>
      </c>
      <c r="E97" s="121"/>
      <c r="F97" s="121"/>
      <c r="G97" s="121"/>
      <c r="H97" s="121"/>
      <c r="I97" s="121"/>
      <c r="J97" s="122">
        <f>J137</f>
        <v>0</v>
      </c>
      <c r="L97" s="119"/>
    </row>
    <row r="98" spans="1:65" s="10" customFormat="1" ht="19.899999999999999" customHeight="1">
      <c r="B98" s="123"/>
      <c r="D98" s="124" t="s">
        <v>415</v>
      </c>
      <c r="E98" s="125"/>
      <c r="F98" s="125"/>
      <c r="G98" s="125"/>
      <c r="H98" s="125"/>
      <c r="I98" s="125"/>
      <c r="J98" s="126">
        <f>J138</f>
        <v>0</v>
      </c>
      <c r="L98" s="123"/>
    </row>
    <row r="99" spans="1:65" s="10" customFormat="1" ht="19.899999999999999" customHeight="1">
      <c r="B99" s="123"/>
      <c r="D99" s="124" t="s">
        <v>418</v>
      </c>
      <c r="E99" s="125"/>
      <c r="F99" s="125"/>
      <c r="G99" s="125"/>
      <c r="H99" s="125"/>
      <c r="I99" s="125"/>
      <c r="J99" s="126">
        <f>J151</f>
        <v>0</v>
      </c>
      <c r="L99" s="123"/>
    </row>
    <row r="100" spans="1:65" s="10" customFormat="1" ht="19.899999999999999" customHeight="1">
      <c r="B100" s="123"/>
      <c r="D100" s="124" t="s">
        <v>419</v>
      </c>
      <c r="E100" s="125"/>
      <c r="F100" s="125"/>
      <c r="G100" s="125"/>
      <c r="H100" s="125"/>
      <c r="I100" s="125"/>
      <c r="J100" s="126">
        <f>J153</f>
        <v>0</v>
      </c>
      <c r="L100" s="123"/>
    </row>
    <row r="101" spans="1:65" s="10" customFormat="1" ht="19.899999999999999" customHeight="1">
      <c r="B101" s="123"/>
      <c r="D101" s="124" t="s">
        <v>1979</v>
      </c>
      <c r="E101" s="125"/>
      <c r="F101" s="125"/>
      <c r="G101" s="125"/>
      <c r="H101" s="125"/>
      <c r="I101" s="125"/>
      <c r="J101" s="126">
        <f>J155</f>
        <v>0</v>
      </c>
      <c r="L101" s="123"/>
    </row>
    <row r="102" spans="1:65" s="10" customFormat="1" ht="19.899999999999999" customHeight="1">
      <c r="B102" s="123"/>
      <c r="D102" s="124" t="s">
        <v>420</v>
      </c>
      <c r="E102" s="125"/>
      <c r="F102" s="125"/>
      <c r="G102" s="125"/>
      <c r="H102" s="125"/>
      <c r="I102" s="125"/>
      <c r="J102" s="126">
        <f>J166</f>
        <v>0</v>
      </c>
      <c r="L102" s="123"/>
    </row>
    <row r="103" spans="1:65" s="10" customFormat="1" ht="19.899999999999999" customHeight="1">
      <c r="B103" s="123"/>
      <c r="D103" s="124" t="s">
        <v>1980</v>
      </c>
      <c r="E103" s="125"/>
      <c r="F103" s="125"/>
      <c r="G103" s="125"/>
      <c r="H103" s="125"/>
      <c r="I103" s="125"/>
      <c r="J103" s="126">
        <f>J170</f>
        <v>0</v>
      </c>
      <c r="L103" s="123"/>
    </row>
    <row r="104" spans="1:65" s="9" customFormat="1" ht="24.95" customHeight="1">
      <c r="B104" s="119"/>
      <c r="D104" s="120" t="s">
        <v>134</v>
      </c>
      <c r="E104" s="121"/>
      <c r="F104" s="121"/>
      <c r="G104" s="121"/>
      <c r="H104" s="121"/>
      <c r="I104" s="121"/>
      <c r="J104" s="122">
        <f>J172</f>
        <v>0</v>
      </c>
      <c r="L104" s="119"/>
    </row>
    <row r="105" spans="1:65" s="10" customFormat="1" ht="19.899999999999999" customHeight="1">
      <c r="B105" s="123"/>
      <c r="D105" s="124" t="s">
        <v>1981</v>
      </c>
      <c r="E105" s="125"/>
      <c r="F105" s="125"/>
      <c r="G105" s="125"/>
      <c r="H105" s="125"/>
      <c r="I105" s="125"/>
      <c r="J105" s="126">
        <f>J173</f>
        <v>0</v>
      </c>
      <c r="L105" s="123"/>
    </row>
    <row r="106" spans="1:65" s="9" customFormat="1" ht="24.95" customHeight="1">
      <c r="B106" s="119"/>
      <c r="D106" s="120" t="s">
        <v>1982</v>
      </c>
      <c r="E106" s="121"/>
      <c r="F106" s="121"/>
      <c r="G106" s="121"/>
      <c r="H106" s="121"/>
      <c r="I106" s="121"/>
      <c r="J106" s="122">
        <f>J197</f>
        <v>0</v>
      </c>
      <c r="L106" s="119"/>
    </row>
    <row r="107" spans="1:65" s="2" customFormat="1" ht="21.7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6.95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29.25" customHeight="1">
      <c r="A109" s="31"/>
      <c r="B109" s="32"/>
      <c r="C109" s="118" t="s">
        <v>148</v>
      </c>
      <c r="D109" s="31"/>
      <c r="E109" s="31"/>
      <c r="F109" s="31"/>
      <c r="G109" s="31"/>
      <c r="H109" s="31"/>
      <c r="I109" s="31"/>
      <c r="J109" s="127">
        <f>ROUND(J110 + J111 + J112 + J113 + J114 + J115,2)</f>
        <v>0</v>
      </c>
      <c r="K109" s="31"/>
      <c r="L109" s="44"/>
      <c r="N109" s="128" t="s">
        <v>37</v>
      </c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18" customHeight="1">
      <c r="A110" s="31"/>
      <c r="B110" s="129"/>
      <c r="C110" s="130"/>
      <c r="D110" s="259" t="s">
        <v>149</v>
      </c>
      <c r="E110" s="260"/>
      <c r="F110" s="260"/>
      <c r="G110" s="130"/>
      <c r="H110" s="130"/>
      <c r="I110" s="130"/>
      <c r="J110" s="132">
        <v>0</v>
      </c>
      <c r="K110" s="130"/>
      <c r="L110" s="133"/>
      <c r="M110" s="134"/>
      <c r="N110" s="135" t="s">
        <v>39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150</v>
      </c>
      <c r="AZ110" s="134"/>
      <c r="BA110" s="134"/>
      <c r="BB110" s="134"/>
      <c r="BC110" s="134"/>
      <c r="BD110" s="134"/>
      <c r="BE110" s="137">
        <f t="shared" ref="BE110:BE115" si="0">IF(N110="základná",J110,0)</f>
        <v>0</v>
      </c>
      <c r="BF110" s="137">
        <f t="shared" ref="BF110:BF115" si="1">IF(N110="znížená",J110,0)</f>
        <v>0</v>
      </c>
      <c r="BG110" s="137">
        <f t="shared" ref="BG110:BG115" si="2">IF(N110="zákl. prenesená",J110,0)</f>
        <v>0</v>
      </c>
      <c r="BH110" s="137">
        <f t="shared" ref="BH110:BH115" si="3">IF(N110="zníž. prenesená",J110,0)</f>
        <v>0</v>
      </c>
      <c r="BI110" s="137">
        <f t="shared" ref="BI110:BI115" si="4">IF(N110="nulová",J110,0)</f>
        <v>0</v>
      </c>
      <c r="BJ110" s="136" t="s">
        <v>151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59" t="s">
        <v>152</v>
      </c>
      <c r="E111" s="260"/>
      <c r="F111" s="260"/>
      <c r="G111" s="130"/>
      <c r="H111" s="130"/>
      <c r="I111" s="130"/>
      <c r="J111" s="132">
        <v>0</v>
      </c>
      <c r="K111" s="130"/>
      <c r="L111" s="133"/>
      <c r="M111" s="134"/>
      <c r="N111" s="135" t="s">
        <v>39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150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151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59" t="s">
        <v>153</v>
      </c>
      <c r="E112" s="260"/>
      <c r="F112" s="260"/>
      <c r="G112" s="130"/>
      <c r="H112" s="130"/>
      <c r="I112" s="130"/>
      <c r="J112" s="132">
        <v>0</v>
      </c>
      <c r="K112" s="130"/>
      <c r="L112" s="133"/>
      <c r="M112" s="134"/>
      <c r="N112" s="135" t="s">
        <v>39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150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151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59" t="s">
        <v>154</v>
      </c>
      <c r="E113" s="260"/>
      <c r="F113" s="260"/>
      <c r="G113" s="130"/>
      <c r="H113" s="130"/>
      <c r="I113" s="130"/>
      <c r="J113" s="132">
        <v>0</v>
      </c>
      <c r="K113" s="130"/>
      <c r="L113" s="133"/>
      <c r="M113" s="134"/>
      <c r="N113" s="135" t="s">
        <v>39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150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151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259" t="s">
        <v>155</v>
      </c>
      <c r="E114" s="260"/>
      <c r="F114" s="260"/>
      <c r="G114" s="130"/>
      <c r="H114" s="130"/>
      <c r="I114" s="130"/>
      <c r="J114" s="132">
        <v>0</v>
      </c>
      <c r="K114" s="130"/>
      <c r="L114" s="133"/>
      <c r="M114" s="134"/>
      <c r="N114" s="135" t="s">
        <v>39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150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151</v>
      </c>
      <c r="BK114" s="134"/>
      <c r="BL114" s="134"/>
      <c r="BM114" s="134"/>
    </row>
    <row r="115" spans="1:65" s="2" customFormat="1" ht="18" customHeight="1">
      <c r="A115" s="31"/>
      <c r="B115" s="129"/>
      <c r="C115" s="130"/>
      <c r="D115" s="131" t="s">
        <v>156</v>
      </c>
      <c r="E115" s="130"/>
      <c r="F115" s="130"/>
      <c r="G115" s="130"/>
      <c r="H115" s="130"/>
      <c r="I115" s="130"/>
      <c r="J115" s="132">
        <f>ROUND(J30*T115,2)</f>
        <v>0</v>
      </c>
      <c r="K115" s="130"/>
      <c r="L115" s="133"/>
      <c r="M115" s="134"/>
      <c r="N115" s="135" t="s">
        <v>39</v>
      </c>
      <c r="O115" s="134"/>
      <c r="P115" s="134"/>
      <c r="Q115" s="134"/>
      <c r="R115" s="134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6" t="s">
        <v>157</v>
      </c>
      <c r="AZ115" s="134"/>
      <c r="BA115" s="134"/>
      <c r="BB115" s="134"/>
      <c r="BC115" s="134"/>
      <c r="BD115" s="134"/>
      <c r="BE115" s="137">
        <f t="shared" si="0"/>
        <v>0</v>
      </c>
      <c r="BF115" s="137">
        <f t="shared" si="1"/>
        <v>0</v>
      </c>
      <c r="BG115" s="137">
        <f t="shared" si="2"/>
        <v>0</v>
      </c>
      <c r="BH115" s="137">
        <f t="shared" si="3"/>
        <v>0</v>
      </c>
      <c r="BI115" s="137">
        <f t="shared" si="4"/>
        <v>0</v>
      </c>
      <c r="BJ115" s="136" t="s">
        <v>151</v>
      </c>
      <c r="BK115" s="134"/>
      <c r="BL115" s="134"/>
      <c r="BM115" s="134"/>
    </row>
    <row r="116" spans="1:65" s="2" customForma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29.25" customHeight="1">
      <c r="A117" s="31"/>
      <c r="B117" s="32"/>
      <c r="C117" s="138" t="s">
        <v>158</v>
      </c>
      <c r="D117" s="108"/>
      <c r="E117" s="108"/>
      <c r="F117" s="108"/>
      <c r="G117" s="108"/>
      <c r="H117" s="108"/>
      <c r="I117" s="108"/>
      <c r="J117" s="139">
        <f>ROUND(J96+J109,2)</f>
        <v>0</v>
      </c>
      <c r="K117" s="108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22" spans="1:65" s="2" customFormat="1" ht="6.95" customHeight="1">
      <c r="A122" s="31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24.95" customHeight="1">
      <c r="A123" s="31"/>
      <c r="B123" s="32"/>
      <c r="C123" s="20" t="s">
        <v>159</v>
      </c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2" customHeight="1">
      <c r="A125" s="31"/>
      <c r="B125" s="32"/>
      <c r="C125" s="26" t="s">
        <v>15</v>
      </c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6.5" customHeight="1">
      <c r="A126" s="31"/>
      <c r="B126" s="32"/>
      <c r="C126" s="31"/>
      <c r="D126" s="31"/>
      <c r="E126" s="261" t="str">
        <f>E7</f>
        <v xml:space="preserve"> ŠH Angels Aréna  Rekonštrukcia a Modernizácia pre VO</v>
      </c>
      <c r="F126" s="262"/>
      <c r="G126" s="262"/>
      <c r="H126" s="262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2" customHeight="1">
      <c r="A127" s="31"/>
      <c r="B127" s="32"/>
      <c r="C127" s="26" t="s">
        <v>123</v>
      </c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30" customHeight="1">
      <c r="A128" s="31"/>
      <c r="B128" s="32"/>
      <c r="C128" s="31"/>
      <c r="D128" s="31"/>
      <c r="E128" s="221" t="str">
        <f>E9</f>
        <v>03 - SO 01.1b Športova hala - zdravotechnika časť 2 - kanalizácia pre Odovzdávaciu stanicu tepla</v>
      </c>
      <c r="F128" s="263"/>
      <c r="G128" s="263"/>
      <c r="H128" s="263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2" customHeight="1">
      <c r="A130" s="31"/>
      <c r="B130" s="32"/>
      <c r="C130" s="26" t="s">
        <v>19</v>
      </c>
      <c r="D130" s="31"/>
      <c r="E130" s="31"/>
      <c r="F130" s="24" t="str">
        <f>F12</f>
        <v>Košice</v>
      </c>
      <c r="G130" s="31"/>
      <c r="H130" s="31"/>
      <c r="I130" s="26" t="s">
        <v>21</v>
      </c>
      <c r="J130" s="57" t="str">
        <f>IF(J12="","",J12)</f>
        <v>Vyplň údaj</v>
      </c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22</v>
      </c>
      <c r="D132" s="31"/>
      <c r="E132" s="31"/>
      <c r="F132" s="24" t="str">
        <f>E15</f>
        <v>Mesto Košice</v>
      </c>
      <c r="G132" s="31"/>
      <c r="H132" s="31"/>
      <c r="I132" s="26" t="s">
        <v>28</v>
      </c>
      <c r="J132" s="29" t="str">
        <f>E21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5.2" customHeight="1">
      <c r="A133" s="31"/>
      <c r="B133" s="32"/>
      <c r="C133" s="26" t="s">
        <v>26</v>
      </c>
      <c r="D133" s="31"/>
      <c r="E133" s="31"/>
      <c r="F133" s="24" t="str">
        <f>IF(E18="","",E18)</f>
        <v>Vyplň údaj</v>
      </c>
      <c r="G133" s="31"/>
      <c r="H133" s="31"/>
      <c r="I133" s="26" t="s">
        <v>31</v>
      </c>
      <c r="J133" s="29" t="str">
        <f>E24</f>
        <v xml:space="preserve"> </v>
      </c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0.35" customHeight="1">
      <c r="A134" s="31"/>
      <c r="B134" s="32"/>
      <c r="C134" s="31"/>
      <c r="D134" s="31"/>
      <c r="E134" s="31"/>
      <c r="F134" s="31"/>
      <c r="G134" s="31"/>
      <c r="H134" s="31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11" customFormat="1" ht="29.25" customHeight="1">
      <c r="A135" s="140"/>
      <c r="B135" s="141"/>
      <c r="C135" s="142" t="s">
        <v>160</v>
      </c>
      <c r="D135" s="143" t="s">
        <v>58</v>
      </c>
      <c r="E135" s="143" t="s">
        <v>54</v>
      </c>
      <c r="F135" s="143" t="s">
        <v>55</v>
      </c>
      <c r="G135" s="143" t="s">
        <v>161</v>
      </c>
      <c r="H135" s="143" t="s">
        <v>162</v>
      </c>
      <c r="I135" s="143" t="s">
        <v>163</v>
      </c>
      <c r="J135" s="144" t="s">
        <v>129</v>
      </c>
      <c r="K135" s="145" t="s">
        <v>164</v>
      </c>
      <c r="L135" s="146"/>
      <c r="M135" s="64" t="s">
        <v>1</v>
      </c>
      <c r="N135" s="65" t="s">
        <v>37</v>
      </c>
      <c r="O135" s="65" t="s">
        <v>165</v>
      </c>
      <c r="P135" s="65" t="s">
        <v>166</v>
      </c>
      <c r="Q135" s="65" t="s">
        <v>167</v>
      </c>
      <c r="R135" s="65" t="s">
        <v>168</v>
      </c>
      <c r="S135" s="65" t="s">
        <v>169</v>
      </c>
      <c r="T135" s="66" t="s">
        <v>170</v>
      </c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</row>
    <row r="136" spans="1:65" s="2" customFormat="1" ht="22.9" customHeight="1">
      <c r="A136" s="31"/>
      <c r="B136" s="32"/>
      <c r="C136" s="71" t="s">
        <v>125</v>
      </c>
      <c r="D136" s="31"/>
      <c r="E136" s="31"/>
      <c r="F136" s="31"/>
      <c r="G136" s="31"/>
      <c r="H136" s="31"/>
      <c r="I136" s="31"/>
      <c r="J136" s="147">
        <f>BK136</f>
        <v>0</v>
      </c>
      <c r="K136" s="31"/>
      <c r="L136" s="32"/>
      <c r="M136" s="67"/>
      <c r="N136" s="58"/>
      <c r="O136" s="68"/>
      <c r="P136" s="148">
        <f>P137+P172+P197</f>
        <v>0</v>
      </c>
      <c r="Q136" s="68"/>
      <c r="R136" s="148">
        <f>R137+R172+R197</f>
        <v>0</v>
      </c>
      <c r="S136" s="68"/>
      <c r="T136" s="149">
        <f>T137+T172+T197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6" t="s">
        <v>72</v>
      </c>
      <c r="AU136" s="16" t="s">
        <v>131</v>
      </c>
      <c r="BK136" s="150">
        <f>BK137+BK172+BK197</f>
        <v>0</v>
      </c>
    </row>
    <row r="137" spans="1:65" s="12" customFormat="1" ht="25.9" customHeight="1">
      <c r="B137" s="151"/>
      <c r="D137" s="152" t="s">
        <v>72</v>
      </c>
      <c r="E137" s="153" t="s">
        <v>171</v>
      </c>
      <c r="F137" s="153" t="s">
        <v>1983</v>
      </c>
      <c r="I137" s="154"/>
      <c r="J137" s="155">
        <f>BK137</f>
        <v>0</v>
      </c>
      <c r="L137" s="151"/>
      <c r="M137" s="156"/>
      <c r="N137" s="157"/>
      <c r="O137" s="157"/>
      <c r="P137" s="158">
        <f>P138+P151+P153+P155+P166+P170</f>
        <v>0</v>
      </c>
      <c r="Q137" s="157"/>
      <c r="R137" s="158">
        <f>R138+R151+R153+R155+R166+R170</f>
        <v>0</v>
      </c>
      <c r="S137" s="157"/>
      <c r="T137" s="159">
        <f>T138+T151+T153+T155+T166+T170</f>
        <v>0</v>
      </c>
      <c r="AR137" s="152" t="s">
        <v>81</v>
      </c>
      <c r="AT137" s="160" t="s">
        <v>72</v>
      </c>
      <c r="AU137" s="160" t="s">
        <v>73</v>
      </c>
      <c r="AY137" s="152" t="s">
        <v>173</v>
      </c>
      <c r="BK137" s="161">
        <f>BK138+BK151+BK153+BK155+BK166+BK170</f>
        <v>0</v>
      </c>
    </row>
    <row r="138" spans="1:65" s="12" customFormat="1" ht="22.9" customHeight="1">
      <c r="B138" s="151"/>
      <c r="D138" s="152" t="s">
        <v>72</v>
      </c>
      <c r="E138" s="162" t="s">
        <v>81</v>
      </c>
      <c r="F138" s="162" t="s">
        <v>440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SUM(P139:P150)</f>
        <v>0</v>
      </c>
      <c r="Q138" s="157"/>
      <c r="R138" s="158">
        <f>SUM(R139:R150)</f>
        <v>0</v>
      </c>
      <c r="S138" s="157"/>
      <c r="T138" s="159">
        <f>SUM(T139:T150)</f>
        <v>0</v>
      </c>
      <c r="AR138" s="152" t="s">
        <v>81</v>
      </c>
      <c r="AT138" s="160" t="s">
        <v>72</v>
      </c>
      <c r="AU138" s="160" t="s">
        <v>81</v>
      </c>
      <c r="AY138" s="152" t="s">
        <v>173</v>
      </c>
      <c r="BK138" s="161">
        <f>SUM(BK139:BK150)</f>
        <v>0</v>
      </c>
    </row>
    <row r="139" spans="1:65" s="2" customFormat="1" ht="37.9" customHeight="1">
      <c r="A139" s="31"/>
      <c r="B139" s="129"/>
      <c r="C139" s="164" t="s">
        <v>81</v>
      </c>
      <c r="D139" s="164" t="s">
        <v>176</v>
      </c>
      <c r="E139" s="165" t="s">
        <v>1984</v>
      </c>
      <c r="F139" s="166" t="s">
        <v>1985</v>
      </c>
      <c r="G139" s="167" t="s">
        <v>186</v>
      </c>
      <c r="H139" s="168">
        <v>2</v>
      </c>
      <c r="I139" s="169"/>
      <c r="J139" s="170">
        <f t="shared" ref="J139:J150" si="5">ROUND(I139*H139,2)</f>
        <v>0</v>
      </c>
      <c r="K139" s="171"/>
      <c r="L139" s="32"/>
      <c r="M139" s="172" t="s">
        <v>1</v>
      </c>
      <c r="N139" s="173" t="s">
        <v>39</v>
      </c>
      <c r="O139" s="60"/>
      <c r="P139" s="174">
        <f t="shared" ref="P139:P150" si="6">O139*H139</f>
        <v>0</v>
      </c>
      <c r="Q139" s="174">
        <v>0</v>
      </c>
      <c r="R139" s="174">
        <f t="shared" ref="R139:R150" si="7">Q139*H139</f>
        <v>0</v>
      </c>
      <c r="S139" s="174">
        <v>0</v>
      </c>
      <c r="T139" s="175">
        <f t="shared" ref="T139:T150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180</v>
      </c>
      <c r="AT139" s="176" t="s">
        <v>176</v>
      </c>
      <c r="AU139" s="176" t="s">
        <v>151</v>
      </c>
      <c r="AY139" s="16" t="s">
        <v>173</v>
      </c>
      <c r="BE139" s="177">
        <f t="shared" ref="BE139:BE150" si="9">IF(N139="základná",J139,0)</f>
        <v>0</v>
      </c>
      <c r="BF139" s="177">
        <f t="shared" ref="BF139:BF150" si="10">IF(N139="znížená",J139,0)</f>
        <v>0</v>
      </c>
      <c r="BG139" s="177">
        <f t="shared" ref="BG139:BG150" si="11">IF(N139="zákl. prenesená",J139,0)</f>
        <v>0</v>
      </c>
      <c r="BH139" s="177">
        <f t="shared" ref="BH139:BH150" si="12">IF(N139="zníž. prenesená",J139,0)</f>
        <v>0</v>
      </c>
      <c r="BI139" s="177">
        <f t="shared" ref="BI139:BI150" si="13">IF(N139="nulová",J139,0)</f>
        <v>0</v>
      </c>
      <c r="BJ139" s="16" t="s">
        <v>151</v>
      </c>
      <c r="BK139" s="177">
        <f t="shared" ref="BK139:BK150" si="14">ROUND(I139*H139,2)</f>
        <v>0</v>
      </c>
      <c r="BL139" s="16" t="s">
        <v>180</v>
      </c>
      <c r="BM139" s="176" t="s">
        <v>151</v>
      </c>
    </row>
    <row r="140" spans="1:65" s="2" customFormat="1" ht="24.2" customHeight="1">
      <c r="A140" s="31"/>
      <c r="B140" s="129"/>
      <c r="C140" s="164" t="s">
        <v>151</v>
      </c>
      <c r="D140" s="164" t="s">
        <v>176</v>
      </c>
      <c r="E140" s="165" t="s">
        <v>1986</v>
      </c>
      <c r="F140" s="166" t="s">
        <v>1987</v>
      </c>
      <c r="G140" s="167" t="s">
        <v>186</v>
      </c>
      <c r="H140" s="168">
        <v>8.91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39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180</v>
      </c>
      <c r="AT140" s="176" t="s">
        <v>176</v>
      </c>
      <c r="AU140" s="176" t="s">
        <v>151</v>
      </c>
      <c r="AY140" s="16" t="s">
        <v>173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151</v>
      </c>
      <c r="BK140" s="177">
        <f t="shared" si="14"/>
        <v>0</v>
      </c>
      <c r="BL140" s="16" t="s">
        <v>180</v>
      </c>
      <c r="BM140" s="176" t="s">
        <v>180</v>
      </c>
    </row>
    <row r="141" spans="1:65" s="2" customFormat="1" ht="24.2" customHeight="1">
      <c r="A141" s="31"/>
      <c r="B141" s="129"/>
      <c r="C141" s="164" t="s">
        <v>183</v>
      </c>
      <c r="D141" s="164" t="s">
        <v>176</v>
      </c>
      <c r="E141" s="165" t="s">
        <v>1988</v>
      </c>
      <c r="F141" s="166" t="s">
        <v>1989</v>
      </c>
      <c r="G141" s="167" t="s">
        <v>186</v>
      </c>
      <c r="H141" s="168">
        <v>0.5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39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180</v>
      </c>
      <c r="AT141" s="176" t="s">
        <v>176</v>
      </c>
      <c r="AU141" s="176" t="s">
        <v>151</v>
      </c>
      <c r="AY141" s="16" t="s">
        <v>173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151</v>
      </c>
      <c r="BK141" s="177">
        <f t="shared" si="14"/>
        <v>0</v>
      </c>
      <c r="BL141" s="16" t="s">
        <v>180</v>
      </c>
      <c r="BM141" s="176" t="s">
        <v>187</v>
      </c>
    </row>
    <row r="142" spans="1:65" s="2" customFormat="1" ht="24.2" customHeight="1">
      <c r="A142" s="31"/>
      <c r="B142" s="129"/>
      <c r="C142" s="164" t="s">
        <v>180</v>
      </c>
      <c r="D142" s="164" t="s">
        <v>176</v>
      </c>
      <c r="E142" s="165" t="s">
        <v>1990</v>
      </c>
      <c r="F142" s="166" t="s">
        <v>1991</v>
      </c>
      <c r="G142" s="167" t="s">
        <v>179</v>
      </c>
      <c r="H142" s="168">
        <v>10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39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180</v>
      </c>
      <c r="AT142" s="176" t="s">
        <v>176</v>
      </c>
      <c r="AU142" s="176" t="s">
        <v>151</v>
      </c>
      <c r="AY142" s="16" t="s">
        <v>173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151</v>
      </c>
      <c r="BK142" s="177">
        <f t="shared" si="14"/>
        <v>0</v>
      </c>
      <c r="BL142" s="16" t="s">
        <v>180</v>
      </c>
      <c r="BM142" s="176" t="s">
        <v>190</v>
      </c>
    </row>
    <row r="143" spans="1:65" s="2" customFormat="1" ht="24.2" customHeight="1">
      <c r="A143" s="31"/>
      <c r="B143" s="129"/>
      <c r="C143" s="164" t="s">
        <v>191</v>
      </c>
      <c r="D143" s="164" t="s">
        <v>176</v>
      </c>
      <c r="E143" s="165" t="s">
        <v>1992</v>
      </c>
      <c r="F143" s="166" t="s">
        <v>1993</v>
      </c>
      <c r="G143" s="167" t="s">
        <v>179</v>
      </c>
      <c r="H143" s="168">
        <v>10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39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180</v>
      </c>
      <c r="AT143" s="176" t="s">
        <v>176</v>
      </c>
      <c r="AU143" s="176" t="s">
        <v>151</v>
      </c>
      <c r="AY143" s="16" t="s">
        <v>173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151</v>
      </c>
      <c r="BK143" s="177">
        <f t="shared" si="14"/>
        <v>0</v>
      </c>
      <c r="BL143" s="16" t="s">
        <v>180</v>
      </c>
      <c r="BM143" s="176" t="s">
        <v>110</v>
      </c>
    </row>
    <row r="144" spans="1:65" s="2" customFormat="1" ht="24.2" customHeight="1">
      <c r="A144" s="31"/>
      <c r="B144" s="129"/>
      <c r="C144" s="164" t="s">
        <v>187</v>
      </c>
      <c r="D144" s="164" t="s">
        <v>176</v>
      </c>
      <c r="E144" s="165" t="s">
        <v>1994</v>
      </c>
      <c r="F144" s="166" t="s">
        <v>1995</v>
      </c>
      <c r="G144" s="167" t="s">
        <v>186</v>
      </c>
      <c r="H144" s="168">
        <v>4.95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39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180</v>
      </c>
      <c r="AT144" s="176" t="s">
        <v>176</v>
      </c>
      <c r="AU144" s="176" t="s">
        <v>151</v>
      </c>
      <c r="AY144" s="16" t="s">
        <v>173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151</v>
      </c>
      <c r="BK144" s="177">
        <f t="shared" si="14"/>
        <v>0</v>
      </c>
      <c r="BL144" s="16" t="s">
        <v>180</v>
      </c>
      <c r="BM144" s="176" t="s">
        <v>113</v>
      </c>
    </row>
    <row r="145" spans="1:65" s="2" customFormat="1" ht="33" customHeight="1">
      <c r="A145" s="31"/>
      <c r="B145" s="129"/>
      <c r="C145" s="164" t="s">
        <v>196</v>
      </c>
      <c r="D145" s="164" t="s">
        <v>176</v>
      </c>
      <c r="E145" s="165" t="s">
        <v>451</v>
      </c>
      <c r="F145" s="166" t="s">
        <v>452</v>
      </c>
      <c r="G145" s="167" t="s">
        <v>186</v>
      </c>
      <c r="H145" s="168">
        <v>4.95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39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180</v>
      </c>
      <c r="AT145" s="176" t="s">
        <v>176</v>
      </c>
      <c r="AU145" s="176" t="s">
        <v>151</v>
      </c>
      <c r="AY145" s="16" t="s">
        <v>173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151</v>
      </c>
      <c r="BK145" s="177">
        <f t="shared" si="14"/>
        <v>0</v>
      </c>
      <c r="BL145" s="16" t="s">
        <v>180</v>
      </c>
      <c r="BM145" s="176" t="s">
        <v>119</v>
      </c>
    </row>
    <row r="146" spans="1:65" s="2" customFormat="1" ht="24.2" customHeight="1">
      <c r="A146" s="31"/>
      <c r="B146" s="129"/>
      <c r="C146" s="164" t="s">
        <v>190</v>
      </c>
      <c r="D146" s="164" t="s">
        <v>176</v>
      </c>
      <c r="E146" s="165" t="s">
        <v>1996</v>
      </c>
      <c r="F146" s="166" t="s">
        <v>1997</v>
      </c>
      <c r="G146" s="167" t="s">
        <v>186</v>
      </c>
      <c r="H146" s="168">
        <v>4.95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39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180</v>
      </c>
      <c r="AT146" s="176" t="s">
        <v>176</v>
      </c>
      <c r="AU146" s="176" t="s">
        <v>151</v>
      </c>
      <c r="AY146" s="16" t="s">
        <v>173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151</v>
      </c>
      <c r="BK146" s="177">
        <f t="shared" si="14"/>
        <v>0</v>
      </c>
      <c r="BL146" s="16" t="s">
        <v>180</v>
      </c>
      <c r="BM146" s="176" t="s">
        <v>201</v>
      </c>
    </row>
    <row r="147" spans="1:65" s="2" customFormat="1" ht="33" customHeight="1">
      <c r="A147" s="31"/>
      <c r="B147" s="129"/>
      <c r="C147" s="164" t="s">
        <v>174</v>
      </c>
      <c r="D147" s="164" t="s">
        <v>176</v>
      </c>
      <c r="E147" s="165" t="s">
        <v>1998</v>
      </c>
      <c r="F147" s="166" t="s">
        <v>1999</v>
      </c>
      <c r="G147" s="167" t="s">
        <v>186</v>
      </c>
      <c r="H147" s="168">
        <v>4.95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39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180</v>
      </c>
      <c r="AT147" s="176" t="s">
        <v>176</v>
      </c>
      <c r="AU147" s="176" t="s">
        <v>151</v>
      </c>
      <c r="AY147" s="16" t="s">
        <v>173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151</v>
      </c>
      <c r="BK147" s="177">
        <f t="shared" si="14"/>
        <v>0</v>
      </c>
      <c r="BL147" s="16" t="s">
        <v>180</v>
      </c>
      <c r="BM147" s="176" t="s">
        <v>204</v>
      </c>
    </row>
    <row r="148" spans="1:65" s="2" customFormat="1" ht="24.2" customHeight="1">
      <c r="A148" s="31"/>
      <c r="B148" s="129"/>
      <c r="C148" s="164" t="s">
        <v>110</v>
      </c>
      <c r="D148" s="164" t="s">
        <v>176</v>
      </c>
      <c r="E148" s="165" t="s">
        <v>457</v>
      </c>
      <c r="F148" s="166" t="s">
        <v>458</v>
      </c>
      <c r="G148" s="167" t="s">
        <v>186</v>
      </c>
      <c r="H148" s="168">
        <v>4.95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39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180</v>
      </c>
      <c r="AT148" s="176" t="s">
        <v>176</v>
      </c>
      <c r="AU148" s="176" t="s">
        <v>151</v>
      </c>
      <c r="AY148" s="16" t="s">
        <v>173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151</v>
      </c>
      <c r="BK148" s="177">
        <f t="shared" si="14"/>
        <v>0</v>
      </c>
      <c r="BL148" s="16" t="s">
        <v>180</v>
      </c>
      <c r="BM148" s="176" t="s">
        <v>7</v>
      </c>
    </row>
    <row r="149" spans="1:65" s="2" customFormat="1" ht="16.5" customHeight="1">
      <c r="A149" s="31"/>
      <c r="B149" s="129"/>
      <c r="C149" s="183" t="s">
        <v>207</v>
      </c>
      <c r="D149" s="183" t="s">
        <v>407</v>
      </c>
      <c r="E149" s="184" t="s">
        <v>2000</v>
      </c>
      <c r="F149" s="185" t="s">
        <v>2001</v>
      </c>
      <c r="G149" s="186" t="s">
        <v>267</v>
      </c>
      <c r="H149" s="187">
        <v>8.91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39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190</v>
      </c>
      <c r="AT149" s="176" t="s">
        <v>407</v>
      </c>
      <c r="AU149" s="176" t="s">
        <v>151</v>
      </c>
      <c r="AY149" s="16" t="s">
        <v>173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151</v>
      </c>
      <c r="BK149" s="177">
        <f t="shared" si="14"/>
        <v>0</v>
      </c>
      <c r="BL149" s="16" t="s">
        <v>180</v>
      </c>
      <c r="BM149" s="176" t="s">
        <v>210</v>
      </c>
    </row>
    <row r="150" spans="1:65" s="2" customFormat="1" ht="24.2" customHeight="1">
      <c r="A150" s="31"/>
      <c r="B150" s="129"/>
      <c r="C150" s="164" t="s">
        <v>113</v>
      </c>
      <c r="D150" s="164" t="s">
        <v>176</v>
      </c>
      <c r="E150" s="165" t="s">
        <v>2002</v>
      </c>
      <c r="F150" s="166" t="s">
        <v>2003</v>
      </c>
      <c r="G150" s="167" t="s">
        <v>186</v>
      </c>
      <c r="H150" s="168">
        <v>2.97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39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180</v>
      </c>
      <c r="AT150" s="176" t="s">
        <v>176</v>
      </c>
      <c r="AU150" s="176" t="s">
        <v>151</v>
      </c>
      <c r="AY150" s="16" t="s">
        <v>173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151</v>
      </c>
      <c r="BK150" s="177">
        <f t="shared" si="14"/>
        <v>0</v>
      </c>
      <c r="BL150" s="16" t="s">
        <v>180</v>
      </c>
      <c r="BM150" s="176" t="s">
        <v>213</v>
      </c>
    </row>
    <row r="151" spans="1:65" s="12" customFormat="1" ht="22.9" customHeight="1">
      <c r="B151" s="151"/>
      <c r="D151" s="152" t="s">
        <v>72</v>
      </c>
      <c r="E151" s="162" t="s">
        <v>180</v>
      </c>
      <c r="F151" s="162" t="s">
        <v>540</v>
      </c>
      <c r="I151" s="154"/>
      <c r="J151" s="163">
        <f>BK151</f>
        <v>0</v>
      </c>
      <c r="L151" s="151"/>
      <c r="M151" s="156"/>
      <c r="N151" s="157"/>
      <c r="O151" s="157"/>
      <c r="P151" s="158">
        <f>P152</f>
        <v>0</v>
      </c>
      <c r="Q151" s="157"/>
      <c r="R151" s="158">
        <f>R152</f>
        <v>0</v>
      </c>
      <c r="S151" s="157"/>
      <c r="T151" s="159">
        <f>T152</f>
        <v>0</v>
      </c>
      <c r="AR151" s="152" t="s">
        <v>81</v>
      </c>
      <c r="AT151" s="160" t="s">
        <v>72</v>
      </c>
      <c r="AU151" s="160" t="s">
        <v>81</v>
      </c>
      <c r="AY151" s="152" t="s">
        <v>173</v>
      </c>
      <c r="BK151" s="161">
        <f>BK152</f>
        <v>0</v>
      </c>
    </row>
    <row r="152" spans="1:65" s="2" customFormat="1" ht="24.2" customHeight="1">
      <c r="A152" s="31"/>
      <c r="B152" s="129"/>
      <c r="C152" s="164" t="s">
        <v>116</v>
      </c>
      <c r="D152" s="164" t="s">
        <v>176</v>
      </c>
      <c r="E152" s="165" t="s">
        <v>2004</v>
      </c>
      <c r="F152" s="166" t="s">
        <v>2005</v>
      </c>
      <c r="G152" s="167" t="s">
        <v>186</v>
      </c>
      <c r="H152" s="168">
        <v>0.99</v>
      </c>
      <c r="I152" s="169"/>
      <c r="J152" s="170">
        <f>ROUND(I152*H152,2)</f>
        <v>0</v>
      </c>
      <c r="K152" s="171"/>
      <c r="L152" s="32"/>
      <c r="M152" s="172" t="s">
        <v>1</v>
      </c>
      <c r="N152" s="173" t="s">
        <v>39</v>
      </c>
      <c r="O152" s="60"/>
      <c r="P152" s="174">
        <f>O152*H152</f>
        <v>0</v>
      </c>
      <c r="Q152" s="174">
        <v>0</v>
      </c>
      <c r="R152" s="174">
        <f>Q152*H152</f>
        <v>0</v>
      </c>
      <c r="S152" s="174">
        <v>0</v>
      </c>
      <c r="T152" s="17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180</v>
      </c>
      <c r="AT152" s="176" t="s">
        <v>176</v>
      </c>
      <c r="AU152" s="176" t="s">
        <v>151</v>
      </c>
      <c r="AY152" s="16" t="s">
        <v>173</v>
      </c>
      <c r="BE152" s="177">
        <f>IF(N152="základná",J152,0)</f>
        <v>0</v>
      </c>
      <c r="BF152" s="177">
        <f>IF(N152="znížená",J152,0)</f>
        <v>0</v>
      </c>
      <c r="BG152" s="177">
        <f>IF(N152="zákl. prenesená",J152,0)</f>
        <v>0</v>
      </c>
      <c r="BH152" s="177">
        <f>IF(N152="zníž. prenesená",J152,0)</f>
        <v>0</v>
      </c>
      <c r="BI152" s="177">
        <f>IF(N152="nulová",J152,0)</f>
        <v>0</v>
      </c>
      <c r="BJ152" s="16" t="s">
        <v>151</v>
      </c>
      <c r="BK152" s="177">
        <f>ROUND(I152*H152,2)</f>
        <v>0</v>
      </c>
      <c r="BL152" s="16" t="s">
        <v>180</v>
      </c>
      <c r="BM152" s="176" t="s">
        <v>216</v>
      </c>
    </row>
    <row r="153" spans="1:65" s="12" customFormat="1" ht="22.9" customHeight="1">
      <c r="B153" s="151"/>
      <c r="D153" s="152" t="s">
        <v>72</v>
      </c>
      <c r="E153" s="162" t="s">
        <v>187</v>
      </c>
      <c r="F153" s="162" t="s">
        <v>571</v>
      </c>
      <c r="I153" s="154"/>
      <c r="J153" s="163">
        <f>BK153</f>
        <v>0</v>
      </c>
      <c r="L153" s="151"/>
      <c r="M153" s="156"/>
      <c r="N153" s="157"/>
      <c r="O153" s="157"/>
      <c r="P153" s="158">
        <f>P154</f>
        <v>0</v>
      </c>
      <c r="Q153" s="157"/>
      <c r="R153" s="158">
        <f>R154</f>
        <v>0</v>
      </c>
      <c r="S153" s="157"/>
      <c r="T153" s="159">
        <f>T154</f>
        <v>0</v>
      </c>
      <c r="AR153" s="152" t="s">
        <v>81</v>
      </c>
      <c r="AT153" s="160" t="s">
        <v>72</v>
      </c>
      <c r="AU153" s="160" t="s">
        <v>81</v>
      </c>
      <c r="AY153" s="152" t="s">
        <v>173</v>
      </c>
      <c r="BK153" s="161">
        <f>BK154</f>
        <v>0</v>
      </c>
    </row>
    <row r="154" spans="1:65" s="2" customFormat="1" ht="16.5" customHeight="1">
      <c r="A154" s="31"/>
      <c r="B154" s="129"/>
      <c r="C154" s="164" t="s">
        <v>119</v>
      </c>
      <c r="D154" s="164" t="s">
        <v>176</v>
      </c>
      <c r="E154" s="165" t="s">
        <v>2006</v>
      </c>
      <c r="F154" s="166" t="s">
        <v>2007</v>
      </c>
      <c r="G154" s="167" t="s">
        <v>179</v>
      </c>
      <c r="H154" s="168">
        <v>0</v>
      </c>
      <c r="I154" s="169"/>
      <c r="J154" s="170">
        <f>ROUND(I154*H154,2)</f>
        <v>0</v>
      </c>
      <c r="K154" s="171"/>
      <c r="L154" s="32"/>
      <c r="M154" s="172" t="s">
        <v>1</v>
      </c>
      <c r="N154" s="173" t="s">
        <v>39</v>
      </c>
      <c r="O154" s="60"/>
      <c r="P154" s="174">
        <f>O154*H154</f>
        <v>0</v>
      </c>
      <c r="Q154" s="174">
        <v>0</v>
      </c>
      <c r="R154" s="174">
        <f>Q154*H154</f>
        <v>0</v>
      </c>
      <c r="S154" s="174">
        <v>0</v>
      </c>
      <c r="T154" s="17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180</v>
      </c>
      <c r="AT154" s="176" t="s">
        <v>176</v>
      </c>
      <c r="AU154" s="176" t="s">
        <v>151</v>
      </c>
      <c r="AY154" s="16" t="s">
        <v>173</v>
      </c>
      <c r="BE154" s="177">
        <f>IF(N154="základná",J154,0)</f>
        <v>0</v>
      </c>
      <c r="BF154" s="177">
        <f>IF(N154="znížená",J154,0)</f>
        <v>0</v>
      </c>
      <c r="BG154" s="177">
        <f>IF(N154="zákl. prenesená",J154,0)</f>
        <v>0</v>
      </c>
      <c r="BH154" s="177">
        <f>IF(N154="zníž. prenesená",J154,0)</f>
        <v>0</v>
      </c>
      <c r="BI154" s="177">
        <f>IF(N154="nulová",J154,0)</f>
        <v>0</v>
      </c>
      <c r="BJ154" s="16" t="s">
        <v>151</v>
      </c>
      <c r="BK154" s="177">
        <f>ROUND(I154*H154,2)</f>
        <v>0</v>
      </c>
      <c r="BL154" s="16" t="s">
        <v>180</v>
      </c>
      <c r="BM154" s="176" t="s">
        <v>219</v>
      </c>
    </row>
    <row r="155" spans="1:65" s="12" customFormat="1" ht="22.9" customHeight="1">
      <c r="B155" s="151"/>
      <c r="D155" s="152" t="s">
        <v>72</v>
      </c>
      <c r="E155" s="162" t="s">
        <v>190</v>
      </c>
      <c r="F155" s="162" t="s">
        <v>2008</v>
      </c>
      <c r="I155" s="154"/>
      <c r="J155" s="163">
        <f>BK155</f>
        <v>0</v>
      </c>
      <c r="L155" s="151"/>
      <c r="M155" s="156"/>
      <c r="N155" s="157"/>
      <c r="O155" s="157"/>
      <c r="P155" s="158">
        <f>SUM(P156:P165)</f>
        <v>0</v>
      </c>
      <c r="Q155" s="157"/>
      <c r="R155" s="158">
        <f>SUM(R156:R165)</f>
        <v>0</v>
      </c>
      <c r="S155" s="157"/>
      <c r="T155" s="159">
        <f>SUM(T156:T165)</f>
        <v>0</v>
      </c>
      <c r="AR155" s="152" t="s">
        <v>81</v>
      </c>
      <c r="AT155" s="160" t="s">
        <v>72</v>
      </c>
      <c r="AU155" s="160" t="s">
        <v>81</v>
      </c>
      <c r="AY155" s="152" t="s">
        <v>173</v>
      </c>
      <c r="BK155" s="161">
        <f>SUM(BK156:BK165)</f>
        <v>0</v>
      </c>
    </row>
    <row r="156" spans="1:65" s="2" customFormat="1" ht="24.2" customHeight="1">
      <c r="A156" s="31"/>
      <c r="B156" s="129"/>
      <c r="C156" s="164" t="s">
        <v>220</v>
      </c>
      <c r="D156" s="164" t="s">
        <v>176</v>
      </c>
      <c r="E156" s="165" t="s">
        <v>2009</v>
      </c>
      <c r="F156" s="166" t="s">
        <v>2010</v>
      </c>
      <c r="G156" s="167" t="s">
        <v>240</v>
      </c>
      <c r="H156" s="168">
        <v>2.2000000000000002</v>
      </c>
      <c r="I156" s="169"/>
      <c r="J156" s="170">
        <f t="shared" ref="J156:J165" si="15">ROUND(I156*H156,2)</f>
        <v>0</v>
      </c>
      <c r="K156" s="171"/>
      <c r="L156" s="32"/>
      <c r="M156" s="172" t="s">
        <v>1</v>
      </c>
      <c r="N156" s="173" t="s">
        <v>39</v>
      </c>
      <c r="O156" s="60"/>
      <c r="P156" s="174">
        <f t="shared" ref="P156:P165" si="16">O156*H156</f>
        <v>0</v>
      </c>
      <c r="Q156" s="174">
        <v>0</v>
      </c>
      <c r="R156" s="174">
        <f t="shared" ref="R156:R165" si="17">Q156*H156</f>
        <v>0</v>
      </c>
      <c r="S156" s="174">
        <v>0</v>
      </c>
      <c r="T156" s="175">
        <f t="shared" ref="T156:T165" si="18"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180</v>
      </c>
      <c r="AT156" s="176" t="s">
        <v>176</v>
      </c>
      <c r="AU156" s="176" t="s">
        <v>151</v>
      </c>
      <c r="AY156" s="16" t="s">
        <v>173</v>
      </c>
      <c r="BE156" s="177">
        <f t="shared" ref="BE156:BE165" si="19">IF(N156="základná",J156,0)</f>
        <v>0</v>
      </c>
      <c r="BF156" s="177">
        <f t="shared" ref="BF156:BF165" si="20">IF(N156="znížená",J156,0)</f>
        <v>0</v>
      </c>
      <c r="BG156" s="177">
        <f t="shared" ref="BG156:BG165" si="21">IF(N156="zákl. prenesená",J156,0)</f>
        <v>0</v>
      </c>
      <c r="BH156" s="177">
        <f t="shared" ref="BH156:BH165" si="22">IF(N156="zníž. prenesená",J156,0)</f>
        <v>0</v>
      </c>
      <c r="BI156" s="177">
        <f t="shared" ref="BI156:BI165" si="23">IF(N156="nulová",J156,0)</f>
        <v>0</v>
      </c>
      <c r="BJ156" s="16" t="s">
        <v>151</v>
      </c>
      <c r="BK156" s="177">
        <f t="shared" ref="BK156:BK165" si="24">ROUND(I156*H156,2)</f>
        <v>0</v>
      </c>
      <c r="BL156" s="16" t="s">
        <v>180</v>
      </c>
      <c r="BM156" s="176" t="s">
        <v>223</v>
      </c>
    </row>
    <row r="157" spans="1:65" s="2" customFormat="1" ht="24.2" customHeight="1">
      <c r="A157" s="31"/>
      <c r="B157" s="129"/>
      <c r="C157" s="183" t="s">
        <v>201</v>
      </c>
      <c r="D157" s="183" t="s">
        <v>407</v>
      </c>
      <c r="E157" s="184" t="s">
        <v>2011</v>
      </c>
      <c r="F157" s="185" t="s">
        <v>2012</v>
      </c>
      <c r="G157" s="186" t="s">
        <v>245</v>
      </c>
      <c r="H157" s="187">
        <v>0.36699999999999999</v>
      </c>
      <c r="I157" s="188"/>
      <c r="J157" s="189">
        <f t="shared" si="15"/>
        <v>0</v>
      </c>
      <c r="K157" s="190"/>
      <c r="L157" s="191"/>
      <c r="M157" s="192" t="s">
        <v>1</v>
      </c>
      <c r="N157" s="193" t="s">
        <v>39</v>
      </c>
      <c r="O157" s="60"/>
      <c r="P157" s="174">
        <f t="shared" si="16"/>
        <v>0</v>
      </c>
      <c r="Q157" s="174">
        <v>0</v>
      </c>
      <c r="R157" s="174">
        <f t="shared" si="17"/>
        <v>0</v>
      </c>
      <c r="S157" s="174">
        <v>0</v>
      </c>
      <c r="T157" s="175">
        <f t="shared" si="1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190</v>
      </c>
      <c r="AT157" s="176" t="s">
        <v>407</v>
      </c>
      <c r="AU157" s="176" t="s">
        <v>151</v>
      </c>
      <c r="AY157" s="16" t="s">
        <v>173</v>
      </c>
      <c r="BE157" s="177">
        <f t="shared" si="19"/>
        <v>0</v>
      </c>
      <c r="BF157" s="177">
        <f t="shared" si="20"/>
        <v>0</v>
      </c>
      <c r="BG157" s="177">
        <f t="shared" si="21"/>
        <v>0</v>
      </c>
      <c r="BH157" s="177">
        <f t="shared" si="22"/>
        <v>0</v>
      </c>
      <c r="BI157" s="177">
        <f t="shared" si="23"/>
        <v>0</v>
      </c>
      <c r="BJ157" s="16" t="s">
        <v>151</v>
      </c>
      <c r="BK157" s="177">
        <f t="shared" si="24"/>
        <v>0</v>
      </c>
      <c r="BL157" s="16" t="s">
        <v>180</v>
      </c>
      <c r="BM157" s="176" t="s">
        <v>226</v>
      </c>
    </row>
    <row r="158" spans="1:65" s="2" customFormat="1" ht="16.5" customHeight="1">
      <c r="A158" s="31"/>
      <c r="B158" s="129"/>
      <c r="C158" s="164" t="s">
        <v>227</v>
      </c>
      <c r="D158" s="164" t="s">
        <v>176</v>
      </c>
      <c r="E158" s="165" t="s">
        <v>2013</v>
      </c>
      <c r="F158" s="166" t="s">
        <v>2014</v>
      </c>
      <c r="G158" s="167" t="s">
        <v>245</v>
      </c>
      <c r="H158" s="168">
        <v>1</v>
      </c>
      <c r="I158" s="169"/>
      <c r="J158" s="170">
        <f t="shared" si="15"/>
        <v>0</v>
      </c>
      <c r="K158" s="171"/>
      <c r="L158" s="32"/>
      <c r="M158" s="172" t="s">
        <v>1</v>
      </c>
      <c r="N158" s="173" t="s">
        <v>39</v>
      </c>
      <c r="O158" s="60"/>
      <c r="P158" s="174">
        <f t="shared" si="16"/>
        <v>0</v>
      </c>
      <c r="Q158" s="174">
        <v>0</v>
      </c>
      <c r="R158" s="174">
        <f t="shared" si="17"/>
        <v>0</v>
      </c>
      <c r="S158" s="174">
        <v>0</v>
      </c>
      <c r="T158" s="175">
        <f t="shared" si="1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180</v>
      </c>
      <c r="AT158" s="176" t="s">
        <v>176</v>
      </c>
      <c r="AU158" s="176" t="s">
        <v>151</v>
      </c>
      <c r="AY158" s="16" t="s">
        <v>173</v>
      </c>
      <c r="BE158" s="177">
        <f t="shared" si="19"/>
        <v>0</v>
      </c>
      <c r="BF158" s="177">
        <f t="shared" si="20"/>
        <v>0</v>
      </c>
      <c r="BG158" s="177">
        <f t="shared" si="21"/>
        <v>0</v>
      </c>
      <c r="BH158" s="177">
        <f t="shared" si="22"/>
        <v>0</v>
      </c>
      <c r="BI158" s="177">
        <f t="shared" si="23"/>
        <v>0</v>
      </c>
      <c r="BJ158" s="16" t="s">
        <v>151</v>
      </c>
      <c r="BK158" s="177">
        <f t="shared" si="24"/>
        <v>0</v>
      </c>
      <c r="BL158" s="16" t="s">
        <v>180</v>
      </c>
      <c r="BM158" s="176" t="s">
        <v>230</v>
      </c>
    </row>
    <row r="159" spans="1:65" s="2" customFormat="1" ht="24.2" customHeight="1">
      <c r="A159" s="31"/>
      <c r="B159" s="129"/>
      <c r="C159" s="183" t="s">
        <v>204</v>
      </c>
      <c r="D159" s="183" t="s">
        <v>407</v>
      </c>
      <c r="E159" s="184" t="s">
        <v>2015</v>
      </c>
      <c r="F159" s="185" t="s">
        <v>2016</v>
      </c>
      <c r="G159" s="186" t="s">
        <v>245</v>
      </c>
      <c r="H159" s="187">
        <v>1</v>
      </c>
      <c r="I159" s="188"/>
      <c r="J159" s="189">
        <f t="shared" si="15"/>
        <v>0</v>
      </c>
      <c r="K159" s="190"/>
      <c r="L159" s="191"/>
      <c r="M159" s="192" t="s">
        <v>1</v>
      </c>
      <c r="N159" s="193" t="s">
        <v>39</v>
      </c>
      <c r="O159" s="60"/>
      <c r="P159" s="174">
        <f t="shared" si="16"/>
        <v>0</v>
      </c>
      <c r="Q159" s="174">
        <v>0</v>
      </c>
      <c r="R159" s="174">
        <f t="shared" si="17"/>
        <v>0</v>
      </c>
      <c r="S159" s="174">
        <v>0</v>
      </c>
      <c r="T159" s="175">
        <f t="shared" si="1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190</v>
      </c>
      <c r="AT159" s="176" t="s">
        <v>407</v>
      </c>
      <c r="AU159" s="176" t="s">
        <v>151</v>
      </c>
      <c r="AY159" s="16" t="s">
        <v>173</v>
      </c>
      <c r="BE159" s="177">
        <f t="shared" si="19"/>
        <v>0</v>
      </c>
      <c r="BF159" s="177">
        <f t="shared" si="20"/>
        <v>0</v>
      </c>
      <c r="BG159" s="177">
        <f t="shared" si="21"/>
        <v>0</v>
      </c>
      <c r="BH159" s="177">
        <f t="shared" si="22"/>
        <v>0</v>
      </c>
      <c r="BI159" s="177">
        <f t="shared" si="23"/>
        <v>0</v>
      </c>
      <c r="BJ159" s="16" t="s">
        <v>151</v>
      </c>
      <c r="BK159" s="177">
        <f t="shared" si="24"/>
        <v>0</v>
      </c>
      <c r="BL159" s="16" t="s">
        <v>180</v>
      </c>
      <c r="BM159" s="176" t="s">
        <v>233</v>
      </c>
    </row>
    <row r="160" spans="1:65" s="2" customFormat="1" ht="16.5" customHeight="1">
      <c r="A160" s="31"/>
      <c r="B160" s="129"/>
      <c r="C160" s="164" t="s">
        <v>234</v>
      </c>
      <c r="D160" s="164" t="s">
        <v>176</v>
      </c>
      <c r="E160" s="165" t="s">
        <v>2017</v>
      </c>
      <c r="F160" s="166" t="s">
        <v>2018</v>
      </c>
      <c r="G160" s="167" t="s">
        <v>240</v>
      </c>
      <c r="H160" s="168">
        <v>2.2000000000000002</v>
      </c>
      <c r="I160" s="169"/>
      <c r="J160" s="170">
        <f t="shared" si="15"/>
        <v>0</v>
      </c>
      <c r="K160" s="171"/>
      <c r="L160" s="32"/>
      <c r="M160" s="172" t="s">
        <v>1</v>
      </c>
      <c r="N160" s="173" t="s">
        <v>39</v>
      </c>
      <c r="O160" s="60"/>
      <c r="P160" s="174">
        <f t="shared" si="16"/>
        <v>0</v>
      </c>
      <c r="Q160" s="174">
        <v>0</v>
      </c>
      <c r="R160" s="174">
        <f t="shared" si="17"/>
        <v>0</v>
      </c>
      <c r="S160" s="174">
        <v>0</v>
      </c>
      <c r="T160" s="175">
        <f t="shared" si="1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180</v>
      </c>
      <c r="AT160" s="176" t="s">
        <v>176</v>
      </c>
      <c r="AU160" s="176" t="s">
        <v>151</v>
      </c>
      <c r="AY160" s="16" t="s">
        <v>173</v>
      </c>
      <c r="BE160" s="177">
        <f t="shared" si="19"/>
        <v>0</v>
      </c>
      <c r="BF160" s="177">
        <f t="shared" si="20"/>
        <v>0</v>
      </c>
      <c r="BG160" s="177">
        <f t="shared" si="21"/>
        <v>0</v>
      </c>
      <c r="BH160" s="177">
        <f t="shared" si="22"/>
        <v>0</v>
      </c>
      <c r="BI160" s="177">
        <f t="shared" si="23"/>
        <v>0</v>
      </c>
      <c r="BJ160" s="16" t="s">
        <v>151</v>
      </c>
      <c r="BK160" s="177">
        <f t="shared" si="24"/>
        <v>0</v>
      </c>
      <c r="BL160" s="16" t="s">
        <v>180</v>
      </c>
      <c r="BM160" s="176" t="s">
        <v>237</v>
      </c>
    </row>
    <row r="161" spans="1:65" s="2" customFormat="1" ht="33" customHeight="1">
      <c r="A161" s="31"/>
      <c r="B161" s="129"/>
      <c r="C161" s="164" t="s">
        <v>7</v>
      </c>
      <c r="D161" s="164" t="s">
        <v>176</v>
      </c>
      <c r="E161" s="165" t="s">
        <v>2019</v>
      </c>
      <c r="F161" s="166" t="s">
        <v>2020</v>
      </c>
      <c r="G161" s="167" t="s">
        <v>186</v>
      </c>
      <c r="H161" s="168">
        <v>0.25</v>
      </c>
      <c r="I161" s="169"/>
      <c r="J161" s="170">
        <f t="shared" si="15"/>
        <v>0</v>
      </c>
      <c r="K161" s="171"/>
      <c r="L161" s="32"/>
      <c r="M161" s="172" t="s">
        <v>1</v>
      </c>
      <c r="N161" s="173" t="s">
        <v>39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180</v>
      </c>
      <c r="AT161" s="176" t="s">
        <v>176</v>
      </c>
      <c r="AU161" s="176" t="s">
        <v>151</v>
      </c>
      <c r="AY161" s="16" t="s">
        <v>173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151</v>
      </c>
      <c r="BK161" s="177">
        <f t="shared" si="24"/>
        <v>0</v>
      </c>
      <c r="BL161" s="16" t="s">
        <v>180</v>
      </c>
      <c r="BM161" s="176" t="s">
        <v>241</v>
      </c>
    </row>
    <row r="162" spans="1:65" s="2" customFormat="1" ht="24.2" customHeight="1">
      <c r="A162" s="31"/>
      <c r="B162" s="129"/>
      <c r="C162" s="164" t="s">
        <v>242</v>
      </c>
      <c r="D162" s="164" t="s">
        <v>176</v>
      </c>
      <c r="E162" s="165" t="s">
        <v>2021</v>
      </c>
      <c r="F162" s="166" t="s">
        <v>2022</v>
      </c>
      <c r="G162" s="167" t="s">
        <v>186</v>
      </c>
      <c r="H162" s="168">
        <v>0.25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39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180</v>
      </c>
      <c r="AT162" s="176" t="s">
        <v>176</v>
      </c>
      <c r="AU162" s="176" t="s">
        <v>151</v>
      </c>
      <c r="AY162" s="16" t="s">
        <v>173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151</v>
      </c>
      <c r="BK162" s="177">
        <f t="shared" si="24"/>
        <v>0</v>
      </c>
      <c r="BL162" s="16" t="s">
        <v>180</v>
      </c>
      <c r="BM162" s="176" t="s">
        <v>246</v>
      </c>
    </row>
    <row r="163" spans="1:65" s="2" customFormat="1" ht="24.2" customHeight="1">
      <c r="A163" s="31"/>
      <c r="B163" s="129"/>
      <c r="C163" s="164" t="s">
        <v>210</v>
      </c>
      <c r="D163" s="164" t="s">
        <v>176</v>
      </c>
      <c r="E163" s="165" t="s">
        <v>2023</v>
      </c>
      <c r="F163" s="166" t="s">
        <v>2024</v>
      </c>
      <c r="G163" s="167" t="s">
        <v>179</v>
      </c>
      <c r="H163" s="168">
        <v>1</v>
      </c>
      <c r="I163" s="169"/>
      <c r="J163" s="170">
        <f t="shared" si="15"/>
        <v>0</v>
      </c>
      <c r="K163" s="171"/>
      <c r="L163" s="32"/>
      <c r="M163" s="172" t="s">
        <v>1</v>
      </c>
      <c r="N163" s="173" t="s">
        <v>39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180</v>
      </c>
      <c r="AT163" s="176" t="s">
        <v>176</v>
      </c>
      <c r="AU163" s="176" t="s">
        <v>151</v>
      </c>
      <c r="AY163" s="16" t="s">
        <v>173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151</v>
      </c>
      <c r="BK163" s="177">
        <f t="shared" si="24"/>
        <v>0</v>
      </c>
      <c r="BL163" s="16" t="s">
        <v>180</v>
      </c>
      <c r="BM163" s="176" t="s">
        <v>249</v>
      </c>
    </row>
    <row r="164" spans="1:65" s="2" customFormat="1" ht="24.2" customHeight="1">
      <c r="A164" s="31"/>
      <c r="B164" s="129"/>
      <c r="C164" s="164" t="s">
        <v>250</v>
      </c>
      <c r="D164" s="164" t="s">
        <v>176</v>
      </c>
      <c r="E164" s="165" t="s">
        <v>2025</v>
      </c>
      <c r="F164" s="166" t="s">
        <v>2026</v>
      </c>
      <c r="G164" s="167" t="s">
        <v>179</v>
      </c>
      <c r="H164" s="168">
        <v>1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39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180</v>
      </c>
      <c r="AT164" s="176" t="s">
        <v>176</v>
      </c>
      <c r="AU164" s="176" t="s">
        <v>151</v>
      </c>
      <c r="AY164" s="16" t="s">
        <v>173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151</v>
      </c>
      <c r="BK164" s="177">
        <f t="shared" si="24"/>
        <v>0</v>
      </c>
      <c r="BL164" s="16" t="s">
        <v>180</v>
      </c>
      <c r="BM164" s="176" t="s">
        <v>253</v>
      </c>
    </row>
    <row r="165" spans="1:65" s="2" customFormat="1" ht="24.2" customHeight="1">
      <c r="A165" s="31"/>
      <c r="B165" s="129"/>
      <c r="C165" s="164" t="s">
        <v>213</v>
      </c>
      <c r="D165" s="164" t="s">
        <v>176</v>
      </c>
      <c r="E165" s="165" t="s">
        <v>2027</v>
      </c>
      <c r="F165" s="166" t="s">
        <v>2028</v>
      </c>
      <c r="G165" s="167" t="s">
        <v>240</v>
      </c>
      <c r="H165" s="168">
        <v>11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39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180</v>
      </c>
      <c r="AT165" s="176" t="s">
        <v>176</v>
      </c>
      <c r="AU165" s="176" t="s">
        <v>151</v>
      </c>
      <c r="AY165" s="16" t="s">
        <v>173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151</v>
      </c>
      <c r="BK165" s="177">
        <f t="shared" si="24"/>
        <v>0</v>
      </c>
      <c r="BL165" s="16" t="s">
        <v>180</v>
      </c>
      <c r="BM165" s="176" t="s">
        <v>256</v>
      </c>
    </row>
    <row r="166" spans="1:65" s="12" customFormat="1" ht="22.9" customHeight="1">
      <c r="B166" s="151"/>
      <c r="D166" s="152" t="s">
        <v>72</v>
      </c>
      <c r="E166" s="162" t="s">
        <v>174</v>
      </c>
      <c r="F166" s="162" t="s">
        <v>689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SUM(P167:P169)</f>
        <v>0</v>
      </c>
      <c r="Q166" s="157"/>
      <c r="R166" s="158">
        <f>SUM(R167:R169)</f>
        <v>0</v>
      </c>
      <c r="S166" s="157"/>
      <c r="T166" s="159">
        <f>SUM(T167:T169)</f>
        <v>0</v>
      </c>
      <c r="AR166" s="152" t="s">
        <v>81</v>
      </c>
      <c r="AT166" s="160" t="s">
        <v>72</v>
      </c>
      <c r="AU166" s="160" t="s">
        <v>81</v>
      </c>
      <c r="AY166" s="152" t="s">
        <v>173</v>
      </c>
      <c r="BK166" s="161">
        <f>SUM(BK167:BK169)</f>
        <v>0</v>
      </c>
    </row>
    <row r="167" spans="1:65" s="2" customFormat="1" ht="24.2" customHeight="1">
      <c r="A167" s="31"/>
      <c r="B167" s="129"/>
      <c r="C167" s="164" t="s">
        <v>257</v>
      </c>
      <c r="D167" s="164" t="s">
        <v>176</v>
      </c>
      <c r="E167" s="165" t="s">
        <v>2029</v>
      </c>
      <c r="F167" s="166" t="s">
        <v>2030</v>
      </c>
      <c r="G167" s="167" t="s">
        <v>240</v>
      </c>
      <c r="H167" s="168">
        <v>0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39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180</v>
      </c>
      <c r="AT167" s="176" t="s">
        <v>176</v>
      </c>
      <c r="AU167" s="176" t="s">
        <v>151</v>
      </c>
      <c r="AY167" s="16" t="s">
        <v>173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151</v>
      </c>
      <c r="BK167" s="177">
        <f>ROUND(I167*H167,2)</f>
        <v>0</v>
      </c>
      <c r="BL167" s="16" t="s">
        <v>180</v>
      </c>
      <c r="BM167" s="176" t="s">
        <v>260</v>
      </c>
    </row>
    <row r="168" spans="1:65" s="2" customFormat="1" ht="37.9" customHeight="1">
      <c r="A168" s="31"/>
      <c r="B168" s="129"/>
      <c r="C168" s="164" t="s">
        <v>216</v>
      </c>
      <c r="D168" s="164" t="s">
        <v>176</v>
      </c>
      <c r="E168" s="165" t="s">
        <v>2031</v>
      </c>
      <c r="F168" s="166" t="s">
        <v>2032</v>
      </c>
      <c r="G168" s="167" t="s">
        <v>186</v>
      </c>
      <c r="H168" s="168">
        <v>6</v>
      </c>
      <c r="I168" s="169"/>
      <c r="J168" s="170">
        <f>ROUND(I168*H168,2)</f>
        <v>0</v>
      </c>
      <c r="K168" s="171"/>
      <c r="L168" s="32"/>
      <c r="M168" s="172" t="s">
        <v>1</v>
      </c>
      <c r="N168" s="173" t="s">
        <v>39</v>
      </c>
      <c r="O168" s="60"/>
      <c r="P168" s="174">
        <f>O168*H168</f>
        <v>0</v>
      </c>
      <c r="Q168" s="174">
        <v>0</v>
      </c>
      <c r="R168" s="174">
        <f>Q168*H168</f>
        <v>0</v>
      </c>
      <c r="S168" s="174">
        <v>0</v>
      </c>
      <c r="T168" s="17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180</v>
      </c>
      <c r="AT168" s="176" t="s">
        <v>176</v>
      </c>
      <c r="AU168" s="176" t="s">
        <v>151</v>
      </c>
      <c r="AY168" s="16" t="s">
        <v>173</v>
      </c>
      <c r="BE168" s="177">
        <f>IF(N168="základná",J168,0)</f>
        <v>0</v>
      </c>
      <c r="BF168" s="177">
        <f>IF(N168="znížená",J168,0)</f>
        <v>0</v>
      </c>
      <c r="BG168" s="177">
        <f>IF(N168="zákl. prenesená",J168,0)</f>
        <v>0</v>
      </c>
      <c r="BH168" s="177">
        <f>IF(N168="zníž. prenesená",J168,0)</f>
        <v>0</v>
      </c>
      <c r="BI168" s="177">
        <f>IF(N168="nulová",J168,0)</f>
        <v>0</v>
      </c>
      <c r="BJ168" s="16" t="s">
        <v>151</v>
      </c>
      <c r="BK168" s="177">
        <f>ROUND(I168*H168,2)</f>
        <v>0</v>
      </c>
      <c r="BL168" s="16" t="s">
        <v>180</v>
      </c>
      <c r="BM168" s="176" t="s">
        <v>263</v>
      </c>
    </row>
    <row r="169" spans="1:65" s="2" customFormat="1" ht="33" customHeight="1">
      <c r="A169" s="31"/>
      <c r="B169" s="129"/>
      <c r="C169" s="164" t="s">
        <v>264</v>
      </c>
      <c r="D169" s="164" t="s">
        <v>176</v>
      </c>
      <c r="E169" s="165" t="s">
        <v>2033</v>
      </c>
      <c r="F169" s="166" t="s">
        <v>2034</v>
      </c>
      <c r="G169" s="167" t="s">
        <v>245</v>
      </c>
      <c r="H169" s="168">
        <v>1</v>
      </c>
      <c r="I169" s="169"/>
      <c r="J169" s="170">
        <f>ROUND(I169*H169,2)</f>
        <v>0</v>
      </c>
      <c r="K169" s="171"/>
      <c r="L169" s="32"/>
      <c r="M169" s="172" t="s">
        <v>1</v>
      </c>
      <c r="N169" s="173" t="s">
        <v>39</v>
      </c>
      <c r="O169" s="60"/>
      <c r="P169" s="174">
        <f>O169*H169</f>
        <v>0</v>
      </c>
      <c r="Q169" s="174">
        <v>0</v>
      </c>
      <c r="R169" s="174">
        <f>Q169*H169</f>
        <v>0</v>
      </c>
      <c r="S169" s="174">
        <v>0</v>
      </c>
      <c r="T169" s="175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180</v>
      </c>
      <c r="AT169" s="176" t="s">
        <v>176</v>
      </c>
      <c r="AU169" s="176" t="s">
        <v>151</v>
      </c>
      <c r="AY169" s="16" t="s">
        <v>173</v>
      </c>
      <c r="BE169" s="177">
        <f>IF(N169="základná",J169,0)</f>
        <v>0</v>
      </c>
      <c r="BF169" s="177">
        <f>IF(N169="znížená",J169,0)</f>
        <v>0</v>
      </c>
      <c r="BG169" s="177">
        <f>IF(N169="zákl. prenesená",J169,0)</f>
        <v>0</v>
      </c>
      <c r="BH169" s="177">
        <f>IF(N169="zníž. prenesená",J169,0)</f>
        <v>0</v>
      </c>
      <c r="BI169" s="177">
        <f>IF(N169="nulová",J169,0)</f>
        <v>0</v>
      </c>
      <c r="BJ169" s="16" t="s">
        <v>151</v>
      </c>
      <c r="BK169" s="177">
        <f>ROUND(I169*H169,2)</f>
        <v>0</v>
      </c>
      <c r="BL169" s="16" t="s">
        <v>180</v>
      </c>
      <c r="BM169" s="176" t="s">
        <v>268</v>
      </c>
    </row>
    <row r="170" spans="1:65" s="12" customFormat="1" ht="22.9" customHeight="1">
      <c r="B170" s="151"/>
      <c r="D170" s="152" t="s">
        <v>72</v>
      </c>
      <c r="E170" s="162" t="s">
        <v>721</v>
      </c>
      <c r="F170" s="162" t="s">
        <v>2035</v>
      </c>
      <c r="I170" s="154"/>
      <c r="J170" s="163">
        <f>BK170</f>
        <v>0</v>
      </c>
      <c r="L170" s="151"/>
      <c r="M170" s="156"/>
      <c r="N170" s="157"/>
      <c r="O170" s="157"/>
      <c r="P170" s="158">
        <f>P171</f>
        <v>0</v>
      </c>
      <c r="Q170" s="157"/>
      <c r="R170" s="158">
        <f>R171</f>
        <v>0</v>
      </c>
      <c r="S170" s="157"/>
      <c r="T170" s="159">
        <f>T171</f>
        <v>0</v>
      </c>
      <c r="AR170" s="152" t="s">
        <v>81</v>
      </c>
      <c r="AT170" s="160" t="s">
        <v>72</v>
      </c>
      <c r="AU170" s="160" t="s">
        <v>81</v>
      </c>
      <c r="AY170" s="152" t="s">
        <v>173</v>
      </c>
      <c r="BK170" s="161">
        <f>BK171</f>
        <v>0</v>
      </c>
    </row>
    <row r="171" spans="1:65" s="2" customFormat="1" ht="33" customHeight="1">
      <c r="A171" s="31"/>
      <c r="B171" s="129"/>
      <c r="C171" s="164" t="s">
        <v>219</v>
      </c>
      <c r="D171" s="164" t="s">
        <v>176</v>
      </c>
      <c r="E171" s="165" t="s">
        <v>2036</v>
      </c>
      <c r="F171" s="166" t="s">
        <v>2037</v>
      </c>
      <c r="G171" s="167" t="s">
        <v>267</v>
      </c>
      <c r="H171" s="168">
        <v>9.4930000000000003</v>
      </c>
      <c r="I171" s="169"/>
      <c r="J171" s="170">
        <f>ROUND(I171*H171,2)</f>
        <v>0</v>
      </c>
      <c r="K171" s="171"/>
      <c r="L171" s="32"/>
      <c r="M171" s="172" t="s">
        <v>1</v>
      </c>
      <c r="N171" s="173" t="s">
        <v>39</v>
      </c>
      <c r="O171" s="60"/>
      <c r="P171" s="174">
        <f>O171*H171</f>
        <v>0</v>
      </c>
      <c r="Q171" s="174">
        <v>0</v>
      </c>
      <c r="R171" s="174">
        <f>Q171*H171</f>
        <v>0</v>
      </c>
      <c r="S171" s="174">
        <v>0</v>
      </c>
      <c r="T171" s="175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180</v>
      </c>
      <c r="AT171" s="176" t="s">
        <v>176</v>
      </c>
      <c r="AU171" s="176" t="s">
        <v>151</v>
      </c>
      <c r="AY171" s="16" t="s">
        <v>173</v>
      </c>
      <c r="BE171" s="177">
        <f>IF(N171="základná",J171,0)</f>
        <v>0</v>
      </c>
      <c r="BF171" s="177">
        <f>IF(N171="znížená",J171,0)</f>
        <v>0</v>
      </c>
      <c r="BG171" s="177">
        <f>IF(N171="zákl. prenesená",J171,0)</f>
        <v>0</v>
      </c>
      <c r="BH171" s="177">
        <f>IF(N171="zníž. prenesená",J171,0)</f>
        <v>0</v>
      </c>
      <c r="BI171" s="177">
        <f>IF(N171="nulová",J171,0)</f>
        <v>0</v>
      </c>
      <c r="BJ171" s="16" t="s">
        <v>151</v>
      </c>
      <c r="BK171" s="177">
        <f>ROUND(I171*H171,2)</f>
        <v>0</v>
      </c>
      <c r="BL171" s="16" t="s">
        <v>180</v>
      </c>
      <c r="BM171" s="176" t="s">
        <v>271</v>
      </c>
    </row>
    <row r="172" spans="1:65" s="12" customFormat="1" ht="25.9" customHeight="1">
      <c r="B172" s="151"/>
      <c r="D172" s="152" t="s">
        <v>72</v>
      </c>
      <c r="E172" s="153" t="s">
        <v>286</v>
      </c>
      <c r="F172" s="153" t="s">
        <v>287</v>
      </c>
      <c r="I172" s="154"/>
      <c r="J172" s="155">
        <f>BK172</f>
        <v>0</v>
      </c>
      <c r="L172" s="151"/>
      <c r="M172" s="156"/>
      <c r="N172" s="157"/>
      <c r="O172" s="157"/>
      <c r="P172" s="158">
        <f>P173</f>
        <v>0</v>
      </c>
      <c r="Q172" s="157"/>
      <c r="R172" s="158">
        <f>R173</f>
        <v>0</v>
      </c>
      <c r="S172" s="157"/>
      <c r="T172" s="159">
        <f>T173</f>
        <v>0</v>
      </c>
      <c r="AR172" s="152" t="s">
        <v>151</v>
      </c>
      <c r="AT172" s="160" t="s">
        <v>72</v>
      </c>
      <c r="AU172" s="160" t="s">
        <v>73</v>
      </c>
      <c r="AY172" s="152" t="s">
        <v>173</v>
      </c>
      <c r="BK172" s="161">
        <f>BK173</f>
        <v>0</v>
      </c>
    </row>
    <row r="173" spans="1:65" s="12" customFormat="1" ht="22.9" customHeight="1">
      <c r="B173" s="151"/>
      <c r="D173" s="152" t="s">
        <v>72</v>
      </c>
      <c r="E173" s="162" t="s">
        <v>1582</v>
      </c>
      <c r="F173" s="162" t="s">
        <v>2038</v>
      </c>
      <c r="I173" s="154"/>
      <c r="J173" s="163">
        <f>BK173</f>
        <v>0</v>
      </c>
      <c r="L173" s="151"/>
      <c r="M173" s="156"/>
      <c r="N173" s="157"/>
      <c r="O173" s="157"/>
      <c r="P173" s="158">
        <f>SUM(P174:P196)</f>
        <v>0</v>
      </c>
      <c r="Q173" s="157"/>
      <c r="R173" s="158">
        <f>SUM(R174:R196)</f>
        <v>0</v>
      </c>
      <c r="S173" s="157"/>
      <c r="T173" s="159">
        <f>SUM(T174:T196)</f>
        <v>0</v>
      </c>
      <c r="AR173" s="152" t="s">
        <v>151</v>
      </c>
      <c r="AT173" s="160" t="s">
        <v>72</v>
      </c>
      <c r="AU173" s="160" t="s">
        <v>81</v>
      </c>
      <c r="AY173" s="152" t="s">
        <v>173</v>
      </c>
      <c r="BK173" s="161">
        <f>SUM(BK174:BK196)</f>
        <v>0</v>
      </c>
    </row>
    <row r="174" spans="1:65" s="2" customFormat="1" ht="21.75" customHeight="1">
      <c r="A174" s="31"/>
      <c r="B174" s="129"/>
      <c r="C174" s="164" t="s">
        <v>272</v>
      </c>
      <c r="D174" s="164" t="s">
        <v>176</v>
      </c>
      <c r="E174" s="165" t="s">
        <v>2039</v>
      </c>
      <c r="F174" s="166" t="s">
        <v>2040</v>
      </c>
      <c r="G174" s="167" t="s">
        <v>240</v>
      </c>
      <c r="H174" s="168">
        <v>4.3</v>
      </c>
      <c r="I174" s="169"/>
      <c r="J174" s="170">
        <f t="shared" ref="J174:J196" si="25">ROUND(I174*H174,2)</f>
        <v>0</v>
      </c>
      <c r="K174" s="171"/>
      <c r="L174" s="32"/>
      <c r="M174" s="172" t="s">
        <v>1</v>
      </c>
      <c r="N174" s="173" t="s">
        <v>39</v>
      </c>
      <c r="O174" s="60"/>
      <c r="P174" s="174">
        <f t="shared" ref="P174:P196" si="26">O174*H174</f>
        <v>0</v>
      </c>
      <c r="Q174" s="174">
        <v>0</v>
      </c>
      <c r="R174" s="174">
        <f t="shared" ref="R174:R196" si="27">Q174*H174</f>
        <v>0</v>
      </c>
      <c r="S174" s="174">
        <v>0</v>
      </c>
      <c r="T174" s="175">
        <f t="shared" ref="T174:T196" si="28"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201</v>
      </c>
      <c r="AT174" s="176" t="s">
        <v>176</v>
      </c>
      <c r="AU174" s="176" t="s">
        <v>151</v>
      </c>
      <c r="AY174" s="16" t="s">
        <v>173</v>
      </c>
      <c r="BE174" s="177">
        <f t="shared" ref="BE174:BE196" si="29">IF(N174="základná",J174,0)</f>
        <v>0</v>
      </c>
      <c r="BF174" s="177">
        <f t="shared" ref="BF174:BF196" si="30">IF(N174="znížená",J174,0)</f>
        <v>0</v>
      </c>
      <c r="BG174" s="177">
        <f t="shared" ref="BG174:BG196" si="31">IF(N174="zákl. prenesená",J174,0)</f>
        <v>0</v>
      </c>
      <c r="BH174" s="177">
        <f t="shared" ref="BH174:BH196" si="32">IF(N174="zníž. prenesená",J174,0)</f>
        <v>0</v>
      </c>
      <c r="BI174" s="177">
        <f t="shared" ref="BI174:BI196" si="33">IF(N174="nulová",J174,0)</f>
        <v>0</v>
      </c>
      <c r="BJ174" s="16" t="s">
        <v>151</v>
      </c>
      <c r="BK174" s="177">
        <f t="shared" ref="BK174:BK196" si="34">ROUND(I174*H174,2)</f>
        <v>0</v>
      </c>
      <c r="BL174" s="16" t="s">
        <v>201</v>
      </c>
      <c r="BM174" s="176" t="s">
        <v>275</v>
      </c>
    </row>
    <row r="175" spans="1:65" s="2" customFormat="1" ht="24.2" customHeight="1">
      <c r="A175" s="31"/>
      <c r="B175" s="129"/>
      <c r="C175" s="183" t="s">
        <v>223</v>
      </c>
      <c r="D175" s="183" t="s">
        <v>407</v>
      </c>
      <c r="E175" s="184" t="s">
        <v>2041</v>
      </c>
      <c r="F175" s="185" t="s">
        <v>2042</v>
      </c>
      <c r="G175" s="186" t="s">
        <v>245</v>
      </c>
      <c r="H175" s="187">
        <v>2</v>
      </c>
      <c r="I175" s="188"/>
      <c r="J175" s="189">
        <f t="shared" si="25"/>
        <v>0</v>
      </c>
      <c r="K175" s="190"/>
      <c r="L175" s="191"/>
      <c r="M175" s="192" t="s">
        <v>1</v>
      </c>
      <c r="N175" s="193" t="s">
        <v>39</v>
      </c>
      <c r="O175" s="60"/>
      <c r="P175" s="174">
        <f t="shared" si="26"/>
        <v>0</v>
      </c>
      <c r="Q175" s="174">
        <v>0</v>
      </c>
      <c r="R175" s="174">
        <f t="shared" si="27"/>
        <v>0</v>
      </c>
      <c r="S175" s="174">
        <v>0</v>
      </c>
      <c r="T175" s="175">
        <f t="shared" si="2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226</v>
      </c>
      <c r="AT175" s="176" t="s">
        <v>407</v>
      </c>
      <c r="AU175" s="176" t="s">
        <v>151</v>
      </c>
      <c r="AY175" s="16" t="s">
        <v>173</v>
      </c>
      <c r="BE175" s="177">
        <f t="shared" si="29"/>
        <v>0</v>
      </c>
      <c r="BF175" s="177">
        <f t="shared" si="30"/>
        <v>0</v>
      </c>
      <c r="BG175" s="177">
        <f t="shared" si="31"/>
        <v>0</v>
      </c>
      <c r="BH175" s="177">
        <f t="shared" si="32"/>
        <v>0</v>
      </c>
      <c r="BI175" s="177">
        <f t="shared" si="33"/>
        <v>0</v>
      </c>
      <c r="BJ175" s="16" t="s">
        <v>151</v>
      </c>
      <c r="BK175" s="177">
        <f t="shared" si="34"/>
        <v>0</v>
      </c>
      <c r="BL175" s="16" t="s">
        <v>201</v>
      </c>
      <c r="BM175" s="176" t="s">
        <v>278</v>
      </c>
    </row>
    <row r="176" spans="1:65" s="2" customFormat="1" ht="24.2" customHeight="1">
      <c r="A176" s="31"/>
      <c r="B176" s="129"/>
      <c r="C176" s="183" t="s">
        <v>279</v>
      </c>
      <c r="D176" s="183" t="s">
        <v>407</v>
      </c>
      <c r="E176" s="184" t="s">
        <v>2043</v>
      </c>
      <c r="F176" s="185" t="s">
        <v>2044</v>
      </c>
      <c r="G176" s="186" t="s">
        <v>245</v>
      </c>
      <c r="H176" s="187">
        <v>2</v>
      </c>
      <c r="I176" s="188"/>
      <c r="J176" s="189">
        <f t="shared" si="25"/>
        <v>0</v>
      </c>
      <c r="K176" s="190"/>
      <c r="L176" s="191"/>
      <c r="M176" s="192" t="s">
        <v>1</v>
      </c>
      <c r="N176" s="193" t="s">
        <v>39</v>
      </c>
      <c r="O176" s="60"/>
      <c r="P176" s="174">
        <f t="shared" si="26"/>
        <v>0</v>
      </c>
      <c r="Q176" s="174">
        <v>0</v>
      </c>
      <c r="R176" s="174">
        <f t="shared" si="27"/>
        <v>0</v>
      </c>
      <c r="S176" s="174">
        <v>0</v>
      </c>
      <c r="T176" s="175">
        <f t="shared" si="2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226</v>
      </c>
      <c r="AT176" s="176" t="s">
        <v>407</v>
      </c>
      <c r="AU176" s="176" t="s">
        <v>151</v>
      </c>
      <c r="AY176" s="16" t="s">
        <v>173</v>
      </c>
      <c r="BE176" s="177">
        <f t="shared" si="29"/>
        <v>0</v>
      </c>
      <c r="BF176" s="177">
        <f t="shared" si="30"/>
        <v>0</v>
      </c>
      <c r="BG176" s="177">
        <f t="shared" si="31"/>
        <v>0</v>
      </c>
      <c r="BH176" s="177">
        <f t="shared" si="32"/>
        <v>0</v>
      </c>
      <c r="BI176" s="177">
        <f t="shared" si="33"/>
        <v>0</v>
      </c>
      <c r="BJ176" s="16" t="s">
        <v>151</v>
      </c>
      <c r="BK176" s="177">
        <f t="shared" si="34"/>
        <v>0</v>
      </c>
      <c r="BL176" s="16" t="s">
        <v>201</v>
      </c>
      <c r="BM176" s="176" t="s">
        <v>282</v>
      </c>
    </row>
    <row r="177" spans="1:65" s="2" customFormat="1" ht="24.2" customHeight="1">
      <c r="A177" s="31"/>
      <c r="B177" s="129"/>
      <c r="C177" s="183" t="s">
        <v>226</v>
      </c>
      <c r="D177" s="183" t="s">
        <v>407</v>
      </c>
      <c r="E177" s="184" t="s">
        <v>2045</v>
      </c>
      <c r="F177" s="185" t="s">
        <v>2046</v>
      </c>
      <c r="G177" s="186" t="s">
        <v>245</v>
      </c>
      <c r="H177" s="187">
        <v>1</v>
      </c>
      <c r="I177" s="188"/>
      <c r="J177" s="189">
        <f t="shared" si="25"/>
        <v>0</v>
      </c>
      <c r="K177" s="190"/>
      <c r="L177" s="191"/>
      <c r="M177" s="192" t="s">
        <v>1</v>
      </c>
      <c r="N177" s="193" t="s">
        <v>39</v>
      </c>
      <c r="O177" s="60"/>
      <c r="P177" s="174">
        <f t="shared" si="26"/>
        <v>0</v>
      </c>
      <c r="Q177" s="174">
        <v>0</v>
      </c>
      <c r="R177" s="174">
        <f t="shared" si="27"/>
        <v>0</v>
      </c>
      <c r="S177" s="174">
        <v>0</v>
      </c>
      <c r="T177" s="175">
        <f t="shared" si="2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226</v>
      </c>
      <c r="AT177" s="176" t="s">
        <v>407</v>
      </c>
      <c r="AU177" s="176" t="s">
        <v>151</v>
      </c>
      <c r="AY177" s="16" t="s">
        <v>173</v>
      </c>
      <c r="BE177" s="177">
        <f t="shared" si="29"/>
        <v>0</v>
      </c>
      <c r="BF177" s="177">
        <f t="shared" si="30"/>
        <v>0</v>
      </c>
      <c r="BG177" s="177">
        <f t="shared" si="31"/>
        <v>0</v>
      </c>
      <c r="BH177" s="177">
        <f t="shared" si="32"/>
        <v>0</v>
      </c>
      <c r="BI177" s="177">
        <f t="shared" si="33"/>
        <v>0</v>
      </c>
      <c r="BJ177" s="16" t="s">
        <v>151</v>
      </c>
      <c r="BK177" s="177">
        <f t="shared" si="34"/>
        <v>0</v>
      </c>
      <c r="BL177" s="16" t="s">
        <v>201</v>
      </c>
      <c r="BM177" s="176" t="s">
        <v>285</v>
      </c>
    </row>
    <row r="178" spans="1:65" s="2" customFormat="1" ht="24.2" customHeight="1">
      <c r="A178" s="31"/>
      <c r="B178" s="129"/>
      <c r="C178" s="183" t="s">
        <v>290</v>
      </c>
      <c r="D178" s="183" t="s">
        <v>407</v>
      </c>
      <c r="E178" s="184" t="s">
        <v>2047</v>
      </c>
      <c r="F178" s="185" t="s">
        <v>2048</v>
      </c>
      <c r="G178" s="186" t="s">
        <v>245</v>
      </c>
      <c r="H178" s="187">
        <v>1</v>
      </c>
      <c r="I178" s="188"/>
      <c r="J178" s="189">
        <f t="shared" si="25"/>
        <v>0</v>
      </c>
      <c r="K178" s="190"/>
      <c r="L178" s="191"/>
      <c r="M178" s="192" t="s">
        <v>1</v>
      </c>
      <c r="N178" s="193" t="s">
        <v>39</v>
      </c>
      <c r="O178" s="60"/>
      <c r="P178" s="174">
        <f t="shared" si="26"/>
        <v>0</v>
      </c>
      <c r="Q178" s="174">
        <v>0</v>
      </c>
      <c r="R178" s="174">
        <f t="shared" si="27"/>
        <v>0</v>
      </c>
      <c r="S178" s="174">
        <v>0</v>
      </c>
      <c r="T178" s="175">
        <f t="shared" si="2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226</v>
      </c>
      <c r="AT178" s="176" t="s">
        <v>407</v>
      </c>
      <c r="AU178" s="176" t="s">
        <v>151</v>
      </c>
      <c r="AY178" s="16" t="s">
        <v>173</v>
      </c>
      <c r="BE178" s="177">
        <f t="shared" si="29"/>
        <v>0</v>
      </c>
      <c r="BF178" s="177">
        <f t="shared" si="30"/>
        <v>0</v>
      </c>
      <c r="BG178" s="177">
        <f t="shared" si="31"/>
        <v>0</v>
      </c>
      <c r="BH178" s="177">
        <f t="shared" si="32"/>
        <v>0</v>
      </c>
      <c r="BI178" s="177">
        <f t="shared" si="33"/>
        <v>0</v>
      </c>
      <c r="BJ178" s="16" t="s">
        <v>151</v>
      </c>
      <c r="BK178" s="177">
        <f t="shared" si="34"/>
        <v>0</v>
      </c>
      <c r="BL178" s="16" t="s">
        <v>201</v>
      </c>
      <c r="BM178" s="176" t="s">
        <v>294</v>
      </c>
    </row>
    <row r="179" spans="1:65" s="2" customFormat="1" ht="21.75" customHeight="1">
      <c r="A179" s="31"/>
      <c r="B179" s="129"/>
      <c r="C179" s="183" t="s">
        <v>230</v>
      </c>
      <c r="D179" s="183" t="s">
        <v>407</v>
      </c>
      <c r="E179" s="184" t="s">
        <v>2049</v>
      </c>
      <c r="F179" s="185" t="s">
        <v>2050</v>
      </c>
      <c r="G179" s="186" t="s">
        <v>245</v>
      </c>
      <c r="H179" s="187">
        <v>1</v>
      </c>
      <c r="I179" s="188"/>
      <c r="J179" s="189">
        <f t="shared" si="25"/>
        <v>0</v>
      </c>
      <c r="K179" s="190"/>
      <c r="L179" s="191"/>
      <c r="M179" s="192" t="s">
        <v>1</v>
      </c>
      <c r="N179" s="193" t="s">
        <v>39</v>
      </c>
      <c r="O179" s="60"/>
      <c r="P179" s="174">
        <f t="shared" si="26"/>
        <v>0</v>
      </c>
      <c r="Q179" s="174">
        <v>0</v>
      </c>
      <c r="R179" s="174">
        <f t="shared" si="27"/>
        <v>0</v>
      </c>
      <c r="S179" s="174">
        <v>0</v>
      </c>
      <c r="T179" s="175">
        <f t="shared" si="2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226</v>
      </c>
      <c r="AT179" s="176" t="s">
        <v>407</v>
      </c>
      <c r="AU179" s="176" t="s">
        <v>151</v>
      </c>
      <c r="AY179" s="16" t="s">
        <v>173</v>
      </c>
      <c r="BE179" s="177">
        <f t="shared" si="29"/>
        <v>0</v>
      </c>
      <c r="BF179" s="177">
        <f t="shared" si="30"/>
        <v>0</v>
      </c>
      <c r="BG179" s="177">
        <f t="shared" si="31"/>
        <v>0</v>
      </c>
      <c r="BH179" s="177">
        <f t="shared" si="32"/>
        <v>0</v>
      </c>
      <c r="BI179" s="177">
        <f t="shared" si="33"/>
        <v>0</v>
      </c>
      <c r="BJ179" s="16" t="s">
        <v>151</v>
      </c>
      <c r="BK179" s="177">
        <f t="shared" si="34"/>
        <v>0</v>
      </c>
      <c r="BL179" s="16" t="s">
        <v>201</v>
      </c>
      <c r="BM179" s="176" t="s">
        <v>297</v>
      </c>
    </row>
    <row r="180" spans="1:65" s="2" customFormat="1" ht="24.2" customHeight="1">
      <c r="A180" s="31"/>
      <c r="B180" s="129"/>
      <c r="C180" s="183" t="s">
        <v>298</v>
      </c>
      <c r="D180" s="183" t="s">
        <v>407</v>
      </c>
      <c r="E180" s="184" t="s">
        <v>2051</v>
      </c>
      <c r="F180" s="185" t="s">
        <v>2052</v>
      </c>
      <c r="G180" s="186" t="s">
        <v>245</v>
      </c>
      <c r="H180" s="187">
        <v>3</v>
      </c>
      <c r="I180" s="188"/>
      <c r="J180" s="189">
        <f t="shared" si="25"/>
        <v>0</v>
      </c>
      <c r="K180" s="190"/>
      <c r="L180" s="191"/>
      <c r="M180" s="192" t="s">
        <v>1</v>
      </c>
      <c r="N180" s="193" t="s">
        <v>39</v>
      </c>
      <c r="O180" s="60"/>
      <c r="P180" s="174">
        <f t="shared" si="26"/>
        <v>0</v>
      </c>
      <c r="Q180" s="174">
        <v>0</v>
      </c>
      <c r="R180" s="174">
        <f t="shared" si="27"/>
        <v>0</v>
      </c>
      <c r="S180" s="174">
        <v>0</v>
      </c>
      <c r="T180" s="175">
        <f t="shared" si="2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226</v>
      </c>
      <c r="AT180" s="176" t="s">
        <v>407</v>
      </c>
      <c r="AU180" s="176" t="s">
        <v>151</v>
      </c>
      <c r="AY180" s="16" t="s">
        <v>173</v>
      </c>
      <c r="BE180" s="177">
        <f t="shared" si="29"/>
        <v>0</v>
      </c>
      <c r="BF180" s="177">
        <f t="shared" si="30"/>
        <v>0</v>
      </c>
      <c r="BG180" s="177">
        <f t="shared" si="31"/>
        <v>0</v>
      </c>
      <c r="BH180" s="177">
        <f t="shared" si="32"/>
        <v>0</v>
      </c>
      <c r="BI180" s="177">
        <f t="shared" si="33"/>
        <v>0</v>
      </c>
      <c r="BJ180" s="16" t="s">
        <v>151</v>
      </c>
      <c r="BK180" s="177">
        <f t="shared" si="34"/>
        <v>0</v>
      </c>
      <c r="BL180" s="16" t="s">
        <v>201</v>
      </c>
      <c r="BM180" s="176" t="s">
        <v>301</v>
      </c>
    </row>
    <row r="181" spans="1:65" s="2" customFormat="1" ht="24.2" customHeight="1">
      <c r="A181" s="31"/>
      <c r="B181" s="129"/>
      <c r="C181" s="183" t="s">
        <v>233</v>
      </c>
      <c r="D181" s="183" t="s">
        <v>407</v>
      </c>
      <c r="E181" s="184" t="s">
        <v>2053</v>
      </c>
      <c r="F181" s="185" t="s">
        <v>2054</v>
      </c>
      <c r="G181" s="186" t="s">
        <v>245</v>
      </c>
      <c r="H181" s="187">
        <v>2</v>
      </c>
      <c r="I181" s="188"/>
      <c r="J181" s="189">
        <f t="shared" si="25"/>
        <v>0</v>
      </c>
      <c r="K181" s="190"/>
      <c r="L181" s="191"/>
      <c r="M181" s="192" t="s">
        <v>1</v>
      </c>
      <c r="N181" s="193" t="s">
        <v>39</v>
      </c>
      <c r="O181" s="60"/>
      <c r="P181" s="174">
        <f t="shared" si="26"/>
        <v>0</v>
      </c>
      <c r="Q181" s="174">
        <v>0</v>
      </c>
      <c r="R181" s="174">
        <f t="shared" si="27"/>
        <v>0</v>
      </c>
      <c r="S181" s="174">
        <v>0</v>
      </c>
      <c r="T181" s="175">
        <f t="shared" si="2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226</v>
      </c>
      <c r="AT181" s="176" t="s">
        <v>407</v>
      </c>
      <c r="AU181" s="176" t="s">
        <v>151</v>
      </c>
      <c r="AY181" s="16" t="s">
        <v>173</v>
      </c>
      <c r="BE181" s="177">
        <f t="shared" si="29"/>
        <v>0</v>
      </c>
      <c r="BF181" s="177">
        <f t="shared" si="30"/>
        <v>0</v>
      </c>
      <c r="BG181" s="177">
        <f t="shared" si="31"/>
        <v>0</v>
      </c>
      <c r="BH181" s="177">
        <f t="shared" si="32"/>
        <v>0</v>
      </c>
      <c r="BI181" s="177">
        <f t="shared" si="33"/>
        <v>0</v>
      </c>
      <c r="BJ181" s="16" t="s">
        <v>151</v>
      </c>
      <c r="BK181" s="177">
        <f t="shared" si="34"/>
        <v>0</v>
      </c>
      <c r="BL181" s="16" t="s">
        <v>201</v>
      </c>
      <c r="BM181" s="176" t="s">
        <v>304</v>
      </c>
    </row>
    <row r="182" spans="1:65" s="2" customFormat="1" ht="21.75" customHeight="1">
      <c r="A182" s="31"/>
      <c r="B182" s="129"/>
      <c r="C182" s="164" t="s">
        <v>305</v>
      </c>
      <c r="D182" s="164" t="s">
        <v>176</v>
      </c>
      <c r="E182" s="165" t="s">
        <v>2055</v>
      </c>
      <c r="F182" s="166" t="s">
        <v>2056</v>
      </c>
      <c r="G182" s="167" t="s">
        <v>240</v>
      </c>
      <c r="H182" s="168">
        <v>4.5</v>
      </c>
      <c r="I182" s="169"/>
      <c r="J182" s="170">
        <f t="shared" si="25"/>
        <v>0</v>
      </c>
      <c r="K182" s="171"/>
      <c r="L182" s="32"/>
      <c r="M182" s="172" t="s">
        <v>1</v>
      </c>
      <c r="N182" s="173" t="s">
        <v>39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201</v>
      </c>
      <c r="AT182" s="176" t="s">
        <v>176</v>
      </c>
      <c r="AU182" s="176" t="s">
        <v>151</v>
      </c>
      <c r="AY182" s="16" t="s">
        <v>173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151</v>
      </c>
      <c r="BK182" s="177">
        <f t="shared" si="34"/>
        <v>0</v>
      </c>
      <c r="BL182" s="16" t="s">
        <v>201</v>
      </c>
      <c r="BM182" s="176" t="s">
        <v>308</v>
      </c>
    </row>
    <row r="183" spans="1:65" s="2" customFormat="1" ht="24.2" customHeight="1">
      <c r="A183" s="31"/>
      <c r="B183" s="129"/>
      <c r="C183" s="183" t="s">
        <v>237</v>
      </c>
      <c r="D183" s="183" t="s">
        <v>407</v>
      </c>
      <c r="E183" s="184" t="s">
        <v>2057</v>
      </c>
      <c r="F183" s="185" t="s">
        <v>2058</v>
      </c>
      <c r="G183" s="186" t="s">
        <v>245</v>
      </c>
      <c r="H183" s="187">
        <v>2</v>
      </c>
      <c r="I183" s="188"/>
      <c r="J183" s="189">
        <f t="shared" si="25"/>
        <v>0</v>
      </c>
      <c r="K183" s="190"/>
      <c r="L183" s="191"/>
      <c r="M183" s="192" t="s">
        <v>1</v>
      </c>
      <c r="N183" s="193" t="s">
        <v>39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226</v>
      </c>
      <c r="AT183" s="176" t="s">
        <v>407</v>
      </c>
      <c r="AU183" s="176" t="s">
        <v>151</v>
      </c>
      <c r="AY183" s="16" t="s">
        <v>173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151</v>
      </c>
      <c r="BK183" s="177">
        <f t="shared" si="34"/>
        <v>0</v>
      </c>
      <c r="BL183" s="16" t="s">
        <v>201</v>
      </c>
      <c r="BM183" s="176" t="s">
        <v>311</v>
      </c>
    </row>
    <row r="184" spans="1:65" s="2" customFormat="1" ht="24.2" customHeight="1">
      <c r="A184" s="31"/>
      <c r="B184" s="129"/>
      <c r="C184" s="183" t="s">
        <v>314</v>
      </c>
      <c r="D184" s="183" t="s">
        <v>407</v>
      </c>
      <c r="E184" s="184" t="s">
        <v>2059</v>
      </c>
      <c r="F184" s="185" t="s">
        <v>2060</v>
      </c>
      <c r="G184" s="186" t="s">
        <v>245</v>
      </c>
      <c r="H184" s="187">
        <v>1</v>
      </c>
      <c r="I184" s="188"/>
      <c r="J184" s="189">
        <f t="shared" si="25"/>
        <v>0</v>
      </c>
      <c r="K184" s="190"/>
      <c r="L184" s="191"/>
      <c r="M184" s="192" t="s">
        <v>1</v>
      </c>
      <c r="N184" s="193" t="s">
        <v>39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226</v>
      </c>
      <c r="AT184" s="176" t="s">
        <v>407</v>
      </c>
      <c r="AU184" s="176" t="s">
        <v>151</v>
      </c>
      <c r="AY184" s="16" t="s">
        <v>173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151</v>
      </c>
      <c r="BK184" s="177">
        <f t="shared" si="34"/>
        <v>0</v>
      </c>
      <c r="BL184" s="16" t="s">
        <v>201</v>
      </c>
      <c r="BM184" s="176" t="s">
        <v>317</v>
      </c>
    </row>
    <row r="185" spans="1:65" s="2" customFormat="1" ht="24.2" customHeight="1">
      <c r="A185" s="31"/>
      <c r="B185" s="129"/>
      <c r="C185" s="183" t="s">
        <v>241</v>
      </c>
      <c r="D185" s="183" t="s">
        <v>407</v>
      </c>
      <c r="E185" s="184" t="s">
        <v>2061</v>
      </c>
      <c r="F185" s="185" t="s">
        <v>2062</v>
      </c>
      <c r="G185" s="186" t="s">
        <v>245</v>
      </c>
      <c r="H185" s="187">
        <v>3</v>
      </c>
      <c r="I185" s="188"/>
      <c r="J185" s="189">
        <f t="shared" si="25"/>
        <v>0</v>
      </c>
      <c r="K185" s="190"/>
      <c r="L185" s="191"/>
      <c r="M185" s="192" t="s">
        <v>1</v>
      </c>
      <c r="N185" s="193" t="s">
        <v>39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226</v>
      </c>
      <c r="AT185" s="176" t="s">
        <v>407</v>
      </c>
      <c r="AU185" s="176" t="s">
        <v>151</v>
      </c>
      <c r="AY185" s="16" t="s">
        <v>173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151</v>
      </c>
      <c r="BK185" s="177">
        <f t="shared" si="34"/>
        <v>0</v>
      </c>
      <c r="BL185" s="16" t="s">
        <v>201</v>
      </c>
      <c r="BM185" s="176" t="s">
        <v>322</v>
      </c>
    </row>
    <row r="186" spans="1:65" s="2" customFormat="1" ht="24.2" customHeight="1">
      <c r="A186" s="31"/>
      <c r="B186" s="129"/>
      <c r="C186" s="183" t="s">
        <v>323</v>
      </c>
      <c r="D186" s="183" t="s">
        <v>407</v>
      </c>
      <c r="E186" s="184" t="s">
        <v>2063</v>
      </c>
      <c r="F186" s="185" t="s">
        <v>2064</v>
      </c>
      <c r="G186" s="186" t="s">
        <v>245</v>
      </c>
      <c r="H186" s="187">
        <v>1</v>
      </c>
      <c r="I186" s="188"/>
      <c r="J186" s="189">
        <f t="shared" si="25"/>
        <v>0</v>
      </c>
      <c r="K186" s="190"/>
      <c r="L186" s="191"/>
      <c r="M186" s="192" t="s">
        <v>1</v>
      </c>
      <c r="N186" s="193" t="s">
        <v>39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226</v>
      </c>
      <c r="AT186" s="176" t="s">
        <v>407</v>
      </c>
      <c r="AU186" s="176" t="s">
        <v>151</v>
      </c>
      <c r="AY186" s="16" t="s">
        <v>173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151</v>
      </c>
      <c r="BK186" s="177">
        <f t="shared" si="34"/>
        <v>0</v>
      </c>
      <c r="BL186" s="16" t="s">
        <v>201</v>
      </c>
      <c r="BM186" s="176" t="s">
        <v>326</v>
      </c>
    </row>
    <row r="187" spans="1:65" s="2" customFormat="1" ht="24.2" customHeight="1">
      <c r="A187" s="31"/>
      <c r="B187" s="129"/>
      <c r="C187" s="164" t="s">
        <v>246</v>
      </c>
      <c r="D187" s="164" t="s">
        <v>176</v>
      </c>
      <c r="E187" s="165" t="s">
        <v>2065</v>
      </c>
      <c r="F187" s="166" t="s">
        <v>2066</v>
      </c>
      <c r="G187" s="167" t="s">
        <v>240</v>
      </c>
      <c r="H187" s="168">
        <v>4</v>
      </c>
      <c r="I187" s="169"/>
      <c r="J187" s="170">
        <f t="shared" si="25"/>
        <v>0</v>
      </c>
      <c r="K187" s="171"/>
      <c r="L187" s="32"/>
      <c r="M187" s="172" t="s">
        <v>1</v>
      </c>
      <c r="N187" s="173" t="s">
        <v>39</v>
      </c>
      <c r="O187" s="60"/>
      <c r="P187" s="174">
        <f t="shared" si="26"/>
        <v>0</v>
      </c>
      <c r="Q187" s="174">
        <v>0</v>
      </c>
      <c r="R187" s="174">
        <f t="shared" si="27"/>
        <v>0</v>
      </c>
      <c r="S187" s="174">
        <v>0</v>
      </c>
      <c r="T187" s="175">
        <f t="shared" si="2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201</v>
      </c>
      <c r="AT187" s="176" t="s">
        <v>176</v>
      </c>
      <c r="AU187" s="176" t="s">
        <v>151</v>
      </c>
      <c r="AY187" s="16" t="s">
        <v>173</v>
      </c>
      <c r="BE187" s="177">
        <f t="shared" si="29"/>
        <v>0</v>
      </c>
      <c r="BF187" s="177">
        <f t="shared" si="30"/>
        <v>0</v>
      </c>
      <c r="BG187" s="177">
        <f t="shared" si="31"/>
        <v>0</v>
      </c>
      <c r="BH187" s="177">
        <f t="shared" si="32"/>
        <v>0</v>
      </c>
      <c r="BI187" s="177">
        <f t="shared" si="33"/>
        <v>0</v>
      </c>
      <c r="BJ187" s="16" t="s">
        <v>151</v>
      </c>
      <c r="BK187" s="177">
        <f t="shared" si="34"/>
        <v>0</v>
      </c>
      <c r="BL187" s="16" t="s">
        <v>201</v>
      </c>
      <c r="BM187" s="176" t="s">
        <v>329</v>
      </c>
    </row>
    <row r="188" spans="1:65" s="2" customFormat="1" ht="24.2" customHeight="1">
      <c r="A188" s="31"/>
      <c r="B188" s="129"/>
      <c r="C188" s="164" t="s">
        <v>332</v>
      </c>
      <c r="D188" s="164" t="s">
        <v>176</v>
      </c>
      <c r="E188" s="165" t="s">
        <v>2067</v>
      </c>
      <c r="F188" s="166" t="s">
        <v>2068</v>
      </c>
      <c r="G188" s="167" t="s">
        <v>245</v>
      </c>
      <c r="H188" s="168">
        <v>5</v>
      </c>
      <c r="I188" s="169"/>
      <c r="J188" s="170">
        <f t="shared" si="25"/>
        <v>0</v>
      </c>
      <c r="K188" s="171"/>
      <c r="L188" s="32"/>
      <c r="M188" s="172" t="s">
        <v>1</v>
      </c>
      <c r="N188" s="173" t="s">
        <v>39</v>
      </c>
      <c r="O188" s="60"/>
      <c r="P188" s="174">
        <f t="shared" si="26"/>
        <v>0</v>
      </c>
      <c r="Q188" s="174">
        <v>0</v>
      </c>
      <c r="R188" s="174">
        <f t="shared" si="27"/>
        <v>0</v>
      </c>
      <c r="S188" s="174">
        <v>0</v>
      </c>
      <c r="T188" s="175">
        <f t="shared" si="2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201</v>
      </c>
      <c r="AT188" s="176" t="s">
        <v>176</v>
      </c>
      <c r="AU188" s="176" t="s">
        <v>151</v>
      </c>
      <c r="AY188" s="16" t="s">
        <v>173</v>
      </c>
      <c r="BE188" s="177">
        <f t="shared" si="29"/>
        <v>0</v>
      </c>
      <c r="BF188" s="177">
        <f t="shared" si="30"/>
        <v>0</v>
      </c>
      <c r="BG188" s="177">
        <f t="shared" si="31"/>
        <v>0</v>
      </c>
      <c r="BH188" s="177">
        <f t="shared" si="32"/>
        <v>0</v>
      </c>
      <c r="BI188" s="177">
        <f t="shared" si="33"/>
        <v>0</v>
      </c>
      <c r="BJ188" s="16" t="s">
        <v>151</v>
      </c>
      <c r="BK188" s="177">
        <f t="shared" si="34"/>
        <v>0</v>
      </c>
      <c r="BL188" s="16" t="s">
        <v>201</v>
      </c>
      <c r="BM188" s="176" t="s">
        <v>335</v>
      </c>
    </row>
    <row r="189" spans="1:65" s="2" customFormat="1" ht="21.75" customHeight="1">
      <c r="A189" s="31"/>
      <c r="B189" s="129"/>
      <c r="C189" s="164" t="s">
        <v>249</v>
      </c>
      <c r="D189" s="164" t="s">
        <v>176</v>
      </c>
      <c r="E189" s="165" t="s">
        <v>2069</v>
      </c>
      <c r="F189" s="166" t="s">
        <v>2070</v>
      </c>
      <c r="G189" s="167" t="s">
        <v>245</v>
      </c>
      <c r="H189" s="168">
        <v>1</v>
      </c>
      <c r="I189" s="169"/>
      <c r="J189" s="170">
        <f t="shared" si="25"/>
        <v>0</v>
      </c>
      <c r="K189" s="171"/>
      <c r="L189" s="32"/>
      <c r="M189" s="172" t="s">
        <v>1</v>
      </c>
      <c r="N189" s="173" t="s">
        <v>39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201</v>
      </c>
      <c r="AT189" s="176" t="s">
        <v>176</v>
      </c>
      <c r="AU189" s="176" t="s">
        <v>151</v>
      </c>
      <c r="AY189" s="16" t="s">
        <v>173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151</v>
      </c>
      <c r="BK189" s="177">
        <f t="shared" si="34"/>
        <v>0</v>
      </c>
      <c r="BL189" s="16" t="s">
        <v>201</v>
      </c>
      <c r="BM189" s="176" t="s">
        <v>340</v>
      </c>
    </row>
    <row r="190" spans="1:65" s="2" customFormat="1" ht="44.25" customHeight="1">
      <c r="A190" s="31"/>
      <c r="B190" s="129"/>
      <c r="C190" s="183" t="s">
        <v>341</v>
      </c>
      <c r="D190" s="183" t="s">
        <v>407</v>
      </c>
      <c r="E190" s="184" t="s">
        <v>2071</v>
      </c>
      <c r="F190" s="185" t="s">
        <v>2072</v>
      </c>
      <c r="G190" s="186" t="s">
        <v>245</v>
      </c>
      <c r="H190" s="187">
        <v>1</v>
      </c>
      <c r="I190" s="188"/>
      <c r="J190" s="189">
        <f t="shared" si="25"/>
        <v>0</v>
      </c>
      <c r="K190" s="190"/>
      <c r="L190" s="191"/>
      <c r="M190" s="192" t="s">
        <v>1</v>
      </c>
      <c r="N190" s="193" t="s">
        <v>39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226</v>
      </c>
      <c r="AT190" s="176" t="s">
        <v>407</v>
      </c>
      <c r="AU190" s="176" t="s">
        <v>151</v>
      </c>
      <c r="AY190" s="16" t="s">
        <v>173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151</v>
      </c>
      <c r="BK190" s="177">
        <f t="shared" si="34"/>
        <v>0</v>
      </c>
      <c r="BL190" s="16" t="s">
        <v>201</v>
      </c>
      <c r="BM190" s="176" t="s">
        <v>344</v>
      </c>
    </row>
    <row r="191" spans="1:65" s="2" customFormat="1" ht="24.2" customHeight="1">
      <c r="A191" s="31"/>
      <c r="B191" s="129"/>
      <c r="C191" s="164" t="s">
        <v>253</v>
      </c>
      <c r="D191" s="164" t="s">
        <v>176</v>
      </c>
      <c r="E191" s="165" t="s">
        <v>2073</v>
      </c>
      <c r="F191" s="166" t="s">
        <v>2074</v>
      </c>
      <c r="G191" s="167" t="s">
        <v>245</v>
      </c>
      <c r="H191" s="168">
        <v>1</v>
      </c>
      <c r="I191" s="169"/>
      <c r="J191" s="170">
        <f t="shared" si="25"/>
        <v>0</v>
      </c>
      <c r="K191" s="171"/>
      <c r="L191" s="32"/>
      <c r="M191" s="172" t="s">
        <v>1</v>
      </c>
      <c r="N191" s="173" t="s">
        <v>39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201</v>
      </c>
      <c r="AT191" s="176" t="s">
        <v>176</v>
      </c>
      <c r="AU191" s="176" t="s">
        <v>151</v>
      </c>
      <c r="AY191" s="16" t="s">
        <v>173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151</v>
      </c>
      <c r="BK191" s="177">
        <f t="shared" si="34"/>
        <v>0</v>
      </c>
      <c r="BL191" s="16" t="s">
        <v>201</v>
      </c>
      <c r="BM191" s="176" t="s">
        <v>349</v>
      </c>
    </row>
    <row r="192" spans="1:65" s="2" customFormat="1" ht="33" customHeight="1">
      <c r="A192" s="31"/>
      <c r="B192" s="129"/>
      <c r="C192" s="183" t="s">
        <v>350</v>
      </c>
      <c r="D192" s="183" t="s">
        <v>407</v>
      </c>
      <c r="E192" s="184" t="s">
        <v>2075</v>
      </c>
      <c r="F192" s="185" t="s">
        <v>2076</v>
      </c>
      <c r="G192" s="186" t="s">
        <v>245</v>
      </c>
      <c r="H192" s="187">
        <v>1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39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226</v>
      </c>
      <c r="AT192" s="176" t="s">
        <v>407</v>
      </c>
      <c r="AU192" s="176" t="s">
        <v>151</v>
      </c>
      <c r="AY192" s="16" t="s">
        <v>173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151</v>
      </c>
      <c r="BK192" s="177">
        <f t="shared" si="34"/>
        <v>0</v>
      </c>
      <c r="BL192" s="16" t="s">
        <v>201</v>
      </c>
      <c r="BM192" s="176" t="s">
        <v>353</v>
      </c>
    </row>
    <row r="193" spans="1:65" s="2" customFormat="1" ht="24.2" customHeight="1">
      <c r="A193" s="31"/>
      <c r="B193" s="129"/>
      <c r="C193" s="164" t="s">
        <v>256</v>
      </c>
      <c r="D193" s="164" t="s">
        <v>176</v>
      </c>
      <c r="E193" s="165" t="s">
        <v>2077</v>
      </c>
      <c r="F193" s="166" t="s">
        <v>2078</v>
      </c>
      <c r="G193" s="167" t="s">
        <v>240</v>
      </c>
      <c r="H193" s="168">
        <v>4.3</v>
      </c>
      <c r="I193" s="169"/>
      <c r="J193" s="170">
        <f t="shared" si="25"/>
        <v>0</v>
      </c>
      <c r="K193" s="171"/>
      <c r="L193" s="32"/>
      <c r="M193" s="172" t="s">
        <v>1</v>
      </c>
      <c r="N193" s="173" t="s">
        <v>39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201</v>
      </c>
      <c r="AT193" s="176" t="s">
        <v>176</v>
      </c>
      <c r="AU193" s="176" t="s">
        <v>151</v>
      </c>
      <c r="AY193" s="16" t="s">
        <v>173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151</v>
      </c>
      <c r="BK193" s="177">
        <f t="shared" si="34"/>
        <v>0</v>
      </c>
      <c r="BL193" s="16" t="s">
        <v>201</v>
      </c>
      <c r="BM193" s="176" t="s">
        <v>358</v>
      </c>
    </row>
    <row r="194" spans="1:65" s="2" customFormat="1" ht="24.2" customHeight="1">
      <c r="A194" s="31"/>
      <c r="B194" s="129"/>
      <c r="C194" s="164" t="s">
        <v>359</v>
      </c>
      <c r="D194" s="164" t="s">
        <v>176</v>
      </c>
      <c r="E194" s="165" t="s">
        <v>2079</v>
      </c>
      <c r="F194" s="166" t="s">
        <v>2080</v>
      </c>
      <c r="G194" s="167" t="s">
        <v>240</v>
      </c>
      <c r="H194" s="168">
        <v>4.5</v>
      </c>
      <c r="I194" s="169"/>
      <c r="J194" s="170">
        <f t="shared" si="25"/>
        <v>0</v>
      </c>
      <c r="K194" s="171"/>
      <c r="L194" s="32"/>
      <c r="M194" s="172" t="s">
        <v>1</v>
      </c>
      <c r="N194" s="173" t="s">
        <v>39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201</v>
      </c>
      <c r="AT194" s="176" t="s">
        <v>176</v>
      </c>
      <c r="AU194" s="176" t="s">
        <v>151</v>
      </c>
      <c r="AY194" s="16" t="s">
        <v>173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151</v>
      </c>
      <c r="BK194" s="177">
        <f t="shared" si="34"/>
        <v>0</v>
      </c>
      <c r="BL194" s="16" t="s">
        <v>201</v>
      </c>
      <c r="BM194" s="176" t="s">
        <v>362</v>
      </c>
    </row>
    <row r="195" spans="1:65" s="2" customFormat="1" ht="24.2" customHeight="1">
      <c r="A195" s="31"/>
      <c r="B195" s="129"/>
      <c r="C195" s="164" t="s">
        <v>260</v>
      </c>
      <c r="D195" s="164" t="s">
        <v>176</v>
      </c>
      <c r="E195" s="165" t="s">
        <v>2081</v>
      </c>
      <c r="F195" s="166" t="s">
        <v>2082</v>
      </c>
      <c r="G195" s="167" t="s">
        <v>240</v>
      </c>
      <c r="H195" s="168">
        <v>8.8000000000000007</v>
      </c>
      <c r="I195" s="169"/>
      <c r="J195" s="170">
        <f t="shared" si="25"/>
        <v>0</v>
      </c>
      <c r="K195" s="171"/>
      <c r="L195" s="32"/>
      <c r="M195" s="172" t="s">
        <v>1</v>
      </c>
      <c r="N195" s="173" t="s">
        <v>39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201</v>
      </c>
      <c r="AT195" s="176" t="s">
        <v>176</v>
      </c>
      <c r="AU195" s="176" t="s">
        <v>151</v>
      </c>
      <c r="AY195" s="16" t="s">
        <v>173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151</v>
      </c>
      <c r="BK195" s="177">
        <f t="shared" si="34"/>
        <v>0</v>
      </c>
      <c r="BL195" s="16" t="s">
        <v>201</v>
      </c>
      <c r="BM195" s="176" t="s">
        <v>365</v>
      </c>
    </row>
    <row r="196" spans="1:65" s="2" customFormat="1" ht="24.2" customHeight="1">
      <c r="A196" s="31"/>
      <c r="B196" s="129"/>
      <c r="C196" s="164" t="s">
        <v>366</v>
      </c>
      <c r="D196" s="164" t="s">
        <v>176</v>
      </c>
      <c r="E196" s="165" t="s">
        <v>2083</v>
      </c>
      <c r="F196" s="166" t="s">
        <v>2084</v>
      </c>
      <c r="G196" s="167" t="s">
        <v>267</v>
      </c>
      <c r="H196" s="168">
        <v>2.8000000000000001E-2</v>
      </c>
      <c r="I196" s="169"/>
      <c r="J196" s="170">
        <f t="shared" si="25"/>
        <v>0</v>
      </c>
      <c r="K196" s="171"/>
      <c r="L196" s="32"/>
      <c r="M196" s="172" t="s">
        <v>1</v>
      </c>
      <c r="N196" s="173" t="s">
        <v>39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201</v>
      </c>
      <c r="AT196" s="176" t="s">
        <v>176</v>
      </c>
      <c r="AU196" s="176" t="s">
        <v>151</v>
      </c>
      <c r="AY196" s="16" t="s">
        <v>173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151</v>
      </c>
      <c r="BK196" s="177">
        <f t="shared" si="34"/>
        <v>0</v>
      </c>
      <c r="BL196" s="16" t="s">
        <v>201</v>
      </c>
      <c r="BM196" s="176" t="s">
        <v>369</v>
      </c>
    </row>
    <row r="197" spans="1:65" s="12" customFormat="1" ht="25.9" customHeight="1">
      <c r="B197" s="151"/>
      <c r="D197" s="152" t="s">
        <v>72</v>
      </c>
      <c r="E197" s="153" t="s">
        <v>150</v>
      </c>
      <c r="F197" s="153" t="s">
        <v>2085</v>
      </c>
      <c r="I197" s="154"/>
      <c r="J197" s="155">
        <f>BK197</f>
        <v>0</v>
      </c>
      <c r="L197" s="151"/>
      <c r="M197" s="156"/>
      <c r="N197" s="157"/>
      <c r="O197" s="157"/>
      <c r="P197" s="158">
        <f>P198</f>
        <v>0</v>
      </c>
      <c r="Q197" s="157"/>
      <c r="R197" s="158">
        <f>R198</f>
        <v>0</v>
      </c>
      <c r="S197" s="157"/>
      <c r="T197" s="159">
        <f>T198</f>
        <v>0</v>
      </c>
      <c r="AR197" s="152" t="s">
        <v>191</v>
      </c>
      <c r="AT197" s="160" t="s">
        <v>72</v>
      </c>
      <c r="AU197" s="160" t="s">
        <v>73</v>
      </c>
      <c r="AY197" s="152" t="s">
        <v>173</v>
      </c>
      <c r="BK197" s="161">
        <f>BK198</f>
        <v>0</v>
      </c>
    </row>
    <row r="198" spans="1:65" s="2" customFormat="1" ht="44.25" customHeight="1">
      <c r="A198" s="31"/>
      <c r="B198" s="129"/>
      <c r="C198" s="164" t="s">
        <v>263</v>
      </c>
      <c r="D198" s="164" t="s">
        <v>176</v>
      </c>
      <c r="E198" s="165" t="s">
        <v>2086</v>
      </c>
      <c r="F198" s="166" t="s">
        <v>2087</v>
      </c>
      <c r="G198" s="167" t="s">
        <v>1807</v>
      </c>
      <c r="H198" s="168">
        <v>1</v>
      </c>
      <c r="I198" s="169"/>
      <c r="J198" s="170">
        <f>ROUND(I198*H198,2)</f>
        <v>0</v>
      </c>
      <c r="K198" s="171"/>
      <c r="L198" s="32"/>
      <c r="M198" s="178" t="s">
        <v>1</v>
      </c>
      <c r="N198" s="179" t="s">
        <v>39</v>
      </c>
      <c r="O198" s="180"/>
      <c r="P198" s="181">
        <f>O198*H198</f>
        <v>0</v>
      </c>
      <c r="Q198" s="181">
        <v>0</v>
      </c>
      <c r="R198" s="181">
        <f>Q198*H198</f>
        <v>0</v>
      </c>
      <c r="S198" s="181">
        <v>0</v>
      </c>
      <c r="T198" s="182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180</v>
      </c>
      <c r="AT198" s="176" t="s">
        <v>176</v>
      </c>
      <c r="AU198" s="176" t="s">
        <v>81</v>
      </c>
      <c r="AY198" s="16" t="s">
        <v>173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6" t="s">
        <v>151</v>
      </c>
      <c r="BK198" s="177">
        <f>ROUND(I198*H198,2)</f>
        <v>0</v>
      </c>
      <c r="BL198" s="16" t="s">
        <v>180</v>
      </c>
      <c r="BM198" s="176" t="s">
        <v>374</v>
      </c>
    </row>
    <row r="199" spans="1:65" s="2" customFormat="1" ht="6.95" customHeight="1">
      <c r="A199" s="31"/>
      <c r="B199" s="49"/>
      <c r="C199" s="50"/>
      <c r="D199" s="50"/>
      <c r="E199" s="50"/>
      <c r="F199" s="50"/>
      <c r="G199" s="50"/>
      <c r="H199" s="50"/>
      <c r="I199" s="50"/>
      <c r="J199" s="50"/>
      <c r="K199" s="50"/>
      <c r="L199" s="32"/>
      <c r="M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94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2088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J108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ROUND((SUM(BE108:BE115) + SUM(BE135:BE222)),  2)</f>
        <v>0</v>
      </c>
      <c r="G35" s="104"/>
      <c r="H35" s="104"/>
      <c r="I35" s="105">
        <v>0.2</v>
      </c>
      <c r="J35" s="103">
        <f>ROUND(((SUM(BE108:BE115) + SUM(BE135:BE222))*I35),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ROUND((SUM(BF108:BF115) + SUM(BF135:BF222)),  2)</f>
        <v>0</v>
      </c>
      <c r="G36" s="104"/>
      <c r="H36" s="104"/>
      <c r="I36" s="105">
        <v>0.2</v>
      </c>
      <c r="J36" s="103">
        <f>ROUND(((SUM(BF108:BF115) + SUM(BF135:BF222))*I36),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ROUND((SUM(BG108:BG115) + SUM(BG135:BG222)),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ROUND((SUM(BH108:BH115) + SUM(BH135:BH222)),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ROUND((SUM(BI108:BI115) + SUM(BI135:BI222)),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04 - SO 01.2  Športova hala - ustredné kurenie 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J135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1:65" s="9" customFormat="1" ht="24.95" customHeight="1">
      <c r="B97" s="119"/>
      <c r="D97" s="120" t="s">
        <v>422</v>
      </c>
      <c r="E97" s="121"/>
      <c r="F97" s="121"/>
      <c r="G97" s="121"/>
      <c r="H97" s="121"/>
      <c r="I97" s="121"/>
      <c r="J97" s="122">
        <f>J136</f>
        <v>0</v>
      </c>
      <c r="L97" s="119"/>
    </row>
    <row r="98" spans="1:65" s="10" customFormat="1" ht="19.899999999999999" customHeight="1">
      <c r="B98" s="123"/>
      <c r="D98" s="124" t="s">
        <v>424</v>
      </c>
      <c r="E98" s="125"/>
      <c r="F98" s="125"/>
      <c r="G98" s="125"/>
      <c r="H98" s="125"/>
      <c r="I98" s="125"/>
      <c r="J98" s="126">
        <f>J137</f>
        <v>0</v>
      </c>
      <c r="L98" s="123"/>
    </row>
    <row r="99" spans="1:65" s="10" customFormat="1" ht="19.899999999999999" customHeight="1">
      <c r="B99" s="123"/>
      <c r="D99" s="124" t="s">
        <v>2089</v>
      </c>
      <c r="E99" s="125"/>
      <c r="F99" s="125"/>
      <c r="G99" s="125"/>
      <c r="H99" s="125"/>
      <c r="I99" s="125"/>
      <c r="J99" s="126">
        <f>J143</f>
        <v>0</v>
      </c>
      <c r="L99" s="123"/>
    </row>
    <row r="100" spans="1:65" s="10" customFormat="1" ht="19.899999999999999" customHeight="1">
      <c r="B100" s="123"/>
      <c r="D100" s="124" t="s">
        <v>2090</v>
      </c>
      <c r="E100" s="125"/>
      <c r="F100" s="125"/>
      <c r="G100" s="125"/>
      <c r="H100" s="125"/>
      <c r="I100" s="125"/>
      <c r="J100" s="126">
        <f>J166</f>
        <v>0</v>
      </c>
      <c r="L100" s="123"/>
    </row>
    <row r="101" spans="1:65" s="10" customFormat="1" ht="19.899999999999999" customHeight="1">
      <c r="B101" s="123"/>
      <c r="D101" s="124" t="s">
        <v>2091</v>
      </c>
      <c r="E101" s="125"/>
      <c r="F101" s="125"/>
      <c r="G101" s="125"/>
      <c r="H101" s="125"/>
      <c r="I101" s="125"/>
      <c r="J101" s="126">
        <f>J187</f>
        <v>0</v>
      </c>
      <c r="L101" s="123"/>
    </row>
    <row r="102" spans="1:65" s="10" customFormat="1" ht="19.899999999999999" customHeight="1">
      <c r="B102" s="123"/>
      <c r="D102" s="124" t="s">
        <v>2092</v>
      </c>
      <c r="E102" s="125"/>
      <c r="F102" s="125"/>
      <c r="G102" s="125"/>
      <c r="H102" s="125"/>
      <c r="I102" s="125"/>
      <c r="J102" s="126">
        <f>J209</f>
        <v>0</v>
      </c>
      <c r="L102" s="123"/>
    </row>
    <row r="103" spans="1:65" s="10" customFormat="1" ht="19.899999999999999" customHeight="1">
      <c r="B103" s="123"/>
      <c r="D103" s="124" t="s">
        <v>436</v>
      </c>
      <c r="E103" s="125"/>
      <c r="F103" s="125"/>
      <c r="G103" s="125"/>
      <c r="H103" s="125"/>
      <c r="I103" s="125"/>
      <c r="J103" s="126">
        <f>J214</f>
        <v>0</v>
      </c>
      <c r="L103" s="123"/>
    </row>
    <row r="104" spans="1:65" s="9" customFormat="1" ht="24.95" customHeight="1">
      <c r="B104" s="119"/>
      <c r="D104" s="120" t="s">
        <v>2093</v>
      </c>
      <c r="E104" s="121"/>
      <c r="F104" s="121"/>
      <c r="G104" s="121"/>
      <c r="H104" s="121"/>
      <c r="I104" s="121"/>
      <c r="J104" s="122">
        <f>J219</f>
        <v>0</v>
      </c>
      <c r="L104" s="119"/>
    </row>
    <row r="105" spans="1:65" s="9" customFormat="1" ht="24.95" customHeight="1">
      <c r="B105" s="119"/>
      <c r="D105" s="120" t="s">
        <v>2094</v>
      </c>
      <c r="E105" s="121"/>
      <c r="F105" s="121"/>
      <c r="G105" s="121"/>
      <c r="H105" s="121"/>
      <c r="I105" s="121"/>
      <c r="J105" s="122">
        <f>J222</f>
        <v>0</v>
      </c>
      <c r="L105" s="119"/>
    </row>
    <row r="106" spans="1:65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6.9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29.25" customHeight="1">
      <c r="A108" s="31"/>
      <c r="B108" s="32"/>
      <c r="C108" s="118" t="s">
        <v>148</v>
      </c>
      <c r="D108" s="31"/>
      <c r="E108" s="31"/>
      <c r="F108" s="31"/>
      <c r="G108" s="31"/>
      <c r="H108" s="31"/>
      <c r="I108" s="31"/>
      <c r="J108" s="127">
        <f>ROUND(J109 + J110 + J111 + J112 + J113 + J114,2)</f>
        <v>0</v>
      </c>
      <c r="K108" s="31"/>
      <c r="L108" s="44"/>
      <c r="N108" s="128" t="s">
        <v>37</v>
      </c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18" customHeight="1">
      <c r="A109" s="31"/>
      <c r="B109" s="129"/>
      <c r="C109" s="130"/>
      <c r="D109" s="259" t="s">
        <v>149</v>
      </c>
      <c r="E109" s="260"/>
      <c r="F109" s="260"/>
      <c r="G109" s="130"/>
      <c r="H109" s="130"/>
      <c r="I109" s="130"/>
      <c r="J109" s="132">
        <v>0</v>
      </c>
      <c r="K109" s="130"/>
      <c r="L109" s="133"/>
      <c r="M109" s="134"/>
      <c r="N109" s="135" t="s">
        <v>39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150</v>
      </c>
      <c r="AZ109" s="134"/>
      <c r="BA109" s="134"/>
      <c r="BB109" s="134"/>
      <c r="BC109" s="134"/>
      <c r="BD109" s="134"/>
      <c r="BE109" s="137">
        <f t="shared" ref="BE109:BE114" si="0">IF(N109="základná",J109,0)</f>
        <v>0</v>
      </c>
      <c r="BF109" s="137">
        <f t="shared" ref="BF109:BF114" si="1">IF(N109="znížená",J109,0)</f>
        <v>0</v>
      </c>
      <c r="BG109" s="137">
        <f t="shared" ref="BG109:BG114" si="2">IF(N109="zákl. prenesená",J109,0)</f>
        <v>0</v>
      </c>
      <c r="BH109" s="137">
        <f t="shared" ref="BH109:BH114" si="3">IF(N109="zníž. prenesená",J109,0)</f>
        <v>0</v>
      </c>
      <c r="BI109" s="137">
        <f t="shared" ref="BI109:BI114" si="4">IF(N109="nulová",J109,0)</f>
        <v>0</v>
      </c>
      <c r="BJ109" s="136" t="s">
        <v>151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59" t="s">
        <v>152</v>
      </c>
      <c r="E110" s="260"/>
      <c r="F110" s="260"/>
      <c r="G110" s="130"/>
      <c r="H110" s="130"/>
      <c r="I110" s="130"/>
      <c r="J110" s="132">
        <v>0</v>
      </c>
      <c r="K110" s="130"/>
      <c r="L110" s="133"/>
      <c r="M110" s="134"/>
      <c r="N110" s="135" t="s">
        <v>39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150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151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59" t="s">
        <v>153</v>
      </c>
      <c r="E111" s="260"/>
      <c r="F111" s="260"/>
      <c r="G111" s="130"/>
      <c r="H111" s="130"/>
      <c r="I111" s="130"/>
      <c r="J111" s="132">
        <v>0</v>
      </c>
      <c r="K111" s="130"/>
      <c r="L111" s="133"/>
      <c r="M111" s="134"/>
      <c r="N111" s="135" t="s">
        <v>39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150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151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59" t="s">
        <v>154</v>
      </c>
      <c r="E112" s="260"/>
      <c r="F112" s="260"/>
      <c r="G112" s="130"/>
      <c r="H112" s="130"/>
      <c r="I112" s="130"/>
      <c r="J112" s="132">
        <v>0</v>
      </c>
      <c r="K112" s="130"/>
      <c r="L112" s="133"/>
      <c r="M112" s="134"/>
      <c r="N112" s="135" t="s">
        <v>39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150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151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59" t="s">
        <v>155</v>
      </c>
      <c r="E113" s="260"/>
      <c r="F113" s="260"/>
      <c r="G113" s="130"/>
      <c r="H113" s="130"/>
      <c r="I113" s="130"/>
      <c r="J113" s="132">
        <v>0</v>
      </c>
      <c r="K113" s="130"/>
      <c r="L113" s="133"/>
      <c r="M113" s="134"/>
      <c r="N113" s="135" t="s">
        <v>39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150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151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131" t="s">
        <v>156</v>
      </c>
      <c r="E114" s="130"/>
      <c r="F114" s="130"/>
      <c r="G114" s="130"/>
      <c r="H114" s="130"/>
      <c r="I114" s="130"/>
      <c r="J114" s="132">
        <f>ROUND(J30*T114,2)</f>
        <v>0</v>
      </c>
      <c r="K114" s="130"/>
      <c r="L114" s="133"/>
      <c r="M114" s="134"/>
      <c r="N114" s="135" t="s">
        <v>39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157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151</v>
      </c>
      <c r="BK114" s="134"/>
      <c r="BL114" s="134"/>
      <c r="BM114" s="134"/>
    </row>
    <row r="115" spans="1:65" s="2" customForma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29.25" customHeight="1">
      <c r="A116" s="31"/>
      <c r="B116" s="32"/>
      <c r="C116" s="138" t="s">
        <v>158</v>
      </c>
      <c r="D116" s="108"/>
      <c r="E116" s="108"/>
      <c r="F116" s="108"/>
      <c r="G116" s="108"/>
      <c r="H116" s="108"/>
      <c r="I116" s="108"/>
      <c r="J116" s="139">
        <f>ROUND(J96+J108,2)</f>
        <v>0</v>
      </c>
      <c r="K116" s="108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65" s="2" customFormat="1" ht="6.95" customHeight="1">
      <c r="A121" s="31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24.95" customHeight="1">
      <c r="A122" s="31"/>
      <c r="B122" s="32"/>
      <c r="C122" s="20" t="s">
        <v>159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12" customHeight="1">
      <c r="A124" s="31"/>
      <c r="B124" s="32"/>
      <c r="C124" s="26" t="s">
        <v>15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6.5" customHeight="1">
      <c r="A125" s="31"/>
      <c r="B125" s="32"/>
      <c r="C125" s="31"/>
      <c r="D125" s="31"/>
      <c r="E125" s="261" t="str">
        <f>E7</f>
        <v xml:space="preserve"> ŠH Angels Aréna  Rekonštrukcia a Modernizácia pre VO</v>
      </c>
      <c r="F125" s="262"/>
      <c r="G125" s="262"/>
      <c r="H125" s="262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2" customHeight="1">
      <c r="A126" s="31"/>
      <c r="B126" s="32"/>
      <c r="C126" s="26" t="s">
        <v>123</v>
      </c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6.5" customHeight="1">
      <c r="A127" s="31"/>
      <c r="B127" s="32"/>
      <c r="C127" s="31"/>
      <c r="D127" s="31"/>
      <c r="E127" s="221" t="str">
        <f>E9</f>
        <v xml:space="preserve">04 - SO 01.2  Športova hala - ustredné kurenie </v>
      </c>
      <c r="F127" s="263"/>
      <c r="G127" s="263"/>
      <c r="H127" s="263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19</v>
      </c>
      <c r="D129" s="31"/>
      <c r="E129" s="31"/>
      <c r="F129" s="24" t="str">
        <f>F12</f>
        <v>Košice</v>
      </c>
      <c r="G129" s="31"/>
      <c r="H129" s="31"/>
      <c r="I129" s="26" t="s">
        <v>21</v>
      </c>
      <c r="J129" s="57" t="str">
        <f>IF(J12="","",J12)</f>
        <v>Vyplň údaj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6" t="s">
        <v>22</v>
      </c>
      <c r="D131" s="31"/>
      <c r="E131" s="31"/>
      <c r="F131" s="24" t="str">
        <f>E15</f>
        <v>Mesto Košice</v>
      </c>
      <c r="G131" s="31"/>
      <c r="H131" s="31"/>
      <c r="I131" s="26" t="s">
        <v>28</v>
      </c>
      <c r="J131" s="29" t="str">
        <f>E21</f>
        <v xml:space="preserve"> </v>
      </c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26</v>
      </c>
      <c r="D132" s="31"/>
      <c r="E132" s="31"/>
      <c r="F132" s="24" t="str">
        <f>IF(E18="","",E18)</f>
        <v>Vyplň údaj</v>
      </c>
      <c r="G132" s="31"/>
      <c r="H132" s="31"/>
      <c r="I132" s="26" t="s">
        <v>31</v>
      </c>
      <c r="J132" s="29" t="str">
        <f>E24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>
      <c r="A134" s="140"/>
      <c r="B134" s="141"/>
      <c r="C134" s="142" t="s">
        <v>160</v>
      </c>
      <c r="D134" s="143" t="s">
        <v>58</v>
      </c>
      <c r="E134" s="143" t="s">
        <v>54</v>
      </c>
      <c r="F134" s="143" t="s">
        <v>55</v>
      </c>
      <c r="G134" s="143" t="s">
        <v>161</v>
      </c>
      <c r="H134" s="143" t="s">
        <v>162</v>
      </c>
      <c r="I134" s="143" t="s">
        <v>163</v>
      </c>
      <c r="J134" s="144" t="s">
        <v>129</v>
      </c>
      <c r="K134" s="145" t="s">
        <v>164</v>
      </c>
      <c r="L134" s="146"/>
      <c r="M134" s="64" t="s">
        <v>1</v>
      </c>
      <c r="N134" s="65" t="s">
        <v>37</v>
      </c>
      <c r="O134" s="65" t="s">
        <v>165</v>
      </c>
      <c r="P134" s="65" t="s">
        <v>166</v>
      </c>
      <c r="Q134" s="65" t="s">
        <v>167</v>
      </c>
      <c r="R134" s="65" t="s">
        <v>168</v>
      </c>
      <c r="S134" s="65" t="s">
        <v>169</v>
      </c>
      <c r="T134" s="66" t="s">
        <v>170</v>
      </c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</row>
    <row r="135" spans="1:65" s="2" customFormat="1" ht="22.9" customHeight="1">
      <c r="A135" s="31"/>
      <c r="B135" s="32"/>
      <c r="C135" s="71" t="s">
        <v>125</v>
      </c>
      <c r="D135" s="31"/>
      <c r="E135" s="31"/>
      <c r="F135" s="31"/>
      <c r="G135" s="31"/>
      <c r="H135" s="31"/>
      <c r="I135" s="31"/>
      <c r="J135" s="147">
        <f>BK135</f>
        <v>0</v>
      </c>
      <c r="K135" s="31"/>
      <c r="L135" s="32"/>
      <c r="M135" s="67"/>
      <c r="N135" s="58"/>
      <c r="O135" s="68"/>
      <c r="P135" s="148">
        <f>P136+P219+P222</f>
        <v>0</v>
      </c>
      <c r="Q135" s="68"/>
      <c r="R135" s="148">
        <f>R136+R219+R222</f>
        <v>0</v>
      </c>
      <c r="S135" s="68"/>
      <c r="T135" s="149">
        <f>T136+T219+T222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72</v>
      </c>
      <c r="AU135" s="16" t="s">
        <v>131</v>
      </c>
      <c r="BK135" s="150">
        <f>BK136+BK219+BK222</f>
        <v>0</v>
      </c>
    </row>
    <row r="136" spans="1:65" s="12" customFormat="1" ht="25.9" customHeight="1">
      <c r="B136" s="151"/>
      <c r="D136" s="152" t="s">
        <v>72</v>
      </c>
      <c r="E136" s="153" t="s">
        <v>286</v>
      </c>
      <c r="F136" s="153" t="s">
        <v>726</v>
      </c>
      <c r="I136" s="154"/>
      <c r="J136" s="155">
        <f>BK136</f>
        <v>0</v>
      </c>
      <c r="L136" s="151"/>
      <c r="M136" s="156"/>
      <c r="N136" s="157"/>
      <c r="O136" s="157"/>
      <c r="P136" s="158">
        <f>P137+P143+P166+P187+P209+P214</f>
        <v>0</v>
      </c>
      <c r="Q136" s="157"/>
      <c r="R136" s="158">
        <f>R137+R143+R166+R187+R209+R214</f>
        <v>0</v>
      </c>
      <c r="S136" s="157"/>
      <c r="T136" s="159">
        <f>T137+T143+T166+T187+T209+T214</f>
        <v>0</v>
      </c>
      <c r="AR136" s="152" t="s">
        <v>151</v>
      </c>
      <c r="AT136" s="160" t="s">
        <v>72</v>
      </c>
      <c r="AU136" s="160" t="s">
        <v>73</v>
      </c>
      <c r="AY136" s="152" t="s">
        <v>173</v>
      </c>
      <c r="BK136" s="161">
        <f>BK137+BK143+BK166+BK187+BK209+BK214</f>
        <v>0</v>
      </c>
    </row>
    <row r="137" spans="1:65" s="12" customFormat="1" ht="22.9" customHeight="1">
      <c r="B137" s="151"/>
      <c r="D137" s="152" t="s">
        <v>72</v>
      </c>
      <c r="E137" s="162" t="s">
        <v>766</v>
      </c>
      <c r="F137" s="162" t="s">
        <v>767</v>
      </c>
      <c r="I137" s="154"/>
      <c r="J137" s="163">
        <f>BK137</f>
        <v>0</v>
      </c>
      <c r="L137" s="151"/>
      <c r="M137" s="156"/>
      <c r="N137" s="157"/>
      <c r="O137" s="157"/>
      <c r="P137" s="158">
        <f>SUM(P138:P142)</f>
        <v>0</v>
      </c>
      <c r="Q137" s="157"/>
      <c r="R137" s="158">
        <f>SUM(R138:R142)</f>
        <v>0</v>
      </c>
      <c r="S137" s="157"/>
      <c r="T137" s="159">
        <f>SUM(T138:T142)</f>
        <v>0</v>
      </c>
      <c r="AR137" s="152" t="s">
        <v>151</v>
      </c>
      <c r="AT137" s="160" t="s">
        <v>72</v>
      </c>
      <c r="AU137" s="160" t="s">
        <v>81</v>
      </c>
      <c r="AY137" s="152" t="s">
        <v>173</v>
      </c>
      <c r="BK137" s="161">
        <f>SUM(BK138:BK142)</f>
        <v>0</v>
      </c>
    </row>
    <row r="138" spans="1:65" s="2" customFormat="1" ht="24.2" customHeight="1">
      <c r="A138" s="31"/>
      <c r="B138" s="129"/>
      <c r="C138" s="164" t="s">
        <v>301</v>
      </c>
      <c r="D138" s="164" t="s">
        <v>176</v>
      </c>
      <c r="E138" s="165" t="s">
        <v>2095</v>
      </c>
      <c r="F138" s="166" t="s">
        <v>2096</v>
      </c>
      <c r="G138" s="167" t="s">
        <v>240</v>
      </c>
      <c r="H138" s="168">
        <v>426</v>
      </c>
      <c r="I138" s="169"/>
      <c r="J138" s="170">
        <f>ROUND(I138*H138,2)</f>
        <v>0</v>
      </c>
      <c r="K138" s="171"/>
      <c r="L138" s="32"/>
      <c r="M138" s="172" t="s">
        <v>1</v>
      </c>
      <c r="N138" s="173" t="s">
        <v>39</v>
      </c>
      <c r="O138" s="60"/>
      <c r="P138" s="174">
        <f>O138*H138</f>
        <v>0</v>
      </c>
      <c r="Q138" s="174">
        <v>0</v>
      </c>
      <c r="R138" s="174">
        <f>Q138*H138</f>
        <v>0</v>
      </c>
      <c r="S138" s="174">
        <v>0</v>
      </c>
      <c r="T138" s="17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201</v>
      </c>
      <c r="AT138" s="176" t="s">
        <v>176</v>
      </c>
      <c r="AU138" s="176" t="s">
        <v>151</v>
      </c>
      <c r="AY138" s="16" t="s">
        <v>173</v>
      </c>
      <c r="BE138" s="177">
        <f>IF(N138="základná",J138,0)</f>
        <v>0</v>
      </c>
      <c r="BF138" s="177">
        <f>IF(N138="znížená",J138,0)</f>
        <v>0</v>
      </c>
      <c r="BG138" s="177">
        <f>IF(N138="zákl. prenesená",J138,0)</f>
        <v>0</v>
      </c>
      <c r="BH138" s="177">
        <f>IF(N138="zníž. prenesená",J138,0)</f>
        <v>0</v>
      </c>
      <c r="BI138" s="177">
        <f>IF(N138="nulová",J138,0)</f>
        <v>0</v>
      </c>
      <c r="BJ138" s="16" t="s">
        <v>151</v>
      </c>
      <c r="BK138" s="177">
        <f>ROUND(I138*H138,2)</f>
        <v>0</v>
      </c>
      <c r="BL138" s="16" t="s">
        <v>201</v>
      </c>
      <c r="BM138" s="176" t="s">
        <v>151</v>
      </c>
    </row>
    <row r="139" spans="1:65" s="2" customFormat="1" ht="24.2" customHeight="1">
      <c r="A139" s="31"/>
      <c r="B139" s="129"/>
      <c r="C139" s="183" t="s">
        <v>614</v>
      </c>
      <c r="D139" s="183" t="s">
        <v>407</v>
      </c>
      <c r="E139" s="184" t="s">
        <v>2097</v>
      </c>
      <c r="F139" s="185" t="s">
        <v>2098</v>
      </c>
      <c r="G139" s="186" t="s">
        <v>240</v>
      </c>
      <c r="H139" s="187">
        <v>168.3</v>
      </c>
      <c r="I139" s="188"/>
      <c r="J139" s="189">
        <f>ROUND(I139*H139,2)</f>
        <v>0</v>
      </c>
      <c r="K139" s="190"/>
      <c r="L139" s="191"/>
      <c r="M139" s="192" t="s">
        <v>1</v>
      </c>
      <c r="N139" s="193" t="s">
        <v>39</v>
      </c>
      <c r="O139" s="60"/>
      <c r="P139" s="174">
        <f>O139*H139</f>
        <v>0</v>
      </c>
      <c r="Q139" s="174">
        <v>0</v>
      </c>
      <c r="R139" s="174">
        <f>Q139*H139</f>
        <v>0</v>
      </c>
      <c r="S139" s="174">
        <v>0</v>
      </c>
      <c r="T139" s="17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226</v>
      </c>
      <c r="AT139" s="176" t="s">
        <v>407</v>
      </c>
      <c r="AU139" s="176" t="s">
        <v>151</v>
      </c>
      <c r="AY139" s="16" t="s">
        <v>173</v>
      </c>
      <c r="BE139" s="177">
        <f>IF(N139="základná",J139,0)</f>
        <v>0</v>
      </c>
      <c r="BF139" s="177">
        <f>IF(N139="znížená",J139,0)</f>
        <v>0</v>
      </c>
      <c r="BG139" s="177">
        <f>IF(N139="zákl. prenesená",J139,0)</f>
        <v>0</v>
      </c>
      <c r="BH139" s="177">
        <f>IF(N139="zníž. prenesená",J139,0)</f>
        <v>0</v>
      </c>
      <c r="BI139" s="177">
        <f>IF(N139="nulová",J139,0)</f>
        <v>0</v>
      </c>
      <c r="BJ139" s="16" t="s">
        <v>151</v>
      </c>
      <c r="BK139" s="177">
        <f>ROUND(I139*H139,2)</f>
        <v>0</v>
      </c>
      <c r="BL139" s="16" t="s">
        <v>201</v>
      </c>
      <c r="BM139" s="176" t="s">
        <v>180</v>
      </c>
    </row>
    <row r="140" spans="1:65" s="2" customFormat="1" ht="24.2" customHeight="1">
      <c r="A140" s="31"/>
      <c r="B140" s="129"/>
      <c r="C140" s="183" t="s">
        <v>304</v>
      </c>
      <c r="D140" s="183" t="s">
        <v>407</v>
      </c>
      <c r="E140" s="184" t="s">
        <v>2099</v>
      </c>
      <c r="F140" s="185" t="s">
        <v>2100</v>
      </c>
      <c r="G140" s="186" t="s">
        <v>240</v>
      </c>
      <c r="H140" s="187">
        <v>169.32</v>
      </c>
      <c r="I140" s="188"/>
      <c r="J140" s="189">
        <f>ROUND(I140*H140,2)</f>
        <v>0</v>
      </c>
      <c r="K140" s="190"/>
      <c r="L140" s="191"/>
      <c r="M140" s="192" t="s">
        <v>1</v>
      </c>
      <c r="N140" s="193" t="s">
        <v>39</v>
      </c>
      <c r="O140" s="60"/>
      <c r="P140" s="174">
        <f>O140*H140</f>
        <v>0</v>
      </c>
      <c r="Q140" s="174">
        <v>0</v>
      </c>
      <c r="R140" s="174">
        <f>Q140*H140</f>
        <v>0</v>
      </c>
      <c r="S140" s="174">
        <v>0</v>
      </c>
      <c r="T140" s="17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226</v>
      </c>
      <c r="AT140" s="176" t="s">
        <v>407</v>
      </c>
      <c r="AU140" s="176" t="s">
        <v>151</v>
      </c>
      <c r="AY140" s="16" t="s">
        <v>173</v>
      </c>
      <c r="BE140" s="177">
        <f>IF(N140="základná",J140,0)</f>
        <v>0</v>
      </c>
      <c r="BF140" s="177">
        <f>IF(N140="znížená",J140,0)</f>
        <v>0</v>
      </c>
      <c r="BG140" s="177">
        <f>IF(N140="zákl. prenesená",J140,0)</f>
        <v>0</v>
      </c>
      <c r="BH140" s="177">
        <f>IF(N140="zníž. prenesená",J140,0)</f>
        <v>0</v>
      </c>
      <c r="BI140" s="177">
        <f>IF(N140="nulová",J140,0)</f>
        <v>0</v>
      </c>
      <c r="BJ140" s="16" t="s">
        <v>151</v>
      </c>
      <c r="BK140" s="177">
        <f>ROUND(I140*H140,2)</f>
        <v>0</v>
      </c>
      <c r="BL140" s="16" t="s">
        <v>201</v>
      </c>
      <c r="BM140" s="176" t="s">
        <v>187</v>
      </c>
    </row>
    <row r="141" spans="1:65" s="2" customFormat="1" ht="24.2" customHeight="1">
      <c r="A141" s="31"/>
      <c r="B141" s="129"/>
      <c r="C141" s="183" t="s">
        <v>621</v>
      </c>
      <c r="D141" s="183" t="s">
        <v>407</v>
      </c>
      <c r="E141" s="184" t="s">
        <v>2101</v>
      </c>
      <c r="F141" s="185" t="s">
        <v>2102</v>
      </c>
      <c r="G141" s="186" t="s">
        <v>240</v>
      </c>
      <c r="H141" s="187">
        <v>96.9</v>
      </c>
      <c r="I141" s="188"/>
      <c r="J141" s="189">
        <f>ROUND(I141*H141,2)</f>
        <v>0</v>
      </c>
      <c r="K141" s="190"/>
      <c r="L141" s="191"/>
      <c r="M141" s="192" t="s">
        <v>1</v>
      </c>
      <c r="N141" s="193" t="s">
        <v>39</v>
      </c>
      <c r="O141" s="60"/>
      <c r="P141" s="174">
        <f>O141*H141</f>
        <v>0</v>
      </c>
      <c r="Q141" s="174">
        <v>0</v>
      </c>
      <c r="R141" s="174">
        <f>Q141*H141</f>
        <v>0</v>
      </c>
      <c r="S141" s="174">
        <v>0</v>
      </c>
      <c r="T141" s="17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226</v>
      </c>
      <c r="AT141" s="176" t="s">
        <v>407</v>
      </c>
      <c r="AU141" s="176" t="s">
        <v>151</v>
      </c>
      <c r="AY141" s="16" t="s">
        <v>173</v>
      </c>
      <c r="BE141" s="177">
        <f>IF(N141="základná",J141,0)</f>
        <v>0</v>
      </c>
      <c r="BF141" s="177">
        <f>IF(N141="znížená",J141,0)</f>
        <v>0</v>
      </c>
      <c r="BG141" s="177">
        <f>IF(N141="zákl. prenesená",J141,0)</f>
        <v>0</v>
      </c>
      <c r="BH141" s="177">
        <f>IF(N141="zníž. prenesená",J141,0)</f>
        <v>0</v>
      </c>
      <c r="BI141" s="177">
        <f>IF(N141="nulová",J141,0)</f>
        <v>0</v>
      </c>
      <c r="BJ141" s="16" t="s">
        <v>151</v>
      </c>
      <c r="BK141" s="177">
        <f>ROUND(I141*H141,2)</f>
        <v>0</v>
      </c>
      <c r="BL141" s="16" t="s">
        <v>201</v>
      </c>
      <c r="BM141" s="176" t="s">
        <v>190</v>
      </c>
    </row>
    <row r="142" spans="1:65" s="2" customFormat="1" ht="24.2" customHeight="1">
      <c r="A142" s="31"/>
      <c r="B142" s="129"/>
      <c r="C142" s="164" t="s">
        <v>308</v>
      </c>
      <c r="D142" s="164" t="s">
        <v>176</v>
      </c>
      <c r="E142" s="165" t="s">
        <v>2103</v>
      </c>
      <c r="F142" s="166" t="s">
        <v>2104</v>
      </c>
      <c r="G142" s="167" t="s">
        <v>764</v>
      </c>
      <c r="H142" s="211"/>
      <c r="I142" s="169"/>
      <c r="J142" s="170">
        <f>ROUND(I142*H142,2)</f>
        <v>0</v>
      </c>
      <c r="K142" s="171"/>
      <c r="L142" s="32"/>
      <c r="M142" s="172" t="s">
        <v>1</v>
      </c>
      <c r="N142" s="173" t="s">
        <v>39</v>
      </c>
      <c r="O142" s="60"/>
      <c r="P142" s="174">
        <f>O142*H142</f>
        <v>0</v>
      </c>
      <c r="Q142" s="174">
        <v>0</v>
      </c>
      <c r="R142" s="174">
        <f>Q142*H142</f>
        <v>0</v>
      </c>
      <c r="S142" s="174">
        <v>0</v>
      </c>
      <c r="T142" s="175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201</v>
      </c>
      <c r="AT142" s="176" t="s">
        <v>176</v>
      </c>
      <c r="AU142" s="176" t="s">
        <v>151</v>
      </c>
      <c r="AY142" s="16" t="s">
        <v>173</v>
      </c>
      <c r="BE142" s="177">
        <f>IF(N142="základná",J142,0)</f>
        <v>0</v>
      </c>
      <c r="BF142" s="177">
        <f>IF(N142="znížená",J142,0)</f>
        <v>0</v>
      </c>
      <c r="BG142" s="177">
        <f>IF(N142="zákl. prenesená",J142,0)</f>
        <v>0</v>
      </c>
      <c r="BH142" s="177">
        <f>IF(N142="zníž. prenesená",J142,0)</f>
        <v>0</v>
      </c>
      <c r="BI142" s="177">
        <f>IF(N142="nulová",J142,0)</f>
        <v>0</v>
      </c>
      <c r="BJ142" s="16" t="s">
        <v>151</v>
      </c>
      <c r="BK142" s="177">
        <f>ROUND(I142*H142,2)</f>
        <v>0</v>
      </c>
      <c r="BL142" s="16" t="s">
        <v>201</v>
      </c>
      <c r="BM142" s="176" t="s">
        <v>110</v>
      </c>
    </row>
    <row r="143" spans="1:65" s="12" customFormat="1" ht="22.9" customHeight="1">
      <c r="B143" s="151"/>
      <c r="D143" s="152" t="s">
        <v>72</v>
      </c>
      <c r="E143" s="162" t="s">
        <v>312</v>
      </c>
      <c r="F143" s="162" t="s">
        <v>2105</v>
      </c>
      <c r="I143" s="154"/>
      <c r="J143" s="163">
        <f>BK143</f>
        <v>0</v>
      </c>
      <c r="L143" s="151"/>
      <c r="M143" s="156"/>
      <c r="N143" s="157"/>
      <c r="O143" s="157"/>
      <c r="P143" s="158">
        <f>SUM(P144:P165)</f>
        <v>0</v>
      </c>
      <c r="Q143" s="157"/>
      <c r="R143" s="158">
        <f>SUM(R144:R165)</f>
        <v>0</v>
      </c>
      <c r="S143" s="157"/>
      <c r="T143" s="159">
        <f>SUM(T144:T165)</f>
        <v>0</v>
      </c>
      <c r="AR143" s="152" t="s">
        <v>151</v>
      </c>
      <c r="AT143" s="160" t="s">
        <v>72</v>
      </c>
      <c r="AU143" s="160" t="s">
        <v>81</v>
      </c>
      <c r="AY143" s="152" t="s">
        <v>173</v>
      </c>
      <c r="BK143" s="161">
        <f>SUM(BK144:BK165)</f>
        <v>0</v>
      </c>
    </row>
    <row r="144" spans="1:65" s="2" customFormat="1" ht="24.2" customHeight="1">
      <c r="A144" s="31"/>
      <c r="B144" s="129"/>
      <c r="C144" s="164" t="s">
        <v>81</v>
      </c>
      <c r="D144" s="164" t="s">
        <v>176</v>
      </c>
      <c r="E144" s="165" t="s">
        <v>2106</v>
      </c>
      <c r="F144" s="166" t="s">
        <v>2107</v>
      </c>
      <c r="G144" s="167" t="s">
        <v>240</v>
      </c>
      <c r="H144" s="168">
        <v>18</v>
      </c>
      <c r="I144" s="169"/>
      <c r="J144" s="170">
        <f t="shared" ref="J144:J165" si="5">ROUND(I144*H144,2)</f>
        <v>0</v>
      </c>
      <c r="K144" s="171"/>
      <c r="L144" s="32"/>
      <c r="M144" s="172" t="s">
        <v>1</v>
      </c>
      <c r="N144" s="173" t="s">
        <v>39</v>
      </c>
      <c r="O144" s="60"/>
      <c r="P144" s="174">
        <f t="shared" ref="P144:P165" si="6">O144*H144</f>
        <v>0</v>
      </c>
      <c r="Q144" s="174">
        <v>0</v>
      </c>
      <c r="R144" s="174">
        <f t="shared" ref="R144:R165" si="7">Q144*H144</f>
        <v>0</v>
      </c>
      <c r="S144" s="174">
        <v>0</v>
      </c>
      <c r="T144" s="175">
        <f t="shared" ref="T144:T165" si="8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201</v>
      </c>
      <c r="AT144" s="176" t="s">
        <v>176</v>
      </c>
      <c r="AU144" s="176" t="s">
        <v>151</v>
      </c>
      <c r="AY144" s="16" t="s">
        <v>173</v>
      </c>
      <c r="BE144" s="177">
        <f t="shared" ref="BE144:BE165" si="9">IF(N144="základná",J144,0)</f>
        <v>0</v>
      </c>
      <c r="BF144" s="177">
        <f t="shared" ref="BF144:BF165" si="10">IF(N144="znížená",J144,0)</f>
        <v>0</v>
      </c>
      <c r="BG144" s="177">
        <f t="shared" ref="BG144:BG165" si="11">IF(N144="zákl. prenesená",J144,0)</f>
        <v>0</v>
      </c>
      <c r="BH144" s="177">
        <f t="shared" ref="BH144:BH165" si="12">IF(N144="zníž. prenesená",J144,0)</f>
        <v>0</v>
      </c>
      <c r="BI144" s="177">
        <f t="shared" ref="BI144:BI165" si="13">IF(N144="nulová",J144,0)</f>
        <v>0</v>
      </c>
      <c r="BJ144" s="16" t="s">
        <v>151</v>
      </c>
      <c r="BK144" s="177">
        <f t="shared" ref="BK144:BK165" si="14">ROUND(I144*H144,2)</f>
        <v>0</v>
      </c>
      <c r="BL144" s="16" t="s">
        <v>201</v>
      </c>
      <c r="BM144" s="176" t="s">
        <v>113</v>
      </c>
    </row>
    <row r="145" spans="1:65" s="2" customFormat="1" ht="24.2" customHeight="1">
      <c r="A145" s="31"/>
      <c r="B145" s="129"/>
      <c r="C145" s="164" t="s">
        <v>151</v>
      </c>
      <c r="D145" s="164" t="s">
        <v>176</v>
      </c>
      <c r="E145" s="165" t="s">
        <v>2108</v>
      </c>
      <c r="F145" s="166" t="s">
        <v>2109</v>
      </c>
      <c r="G145" s="167" t="s">
        <v>240</v>
      </c>
      <c r="H145" s="168">
        <v>60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39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201</v>
      </c>
      <c r="AT145" s="176" t="s">
        <v>176</v>
      </c>
      <c r="AU145" s="176" t="s">
        <v>151</v>
      </c>
      <c r="AY145" s="16" t="s">
        <v>173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151</v>
      </c>
      <c r="BK145" s="177">
        <f t="shared" si="14"/>
        <v>0</v>
      </c>
      <c r="BL145" s="16" t="s">
        <v>201</v>
      </c>
      <c r="BM145" s="176" t="s">
        <v>119</v>
      </c>
    </row>
    <row r="146" spans="1:65" s="2" customFormat="1" ht="24.2" customHeight="1">
      <c r="A146" s="31"/>
      <c r="B146" s="129"/>
      <c r="C146" s="164" t="s">
        <v>183</v>
      </c>
      <c r="D146" s="164" t="s">
        <v>176</v>
      </c>
      <c r="E146" s="165" t="s">
        <v>2110</v>
      </c>
      <c r="F146" s="166" t="s">
        <v>2111</v>
      </c>
      <c r="G146" s="167" t="s">
        <v>240</v>
      </c>
      <c r="H146" s="168">
        <v>90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39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201</v>
      </c>
      <c r="AT146" s="176" t="s">
        <v>176</v>
      </c>
      <c r="AU146" s="176" t="s">
        <v>151</v>
      </c>
      <c r="AY146" s="16" t="s">
        <v>173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151</v>
      </c>
      <c r="BK146" s="177">
        <f t="shared" si="14"/>
        <v>0</v>
      </c>
      <c r="BL146" s="16" t="s">
        <v>201</v>
      </c>
      <c r="BM146" s="176" t="s">
        <v>201</v>
      </c>
    </row>
    <row r="147" spans="1:65" s="2" customFormat="1" ht="24.2" customHeight="1">
      <c r="A147" s="31"/>
      <c r="B147" s="129"/>
      <c r="C147" s="164" t="s">
        <v>180</v>
      </c>
      <c r="D147" s="164" t="s">
        <v>176</v>
      </c>
      <c r="E147" s="165" t="s">
        <v>2112</v>
      </c>
      <c r="F147" s="166" t="s">
        <v>2113</v>
      </c>
      <c r="G147" s="167" t="s">
        <v>240</v>
      </c>
      <c r="H147" s="168">
        <v>140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39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201</v>
      </c>
      <c r="AT147" s="176" t="s">
        <v>176</v>
      </c>
      <c r="AU147" s="176" t="s">
        <v>151</v>
      </c>
      <c r="AY147" s="16" t="s">
        <v>173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151</v>
      </c>
      <c r="BK147" s="177">
        <f t="shared" si="14"/>
        <v>0</v>
      </c>
      <c r="BL147" s="16" t="s">
        <v>201</v>
      </c>
      <c r="BM147" s="176" t="s">
        <v>204</v>
      </c>
    </row>
    <row r="148" spans="1:65" s="2" customFormat="1" ht="24.2" customHeight="1">
      <c r="A148" s="31"/>
      <c r="B148" s="129"/>
      <c r="C148" s="164" t="s">
        <v>191</v>
      </c>
      <c r="D148" s="164" t="s">
        <v>176</v>
      </c>
      <c r="E148" s="165" t="s">
        <v>2114</v>
      </c>
      <c r="F148" s="166" t="s">
        <v>2115</v>
      </c>
      <c r="G148" s="167" t="s">
        <v>240</v>
      </c>
      <c r="H148" s="168">
        <v>95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39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201</v>
      </c>
      <c r="AT148" s="176" t="s">
        <v>176</v>
      </c>
      <c r="AU148" s="176" t="s">
        <v>151</v>
      </c>
      <c r="AY148" s="16" t="s">
        <v>173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151</v>
      </c>
      <c r="BK148" s="177">
        <f t="shared" si="14"/>
        <v>0</v>
      </c>
      <c r="BL148" s="16" t="s">
        <v>201</v>
      </c>
      <c r="BM148" s="176" t="s">
        <v>7</v>
      </c>
    </row>
    <row r="149" spans="1:65" s="2" customFormat="1" ht="24.2" customHeight="1">
      <c r="A149" s="31"/>
      <c r="B149" s="129"/>
      <c r="C149" s="164" t="s">
        <v>187</v>
      </c>
      <c r="D149" s="164" t="s">
        <v>176</v>
      </c>
      <c r="E149" s="165" t="s">
        <v>2116</v>
      </c>
      <c r="F149" s="166" t="s">
        <v>2117</v>
      </c>
      <c r="G149" s="167" t="s">
        <v>240</v>
      </c>
      <c r="H149" s="168">
        <v>166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39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201</v>
      </c>
      <c r="AT149" s="176" t="s">
        <v>176</v>
      </c>
      <c r="AU149" s="176" t="s">
        <v>151</v>
      </c>
      <c r="AY149" s="16" t="s">
        <v>173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151</v>
      </c>
      <c r="BK149" s="177">
        <f t="shared" si="14"/>
        <v>0</v>
      </c>
      <c r="BL149" s="16" t="s">
        <v>201</v>
      </c>
      <c r="BM149" s="176" t="s">
        <v>210</v>
      </c>
    </row>
    <row r="150" spans="1:65" s="2" customFormat="1" ht="24.2" customHeight="1">
      <c r="A150" s="31"/>
      <c r="B150" s="129"/>
      <c r="C150" s="164" t="s">
        <v>196</v>
      </c>
      <c r="D150" s="164" t="s">
        <v>176</v>
      </c>
      <c r="E150" s="165" t="s">
        <v>2118</v>
      </c>
      <c r="F150" s="166" t="s">
        <v>2119</v>
      </c>
      <c r="G150" s="167" t="s">
        <v>240</v>
      </c>
      <c r="H150" s="168">
        <v>165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39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201</v>
      </c>
      <c r="AT150" s="176" t="s">
        <v>176</v>
      </c>
      <c r="AU150" s="176" t="s">
        <v>151</v>
      </c>
      <c r="AY150" s="16" t="s">
        <v>173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151</v>
      </c>
      <c r="BK150" s="177">
        <f t="shared" si="14"/>
        <v>0</v>
      </c>
      <c r="BL150" s="16" t="s">
        <v>201</v>
      </c>
      <c r="BM150" s="176" t="s">
        <v>213</v>
      </c>
    </row>
    <row r="151" spans="1:65" s="2" customFormat="1" ht="24.2" customHeight="1">
      <c r="A151" s="31"/>
      <c r="B151" s="129"/>
      <c r="C151" s="164" t="s">
        <v>190</v>
      </c>
      <c r="D151" s="164" t="s">
        <v>176</v>
      </c>
      <c r="E151" s="165" t="s">
        <v>2120</v>
      </c>
      <c r="F151" s="166" t="s">
        <v>2121</v>
      </c>
      <c r="G151" s="167" t="s">
        <v>245</v>
      </c>
      <c r="H151" s="168">
        <v>104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39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201</v>
      </c>
      <c r="AT151" s="176" t="s">
        <v>176</v>
      </c>
      <c r="AU151" s="176" t="s">
        <v>151</v>
      </c>
      <c r="AY151" s="16" t="s">
        <v>173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151</v>
      </c>
      <c r="BK151" s="177">
        <f t="shared" si="14"/>
        <v>0</v>
      </c>
      <c r="BL151" s="16" t="s">
        <v>201</v>
      </c>
      <c r="BM151" s="176" t="s">
        <v>216</v>
      </c>
    </row>
    <row r="152" spans="1:65" s="2" customFormat="1" ht="16.5" customHeight="1">
      <c r="A152" s="31"/>
      <c r="B152" s="129"/>
      <c r="C152" s="183" t="s">
        <v>110</v>
      </c>
      <c r="D152" s="183" t="s">
        <v>407</v>
      </c>
      <c r="E152" s="184" t="s">
        <v>2122</v>
      </c>
      <c r="F152" s="185" t="s">
        <v>2123</v>
      </c>
      <c r="G152" s="186" t="s">
        <v>245</v>
      </c>
      <c r="H152" s="187">
        <v>20</v>
      </c>
      <c r="I152" s="188"/>
      <c r="J152" s="189">
        <f t="shared" si="5"/>
        <v>0</v>
      </c>
      <c r="K152" s="190"/>
      <c r="L152" s="191"/>
      <c r="M152" s="192" t="s">
        <v>1</v>
      </c>
      <c r="N152" s="193" t="s">
        <v>39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226</v>
      </c>
      <c r="AT152" s="176" t="s">
        <v>407</v>
      </c>
      <c r="AU152" s="176" t="s">
        <v>151</v>
      </c>
      <c r="AY152" s="16" t="s">
        <v>173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151</v>
      </c>
      <c r="BK152" s="177">
        <f t="shared" si="14"/>
        <v>0</v>
      </c>
      <c r="BL152" s="16" t="s">
        <v>201</v>
      </c>
      <c r="BM152" s="176" t="s">
        <v>219</v>
      </c>
    </row>
    <row r="153" spans="1:65" s="2" customFormat="1" ht="24.2" customHeight="1">
      <c r="A153" s="31"/>
      <c r="B153" s="129"/>
      <c r="C153" s="183" t="s">
        <v>174</v>
      </c>
      <c r="D153" s="183" t="s">
        <v>407</v>
      </c>
      <c r="E153" s="184" t="s">
        <v>2124</v>
      </c>
      <c r="F153" s="185" t="s">
        <v>2125</v>
      </c>
      <c r="G153" s="186" t="s">
        <v>245</v>
      </c>
      <c r="H153" s="187">
        <v>8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39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226</v>
      </c>
      <c r="AT153" s="176" t="s">
        <v>407</v>
      </c>
      <c r="AU153" s="176" t="s">
        <v>151</v>
      </c>
      <c r="AY153" s="16" t="s">
        <v>173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151</v>
      </c>
      <c r="BK153" s="177">
        <f t="shared" si="14"/>
        <v>0</v>
      </c>
      <c r="BL153" s="16" t="s">
        <v>201</v>
      </c>
      <c r="BM153" s="176" t="s">
        <v>223</v>
      </c>
    </row>
    <row r="154" spans="1:65" s="2" customFormat="1" ht="24.2" customHeight="1">
      <c r="A154" s="31"/>
      <c r="B154" s="129"/>
      <c r="C154" s="183" t="s">
        <v>207</v>
      </c>
      <c r="D154" s="183" t="s">
        <v>407</v>
      </c>
      <c r="E154" s="184" t="s">
        <v>2126</v>
      </c>
      <c r="F154" s="185" t="s">
        <v>2127</v>
      </c>
      <c r="G154" s="186" t="s">
        <v>245</v>
      </c>
      <c r="H154" s="187">
        <v>40</v>
      </c>
      <c r="I154" s="188"/>
      <c r="J154" s="189">
        <f t="shared" si="5"/>
        <v>0</v>
      </c>
      <c r="K154" s="190"/>
      <c r="L154" s="191"/>
      <c r="M154" s="192" t="s">
        <v>1</v>
      </c>
      <c r="N154" s="193" t="s">
        <v>39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226</v>
      </c>
      <c r="AT154" s="176" t="s">
        <v>407</v>
      </c>
      <c r="AU154" s="176" t="s">
        <v>151</v>
      </c>
      <c r="AY154" s="16" t="s">
        <v>173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151</v>
      </c>
      <c r="BK154" s="177">
        <f t="shared" si="14"/>
        <v>0</v>
      </c>
      <c r="BL154" s="16" t="s">
        <v>201</v>
      </c>
      <c r="BM154" s="176" t="s">
        <v>226</v>
      </c>
    </row>
    <row r="155" spans="1:65" s="2" customFormat="1" ht="24.2" customHeight="1">
      <c r="A155" s="31"/>
      <c r="B155" s="129"/>
      <c r="C155" s="183" t="s">
        <v>113</v>
      </c>
      <c r="D155" s="183" t="s">
        <v>407</v>
      </c>
      <c r="E155" s="184" t="s">
        <v>2128</v>
      </c>
      <c r="F155" s="185" t="s">
        <v>2129</v>
      </c>
      <c r="G155" s="186" t="s">
        <v>245</v>
      </c>
      <c r="H155" s="187">
        <v>36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39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226</v>
      </c>
      <c r="AT155" s="176" t="s">
        <v>407</v>
      </c>
      <c r="AU155" s="176" t="s">
        <v>151</v>
      </c>
      <c r="AY155" s="16" t="s">
        <v>173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151</v>
      </c>
      <c r="BK155" s="177">
        <f t="shared" si="14"/>
        <v>0</v>
      </c>
      <c r="BL155" s="16" t="s">
        <v>201</v>
      </c>
      <c r="BM155" s="176" t="s">
        <v>230</v>
      </c>
    </row>
    <row r="156" spans="1:65" s="2" customFormat="1" ht="24.2" customHeight="1">
      <c r="A156" s="31"/>
      <c r="B156" s="129"/>
      <c r="C156" s="164" t="s">
        <v>7</v>
      </c>
      <c r="D156" s="164" t="s">
        <v>176</v>
      </c>
      <c r="E156" s="165" t="s">
        <v>2130</v>
      </c>
      <c r="F156" s="166" t="s">
        <v>2131</v>
      </c>
      <c r="G156" s="167" t="s">
        <v>245</v>
      </c>
      <c r="H156" s="168">
        <v>28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39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201</v>
      </c>
      <c r="AT156" s="176" t="s">
        <v>176</v>
      </c>
      <c r="AU156" s="176" t="s">
        <v>151</v>
      </c>
      <c r="AY156" s="16" t="s">
        <v>173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151</v>
      </c>
      <c r="BK156" s="177">
        <f t="shared" si="14"/>
        <v>0</v>
      </c>
      <c r="BL156" s="16" t="s">
        <v>201</v>
      </c>
      <c r="BM156" s="176" t="s">
        <v>233</v>
      </c>
    </row>
    <row r="157" spans="1:65" s="2" customFormat="1" ht="24.2" customHeight="1">
      <c r="A157" s="31"/>
      <c r="B157" s="129"/>
      <c r="C157" s="183" t="s">
        <v>116</v>
      </c>
      <c r="D157" s="183" t="s">
        <v>407</v>
      </c>
      <c r="E157" s="184" t="s">
        <v>2132</v>
      </c>
      <c r="F157" s="185" t="s">
        <v>2133</v>
      </c>
      <c r="G157" s="186" t="s">
        <v>245</v>
      </c>
      <c r="H157" s="187">
        <v>28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39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226</v>
      </c>
      <c r="AT157" s="176" t="s">
        <v>407</v>
      </c>
      <c r="AU157" s="176" t="s">
        <v>151</v>
      </c>
      <c r="AY157" s="16" t="s">
        <v>173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151</v>
      </c>
      <c r="BK157" s="177">
        <f t="shared" si="14"/>
        <v>0</v>
      </c>
      <c r="BL157" s="16" t="s">
        <v>201</v>
      </c>
      <c r="BM157" s="176" t="s">
        <v>237</v>
      </c>
    </row>
    <row r="158" spans="1:65" s="2" customFormat="1" ht="24.2" customHeight="1">
      <c r="A158" s="31"/>
      <c r="B158" s="129"/>
      <c r="C158" s="164" t="s">
        <v>234</v>
      </c>
      <c r="D158" s="164" t="s">
        <v>176</v>
      </c>
      <c r="E158" s="165" t="s">
        <v>2134</v>
      </c>
      <c r="F158" s="166" t="s">
        <v>2135</v>
      </c>
      <c r="G158" s="167" t="s">
        <v>245</v>
      </c>
      <c r="H158" s="168">
        <v>34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39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201</v>
      </c>
      <c r="AT158" s="176" t="s">
        <v>176</v>
      </c>
      <c r="AU158" s="176" t="s">
        <v>151</v>
      </c>
      <c r="AY158" s="16" t="s">
        <v>173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151</v>
      </c>
      <c r="BK158" s="177">
        <f t="shared" si="14"/>
        <v>0</v>
      </c>
      <c r="BL158" s="16" t="s">
        <v>201</v>
      </c>
      <c r="BM158" s="176" t="s">
        <v>241</v>
      </c>
    </row>
    <row r="159" spans="1:65" s="2" customFormat="1" ht="24.2" customHeight="1">
      <c r="A159" s="31"/>
      <c r="B159" s="129"/>
      <c r="C159" s="183" t="s">
        <v>119</v>
      </c>
      <c r="D159" s="183" t="s">
        <v>407</v>
      </c>
      <c r="E159" s="184" t="s">
        <v>2136</v>
      </c>
      <c r="F159" s="185" t="s">
        <v>2137</v>
      </c>
      <c r="G159" s="186" t="s">
        <v>245</v>
      </c>
      <c r="H159" s="187">
        <v>34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39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226</v>
      </c>
      <c r="AT159" s="176" t="s">
        <v>407</v>
      </c>
      <c r="AU159" s="176" t="s">
        <v>151</v>
      </c>
      <c r="AY159" s="16" t="s">
        <v>173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151</v>
      </c>
      <c r="BK159" s="177">
        <f t="shared" si="14"/>
        <v>0</v>
      </c>
      <c r="BL159" s="16" t="s">
        <v>201</v>
      </c>
      <c r="BM159" s="176" t="s">
        <v>246</v>
      </c>
    </row>
    <row r="160" spans="1:65" s="2" customFormat="1" ht="24.2" customHeight="1">
      <c r="A160" s="31"/>
      <c r="B160" s="129"/>
      <c r="C160" s="164" t="s">
        <v>204</v>
      </c>
      <c r="D160" s="164" t="s">
        <v>176</v>
      </c>
      <c r="E160" s="165" t="s">
        <v>2138</v>
      </c>
      <c r="F160" s="166" t="s">
        <v>2139</v>
      </c>
      <c r="G160" s="167" t="s">
        <v>245</v>
      </c>
      <c r="H160" s="168">
        <v>55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39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201</v>
      </c>
      <c r="AT160" s="176" t="s">
        <v>176</v>
      </c>
      <c r="AU160" s="176" t="s">
        <v>151</v>
      </c>
      <c r="AY160" s="16" t="s">
        <v>173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151</v>
      </c>
      <c r="BK160" s="177">
        <f t="shared" si="14"/>
        <v>0</v>
      </c>
      <c r="BL160" s="16" t="s">
        <v>201</v>
      </c>
      <c r="BM160" s="176" t="s">
        <v>249</v>
      </c>
    </row>
    <row r="161" spans="1:65" s="2" customFormat="1" ht="24.2" customHeight="1">
      <c r="A161" s="31"/>
      <c r="B161" s="129"/>
      <c r="C161" s="183" t="s">
        <v>220</v>
      </c>
      <c r="D161" s="183" t="s">
        <v>407</v>
      </c>
      <c r="E161" s="184" t="s">
        <v>2140</v>
      </c>
      <c r="F161" s="185" t="s">
        <v>2141</v>
      </c>
      <c r="G161" s="186" t="s">
        <v>245</v>
      </c>
      <c r="H161" s="187">
        <v>55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39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226</v>
      </c>
      <c r="AT161" s="176" t="s">
        <v>407</v>
      </c>
      <c r="AU161" s="176" t="s">
        <v>151</v>
      </c>
      <c r="AY161" s="16" t="s">
        <v>173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151</v>
      </c>
      <c r="BK161" s="177">
        <f t="shared" si="14"/>
        <v>0</v>
      </c>
      <c r="BL161" s="16" t="s">
        <v>201</v>
      </c>
      <c r="BM161" s="176" t="s">
        <v>253</v>
      </c>
    </row>
    <row r="162" spans="1:65" s="2" customFormat="1" ht="24.2" customHeight="1">
      <c r="A162" s="31"/>
      <c r="B162" s="129"/>
      <c r="C162" s="164" t="s">
        <v>227</v>
      </c>
      <c r="D162" s="164" t="s">
        <v>176</v>
      </c>
      <c r="E162" s="165" t="s">
        <v>2142</v>
      </c>
      <c r="F162" s="166" t="s">
        <v>2143</v>
      </c>
      <c r="G162" s="167" t="s">
        <v>245</v>
      </c>
      <c r="H162" s="168">
        <v>30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39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201</v>
      </c>
      <c r="AT162" s="176" t="s">
        <v>176</v>
      </c>
      <c r="AU162" s="176" t="s">
        <v>151</v>
      </c>
      <c r="AY162" s="16" t="s">
        <v>173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151</v>
      </c>
      <c r="BK162" s="177">
        <f t="shared" si="14"/>
        <v>0</v>
      </c>
      <c r="BL162" s="16" t="s">
        <v>201</v>
      </c>
      <c r="BM162" s="176" t="s">
        <v>256</v>
      </c>
    </row>
    <row r="163" spans="1:65" s="2" customFormat="1" ht="24.2" customHeight="1">
      <c r="A163" s="31"/>
      <c r="B163" s="129"/>
      <c r="C163" s="183" t="s">
        <v>201</v>
      </c>
      <c r="D163" s="183" t="s">
        <v>407</v>
      </c>
      <c r="E163" s="184" t="s">
        <v>2144</v>
      </c>
      <c r="F163" s="185" t="s">
        <v>2145</v>
      </c>
      <c r="G163" s="186" t="s">
        <v>245</v>
      </c>
      <c r="H163" s="187">
        <v>30</v>
      </c>
      <c r="I163" s="188"/>
      <c r="J163" s="189">
        <f t="shared" si="5"/>
        <v>0</v>
      </c>
      <c r="K163" s="190"/>
      <c r="L163" s="191"/>
      <c r="M163" s="192" t="s">
        <v>1</v>
      </c>
      <c r="N163" s="193" t="s">
        <v>39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226</v>
      </c>
      <c r="AT163" s="176" t="s">
        <v>407</v>
      </c>
      <c r="AU163" s="176" t="s">
        <v>151</v>
      </c>
      <c r="AY163" s="16" t="s">
        <v>173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151</v>
      </c>
      <c r="BK163" s="177">
        <f t="shared" si="14"/>
        <v>0</v>
      </c>
      <c r="BL163" s="16" t="s">
        <v>201</v>
      </c>
      <c r="BM163" s="176" t="s">
        <v>260</v>
      </c>
    </row>
    <row r="164" spans="1:65" s="2" customFormat="1" ht="24.2" customHeight="1">
      <c r="A164" s="31"/>
      <c r="B164" s="129"/>
      <c r="C164" s="164" t="s">
        <v>242</v>
      </c>
      <c r="D164" s="164" t="s">
        <v>176</v>
      </c>
      <c r="E164" s="165" t="s">
        <v>2146</v>
      </c>
      <c r="F164" s="166" t="s">
        <v>2147</v>
      </c>
      <c r="G164" s="167" t="s">
        <v>240</v>
      </c>
      <c r="H164" s="168">
        <v>764</v>
      </c>
      <c r="I164" s="169"/>
      <c r="J164" s="170">
        <f t="shared" si="5"/>
        <v>0</v>
      </c>
      <c r="K164" s="171"/>
      <c r="L164" s="32"/>
      <c r="M164" s="172" t="s">
        <v>1</v>
      </c>
      <c r="N164" s="173" t="s">
        <v>39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201</v>
      </c>
      <c r="AT164" s="176" t="s">
        <v>176</v>
      </c>
      <c r="AU164" s="176" t="s">
        <v>151</v>
      </c>
      <c r="AY164" s="16" t="s">
        <v>173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151</v>
      </c>
      <c r="BK164" s="177">
        <f t="shared" si="14"/>
        <v>0</v>
      </c>
      <c r="BL164" s="16" t="s">
        <v>201</v>
      </c>
      <c r="BM164" s="176" t="s">
        <v>263</v>
      </c>
    </row>
    <row r="165" spans="1:65" s="2" customFormat="1" ht="24.2" customHeight="1">
      <c r="A165" s="31"/>
      <c r="B165" s="129"/>
      <c r="C165" s="164" t="s">
        <v>210</v>
      </c>
      <c r="D165" s="164" t="s">
        <v>176</v>
      </c>
      <c r="E165" s="165" t="s">
        <v>2148</v>
      </c>
      <c r="F165" s="166" t="s">
        <v>2149</v>
      </c>
      <c r="G165" s="167" t="s">
        <v>764</v>
      </c>
      <c r="H165" s="211"/>
      <c r="I165" s="169"/>
      <c r="J165" s="170">
        <f t="shared" si="5"/>
        <v>0</v>
      </c>
      <c r="K165" s="171"/>
      <c r="L165" s="32"/>
      <c r="M165" s="172" t="s">
        <v>1</v>
      </c>
      <c r="N165" s="173" t="s">
        <v>39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201</v>
      </c>
      <c r="AT165" s="176" t="s">
        <v>176</v>
      </c>
      <c r="AU165" s="176" t="s">
        <v>151</v>
      </c>
      <c r="AY165" s="16" t="s">
        <v>173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151</v>
      </c>
      <c r="BK165" s="177">
        <f t="shared" si="14"/>
        <v>0</v>
      </c>
      <c r="BL165" s="16" t="s">
        <v>201</v>
      </c>
      <c r="BM165" s="176" t="s">
        <v>268</v>
      </c>
    </row>
    <row r="166" spans="1:65" s="12" customFormat="1" ht="22.9" customHeight="1">
      <c r="B166" s="151"/>
      <c r="D166" s="152" t="s">
        <v>72</v>
      </c>
      <c r="E166" s="162" t="s">
        <v>2150</v>
      </c>
      <c r="F166" s="162" t="s">
        <v>2151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SUM(P167:P186)</f>
        <v>0</v>
      </c>
      <c r="Q166" s="157"/>
      <c r="R166" s="158">
        <f>SUM(R167:R186)</f>
        <v>0</v>
      </c>
      <c r="S166" s="157"/>
      <c r="T166" s="159">
        <f>SUM(T167:T186)</f>
        <v>0</v>
      </c>
      <c r="AR166" s="152" t="s">
        <v>151</v>
      </c>
      <c r="AT166" s="160" t="s">
        <v>72</v>
      </c>
      <c r="AU166" s="160" t="s">
        <v>81</v>
      </c>
      <c r="AY166" s="152" t="s">
        <v>173</v>
      </c>
      <c r="BK166" s="161">
        <f>SUM(BK167:BK186)</f>
        <v>0</v>
      </c>
    </row>
    <row r="167" spans="1:65" s="2" customFormat="1" ht="24.2" customHeight="1">
      <c r="A167" s="31"/>
      <c r="B167" s="129"/>
      <c r="C167" s="164" t="s">
        <v>213</v>
      </c>
      <c r="D167" s="164" t="s">
        <v>176</v>
      </c>
      <c r="E167" s="165" t="s">
        <v>2152</v>
      </c>
      <c r="F167" s="166" t="s">
        <v>2153</v>
      </c>
      <c r="G167" s="167" t="s">
        <v>245</v>
      </c>
      <c r="H167" s="168">
        <v>13</v>
      </c>
      <c r="I167" s="169"/>
      <c r="J167" s="170">
        <f t="shared" ref="J167:J186" si="15">ROUND(I167*H167,2)</f>
        <v>0</v>
      </c>
      <c r="K167" s="171"/>
      <c r="L167" s="32"/>
      <c r="M167" s="172" t="s">
        <v>1</v>
      </c>
      <c r="N167" s="173" t="s">
        <v>39</v>
      </c>
      <c r="O167" s="60"/>
      <c r="P167" s="174">
        <f t="shared" ref="P167:P186" si="16">O167*H167</f>
        <v>0</v>
      </c>
      <c r="Q167" s="174">
        <v>0</v>
      </c>
      <c r="R167" s="174">
        <f t="shared" ref="R167:R186" si="17">Q167*H167</f>
        <v>0</v>
      </c>
      <c r="S167" s="174">
        <v>0</v>
      </c>
      <c r="T167" s="175">
        <f t="shared" ref="T167:T186" si="18"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201</v>
      </c>
      <c r="AT167" s="176" t="s">
        <v>176</v>
      </c>
      <c r="AU167" s="176" t="s">
        <v>151</v>
      </c>
      <c r="AY167" s="16" t="s">
        <v>173</v>
      </c>
      <c r="BE167" s="177">
        <f t="shared" ref="BE167:BE186" si="19">IF(N167="základná",J167,0)</f>
        <v>0</v>
      </c>
      <c r="BF167" s="177">
        <f t="shared" ref="BF167:BF186" si="20">IF(N167="znížená",J167,0)</f>
        <v>0</v>
      </c>
      <c r="BG167" s="177">
        <f t="shared" ref="BG167:BG186" si="21">IF(N167="zákl. prenesená",J167,0)</f>
        <v>0</v>
      </c>
      <c r="BH167" s="177">
        <f t="shared" ref="BH167:BH186" si="22">IF(N167="zníž. prenesená",J167,0)</f>
        <v>0</v>
      </c>
      <c r="BI167" s="177">
        <f t="shared" ref="BI167:BI186" si="23">IF(N167="nulová",J167,0)</f>
        <v>0</v>
      </c>
      <c r="BJ167" s="16" t="s">
        <v>151</v>
      </c>
      <c r="BK167" s="177">
        <f t="shared" ref="BK167:BK186" si="24">ROUND(I167*H167,2)</f>
        <v>0</v>
      </c>
      <c r="BL167" s="16" t="s">
        <v>201</v>
      </c>
      <c r="BM167" s="176" t="s">
        <v>271</v>
      </c>
    </row>
    <row r="168" spans="1:65" s="2" customFormat="1" ht="16.5" customHeight="1">
      <c r="A168" s="31"/>
      <c r="B168" s="129"/>
      <c r="C168" s="183" t="s">
        <v>257</v>
      </c>
      <c r="D168" s="183" t="s">
        <v>407</v>
      </c>
      <c r="E168" s="184" t="s">
        <v>2154</v>
      </c>
      <c r="F168" s="185" t="s">
        <v>2155</v>
      </c>
      <c r="G168" s="186" t="s">
        <v>245</v>
      </c>
      <c r="H168" s="187">
        <v>13</v>
      </c>
      <c r="I168" s="188"/>
      <c r="J168" s="189">
        <f t="shared" si="15"/>
        <v>0</v>
      </c>
      <c r="K168" s="190"/>
      <c r="L168" s="191"/>
      <c r="M168" s="192" t="s">
        <v>1</v>
      </c>
      <c r="N168" s="193" t="s">
        <v>39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226</v>
      </c>
      <c r="AT168" s="176" t="s">
        <v>407</v>
      </c>
      <c r="AU168" s="176" t="s">
        <v>151</v>
      </c>
      <c r="AY168" s="16" t="s">
        <v>173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151</v>
      </c>
      <c r="BK168" s="177">
        <f t="shared" si="24"/>
        <v>0</v>
      </c>
      <c r="BL168" s="16" t="s">
        <v>201</v>
      </c>
      <c r="BM168" s="176" t="s">
        <v>275</v>
      </c>
    </row>
    <row r="169" spans="1:65" s="2" customFormat="1" ht="24.2" customHeight="1">
      <c r="A169" s="31"/>
      <c r="B169" s="129"/>
      <c r="C169" s="164" t="s">
        <v>216</v>
      </c>
      <c r="D169" s="164" t="s">
        <v>176</v>
      </c>
      <c r="E169" s="165" t="s">
        <v>2156</v>
      </c>
      <c r="F169" s="166" t="s">
        <v>2157</v>
      </c>
      <c r="G169" s="167" t="s">
        <v>245</v>
      </c>
      <c r="H169" s="168">
        <v>64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39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201</v>
      </c>
      <c r="AT169" s="176" t="s">
        <v>176</v>
      </c>
      <c r="AU169" s="176" t="s">
        <v>151</v>
      </c>
      <c r="AY169" s="16" t="s">
        <v>173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151</v>
      </c>
      <c r="BK169" s="177">
        <f t="shared" si="24"/>
        <v>0</v>
      </c>
      <c r="BL169" s="16" t="s">
        <v>201</v>
      </c>
      <c r="BM169" s="176" t="s">
        <v>278</v>
      </c>
    </row>
    <row r="170" spans="1:65" s="2" customFormat="1" ht="49.15" customHeight="1">
      <c r="A170" s="31"/>
      <c r="B170" s="129"/>
      <c r="C170" s="183" t="s">
        <v>264</v>
      </c>
      <c r="D170" s="183" t="s">
        <v>407</v>
      </c>
      <c r="E170" s="184" t="s">
        <v>2158</v>
      </c>
      <c r="F170" s="185" t="s">
        <v>2159</v>
      </c>
      <c r="G170" s="186" t="s">
        <v>245</v>
      </c>
      <c r="H170" s="187">
        <v>64</v>
      </c>
      <c r="I170" s="188"/>
      <c r="J170" s="189">
        <f t="shared" si="15"/>
        <v>0</v>
      </c>
      <c r="K170" s="190"/>
      <c r="L170" s="191"/>
      <c r="M170" s="192" t="s">
        <v>1</v>
      </c>
      <c r="N170" s="193" t="s">
        <v>39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226</v>
      </c>
      <c r="AT170" s="176" t="s">
        <v>407</v>
      </c>
      <c r="AU170" s="176" t="s">
        <v>151</v>
      </c>
      <c r="AY170" s="16" t="s">
        <v>173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151</v>
      </c>
      <c r="BK170" s="177">
        <f t="shared" si="24"/>
        <v>0</v>
      </c>
      <c r="BL170" s="16" t="s">
        <v>201</v>
      </c>
      <c r="BM170" s="176" t="s">
        <v>282</v>
      </c>
    </row>
    <row r="171" spans="1:65" s="2" customFormat="1" ht="24.2" customHeight="1">
      <c r="A171" s="31"/>
      <c r="B171" s="129"/>
      <c r="C171" s="164" t="s">
        <v>246</v>
      </c>
      <c r="D171" s="164" t="s">
        <v>176</v>
      </c>
      <c r="E171" s="165" t="s">
        <v>2160</v>
      </c>
      <c r="F171" s="166" t="s">
        <v>2161</v>
      </c>
      <c r="G171" s="167" t="s">
        <v>245</v>
      </c>
      <c r="H171" s="168">
        <v>2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39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201</v>
      </c>
      <c r="AT171" s="176" t="s">
        <v>176</v>
      </c>
      <c r="AU171" s="176" t="s">
        <v>151</v>
      </c>
      <c r="AY171" s="16" t="s">
        <v>173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151</v>
      </c>
      <c r="BK171" s="177">
        <f t="shared" si="24"/>
        <v>0</v>
      </c>
      <c r="BL171" s="16" t="s">
        <v>201</v>
      </c>
      <c r="BM171" s="176" t="s">
        <v>285</v>
      </c>
    </row>
    <row r="172" spans="1:65" s="2" customFormat="1" ht="49.15" customHeight="1">
      <c r="A172" s="31"/>
      <c r="B172" s="129"/>
      <c r="C172" s="183" t="s">
        <v>332</v>
      </c>
      <c r="D172" s="183" t="s">
        <v>407</v>
      </c>
      <c r="E172" s="184" t="s">
        <v>2162</v>
      </c>
      <c r="F172" s="185" t="s">
        <v>2163</v>
      </c>
      <c r="G172" s="186" t="s">
        <v>245</v>
      </c>
      <c r="H172" s="187">
        <v>2</v>
      </c>
      <c r="I172" s="188"/>
      <c r="J172" s="189">
        <f t="shared" si="15"/>
        <v>0</v>
      </c>
      <c r="K172" s="190"/>
      <c r="L172" s="191"/>
      <c r="M172" s="192" t="s">
        <v>1</v>
      </c>
      <c r="N172" s="193" t="s">
        <v>39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226</v>
      </c>
      <c r="AT172" s="176" t="s">
        <v>407</v>
      </c>
      <c r="AU172" s="176" t="s">
        <v>151</v>
      </c>
      <c r="AY172" s="16" t="s">
        <v>173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151</v>
      </c>
      <c r="BK172" s="177">
        <f t="shared" si="24"/>
        <v>0</v>
      </c>
      <c r="BL172" s="16" t="s">
        <v>201</v>
      </c>
      <c r="BM172" s="176" t="s">
        <v>294</v>
      </c>
    </row>
    <row r="173" spans="1:65" s="2" customFormat="1" ht="24.2" customHeight="1">
      <c r="A173" s="31"/>
      <c r="B173" s="129"/>
      <c r="C173" s="164" t="s">
        <v>241</v>
      </c>
      <c r="D173" s="164" t="s">
        <v>176</v>
      </c>
      <c r="E173" s="165" t="s">
        <v>2164</v>
      </c>
      <c r="F173" s="166" t="s">
        <v>2165</v>
      </c>
      <c r="G173" s="167" t="s">
        <v>245</v>
      </c>
      <c r="H173" s="168">
        <v>1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39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201</v>
      </c>
      <c r="AT173" s="176" t="s">
        <v>176</v>
      </c>
      <c r="AU173" s="176" t="s">
        <v>151</v>
      </c>
      <c r="AY173" s="16" t="s">
        <v>173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151</v>
      </c>
      <c r="BK173" s="177">
        <f t="shared" si="24"/>
        <v>0</v>
      </c>
      <c r="BL173" s="16" t="s">
        <v>201</v>
      </c>
      <c r="BM173" s="176" t="s">
        <v>297</v>
      </c>
    </row>
    <row r="174" spans="1:65" s="2" customFormat="1" ht="49.15" customHeight="1">
      <c r="A174" s="31"/>
      <c r="B174" s="129"/>
      <c r="C174" s="183" t="s">
        <v>323</v>
      </c>
      <c r="D174" s="183" t="s">
        <v>407</v>
      </c>
      <c r="E174" s="184" t="s">
        <v>2166</v>
      </c>
      <c r="F174" s="185" t="s">
        <v>2167</v>
      </c>
      <c r="G174" s="186" t="s">
        <v>245</v>
      </c>
      <c r="H174" s="187">
        <v>1</v>
      </c>
      <c r="I174" s="188"/>
      <c r="J174" s="189">
        <f t="shared" si="15"/>
        <v>0</v>
      </c>
      <c r="K174" s="190"/>
      <c r="L174" s="191"/>
      <c r="M174" s="192" t="s">
        <v>1</v>
      </c>
      <c r="N174" s="193" t="s">
        <v>39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226</v>
      </c>
      <c r="AT174" s="176" t="s">
        <v>407</v>
      </c>
      <c r="AU174" s="176" t="s">
        <v>151</v>
      </c>
      <c r="AY174" s="16" t="s">
        <v>173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151</v>
      </c>
      <c r="BK174" s="177">
        <f t="shared" si="24"/>
        <v>0</v>
      </c>
      <c r="BL174" s="16" t="s">
        <v>201</v>
      </c>
      <c r="BM174" s="176" t="s">
        <v>301</v>
      </c>
    </row>
    <row r="175" spans="1:65" s="2" customFormat="1" ht="24.2" customHeight="1">
      <c r="A175" s="31"/>
      <c r="B175" s="129"/>
      <c r="C175" s="164" t="s">
        <v>223</v>
      </c>
      <c r="D175" s="164" t="s">
        <v>176</v>
      </c>
      <c r="E175" s="165" t="s">
        <v>2168</v>
      </c>
      <c r="F175" s="166" t="s">
        <v>2169</v>
      </c>
      <c r="G175" s="167" t="s">
        <v>293</v>
      </c>
      <c r="H175" s="168">
        <v>64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39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201</v>
      </c>
      <c r="AT175" s="176" t="s">
        <v>176</v>
      </c>
      <c r="AU175" s="176" t="s">
        <v>151</v>
      </c>
      <c r="AY175" s="16" t="s">
        <v>173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151</v>
      </c>
      <c r="BK175" s="177">
        <f t="shared" si="24"/>
        <v>0</v>
      </c>
      <c r="BL175" s="16" t="s">
        <v>201</v>
      </c>
      <c r="BM175" s="176" t="s">
        <v>304</v>
      </c>
    </row>
    <row r="176" spans="1:65" s="2" customFormat="1" ht="37.9" customHeight="1">
      <c r="A176" s="31"/>
      <c r="B176" s="129"/>
      <c r="C176" s="183" t="s">
        <v>279</v>
      </c>
      <c r="D176" s="183" t="s">
        <v>407</v>
      </c>
      <c r="E176" s="184" t="s">
        <v>2170</v>
      </c>
      <c r="F176" s="185" t="s">
        <v>2171</v>
      </c>
      <c r="G176" s="186" t="s">
        <v>245</v>
      </c>
      <c r="H176" s="187">
        <v>64</v>
      </c>
      <c r="I176" s="188"/>
      <c r="J176" s="189">
        <f t="shared" si="15"/>
        <v>0</v>
      </c>
      <c r="K176" s="190"/>
      <c r="L176" s="191"/>
      <c r="M176" s="192" t="s">
        <v>1</v>
      </c>
      <c r="N176" s="193" t="s">
        <v>39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226</v>
      </c>
      <c r="AT176" s="176" t="s">
        <v>407</v>
      </c>
      <c r="AU176" s="176" t="s">
        <v>151</v>
      </c>
      <c r="AY176" s="16" t="s">
        <v>173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151</v>
      </c>
      <c r="BK176" s="177">
        <f t="shared" si="24"/>
        <v>0</v>
      </c>
      <c r="BL176" s="16" t="s">
        <v>201</v>
      </c>
      <c r="BM176" s="176" t="s">
        <v>308</v>
      </c>
    </row>
    <row r="177" spans="1:65" s="2" customFormat="1" ht="24.2" customHeight="1">
      <c r="A177" s="31"/>
      <c r="B177" s="129"/>
      <c r="C177" s="164" t="s">
        <v>219</v>
      </c>
      <c r="D177" s="164" t="s">
        <v>176</v>
      </c>
      <c r="E177" s="165" t="s">
        <v>2172</v>
      </c>
      <c r="F177" s="166" t="s">
        <v>2173</v>
      </c>
      <c r="G177" s="167" t="s">
        <v>245</v>
      </c>
      <c r="H177" s="168">
        <v>64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39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201</v>
      </c>
      <c r="AT177" s="176" t="s">
        <v>176</v>
      </c>
      <c r="AU177" s="176" t="s">
        <v>151</v>
      </c>
      <c r="AY177" s="16" t="s">
        <v>173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151</v>
      </c>
      <c r="BK177" s="177">
        <f t="shared" si="24"/>
        <v>0</v>
      </c>
      <c r="BL177" s="16" t="s">
        <v>201</v>
      </c>
      <c r="BM177" s="176" t="s">
        <v>311</v>
      </c>
    </row>
    <row r="178" spans="1:65" s="2" customFormat="1" ht="55.5" customHeight="1">
      <c r="A178" s="31"/>
      <c r="B178" s="129"/>
      <c r="C178" s="183" t="s">
        <v>272</v>
      </c>
      <c r="D178" s="183" t="s">
        <v>407</v>
      </c>
      <c r="E178" s="184" t="s">
        <v>2174</v>
      </c>
      <c r="F178" s="185" t="s">
        <v>2175</v>
      </c>
      <c r="G178" s="186" t="s">
        <v>245</v>
      </c>
      <c r="H178" s="187">
        <v>64</v>
      </c>
      <c r="I178" s="188"/>
      <c r="J178" s="189">
        <f t="shared" si="15"/>
        <v>0</v>
      </c>
      <c r="K178" s="190"/>
      <c r="L178" s="191"/>
      <c r="M178" s="192" t="s">
        <v>1</v>
      </c>
      <c r="N178" s="193" t="s">
        <v>39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226</v>
      </c>
      <c r="AT178" s="176" t="s">
        <v>407</v>
      </c>
      <c r="AU178" s="176" t="s">
        <v>151</v>
      </c>
      <c r="AY178" s="16" t="s">
        <v>173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151</v>
      </c>
      <c r="BK178" s="177">
        <f t="shared" si="24"/>
        <v>0</v>
      </c>
      <c r="BL178" s="16" t="s">
        <v>201</v>
      </c>
      <c r="BM178" s="176" t="s">
        <v>317</v>
      </c>
    </row>
    <row r="179" spans="1:65" s="2" customFormat="1" ht="16.5" customHeight="1">
      <c r="A179" s="31"/>
      <c r="B179" s="129"/>
      <c r="C179" s="164" t="s">
        <v>237</v>
      </c>
      <c r="D179" s="164" t="s">
        <v>176</v>
      </c>
      <c r="E179" s="165" t="s">
        <v>2176</v>
      </c>
      <c r="F179" s="166" t="s">
        <v>2177</v>
      </c>
      <c r="G179" s="167" t="s">
        <v>245</v>
      </c>
      <c r="H179" s="168">
        <v>12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39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201</v>
      </c>
      <c r="AT179" s="176" t="s">
        <v>176</v>
      </c>
      <c r="AU179" s="176" t="s">
        <v>151</v>
      </c>
      <c r="AY179" s="16" t="s">
        <v>173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151</v>
      </c>
      <c r="BK179" s="177">
        <f t="shared" si="24"/>
        <v>0</v>
      </c>
      <c r="BL179" s="16" t="s">
        <v>201</v>
      </c>
      <c r="BM179" s="176" t="s">
        <v>322</v>
      </c>
    </row>
    <row r="180" spans="1:65" s="2" customFormat="1" ht="16.5" customHeight="1">
      <c r="A180" s="31"/>
      <c r="B180" s="129"/>
      <c r="C180" s="183" t="s">
        <v>314</v>
      </c>
      <c r="D180" s="183" t="s">
        <v>407</v>
      </c>
      <c r="E180" s="184" t="s">
        <v>2178</v>
      </c>
      <c r="F180" s="185" t="s">
        <v>2179</v>
      </c>
      <c r="G180" s="186" t="s">
        <v>245</v>
      </c>
      <c r="H180" s="187">
        <v>12</v>
      </c>
      <c r="I180" s="188"/>
      <c r="J180" s="189">
        <f t="shared" si="15"/>
        <v>0</v>
      </c>
      <c r="K180" s="190"/>
      <c r="L180" s="191"/>
      <c r="M180" s="192" t="s">
        <v>1</v>
      </c>
      <c r="N180" s="193" t="s">
        <v>39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226</v>
      </c>
      <c r="AT180" s="176" t="s">
        <v>407</v>
      </c>
      <c r="AU180" s="176" t="s">
        <v>151</v>
      </c>
      <c r="AY180" s="16" t="s">
        <v>173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151</v>
      </c>
      <c r="BK180" s="177">
        <f t="shared" si="24"/>
        <v>0</v>
      </c>
      <c r="BL180" s="16" t="s">
        <v>201</v>
      </c>
      <c r="BM180" s="176" t="s">
        <v>326</v>
      </c>
    </row>
    <row r="181" spans="1:65" s="2" customFormat="1" ht="16.5" customHeight="1">
      <c r="A181" s="31"/>
      <c r="B181" s="129"/>
      <c r="C181" s="164" t="s">
        <v>230</v>
      </c>
      <c r="D181" s="164" t="s">
        <v>176</v>
      </c>
      <c r="E181" s="165" t="s">
        <v>2180</v>
      </c>
      <c r="F181" s="166" t="s">
        <v>2181</v>
      </c>
      <c r="G181" s="167" t="s">
        <v>245</v>
      </c>
      <c r="H181" s="168">
        <v>4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39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201</v>
      </c>
      <c r="AT181" s="176" t="s">
        <v>176</v>
      </c>
      <c r="AU181" s="176" t="s">
        <v>151</v>
      </c>
      <c r="AY181" s="16" t="s">
        <v>173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151</v>
      </c>
      <c r="BK181" s="177">
        <f t="shared" si="24"/>
        <v>0</v>
      </c>
      <c r="BL181" s="16" t="s">
        <v>201</v>
      </c>
      <c r="BM181" s="176" t="s">
        <v>329</v>
      </c>
    </row>
    <row r="182" spans="1:65" s="2" customFormat="1" ht="16.5" customHeight="1">
      <c r="A182" s="31"/>
      <c r="B182" s="129"/>
      <c r="C182" s="183" t="s">
        <v>298</v>
      </c>
      <c r="D182" s="183" t="s">
        <v>407</v>
      </c>
      <c r="E182" s="184" t="s">
        <v>2182</v>
      </c>
      <c r="F182" s="185" t="s">
        <v>2183</v>
      </c>
      <c r="G182" s="186" t="s">
        <v>245</v>
      </c>
      <c r="H182" s="187">
        <v>4</v>
      </c>
      <c r="I182" s="188"/>
      <c r="J182" s="189">
        <f t="shared" si="15"/>
        <v>0</v>
      </c>
      <c r="K182" s="190"/>
      <c r="L182" s="191"/>
      <c r="M182" s="192" t="s">
        <v>1</v>
      </c>
      <c r="N182" s="193" t="s">
        <v>39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226</v>
      </c>
      <c r="AT182" s="176" t="s">
        <v>407</v>
      </c>
      <c r="AU182" s="176" t="s">
        <v>151</v>
      </c>
      <c r="AY182" s="16" t="s">
        <v>173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151</v>
      </c>
      <c r="BK182" s="177">
        <f t="shared" si="24"/>
        <v>0</v>
      </c>
      <c r="BL182" s="16" t="s">
        <v>201</v>
      </c>
      <c r="BM182" s="176" t="s">
        <v>335</v>
      </c>
    </row>
    <row r="183" spans="1:65" s="2" customFormat="1" ht="16.5" customHeight="1">
      <c r="A183" s="31"/>
      <c r="B183" s="129"/>
      <c r="C183" s="164" t="s">
        <v>233</v>
      </c>
      <c r="D183" s="164" t="s">
        <v>176</v>
      </c>
      <c r="E183" s="165" t="s">
        <v>2184</v>
      </c>
      <c r="F183" s="166" t="s">
        <v>2185</v>
      </c>
      <c r="G183" s="167" t="s">
        <v>245</v>
      </c>
      <c r="H183" s="168">
        <v>4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39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201</v>
      </c>
      <c r="AT183" s="176" t="s">
        <v>176</v>
      </c>
      <c r="AU183" s="176" t="s">
        <v>151</v>
      </c>
      <c r="AY183" s="16" t="s">
        <v>173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151</v>
      </c>
      <c r="BK183" s="177">
        <f t="shared" si="24"/>
        <v>0</v>
      </c>
      <c r="BL183" s="16" t="s">
        <v>201</v>
      </c>
      <c r="BM183" s="176" t="s">
        <v>340</v>
      </c>
    </row>
    <row r="184" spans="1:65" s="2" customFormat="1" ht="16.5" customHeight="1">
      <c r="A184" s="31"/>
      <c r="B184" s="129"/>
      <c r="C184" s="183" t="s">
        <v>305</v>
      </c>
      <c r="D184" s="183" t="s">
        <v>407</v>
      </c>
      <c r="E184" s="184" t="s">
        <v>2186</v>
      </c>
      <c r="F184" s="185" t="s">
        <v>2187</v>
      </c>
      <c r="G184" s="186" t="s">
        <v>245</v>
      </c>
      <c r="H184" s="187">
        <v>4</v>
      </c>
      <c r="I184" s="188"/>
      <c r="J184" s="189">
        <f t="shared" si="15"/>
        <v>0</v>
      </c>
      <c r="K184" s="190"/>
      <c r="L184" s="191"/>
      <c r="M184" s="192" t="s">
        <v>1</v>
      </c>
      <c r="N184" s="193" t="s">
        <v>39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226</v>
      </c>
      <c r="AT184" s="176" t="s">
        <v>407</v>
      </c>
      <c r="AU184" s="176" t="s">
        <v>151</v>
      </c>
      <c r="AY184" s="16" t="s">
        <v>173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151</v>
      </c>
      <c r="BK184" s="177">
        <f t="shared" si="24"/>
        <v>0</v>
      </c>
      <c r="BL184" s="16" t="s">
        <v>201</v>
      </c>
      <c r="BM184" s="176" t="s">
        <v>344</v>
      </c>
    </row>
    <row r="185" spans="1:65" s="2" customFormat="1" ht="24.2" customHeight="1">
      <c r="A185" s="31"/>
      <c r="B185" s="129"/>
      <c r="C185" s="164" t="s">
        <v>250</v>
      </c>
      <c r="D185" s="164" t="s">
        <v>176</v>
      </c>
      <c r="E185" s="165" t="s">
        <v>2188</v>
      </c>
      <c r="F185" s="166" t="s">
        <v>2189</v>
      </c>
      <c r="G185" s="167" t="s">
        <v>245</v>
      </c>
      <c r="H185" s="168">
        <v>10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39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201</v>
      </c>
      <c r="AT185" s="176" t="s">
        <v>176</v>
      </c>
      <c r="AU185" s="176" t="s">
        <v>151</v>
      </c>
      <c r="AY185" s="16" t="s">
        <v>173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151</v>
      </c>
      <c r="BK185" s="177">
        <f t="shared" si="24"/>
        <v>0</v>
      </c>
      <c r="BL185" s="16" t="s">
        <v>201</v>
      </c>
      <c r="BM185" s="176" t="s">
        <v>349</v>
      </c>
    </row>
    <row r="186" spans="1:65" s="2" customFormat="1" ht="21.75" customHeight="1">
      <c r="A186" s="31"/>
      <c r="B186" s="129"/>
      <c r="C186" s="164" t="s">
        <v>249</v>
      </c>
      <c r="D186" s="164" t="s">
        <v>176</v>
      </c>
      <c r="E186" s="165" t="s">
        <v>2190</v>
      </c>
      <c r="F186" s="166" t="s">
        <v>2191</v>
      </c>
      <c r="G186" s="167" t="s">
        <v>764</v>
      </c>
      <c r="H186" s="211"/>
      <c r="I186" s="169"/>
      <c r="J186" s="170">
        <f t="shared" si="15"/>
        <v>0</v>
      </c>
      <c r="K186" s="171"/>
      <c r="L186" s="32"/>
      <c r="M186" s="172" t="s">
        <v>1</v>
      </c>
      <c r="N186" s="173" t="s">
        <v>39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201</v>
      </c>
      <c r="AT186" s="176" t="s">
        <v>176</v>
      </c>
      <c r="AU186" s="176" t="s">
        <v>151</v>
      </c>
      <c r="AY186" s="16" t="s">
        <v>173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151</v>
      </c>
      <c r="BK186" s="177">
        <f t="shared" si="24"/>
        <v>0</v>
      </c>
      <c r="BL186" s="16" t="s">
        <v>201</v>
      </c>
      <c r="BM186" s="176" t="s">
        <v>353</v>
      </c>
    </row>
    <row r="187" spans="1:65" s="12" customFormat="1" ht="22.9" customHeight="1">
      <c r="B187" s="151"/>
      <c r="D187" s="152" t="s">
        <v>72</v>
      </c>
      <c r="E187" s="162" t="s">
        <v>318</v>
      </c>
      <c r="F187" s="162" t="s">
        <v>2192</v>
      </c>
      <c r="I187" s="154"/>
      <c r="J187" s="163">
        <f>BK187</f>
        <v>0</v>
      </c>
      <c r="L187" s="151"/>
      <c r="M187" s="156"/>
      <c r="N187" s="157"/>
      <c r="O187" s="157"/>
      <c r="P187" s="158">
        <f>SUM(P188:P208)</f>
        <v>0</v>
      </c>
      <c r="Q187" s="157"/>
      <c r="R187" s="158">
        <f>SUM(R188:R208)</f>
        <v>0</v>
      </c>
      <c r="S187" s="157"/>
      <c r="T187" s="159">
        <f>SUM(T188:T208)</f>
        <v>0</v>
      </c>
      <c r="AR187" s="152" t="s">
        <v>151</v>
      </c>
      <c r="AT187" s="160" t="s">
        <v>72</v>
      </c>
      <c r="AU187" s="160" t="s">
        <v>81</v>
      </c>
      <c r="AY187" s="152" t="s">
        <v>173</v>
      </c>
      <c r="BK187" s="161">
        <f>SUM(BK188:BK208)</f>
        <v>0</v>
      </c>
    </row>
    <row r="188" spans="1:65" s="2" customFormat="1" ht="24.2" customHeight="1">
      <c r="A188" s="31"/>
      <c r="B188" s="129"/>
      <c r="C188" s="164" t="s">
        <v>652</v>
      </c>
      <c r="D188" s="164" t="s">
        <v>176</v>
      </c>
      <c r="E188" s="165" t="s">
        <v>2193</v>
      </c>
      <c r="F188" s="166" t="s">
        <v>2194</v>
      </c>
      <c r="G188" s="167" t="s">
        <v>245</v>
      </c>
      <c r="H188" s="168">
        <v>64</v>
      </c>
      <c r="I188" s="169"/>
      <c r="J188" s="170">
        <f t="shared" ref="J188:J208" si="25">ROUND(I188*H188,2)</f>
        <v>0</v>
      </c>
      <c r="K188" s="171"/>
      <c r="L188" s="32"/>
      <c r="M188" s="172" t="s">
        <v>1</v>
      </c>
      <c r="N188" s="173" t="s">
        <v>39</v>
      </c>
      <c r="O188" s="60"/>
      <c r="P188" s="174">
        <f t="shared" ref="P188:P208" si="26">O188*H188</f>
        <v>0</v>
      </c>
      <c r="Q188" s="174">
        <v>0</v>
      </c>
      <c r="R188" s="174">
        <f t="shared" ref="R188:R208" si="27">Q188*H188</f>
        <v>0</v>
      </c>
      <c r="S188" s="174">
        <v>0</v>
      </c>
      <c r="T188" s="175">
        <f t="shared" ref="T188:T208" si="28"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201</v>
      </c>
      <c r="AT188" s="176" t="s">
        <v>176</v>
      </c>
      <c r="AU188" s="176" t="s">
        <v>151</v>
      </c>
      <c r="AY188" s="16" t="s">
        <v>173</v>
      </c>
      <c r="BE188" s="177">
        <f t="shared" ref="BE188:BE208" si="29">IF(N188="základná",J188,0)</f>
        <v>0</v>
      </c>
      <c r="BF188" s="177">
        <f t="shared" ref="BF188:BF208" si="30">IF(N188="znížená",J188,0)</f>
        <v>0</v>
      </c>
      <c r="BG188" s="177">
        <f t="shared" ref="BG188:BG208" si="31">IF(N188="zákl. prenesená",J188,0)</f>
        <v>0</v>
      </c>
      <c r="BH188" s="177">
        <f t="shared" ref="BH188:BH208" si="32">IF(N188="zníž. prenesená",J188,0)</f>
        <v>0</v>
      </c>
      <c r="BI188" s="177">
        <f t="shared" ref="BI188:BI208" si="33">IF(N188="nulová",J188,0)</f>
        <v>0</v>
      </c>
      <c r="BJ188" s="16" t="s">
        <v>151</v>
      </c>
      <c r="BK188" s="177">
        <f t="shared" ref="BK188:BK208" si="34">ROUND(I188*H188,2)</f>
        <v>0</v>
      </c>
      <c r="BL188" s="16" t="s">
        <v>201</v>
      </c>
      <c r="BM188" s="176" t="s">
        <v>358</v>
      </c>
    </row>
    <row r="189" spans="1:65" s="2" customFormat="1" ht="24.2" customHeight="1">
      <c r="A189" s="31"/>
      <c r="B189" s="129"/>
      <c r="C189" s="164" t="s">
        <v>403</v>
      </c>
      <c r="D189" s="164" t="s">
        <v>176</v>
      </c>
      <c r="E189" s="165" t="s">
        <v>2195</v>
      </c>
      <c r="F189" s="166" t="s">
        <v>2196</v>
      </c>
      <c r="G189" s="167" t="s">
        <v>245</v>
      </c>
      <c r="H189" s="168">
        <v>64</v>
      </c>
      <c r="I189" s="169"/>
      <c r="J189" s="170">
        <f t="shared" si="25"/>
        <v>0</v>
      </c>
      <c r="K189" s="171"/>
      <c r="L189" s="32"/>
      <c r="M189" s="172" t="s">
        <v>1</v>
      </c>
      <c r="N189" s="173" t="s">
        <v>39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201</v>
      </c>
      <c r="AT189" s="176" t="s">
        <v>176</v>
      </c>
      <c r="AU189" s="176" t="s">
        <v>151</v>
      </c>
      <c r="AY189" s="16" t="s">
        <v>173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151</v>
      </c>
      <c r="BK189" s="177">
        <f t="shared" si="34"/>
        <v>0</v>
      </c>
      <c r="BL189" s="16" t="s">
        <v>201</v>
      </c>
      <c r="BM189" s="176" t="s">
        <v>362</v>
      </c>
    </row>
    <row r="190" spans="1:65" s="2" customFormat="1" ht="33" customHeight="1">
      <c r="A190" s="31"/>
      <c r="B190" s="129"/>
      <c r="C190" s="164" t="s">
        <v>341</v>
      </c>
      <c r="D190" s="164" t="s">
        <v>176</v>
      </c>
      <c r="E190" s="165" t="s">
        <v>2197</v>
      </c>
      <c r="F190" s="166" t="s">
        <v>2198</v>
      </c>
      <c r="G190" s="167" t="s">
        <v>245</v>
      </c>
      <c r="H190" s="168">
        <v>22</v>
      </c>
      <c r="I190" s="169"/>
      <c r="J190" s="170">
        <f t="shared" si="25"/>
        <v>0</v>
      </c>
      <c r="K190" s="171"/>
      <c r="L190" s="32"/>
      <c r="M190" s="172" t="s">
        <v>1</v>
      </c>
      <c r="N190" s="173" t="s">
        <v>39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201</v>
      </c>
      <c r="AT190" s="176" t="s">
        <v>176</v>
      </c>
      <c r="AU190" s="176" t="s">
        <v>151</v>
      </c>
      <c r="AY190" s="16" t="s">
        <v>173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151</v>
      </c>
      <c r="BK190" s="177">
        <f t="shared" si="34"/>
        <v>0</v>
      </c>
      <c r="BL190" s="16" t="s">
        <v>201</v>
      </c>
      <c r="BM190" s="176" t="s">
        <v>365</v>
      </c>
    </row>
    <row r="191" spans="1:65" s="2" customFormat="1" ht="37.9" customHeight="1">
      <c r="A191" s="31"/>
      <c r="B191" s="129"/>
      <c r="C191" s="183" t="s">
        <v>253</v>
      </c>
      <c r="D191" s="183" t="s">
        <v>407</v>
      </c>
      <c r="E191" s="184" t="s">
        <v>2199</v>
      </c>
      <c r="F191" s="185" t="s">
        <v>2200</v>
      </c>
      <c r="G191" s="186" t="s">
        <v>245</v>
      </c>
      <c r="H191" s="187">
        <v>20</v>
      </c>
      <c r="I191" s="188"/>
      <c r="J191" s="189">
        <f t="shared" si="25"/>
        <v>0</v>
      </c>
      <c r="K191" s="190"/>
      <c r="L191" s="191"/>
      <c r="M191" s="192" t="s">
        <v>1</v>
      </c>
      <c r="N191" s="193" t="s">
        <v>39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226</v>
      </c>
      <c r="AT191" s="176" t="s">
        <v>407</v>
      </c>
      <c r="AU191" s="176" t="s">
        <v>151</v>
      </c>
      <c r="AY191" s="16" t="s">
        <v>173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151</v>
      </c>
      <c r="BK191" s="177">
        <f t="shared" si="34"/>
        <v>0</v>
      </c>
      <c r="BL191" s="16" t="s">
        <v>201</v>
      </c>
      <c r="BM191" s="176" t="s">
        <v>369</v>
      </c>
    </row>
    <row r="192" spans="1:65" s="2" customFormat="1" ht="37.9" customHeight="1">
      <c r="A192" s="31"/>
      <c r="B192" s="129"/>
      <c r="C192" s="183" t="s">
        <v>271</v>
      </c>
      <c r="D192" s="183" t="s">
        <v>407</v>
      </c>
      <c r="E192" s="184" t="s">
        <v>2201</v>
      </c>
      <c r="F192" s="185" t="s">
        <v>2202</v>
      </c>
      <c r="G192" s="186" t="s">
        <v>245</v>
      </c>
      <c r="H192" s="187">
        <v>2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39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226</v>
      </c>
      <c r="AT192" s="176" t="s">
        <v>407</v>
      </c>
      <c r="AU192" s="176" t="s">
        <v>151</v>
      </c>
      <c r="AY192" s="16" t="s">
        <v>173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151</v>
      </c>
      <c r="BK192" s="177">
        <f t="shared" si="34"/>
        <v>0</v>
      </c>
      <c r="BL192" s="16" t="s">
        <v>201</v>
      </c>
      <c r="BM192" s="176" t="s">
        <v>374</v>
      </c>
    </row>
    <row r="193" spans="1:65" s="2" customFormat="1" ht="33" customHeight="1">
      <c r="A193" s="31"/>
      <c r="B193" s="129"/>
      <c r="C193" s="164" t="s">
        <v>263</v>
      </c>
      <c r="D193" s="164" t="s">
        <v>176</v>
      </c>
      <c r="E193" s="165" t="s">
        <v>2197</v>
      </c>
      <c r="F193" s="166" t="s">
        <v>2198</v>
      </c>
      <c r="G193" s="167" t="s">
        <v>245</v>
      </c>
      <c r="H193" s="168">
        <v>3</v>
      </c>
      <c r="I193" s="169"/>
      <c r="J193" s="170">
        <f t="shared" si="25"/>
        <v>0</v>
      </c>
      <c r="K193" s="171"/>
      <c r="L193" s="32"/>
      <c r="M193" s="172" t="s">
        <v>1</v>
      </c>
      <c r="N193" s="173" t="s">
        <v>39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201</v>
      </c>
      <c r="AT193" s="176" t="s">
        <v>176</v>
      </c>
      <c r="AU193" s="176" t="s">
        <v>151</v>
      </c>
      <c r="AY193" s="16" t="s">
        <v>173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151</v>
      </c>
      <c r="BK193" s="177">
        <f t="shared" si="34"/>
        <v>0</v>
      </c>
      <c r="BL193" s="16" t="s">
        <v>201</v>
      </c>
      <c r="BM193" s="176" t="s">
        <v>378</v>
      </c>
    </row>
    <row r="194" spans="1:65" s="2" customFormat="1" ht="37.9" customHeight="1">
      <c r="A194" s="31"/>
      <c r="B194" s="129"/>
      <c r="C194" s="183" t="s">
        <v>375</v>
      </c>
      <c r="D194" s="183" t="s">
        <v>407</v>
      </c>
      <c r="E194" s="184" t="s">
        <v>2203</v>
      </c>
      <c r="F194" s="185" t="s">
        <v>2204</v>
      </c>
      <c r="G194" s="186" t="s">
        <v>245</v>
      </c>
      <c r="H194" s="187">
        <v>2</v>
      </c>
      <c r="I194" s="188"/>
      <c r="J194" s="189">
        <f t="shared" si="25"/>
        <v>0</v>
      </c>
      <c r="K194" s="190"/>
      <c r="L194" s="191"/>
      <c r="M194" s="192" t="s">
        <v>1</v>
      </c>
      <c r="N194" s="193" t="s">
        <v>39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226</v>
      </c>
      <c r="AT194" s="176" t="s">
        <v>407</v>
      </c>
      <c r="AU194" s="176" t="s">
        <v>151</v>
      </c>
      <c r="AY194" s="16" t="s">
        <v>173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151</v>
      </c>
      <c r="BK194" s="177">
        <f t="shared" si="34"/>
        <v>0</v>
      </c>
      <c r="BL194" s="16" t="s">
        <v>201</v>
      </c>
      <c r="BM194" s="176" t="s">
        <v>382</v>
      </c>
    </row>
    <row r="195" spans="1:65" s="2" customFormat="1" ht="37.9" customHeight="1">
      <c r="A195" s="31"/>
      <c r="B195" s="129"/>
      <c r="C195" s="183" t="s">
        <v>268</v>
      </c>
      <c r="D195" s="183" t="s">
        <v>407</v>
      </c>
      <c r="E195" s="184" t="s">
        <v>2205</v>
      </c>
      <c r="F195" s="185" t="s">
        <v>2206</v>
      </c>
      <c r="G195" s="186" t="s">
        <v>245</v>
      </c>
      <c r="H195" s="187">
        <v>1</v>
      </c>
      <c r="I195" s="188"/>
      <c r="J195" s="189">
        <f t="shared" si="25"/>
        <v>0</v>
      </c>
      <c r="K195" s="190"/>
      <c r="L195" s="191"/>
      <c r="M195" s="192" t="s">
        <v>1</v>
      </c>
      <c r="N195" s="193" t="s">
        <v>39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226</v>
      </c>
      <c r="AT195" s="176" t="s">
        <v>407</v>
      </c>
      <c r="AU195" s="176" t="s">
        <v>151</v>
      </c>
      <c r="AY195" s="16" t="s">
        <v>173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151</v>
      </c>
      <c r="BK195" s="177">
        <f t="shared" si="34"/>
        <v>0</v>
      </c>
      <c r="BL195" s="16" t="s">
        <v>201</v>
      </c>
      <c r="BM195" s="176" t="s">
        <v>388</v>
      </c>
    </row>
    <row r="196" spans="1:65" s="2" customFormat="1" ht="33" customHeight="1">
      <c r="A196" s="31"/>
      <c r="B196" s="129"/>
      <c r="C196" s="164" t="s">
        <v>350</v>
      </c>
      <c r="D196" s="164" t="s">
        <v>176</v>
      </c>
      <c r="E196" s="165" t="s">
        <v>2207</v>
      </c>
      <c r="F196" s="166" t="s">
        <v>2208</v>
      </c>
      <c r="G196" s="167" t="s">
        <v>245</v>
      </c>
      <c r="H196" s="168">
        <v>2</v>
      </c>
      <c r="I196" s="169"/>
      <c r="J196" s="170">
        <f t="shared" si="25"/>
        <v>0</v>
      </c>
      <c r="K196" s="171"/>
      <c r="L196" s="32"/>
      <c r="M196" s="172" t="s">
        <v>1</v>
      </c>
      <c r="N196" s="173" t="s">
        <v>39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201</v>
      </c>
      <c r="AT196" s="176" t="s">
        <v>176</v>
      </c>
      <c r="AU196" s="176" t="s">
        <v>151</v>
      </c>
      <c r="AY196" s="16" t="s">
        <v>173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151</v>
      </c>
      <c r="BK196" s="177">
        <f t="shared" si="34"/>
        <v>0</v>
      </c>
      <c r="BL196" s="16" t="s">
        <v>201</v>
      </c>
      <c r="BM196" s="176" t="s">
        <v>393</v>
      </c>
    </row>
    <row r="197" spans="1:65" s="2" customFormat="1" ht="37.9" customHeight="1">
      <c r="A197" s="31"/>
      <c r="B197" s="129"/>
      <c r="C197" s="183" t="s">
        <v>256</v>
      </c>
      <c r="D197" s="183" t="s">
        <v>407</v>
      </c>
      <c r="E197" s="184" t="s">
        <v>2209</v>
      </c>
      <c r="F197" s="185" t="s">
        <v>2210</v>
      </c>
      <c r="G197" s="186" t="s">
        <v>245</v>
      </c>
      <c r="H197" s="187">
        <v>2</v>
      </c>
      <c r="I197" s="188"/>
      <c r="J197" s="189">
        <f t="shared" si="25"/>
        <v>0</v>
      </c>
      <c r="K197" s="190"/>
      <c r="L197" s="191"/>
      <c r="M197" s="192" t="s">
        <v>1</v>
      </c>
      <c r="N197" s="193" t="s">
        <v>39</v>
      </c>
      <c r="O197" s="60"/>
      <c r="P197" s="174">
        <f t="shared" si="26"/>
        <v>0</v>
      </c>
      <c r="Q197" s="174">
        <v>0</v>
      </c>
      <c r="R197" s="174">
        <f t="shared" si="27"/>
        <v>0</v>
      </c>
      <c r="S197" s="174">
        <v>0</v>
      </c>
      <c r="T197" s="175">
        <f t="shared" si="2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226</v>
      </c>
      <c r="AT197" s="176" t="s">
        <v>407</v>
      </c>
      <c r="AU197" s="176" t="s">
        <v>151</v>
      </c>
      <c r="AY197" s="16" t="s">
        <v>173</v>
      </c>
      <c r="BE197" s="177">
        <f t="shared" si="29"/>
        <v>0</v>
      </c>
      <c r="BF197" s="177">
        <f t="shared" si="30"/>
        <v>0</v>
      </c>
      <c r="BG197" s="177">
        <f t="shared" si="31"/>
        <v>0</v>
      </c>
      <c r="BH197" s="177">
        <f t="shared" si="32"/>
        <v>0</v>
      </c>
      <c r="BI197" s="177">
        <f t="shared" si="33"/>
        <v>0</v>
      </c>
      <c r="BJ197" s="16" t="s">
        <v>151</v>
      </c>
      <c r="BK197" s="177">
        <f t="shared" si="34"/>
        <v>0</v>
      </c>
      <c r="BL197" s="16" t="s">
        <v>201</v>
      </c>
      <c r="BM197" s="176" t="s">
        <v>397</v>
      </c>
    </row>
    <row r="198" spans="1:65" s="2" customFormat="1" ht="24.2" customHeight="1">
      <c r="A198" s="31"/>
      <c r="B198" s="129"/>
      <c r="C198" s="164" t="s">
        <v>359</v>
      </c>
      <c r="D198" s="164" t="s">
        <v>176</v>
      </c>
      <c r="E198" s="165" t="s">
        <v>2211</v>
      </c>
      <c r="F198" s="166" t="s">
        <v>2212</v>
      </c>
      <c r="G198" s="167" t="s">
        <v>245</v>
      </c>
      <c r="H198" s="168">
        <v>28</v>
      </c>
      <c r="I198" s="169"/>
      <c r="J198" s="170">
        <f t="shared" si="25"/>
        <v>0</v>
      </c>
      <c r="K198" s="171"/>
      <c r="L198" s="32"/>
      <c r="M198" s="172" t="s">
        <v>1</v>
      </c>
      <c r="N198" s="173" t="s">
        <v>39</v>
      </c>
      <c r="O198" s="60"/>
      <c r="P198" s="174">
        <f t="shared" si="26"/>
        <v>0</v>
      </c>
      <c r="Q198" s="174">
        <v>0</v>
      </c>
      <c r="R198" s="174">
        <f t="shared" si="27"/>
        <v>0</v>
      </c>
      <c r="S198" s="174">
        <v>0</v>
      </c>
      <c r="T198" s="175">
        <f t="shared" si="2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201</v>
      </c>
      <c r="AT198" s="176" t="s">
        <v>176</v>
      </c>
      <c r="AU198" s="176" t="s">
        <v>151</v>
      </c>
      <c r="AY198" s="16" t="s">
        <v>173</v>
      </c>
      <c r="BE198" s="177">
        <f t="shared" si="29"/>
        <v>0</v>
      </c>
      <c r="BF198" s="177">
        <f t="shared" si="30"/>
        <v>0</v>
      </c>
      <c r="BG198" s="177">
        <f t="shared" si="31"/>
        <v>0</v>
      </c>
      <c r="BH198" s="177">
        <f t="shared" si="32"/>
        <v>0</v>
      </c>
      <c r="BI198" s="177">
        <f t="shared" si="33"/>
        <v>0</v>
      </c>
      <c r="BJ198" s="16" t="s">
        <v>151</v>
      </c>
      <c r="BK198" s="177">
        <f t="shared" si="34"/>
        <v>0</v>
      </c>
      <c r="BL198" s="16" t="s">
        <v>201</v>
      </c>
      <c r="BM198" s="176" t="s">
        <v>402</v>
      </c>
    </row>
    <row r="199" spans="1:65" s="2" customFormat="1" ht="37.9" customHeight="1">
      <c r="A199" s="31"/>
      <c r="B199" s="129"/>
      <c r="C199" s="183" t="s">
        <v>260</v>
      </c>
      <c r="D199" s="183" t="s">
        <v>407</v>
      </c>
      <c r="E199" s="184" t="s">
        <v>2213</v>
      </c>
      <c r="F199" s="185" t="s">
        <v>2214</v>
      </c>
      <c r="G199" s="186" t="s">
        <v>245</v>
      </c>
      <c r="H199" s="187">
        <v>24</v>
      </c>
      <c r="I199" s="188"/>
      <c r="J199" s="189">
        <f t="shared" si="25"/>
        <v>0</v>
      </c>
      <c r="K199" s="190"/>
      <c r="L199" s="191"/>
      <c r="M199" s="192" t="s">
        <v>1</v>
      </c>
      <c r="N199" s="193" t="s">
        <v>39</v>
      </c>
      <c r="O199" s="60"/>
      <c r="P199" s="174">
        <f t="shared" si="26"/>
        <v>0</v>
      </c>
      <c r="Q199" s="174">
        <v>0</v>
      </c>
      <c r="R199" s="174">
        <f t="shared" si="27"/>
        <v>0</v>
      </c>
      <c r="S199" s="174">
        <v>0</v>
      </c>
      <c r="T199" s="175">
        <f t="shared" si="2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226</v>
      </c>
      <c r="AT199" s="176" t="s">
        <v>407</v>
      </c>
      <c r="AU199" s="176" t="s">
        <v>151</v>
      </c>
      <c r="AY199" s="16" t="s">
        <v>173</v>
      </c>
      <c r="BE199" s="177">
        <f t="shared" si="29"/>
        <v>0</v>
      </c>
      <c r="BF199" s="177">
        <f t="shared" si="30"/>
        <v>0</v>
      </c>
      <c r="BG199" s="177">
        <f t="shared" si="31"/>
        <v>0</v>
      </c>
      <c r="BH199" s="177">
        <f t="shared" si="32"/>
        <v>0</v>
      </c>
      <c r="BI199" s="177">
        <f t="shared" si="33"/>
        <v>0</v>
      </c>
      <c r="BJ199" s="16" t="s">
        <v>151</v>
      </c>
      <c r="BK199" s="177">
        <f t="shared" si="34"/>
        <v>0</v>
      </c>
      <c r="BL199" s="16" t="s">
        <v>201</v>
      </c>
      <c r="BM199" s="176" t="s">
        <v>406</v>
      </c>
    </row>
    <row r="200" spans="1:65" s="2" customFormat="1" ht="37.9" customHeight="1">
      <c r="A200" s="31"/>
      <c r="B200" s="129"/>
      <c r="C200" s="183" t="s">
        <v>385</v>
      </c>
      <c r="D200" s="183" t="s">
        <v>407</v>
      </c>
      <c r="E200" s="184" t="s">
        <v>2215</v>
      </c>
      <c r="F200" s="185" t="s">
        <v>2216</v>
      </c>
      <c r="G200" s="186" t="s">
        <v>245</v>
      </c>
      <c r="H200" s="187">
        <v>2</v>
      </c>
      <c r="I200" s="188"/>
      <c r="J200" s="189">
        <f t="shared" si="25"/>
        <v>0</v>
      </c>
      <c r="K200" s="190"/>
      <c r="L200" s="191"/>
      <c r="M200" s="192" t="s">
        <v>1</v>
      </c>
      <c r="N200" s="193" t="s">
        <v>39</v>
      </c>
      <c r="O200" s="60"/>
      <c r="P200" s="174">
        <f t="shared" si="26"/>
        <v>0</v>
      </c>
      <c r="Q200" s="174">
        <v>0</v>
      </c>
      <c r="R200" s="174">
        <f t="shared" si="27"/>
        <v>0</v>
      </c>
      <c r="S200" s="174">
        <v>0</v>
      </c>
      <c r="T200" s="175">
        <f t="shared" si="2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226</v>
      </c>
      <c r="AT200" s="176" t="s">
        <v>407</v>
      </c>
      <c r="AU200" s="176" t="s">
        <v>151</v>
      </c>
      <c r="AY200" s="16" t="s">
        <v>173</v>
      </c>
      <c r="BE200" s="177">
        <f t="shared" si="29"/>
        <v>0</v>
      </c>
      <c r="BF200" s="177">
        <f t="shared" si="30"/>
        <v>0</v>
      </c>
      <c r="BG200" s="177">
        <f t="shared" si="31"/>
        <v>0</v>
      </c>
      <c r="BH200" s="177">
        <f t="shared" si="32"/>
        <v>0</v>
      </c>
      <c r="BI200" s="177">
        <f t="shared" si="33"/>
        <v>0</v>
      </c>
      <c r="BJ200" s="16" t="s">
        <v>151</v>
      </c>
      <c r="BK200" s="177">
        <f t="shared" si="34"/>
        <v>0</v>
      </c>
      <c r="BL200" s="16" t="s">
        <v>201</v>
      </c>
      <c r="BM200" s="176" t="s">
        <v>413</v>
      </c>
    </row>
    <row r="201" spans="1:65" s="2" customFormat="1" ht="37.9" customHeight="1">
      <c r="A201" s="31"/>
      <c r="B201" s="129"/>
      <c r="C201" s="183" t="s">
        <v>366</v>
      </c>
      <c r="D201" s="183" t="s">
        <v>407</v>
      </c>
      <c r="E201" s="184" t="s">
        <v>2217</v>
      </c>
      <c r="F201" s="185" t="s">
        <v>2218</v>
      </c>
      <c r="G201" s="186" t="s">
        <v>245</v>
      </c>
      <c r="H201" s="187">
        <v>2</v>
      </c>
      <c r="I201" s="188"/>
      <c r="J201" s="189">
        <f t="shared" si="25"/>
        <v>0</v>
      </c>
      <c r="K201" s="190"/>
      <c r="L201" s="191"/>
      <c r="M201" s="192" t="s">
        <v>1</v>
      </c>
      <c r="N201" s="193" t="s">
        <v>39</v>
      </c>
      <c r="O201" s="60"/>
      <c r="P201" s="174">
        <f t="shared" si="26"/>
        <v>0</v>
      </c>
      <c r="Q201" s="174">
        <v>0</v>
      </c>
      <c r="R201" s="174">
        <f t="shared" si="27"/>
        <v>0</v>
      </c>
      <c r="S201" s="174">
        <v>0</v>
      </c>
      <c r="T201" s="175">
        <f t="shared" si="2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226</v>
      </c>
      <c r="AT201" s="176" t="s">
        <v>407</v>
      </c>
      <c r="AU201" s="176" t="s">
        <v>151</v>
      </c>
      <c r="AY201" s="16" t="s">
        <v>173</v>
      </c>
      <c r="BE201" s="177">
        <f t="shared" si="29"/>
        <v>0</v>
      </c>
      <c r="BF201" s="177">
        <f t="shared" si="30"/>
        <v>0</v>
      </c>
      <c r="BG201" s="177">
        <f t="shared" si="31"/>
        <v>0</v>
      </c>
      <c r="BH201" s="177">
        <f t="shared" si="32"/>
        <v>0</v>
      </c>
      <c r="BI201" s="177">
        <f t="shared" si="33"/>
        <v>0</v>
      </c>
      <c r="BJ201" s="16" t="s">
        <v>151</v>
      </c>
      <c r="BK201" s="177">
        <f t="shared" si="34"/>
        <v>0</v>
      </c>
      <c r="BL201" s="16" t="s">
        <v>201</v>
      </c>
      <c r="BM201" s="176" t="s">
        <v>588</v>
      </c>
    </row>
    <row r="202" spans="1:65" s="2" customFormat="1" ht="24.2" customHeight="1">
      <c r="A202" s="31"/>
      <c r="B202" s="129"/>
      <c r="C202" s="164" t="s">
        <v>275</v>
      </c>
      <c r="D202" s="164" t="s">
        <v>176</v>
      </c>
      <c r="E202" s="165" t="s">
        <v>2219</v>
      </c>
      <c r="F202" s="166" t="s">
        <v>2220</v>
      </c>
      <c r="G202" s="167" t="s">
        <v>245</v>
      </c>
      <c r="H202" s="168">
        <v>9</v>
      </c>
      <c r="I202" s="169"/>
      <c r="J202" s="170">
        <f t="shared" si="25"/>
        <v>0</v>
      </c>
      <c r="K202" s="171"/>
      <c r="L202" s="32"/>
      <c r="M202" s="172" t="s">
        <v>1</v>
      </c>
      <c r="N202" s="173" t="s">
        <v>39</v>
      </c>
      <c r="O202" s="60"/>
      <c r="P202" s="174">
        <f t="shared" si="26"/>
        <v>0</v>
      </c>
      <c r="Q202" s="174">
        <v>0</v>
      </c>
      <c r="R202" s="174">
        <f t="shared" si="27"/>
        <v>0</v>
      </c>
      <c r="S202" s="174">
        <v>0</v>
      </c>
      <c r="T202" s="175">
        <f t="shared" si="2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201</v>
      </c>
      <c r="AT202" s="176" t="s">
        <v>176</v>
      </c>
      <c r="AU202" s="176" t="s">
        <v>151</v>
      </c>
      <c r="AY202" s="16" t="s">
        <v>173</v>
      </c>
      <c r="BE202" s="177">
        <f t="shared" si="29"/>
        <v>0</v>
      </c>
      <c r="BF202" s="177">
        <f t="shared" si="30"/>
        <v>0</v>
      </c>
      <c r="BG202" s="177">
        <f t="shared" si="31"/>
        <v>0</v>
      </c>
      <c r="BH202" s="177">
        <f t="shared" si="32"/>
        <v>0</v>
      </c>
      <c r="BI202" s="177">
        <f t="shared" si="33"/>
        <v>0</v>
      </c>
      <c r="BJ202" s="16" t="s">
        <v>151</v>
      </c>
      <c r="BK202" s="177">
        <f t="shared" si="34"/>
        <v>0</v>
      </c>
      <c r="BL202" s="16" t="s">
        <v>201</v>
      </c>
      <c r="BM202" s="176" t="s">
        <v>599</v>
      </c>
    </row>
    <row r="203" spans="1:65" s="2" customFormat="1" ht="24.2" customHeight="1">
      <c r="A203" s="31"/>
      <c r="B203" s="129"/>
      <c r="C203" s="164" t="s">
        <v>394</v>
      </c>
      <c r="D203" s="164" t="s">
        <v>176</v>
      </c>
      <c r="E203" s="165" t="s">
        <v>2221</v>
      </c>
      <c r="F203" s="166" t="s">
        <v>2222</v>
      </c>
      <c r="G203" s="167" t="s">
        <v>245</v>
      </c>
      <c r="H203" s="168">
        <v>55</v>
      </c>
      <c r="I203" s="169"/>
      <c r="J203" s="170">
        <f t="shared" si="25"/>
        <v>0</v>
      </c>
      <c r="K203" s="171"/>
      <c r="L203" s="32"/>
      <c r="M203" s="172" t="s">
        <v>1</v>
      </c>
      <c r="N203" s="173" t="s">
        <v>39</v>
      </c>
      <c r="O203" s="60"/>
      <c r="P203" s="174">
        <f t="shared" si="26"/>
        <v>0</v>
      </c>
      <c r="Q203" s="174">
        <v>0</v>
      </c>
      <c r="R203" s="174">
        <f t="shared" si="27"/>
        <v>0</v>
      </c>
      <c r="S203" s="174">
        <v>0</v>
      </c>
      <c r="T203" s="175">
        <f t="shared" si="2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201</v>
      </c>
      <c r="AT203" s="176" t="s">
        <v>176</v>
      </c>
      <c r="AU203" s="176" t="s">
        <v>151</v>
      </c>
      <c r="AY203" s="16" t="s">
        <v>173</v>
      </c>
      <c r="BE203" s="177">
        <f t="shared" si="29"/>
        <v>0</v>
      </c>
      <c r="BF203" s="177">
        <f t="shared" si="30"/>
        <v>0</v>
      </c>
      <c r="BG203" s="177">
        <f t="shared" si="31"/>
        <v>0</v>
      </c>
      <c r="BH203" s="177">
        <f t="shared" si="32"/>
        <v>0</v>
      </c>
      <c r="BI203" s="177">
        <f t="shared" si="33"/>
        <v>0</v>
      </c>
      <c r="BJ203" s="16" t="s">
        <v>151</v>
      </c>
      <c r="BK203" s="177">
        <f t="shared" si="34"/>
        <v>0</v>
      </c>
      <c r="BL203" s="16" t="s">
        <v>201</v>
      </c>
      <c r="BM203" s="176" t="s">
        <v>603</v>
      </c>
    </row>
    <row r="204" spans="1:65" s="2" customFormat="1" ht="21.75" customHeight="1">
      <c r="A204" s="31"/>
      <c r="B204" s="129"/>
      <c r="C204" s="164" t="s">
        <v>278</v>
      </c>
      <c r="D204" s="164" t="s">
        <v>176</v>
      </c>
      <c r="E204" s="165" t="s">
        <v>2223</v>
      </c>
      <c r="F204" s="166" t="s">
        <v>2224</v>
      </c>
      <c r="G204" s="167" t="s">
        <v>245</v>
      </c>
      <c r="H204" s="168">
        <v>9</v>
      </c>
      <c r="I204" s="169"/>
      <c r="J204" s="170">
        <f t="shared" si="25"/>
        <v>0</v>
      </c>
      <c r="K204" s="171"/>
      <c r="L204" s="32"/>
      <c r="M204" s="172" t="s">
        <v>1</v>
      </c>
      <c r="N204" s="173" t="s">
        <v>39</v>
      </c>
      <c r="O204" s="60"/>
      <c r="P204" s="174">
        <f t="shared" si="26"/>
        <v>0</v>
      </c>
      <c r="Q204" s="174">
        <v>0</v>
      </c>
      <c r="R204" s="174">
        <f t="shared" si="27"/>
        <v>0</v>
      </c>
      <c r="S204" s="174">
        <v>0</v>
      </c>
      <c r="T204" s="175">
        <f t="shared" si="2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201</v>
      </c>
      <c r="AT204" s="176" t="s">
        <v>176</v>
      </c>
      <c r="AU204" s="176" t="s">
        <v>151</v>
      </c>
      <c r="AY204" s="16" t="s">
        <v>173</v>
      </c>
      <c r="BE204" s="177">
        <f t="shared" si="29"/>
        <v>0</v>
      </c>
      <c r="BF204" s="177">
        <f t="shared" si="30"/>
        <v>0</v>
      </c>
      <c r="BG204" s="177">
        <f t="shared" si="31"/>
        <v>0</v>
      </c>
      <c r="BH204" s="177">
        <f t="shared" si="32"/>
        <v>0</v>
      </c>
      <c r="BI204" s="177">
        <f t="shared" si="33"/>
        <v>0</v>
      </c>
      <c r="BJ204" s="16" t="s">
        <v>151</v>
      </c>
      <c r="BK204" s="177">
        <f t="shared" si="34"/>
        <v>0</v>
      </c>
      <c r="BL204" s="16" t="s">
        <v>201</v>
      </c>
      <c r="BM204" s="176" t="s">
        <v>610</v>
      </c>
    </row>
    <row r="205" spans="1:65" s="2" customFormat="1" ht="24.2" customHeight="1">
      <c r="A205" s="31"/>
      <c r="B205" s="129"/>
      <c r="C205" s="183" t="s">
        <v>580</v>
      </c>
      <c r="D205" s="183" t="s">
        <v>407</v>
      </c>
      <c r="E205" s="184" t="s">
        <v>2225</v>
      </c>
      <c r="F205" s="185" t="s">
        <v>2226</v>
      </c>
      <c r="G205" s="186" t="s">
        <v>245</v>
      </c>
      <c r="H205" s="187">
        <v>9</v>
      </c>
      <c r="I205" s="188"/>
      <c r="J205" s="189">
        <f t="shared" si="25"/>
        <v>0</v>
      </c>
      <c r="K205" s="190"/>
      <c r="L205" s="191"/>
      <c r="M205" s="192" t="s">
        <v>1</v>
      </c>
      <c r="N205" s="193" t="s">
        <v>39</v>
      </c>
      <c r="O205" s="60"/>
      <c r="P205" s="174">
        <f t="shared" si="26"/>
        <v>0</v>
      </c>
      <c r="Q205" s="174">
        <v>0</v>
      </c>
      <c r="R205" s="174">
        <f t="shared" si="27"/>
        <v>0</v>
      </c>
      <c r="S205" s="174">
        <v>0</v>
      </c>
      <c r="T205" s="175">
        <f t="shared" si="2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226</v>
      </c>
      <c r="AT205" s="176" t="s">
        <v>407</v>
      </c>
      <c r="AU205" s="176" t="s">
        <v>151</v>
      </c>
      <c r="AY205" s="16" t="s">
        <v>173</v>
      </c>
      <c r="BE205" s="177">
        <f t="shared" si="29"/>
        <v>0</v>
      </c>
      <c r="BF205" s="177">
        <f t="shared" si="30"/>
        <v>0</v>
      </c>
      <c r="BG205" s="177">
        <f t="shared" si="31"/>
        <v>0</v>
      </c>
      <c r="BH205" s="177">
        <f t="shared" si="32"/>
        <v>0</v>
      </c>
      <c r="BI205" s="177">
        <f t="shared" si="33"/>
        <v>0</v>
      </c>
      <c r="BJ205" s="16" t="s">
        <v>151</v>
      </c>
      <c r="BK205" s="177">
        <f t="shared" si="34"/>
        <v>0</v>
      </c>
      <c r="BL205" s="16" t="s">
        <v>201</v>
      </c>
      <c r="BM205" s="176" t="s">
        <v>620</v>
      </c>
    </row>
    <row r="206" spans="1:65" s="2" customFormat="1" ht="16.5" customHeight="1">
      <c r="A206" s="31"/>
      <c r="B206" s="129"/>
      <c r="C206" s="183" t="s">
        <v>585</v>
      </c>
      <c r="D206" s="183" t="s">
        <v>407</v>
      </c>
      <c r="E206" s="184" t="s">
        <v>2227</v>
      </c>
      <c r="F206" s="185" t="s">
        <v>2228</v>
      </c>
      <c r="G206" s="186" t="s">
        <v>2229</v>
      </c>
      <c r="H206" s="187">
        <v>64</v>
      </c>
      <c r="I206" s="188"/>
      <c r="J206" s="189">
        <f t="shared" si="25"/>
        <v>0</v>
      </c>
      <c r="K206" s="190"/>
      <c r="L206" s="191"/>
      <c r="M206" s="192" t="s">
        <v>1</v>
      </c>
      <c r="N206" s="193" t="s">
        <v>39</v>
      </c>
      <c r="O206" s="60"/>
      <c r="P206" s="174">
        <f t="shared" si="26"/>
        <v>0</v>
      </c>
      <c r="Q206" s="174">
        <v>0</v>
      </c>
      <c r="R206" s="174">
        <f t="shared" si="27"/>
        <v>0</v>
      </c>
      <c r="S206" s="174">
        <v>0</v>
      </c>
      <c r="T206" s="175">
        <f t="shared" si="2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226</v>
      </c>
      <c r="AT206" s="176" t="s">
        <v>407</v>
      </c>
      <c r="AU206" s="176" t="s">
        <v>151</v>
      </c>
      <c r="AY206" s="16" t="s">
        <v>173</v>
      </c>
      <c r="BE206" s="177">
        <f t="shared" si="29"/>
        <v>0</v>
      </c>
      <c r="BF206" s="177">
        <f t="shared" si="30"/>
        <v>0</v>
      </c>
      <c r="BG206" s="177">
        <f t="shared" si="31"/>
        <v>0</v>
      </c>
      <c r="BH206" s="177">
        <f t="shared" si="32"/>
        <v>0</v>
      </c>
      <c r="BI206" s="177">
        <f t="shared" si="33"/>
        <v>0</v>
      </c>
      <c r="BJ206" s="16" t="s">
        <v>151</v>
      </c>
      <c r="BK206" s="177">
        <f t="shared" si="34"/>
        <v>0</v>
      </c>
      <c r="BL206" s="16" t="s">
        <v>201</v>
      </c>
      <c r="BM206" s="176" t="s">
        <v>624</v>
      </c>
    </row>
    <row r="207" spans="1:65" s="2" customFormat="1" ht="24.2" customHeight="1">
      <c r="A207" s="31"/>
      <c r="B207" s="129"/>
      <c r="C207" s="164" t="s">
        <v>322</v>
      </c>
      <c r="D207" s="164" t="s">
        <v>176</v>
      </c>
      <c r="E207" s="165" t="s">
        <v>2230</v>
      </c>
      <c r="F207" s="166" t="s">
        <v>2231</v>
      </c>
      <c r="G207" s="167" t="s">
        <v>245</v>
      </c>
      <c r="H207" s="168">
        <v>64</v>
      </c>
      <c r="I207" s="169"/>
      <c r="J207" s="170">
        <f t="shared" si="25"/>
        <v>0</v>
      </c>
      <c r="K207" s="171"/>
      <c r="L207" s="32"/>
      <c r="M207" s="172" t="s">
        <v>1</v>
      </c>
      <c r="N207" s="173" t="s">
        <v>39</v>
      </c>
      <c r="O207" s="60"/>
      <c r="P207" s="174">
        <f t="shared" si="26"/>
        <v>0</v>
      </c>
      <c r="Q207" s="174">
        <v>0</v>
      </c>
      <c r="R207" s="174">
        <f t="shared" si="27"/>
        <v>0</v>
      </c>
      <c r="S207" s="174">
        <v>0</v>
      </c>
      <c r="T207" s="175">
        <f t="shared" si="2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201</v>
      </c>
      <c r="AT207" s="176" t="s">
        <v>176</v>
      </c>
      <c r="AU207" s="176" t="s">
        <v>151</v>
      </c>
      <c r="AY207" s="16" t="s">
        <v>173</v>
      </c>
      <c r="BE207" s="177">
        <f t="shared" si="29"/>
        <v>0</v>
      </c>
      <c r="BF207" s="177">
        <f t="shared" si="30"/>
        <v>0</v>
      </c>
      <c r="BG207" s="177">
        <f t="shared" si="31"/>
        <v>0</v>
      </c>
      <c r="BH207" s="177">
        <f t="shared" si="32"/>
        <v>0</v>
      </c>
      <c r="BI207" s="177">
        <f t="shared" si="33"/>
        <v>0</v>
      </c>
      <c r="BJ207" s="16" t="s">
        <v>151</v>
      </c>
      <c r="BK207" s="177">
        <f t="shared" si="34"/>
        <v>0</v>
      </c>
      <c r="BL207" s="16" t="s">
        <v>201</v>
      </c>
      <c r="BM207" s="176" t="s">
        <v>873</v>
      </c>
    </row>
    <row r="208" spans="1:65" s="2" customFormat="1" ht="24.2" customHeight="1">
      <c r="A208" s="31"/>
      <c r="B208" s="129"/>
      <c r="C208" s="164" t="s">
        <v>600</v>
      </c>
      <c r="D208" s="164" t="s">
        <v>176</v>
      </c>
      <c r="E208" s="165" t="s">
        <v>2232</v>
      </c>
      <c r="F208" s="166" t="s">
        <v>2233</v>
      </c>
      <c r="G208" s="167" t="s">
        <v>764</v>
      </c>
      <c r="H208" s="211"/>
      <c r="I208" s="169"/>
      <c r="J208" s="170">
        <f t="shared" si="25"/>
        <v>0</v>
      </c>
      <c r="K208" s="171"/>
      <c r="L208" s="32"/>
      <c r="M208" s="172" t="s">
        <v>1</v>
      </c>
      <c r="N208" s="173" t="s">
        <v>39</v>
      </c>
      <c r="O208" s="60"/>
      <c r="P208" s="174">
        <f t="shared" si="26"/>
        <v>0</v>
      </c>
      <c r="Q208" s="174">
        <v>0</v>
      </c>
      <c r="R208" s="174">
        <f t="shared" si="27"/>
        <v>0</v>
      </c>
      <c r="S208" s="174">
        <v>0</v>
      </c>
      <c r="T208" s="175">
        <f t="shared" si="2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201</v>
      </c>
      <c r="AT208" s="176" t="s">
        <v>176</v>
      </c>
      <c r="AU208" s="176" t="s">
        <v>151</v>
      </c>
      <c r="AY208" s="16" t="s">
        <v>173</v>
      </c>
      <c r="BE208" s="177">
        <f t="shared" si="29"/>
        <v>0</v>
      </c>
      <c r="BF208" s="177">
        <f t="shared" si="30"/>
        <v>0</v>
      </c>
      <c r="BG208" s="177">
        <f t="shared" si="31"/>
        <v>0</v>
      </c>
      <c r="BH208" s="177">
        <f t="shared" si="32"/>
        <v>0</v>
      </c>
      <c r="BI208" s="177">
        <f t="shared" si="33"/>
        <v>0</v>
      </c>
      <c r="BJ208" s="16" t="s">
        <v>151</v>
      </c>
      <c r="BK208" s="177">
        <f t="shared" si="34"/>
        <v>0</v>
      </c>
      <c r="BL208" s="16" t="s">
        <v>201</v>
      </c>
      <c r="BM208" s="176" t="s">
        <v>628</v>
      </c>
    </row>
    <row r="209" spans="1:65" s="12" customFormat="1" ht="22.9" customHeight="1">
      <c r="B209" s="151"/>
      <c r="D209" s="152" t="s">
        <v>72</v>
      </c>
      <c r="E209" s="162" t="s">
        <v>383</v>
      </c>
      <c r="F209" s="162" t="s">
        <v>2234</v>
      </c>
      <c r="I209" s="154"/>
      <c r="J209" s="163">
        <f>BK209</f>
        <v>0</v>
      </c>
      <c r="L209" s="151"/>
      <c r="M209" s="156"/>
      <c r="N209" s="157"/>
      <c r="O209" s="157"/>
      <c r="P209" s="158">
        <f>SUM(P210:P213)</f>
        <v>0</v>
      </c>
      <c r="Q209" s="157"/>
      <c r="R209" s="158">
        <f>SUM(R210:R213)</f>
        <v>0</v>
      </c>
      <c r="S209" s="157"/>
      <c r="T209" s="159">
        <f>SUM(T210:T213)</f>
        <v>0</v>
      </c>
      <c r="AR209" s="152" t="s">
        <v>151</v>
      </c>
      <c r="AT209" s="160" t="s">
        <v>72</v>
      </c>
      <c r="AU209" s="160" t="s">
        <v>81</v>
      </c>
      <c r="AY209" s="152" t="s">
        <v>173</v>
      </c>
      <c r="BK209" s="161">
        <f>SUM(BK210:BK213)</f>
        <v>0</v>
      </c>
    </row>
    <row r="210" spans="1:65" s="2" customFormat="1" ht="16.5" customHeight="1">
      <c r="A210" s="31"/>
      <c r="B210" s="129"/>
      <c r="C210" s="164" t="s">
        <v>285</v>
      </c>
      <c r="D210" s="164" t="s">
        <v>176</v>
      </c>
      <c r="E210" s="165" t="s">
        <v>2235</v>
      </c>
      <c r="F210" s="166" t="s">
        <v>2236</v>
      </c>
      <c r="G210" s="167" t="s">
        <v>245</v>
      </c>
      <c r="H210" s="168">
        <v>5</v>
      </c>
      <c r="I210" s="169"/>
      <c r="J210" s="170">
        <f>ROUND(I210*H210,2)</f>
        <v>0</v>
      </c>
      <c r="K210" s="171"/>
      <c r="L210" s="32"/>
      <c r="M210" s="172" t="s">
        <v>1</v>
      </c>
      <c r="N210" s="173" t="s">
        <v>39</v>
      </c>
      <c r="O210" s="60"/>
      <c r="P210" s="174">
        <f>O210*H210</f>
        <v>0</v>
      </c>
      <c r="Q210" s="174">
        <v>0</v>
      </c>
      <c r="R210" s="174">
        <f>Q210*H210</f>
        <v>0</v>
      </c>
      <c r="S210" s="174">
        <v>0</v>
      </c>
      <c r="T210" s="17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201</v>
      </c>
      <c r="AT210" s="176" t="s">
        <v>176</v>
      </c>
      <c r="AU210" s="176" t="s">
        <v>151</v>
      </c>
      <c r="AY210" s="16" t="s">
        <v>173</v>
      </c>
      <c r="BE210" s="177">
        <f>IF(N210="základná",J210,0)</f>
        <v>0</v>
      </c>
      <c r="BF210" s="177">
        <f>IF(N210="znížená",J210,0)</f>
        <v>0</v>
      </c>
      <c r="BG210" s="177">
        <f>IF(N210="zákl. prenesená",J210,0)</f>
        <v>0</v>
      </c>
      <c r="BH210" s="177">
        <f>IF(N210="zníž. prenesená",J210,0)</f>
        <v>0</v>
      </c>
      <c r="BI210" s="177">
        <f>IF(N210="nulová",J210,0)</f>
        <v>0</v>
      </c>
      <c r="BJ210" s="16" t="s">
        <v>151</v>
      </c>
      <c r="BK210" s="177">
        <f>ROUND(I210*H210,2)</f>
        <v>0</v>
      </c>
      <c r="BL210" s="16" t="s">
        <v>201</v>
      </c>
      <c r="BM210" s="176" t="s">
        <v>635</v>
      </c>
    </row>
    <row r="211" spans="1:65" s="2" customFormat="1" ht="24.2" customHeight="1">
      <c r="A211" s="31"/>
      <c r="B211" s="129"/>
      <c r="C211" s="183" t="s">
        <v>294</v>
      </c>
      <c r="D211" s="183" t="s">
        <v>407</v>
      </c>
      <c r="E211" s="184" t="s">
        <v>2237</v>
      </c>
      <c r="F211" s="185" t="s">
        <v>2238</v>
      </c>
      <c r="G211" s="186" t="s">
        <v>245</v>
      </c>
      <c r="H211" s="187">
        <v>5</v>
      </c>
      <c r="I211" s="188"/>
      <c r="J211" s="189">
        <f>ROUND(I211*H211,2)</f>
        <v>0</v>
      </c>
      <c r="K211" s="190"/>
      <c r="L211" s="191"/>
      <c r="M211" s="192" t="s">
        <v>1</v>
      </c>
      <c r="N211" s="193" t="s">
        <v>39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226</v>
      </c>
      <c r="AT211" s="176" t="s">
        <v>407</v>
      </c>
      <c r="AU211" s="176" t="s">
        <v>151</v>
      </c>
      <c r="AY211" s="16" t="s">
        <v>173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151</v>
      </c>
      <c r="BK211" s="177">
        <f>ROUND(I211*H211,2)</f>
        <v>0</v>
      </c>
      <c r="BL211" s="16" t="s">
        <v>201</v>
      </c>
      <c r="BM211" s="176" t="s">
        <v>641</v>
      </c>
    </row>
    <row r="212" spans="1:65" s="2" customFormat="1" ht="24.2" customHeight="1">
      <c r="A212" s="31"/>
      <c r="B212" s="129"/>
      <c r="C212" s="183" t="s">
        <v>607</v>
      </c>
      <c r="D212" s="183" t="s">
        <v>407</v>
      </c>
      <c r="E212" s="184" t="s">
        <v>2239</v>
      </c>
      <c r="F212" s="185" t="s">
        <v>2240</v>
      </c>
      <c r="G212" s="186" t="s">
        <v>245</v>
      </c>
      <c r="H212" s="187">
        <v>5</v>
      </c>
      <c r="I212" s="188"/>
      <c r="J212" s="189">
        <f>ROUND(I212*H212,2)</f>
        <v>0</v>
      </c>
      <c r="K212" s="190"/>
      <c r="L212" s="191"/>
      <c r="M212" s="192" t="s">
        <v>1</v>
      </c>
      <c r="N212" s="193" t="s">
        <v>39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226</v>
      </c>
      <c r="AT212" s="176" t="s">
        <v>407</v>
      </c>
      <c r="AU212" s="176" t="s">
        <v>151</v>
      </c>
      <c r="AY212" s="16" t="s">
        <v>173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151</v>
      </c>
      <c r="BK212" s="177">
        <f>ROUND(I212*H212,2)</f>
        <v>0</v>
      </c>
      <c r="BL212" s="16" t="s">
        <v>201</v>
      </c>
      <c r="BM212" s="176" t="s">
        <v>646</v>
      </c>
    </row>
    <row r="213" spans="1:65" s="2" customFormat="1" ht="24.2" customHeight="1">
      <c r="A213" s="31"/>
      <c r="B213" s="129"/>
      <c r="C213" s="164" t="s">
        <v>297</v>
      </c>
      <c r="D213" s="164" t="s">
        <v>176</v>
      </c>
      <c r="E213" s="165" t="s">
        <v>2241</v>
      </c>
      <c r="F213" s="166" t="s">
        <v>2242</v>
      </c>
      <c r="G213" s="167" t="s">
        <v>764</v>
      </c>
      <c r="H213" s="211"/>
      <c r="I213" s="169"/>
      <c r="J213" s="170">
        <f>ROUND(I213*H213,2)</f>
        <v>0</v>
      </c>
      <c r="K213" s="171"/>
      <c r="L213" s="32"/>
      <c r="M213" s="172" t="s">
        <v>1</v>
      </c>
      <c r="N213" s="173" t="s">
        <v>39</v>
      </c>
      <c r="O213" s="60"/>
      <c r="P213" s="174">
        <f>O213*H213</f>
        <v>0</v>
      </c>
      <c r="Q213" s="174">
        <v>0</v>
      </c>
      <c r="R213" s="174">
        <f>Q213*H213</f>
        <v>0</v>
      </c>
      <c r="S213" s="174">
        <v>0</v>
      </c>
      <c r="T213" s="175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201</v>
      </c>
      <c r="AT213" s="176" t="s">
        <v>176</v>
      </c>
      <c r="AU213" s="176" t="s">
        <v>151</v>
      </c>
      <c r="AY213" s="16" t="s">
        <v>173</v>
      </c>
      <c r="BE213" s="177">
        <f>IF(N213="základná",J213,0)</f>
        <v>0</v>
      </c>
      <c r="BF213" s="177">
        <f>IF(N213="znížená",J213,0)</f>
        <v>0</v>
      </c>
      <c r="BG213" s="177">
        <f>IF(N213="zákl. prenesená",J213,0)</f>
        <v>0</v>
      </c>
      <c r="BH213" s="177">
        <f>IF(N213="zníž. prenesená",J213,0)</f>
        <v>0</v>
      </c>
      <c r="BI213" s="177">
        <f>IF(N213="nulová",J213,0)</f>
        <v>0</v>
      </c>
      <c r="BJ213" s="16" t="s">
        <v>151</v>
      </c>
      <c r="BK213" s="177">
        <f>ROUND(I213*H213,2)</f>
        <v>0</v>
      </c>
      <c r="BL213" s="16" t="s">
        <v>201</v>
      </c>
      <c r="BM213" s="176" t="s">
        <v>650</v>
      </c>
    </row>
    <row r="214" spans="1:65" s="12" customFormat="1" ht="22.9" customHeight="1">
      <c r="B214" s="151"/>
      <c r="D214" s="152" t="s">
        <v>72</v>
      </c>
      <c r="E214" s="162" t="s">
        <v>1305</v>
      </c>
      <c r="F214" s="162" t="s">
        <v>1306</v>
      </c>
      <c r="I214" s="154"/>
      <c r="J214" s="163">
        <f>BK214</f>
        <v>0</v>
      </c>
      <c r="L214" s="151"/>
      <c r="M214" s="156"/>
      <c r="N214" s="157"/>
      <c r="O214" s="157"/>
      <c r="P214" s="158">
        <f>SUM(P215:P218)</f>
        <v>0</v>
      </c>
      <c r="Q214" s="157"/>
      <c r="R214" s="158">
        <f>SUM(R215:R218)</f>
        <v>0</v>
      </c>
      <c r="S214" s="157"/>
      <c r="T214" s="159">
        <f>SUM(T215:T218)</f>
        <v>0</v>
      </c>
      <c r="AR214" s="152" t="s">
        <v>151</v>
      </c>
      <c r="AT214" s="160" t="s">
        <v>72</v>
      </c>
      <c r="AU214" s="160" t="s">
        <v>81</v>
      </c>
      <c r="AY214" s="152" t="s">
        <v>173</v>
      </c>
      <c r="BK214" s="161">
        <f>SUM(BK215:BK218)</f>
        <v>0</v>
      </c>
    </row>
    <row r="215" spans="1:65" s="2" customFormat="1" ht="37.9" customHeight="1">
      <c r="A215" s="31"/>
      <c r="B215" s="129"/>
      <c r="C215" s="164" t="s">
        <v>317</v>
      </c>
      <c r="D215" s="164" t="s">
        <v>176</v>
      </c>
      <c r="E215" s="165" t="s">
        <v>2243</v>
      </c>
      <c r="F215" s="166" t="s">
        <v>2244</v>
      </c>
      <c r="G215" s="167" t="s">
        <v>240</v>
      </c>
      <c r="H215" s="168">
        <v>251</v>
      </c>
      <c r="I215" s="169"/>
      <c r="J215" s="170">
        <f>ROUND(I215*H215,2)</f>
        <v>0</v>
      </c>
      <c r="K215" s="171"/>
      <c r="L215" s="32"/>
      <c r="M215" s="172" t="s">
        <v>1</v>
      </c>
      <c r="N215" s="173" t="s">
        <v>39</v>
      </c>
      <c r="O215" s="60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201</v>
      </c>
      <c r="AT215" s="176" t="s">
        <v>176</v>
      </c>
      <c r="AU215" s="176" t="s">
        <v>151</v>
      </c>
      <c r="AY215" s="16" t="s">
        <v>173</v>
      </c>
      <c r="BE215" s="177">
        <f>IF(N215="základná",J215,0)</f>
        <v>0</v>
      </c>
      <c r="BF215" s="177">
        <f>IF(N215="znížená",J215,0)</f>
        <v>0</v>
      </c>
      <c r="BG215" s="177">
        <f>IF(N215="zákl. prenesená",J215,0)</f>
        <v>0</v>
      </c>
      <c r="BH215" s="177">
        <f>IF(N215="zníž. prenesená",J215,0)</f>
        <v>0</v>
      </c>
      <c r="BI215" s="177">
        <f>IF(N215="nulová",J215,0)</f>
        <v>0</v>
      </c>
      <c r="BJ215" s="16" t="s">
        <v>151</v>
      </c>
      <c r="BK215" s="177">
        <f>ROUND(I215*H215,2)</f>
        <v>0</v>
      </c>
      <c r="BL215" s="16" t="s">
        <v>201</v>
      </c>
      <c r="BM215" s="176" t="s">
        <v>655</v>
      </c>
    </row>
    <row r="216" spans="1:65" s="2" customFormat="1" ht="33" customHeight="1">
      <c r="A216" s="31"/>
      <c r="B216" s="129"/>
      <c r="C216" s="164" t="s">
        <v>643</v>
      </c>
      <c r="D216" s="164" t="s">
        <v>176</v>
      </c>
      <c r="E216" s="165" t="s">
        <v>2245</v>
      </c>
      <c r="F216" s="166" t="s">
        <v>2246</v>
      </c>
      <c r="G216" s="167" t="s">
        <v>240</v>
      </c>
      <c r="H216" s="168">
        <v>251</v>
      </c>
      <c r="I216" s="169"/>
      <c r="J216" s="170">
        <f>ROUND(I216*H216,2)</f>
        <v>0</v>
      </c>
      <c r="K216" s="171"/>
      <c r="L216" s="32"/>
      <c r="M216" s="172" t="s">
        <v>1</v>
      </c>
      <c r="N216" s="173" t="s">
        <v>39</v>
      </c>
      <c r="O216" s="60"/>
      <c r="P216" s="174">
        <f>O216*H216</f>
        <v>0</v>
      </c>
      <c r="Q216" s="174">
        <v>0</v>
      </c>
      <c r="R216" s="174">
        <f>Q216*H216</f>
        <v>0</v>
      </c>
      <c r="S216" s="174">
        <v>0</v>
      </c>
      <c r="T216" s="175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201</v>
      </c>
      <c r="AT216" s="176" t="s">
        <v>176</v>
      </c>
      <c r="AU216" s="176" t="s">
        <v>151</v>
      </c>
      <c r="AY216" s="16" t="s">
        <v>173</v>
      </c>
      <c r="BE216" s="177">
        <f>IF(N216="základná",J216,0)</f>
        <v>0</v>
      </c>
      <c r="BF216" s="177">
        <f>IF(N216="znížená",J216,0)</f>
        <v>0</v>
      </c>
      <c r="BG216" s="177">
        <f>IF(N216="zákl. prenesená",J216,0)</f>
        <v>0</v>
      </c>
      <c r="BH216" s="177">
        <f>IF(N216="zníž. prenesená",J216,0)</f>
        <v>0</v>
      </c>
      <c r="BI216" s="177">
        <f>IF(N216="nulová",J216,0)</f>
        <v>0</v>
      </c>
      <c r="BJ216" s="16" t="s">
        <v>151</v>
      </c>
      <c r="BK216" s="177">
        <f>ROUND(I216*H216,2)</f>
        <v>0</v>
      </c>
      <c r="BL216" s="16" t="s">
        <v>201</v>
      </c>
      <c r="BM216" s="176" t="s">
        <v>662</v>
      </c>
    </row>
    <row r="217" spans="1:65" s="2" customFormat="1" ht="37.9" customHeight="1">
      <c r="A217" s="31"/>
      <c r="B217" s="129"/>
      <c r="C217" s="164" t="s">
        <v>311</v>
      </c>
      <c r="D217" s="164" t="s">
        <v>176</v>
      </c>
      <c r="E217" s="165" t="s">
        <v>2247</v>
      </c>
      <c r="F217" s="166" t="s">
        <v>2248</v>
      </c>
      <c r="G217" s="167" t="s">
        <v>240</v>
      </c>
      <c r="H217" s="168">
        <v>734</v>
      </c>
      <c r="I217" s="169"/>
      <c r="J217" s="170">
        <f>ROUND(I217*H217,2)</f>
        <v>0</v>
      </c>
      <c r="K217" s="171"/>
      <c r="L217" s="32"/>
      <c r="M217" s="172" t="s">
        <v>1</v>
      </c>
      <c r="N217" s="173" t="s">
        <v>39</v>
      </c>
      <c r="O217" s="60"/>
      <c r="P217" s="174">
        <f>O217*H217</f>
        <v>0</v>
      </c>
      <c r="Q217" s="174">
        <v>0</v>
      </c>
      <c r="R217" s="174">
        <f>Q217*H217</f>
        <v>0</v>
      </c>
      <c r="S217" s="174">
        <v>0</v>
      </c>
      <c r="T217" s="175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201</v>
      </c>
      <c r="AT217" s="176" t="s">
        <v>176</v>
      </c>
      <c r="AU217" s="176" t="s">
        <v>151</v>
      </c>
      <c r="AY217" s="16" t="s">
        <v>173</v>
      </c>
      <c r="BE217" s="177">
        <f>IF(N217="základná",J217,0)</f>
        <v>0</v>
      </c>
      <c r="BF217" s="177">
        <f>IF(N217="znížená",J217,0)</f>
        <v>0</v>
      </c>
      <c r="BG217" s="177">
        <f>IF(N217="zákl. prenesená",J217,0)</f>
        <v>0</v>
      </c>
      <c r="BH217" s="177">
        <f>IF(N217="zníž. prenesená",J217,0)</f>
        <v>0</v>
      </c>
      <c r="BI217" s="177">
        <f>IF(N217="nulová",J217,0)</f>
        <v>0</v>
      </c>
      <c r="BJ217" s="16" t="s">
        <v>151</v>
      </c>
      <c r="BK217" s="177">
        <f>ROUND(I217*H217,2)</f>
        <v>0</v>
      </c>
      <c r="BL217" s="16" t="s">
        <v>201</v>
      </c>
      <c r="BM217" s="176" t="s">
        <v>668</v>
      </c>
    </row>
    <row r="218" spans="1:65" s="2" customFormat="1" ht="33" customHeight="1">
      <c r="A218" s="31"/>
      <c r="B218" s="129"/>
      <c r="C218" s="164" t="s">
        <v>632</v>
      </c>
      <c r="D218" s="164" t="s">
        <v>176</v>
      </c>
      <c r="E218" s="165" t="s">
        <v>2249</v>
      </c>
      <c r="F218" s="166" t="s">
        <v>2250</v>
      </c>
      <c r="G218" s="167" t="s">
        <v>240</v>
      </c>
      <c r="H218" s="168">
        <v>734</v>
      </c>
      <c r="I218" s="169"/>
      <c r="J218" s="170">
        <f>ROUND(I218*H218,2)</f>
        <v>0</v>
      </c>
      <c r="K218" s="171"/>
      <c r="L218" s="32"/>
      <c r="M218" s="172" t="s">
        <v>1</v>
      </c>
      <c r="N218" s="173" t="s">
        <v>39</v>
      </c>
      <c r="O218" s="60"/>
      <c r="P218" s="174">
        <f>O218*H218</f>
        <v>0</v>
      </c>
      <c r="Q218" s="174">
        <v>0</v>
      </c>
      <c r="R218" s="174">
        <f>Q218*H218</f>
        <v>0</v>
      </c>
      <c r="S218" s="174">
        <v>0</v>
      </c>
      <c r="T218" s="175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201</v>
      </c>
      <c r="AT218" s="176" t="s">
        <v>176</v>
      </c>
      <c r="AU218" s="176" t="s">
        <v>151</v>
      </c>
      <c r="AY218" s="16" t="s">
        <v>173</v>
      </c>
      <c r="BE218" s="177">
        <f>IF(N218="základná",J218,0)</f>
        <v>0</v>
      </c>
      <c r="BF218" s="177">
        <f>IF(N218="znížená",J218,0)</f>
        <v>0</v>
      </c>
      <c r="BG218" s="177">
        <f>IF(N218="zákl. prenesená",J218,0)</f>
        <v>0</v>
      </c>
      <c r="BH218" s="177">
        <f>IF(N218="zníž. prenesená",J218,0)</f>
        <v>0</v>
      </c>
      <c r="BI218" s="177">
        <f>IF(N218="nulová",J218,0)</f>
        <v>0</v>
      </c>
      <c r="BJ218" s="16" t="s">
        <v>151</v>
      </c>
      <c r="BK218" s="177">
        <f>ROUND(I218*H218,2)</f>
        <v>0</v>
      </c>
      <c r="BL218" s="16" t="s">
        <v>201</v>
      </c>
      <c r="BM218" s="176" t="s">
        <v>681</v>
      </c>
    </row>
    <row r="219" spans="1:65" s="12" customFormat="1" ht="25.9" customHeight="1">
      <c r="B219" s="151"/>
      <c r="D219" s="152" t="s">
        <v>72</v>
      </c>
      <c r="E219" s="153" t="s">
        <v>1356</v>
      </c>
      <c r="F219" s="153" t="s">
        <v>2251</v>
      </c>
      <c r="I219" s="154"/>
      <c r="J219" s="155">
        <f>BK219</f>
        <v>0</v>
      </c>
      <c r="L219" s="151"/>
      <c r="M219" s="156"/>
      <c r="N219" s="157"/>
      <c r="O219" s="157"/>
      <c r="P219" s="158">
        <f>SUM(P220:P221)</f>
        <v>0</v>
      </c>
      <c r="Q219" s="157"/>
      <c r="R219" s="158">
        <f>SUM(R220:R221)</f>
        <v>0</v>
      </c>
      <c r="S219" s="157"/>
      <c r="T219" s="159">
        <f>SUM(T220:T221)</f>
        <v>0</v>
      </c>
      <c r="AR219" s="152" t="s">
        <v>180</v>
      </c>
      <c r="AT219" s="160" t="s">
        <v>72</v>
      </c>
      <c r="AU219" s="160" t="s">
        <v>73</v>
      </c>
      <c r="AY219" s="152" t="s">
        <v>173</v>
      </c>
      <c r="BK219" s="161">
        <f>SUM(BK220:BK221)</f>
        <v>0</v>
      </c>
    </row>
    <row r="220" spans="1:65" s="2" customFormat="1" ht="16.5" customHeight="1">
      <c r="A220" s="31"/>
      <c r="B220" s="129"/>
      <c r="C220" s="164" t="s">
        <v>665</v>
      </c>
      <c r="D220" s="164" t="s">
        <v>176</v>
      </c>
      <c r="E220" s="165" t="s">
        <v>2252</v>
      </c>
      <c r="F220" s="166" t="s">
        <v>2253</v>
      </c>
      <c r="G220" s="167" t="s">
        <v>710</v>
      </c>
      <c r="H220" s="168">
        <v>18</v>
      </c>
      <c r="I220" s="169"/>
      <c r="J220" s="170">
        <f>ROUND(I220*H220,2)</f>
        <v>0</v>
      </c>
      <c r="K220" s="171"/>
      <c r="L220" s="32"/>
      <c r="M220" s="172" t="s">
        <v>1</v>
      </c>
      <c r="N220" s="173" t="s">
        <v>39</v>
      </c>
      <c r="O220" s="60"/>
      <c r="P220" s="174">
        <f>O220*H220</f>
        <v>0</v>
      </c>
      <c r="Q220" s="174">
        <v>0</v>
      </c>
      <c r="R220" s="174">
        <f>Q220*H220</f>
        <v>0</v>
      </c>
      <c r="S220" s="174">
        <v>0</v>
      </c>
      <c r="T220" s="175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2254</v>
      </c>
      <c r="AT220" s="176" t="s">
        <v>176</v>
      </c>
      <c r="AU220" s="176" t="s">
        <v>81</v>
      </c>
      <c r="AY220" s="16" t="s">
        <v>173</v>
      </c>
      <c r="BE220" s="177">
        <f>IF(N220="základná",J220,0)</f>
        <v>0</v>
      </c>
      <c r="BF220" s="177">
        <f>IF(N220="znížená",J220,0)</f>
        <v>0</v>
      </c>
      <c r="BG220" s="177">
        <f>IF(N220="zákl. prenesená",J220,0)</f>
        <v>0</v>
      </c>
      <c r="BH220" s="177">
        <f>IF(N220="zníž. prenesená",J220,0)</f>
        <v>0</v>
      </c>
      <c r="BI220" s="177">
        <f>IF(N220="nulová",J220,0)</f>
        <v>0</v>
      </c>
      <c r="BJ220" s="16" t="s">
        <v>151</v>
      </c>
      <c r="BK220" s="177">
        <f>ROUND(I220*H220,2)</f>
        <v>0</v>
      </c>
      <c r="BL220" s="16" t="s">
        <v>2254</v>
      </c>
      <c r="BM220" s="176" t="s">
        <v>685</v>
      </c>
    </row>
    <row r="221" spans="1:65" s="2" customFormat="1" ht="16.5" customHeight="1">
      <c r="A221" s="31"/>
      <c r="B221" s="129"/>
      <c r="C221" s="164" t="s">
        <v>326</v>
      </c>
      <c r="D221" s="164" t="s">
        <v>176</v>
      </c>
      <c r="E221" s="165" t="s">
        <v>2255</v>
      </c>
      <c r="F221" s="166" t="s">
        <v>2256</v>
      </c>
      <c r="G221" s="167" t="s">
        <v>710</v>
      </c>
      <c r="H221" s="168">
        <v>24</v>
      </c>
      <c r="I221" s="169"/>
      <c r="J221" s="170">
        <f>ROUND(I221*H221,2)</f>
        <v>0</v>
      </c>
      <c r="K221" s="171"/>
      <c r="L221" s="32"/>
      <c r="M221" s="172" t="s">
        <v>1</v>
      </c>
      <c r="N221" s="173" t="s">
        <v>39</v>
      </c>
      <c r="O221" s="60"/>
      <c r="P221" s="174">
        <f>O221*H221</f>
        <v>0</v>
      </c>
      <c r="Q221" s="174">
        <v>0</v>
      </c>
      <c r="R221" s="174">
        <f>Q221*H221</f>
        <v>0</v>
      </c>
      <c r="S221" s="174">
        <v>0</v>
      </c>
      <c r="T221" s="175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2254</v>
      </c>
      <c r="AT221" s="176" t="s">
        <v>176</v>
      </c>
      <c r="AU221" s="176" t="s">
        <v>81</v>
      </c>
      <c r="AY221" s="16" t="s">
        <v>173</v>
      </c>
      <c r="BE221" s="177">
        <f>IF(N221="základná",J221,0)</f>
        <v>0</v>
      </c>
      <c r="BF221" s="177">
        <f>IF(N221="znížená",J221,0)</f>
        <v>0</v>
      </c>
      <c r="BG221" s="177">
        <f>IF(N221="zákl. prenesená",J221,0)</f>
        <v>0</v>
      </c>
      <c r="BH221" s="177">
        <f>IF(N221="zníž. prenesená",J221,0)</f>
        <v>0</v>
      </c>
      <c r="BI221" s="177">
        <f>IF(N221="nulová",J221,0)</f>
        <v>0</v>
      </c>
      <c r="BJ221" s="16" t="s">
        <v>151</v>
      </c>
      <c r="BK221" s="177">
        <f>ROUND(I221*H221,2)</f>
        <v>0</v>
      </c>
      <c r="BL221" s="16" t="s">
        <v>2254</v>
      </c>
      <c r="BM221" s="176" t="s">
        <v>693</v>
      </c>
    </row>
    <row r="222" spans="1:65" s="12" customFormat="1" ht="25.9" customHeight="1">
      <c r="B222" s="151"/>
      <c r="D222" s="152" t="s">
        <v>72</v>
      </c>
      <c r="E222" s="153" t="s">
        <v>150</v>
      </c>
      <c r="F222" s="153" t="s">
        <v>1357</v>
      </c>
      <c r="I222" s="154"/>
      <c r="J222" s="155">
        <f>BK222</f>
        <v>0</v>
      </c>
      <c r="L222" s="151"/>
      <c r="M222" s="212"/>
      <c r="N222" s="213"/>
      <c r="O222" s="213"/>
      <c r="P222" s="214">
        <v>0</v>
      </c>
      <c r="Q222" s="213"/>
      <c r="R222" s="214">
        <v>0</v>
      </c>
      <c r="S222" s="213"/>
      <c r="T222" s="215">
        <v>0</v>
      </c>
      <c r="AR222" s="152" t="s">
        <v>191</v>
      </c>
      <c r="AT222" s="160" t="s">
        <v>72</v>
      </c>
      <c r="AU222" s="160" t="s">
        <v>73</v>
      </c>
      <c r="AY222" s="152" t="s">
        <v>173</v>
      </c>
      <c r="BK222" s="161">
        <v>0</v>
      </c>
    </row>
    <row r="223" spans="1:65" s="2" customFormat="1" ht="6.95" customHeight="1">
      <c r="A223" s="31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32"/>
      <c r="M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97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21" t="s">
        <v>2257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J105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ROUND((SUM(BE105:BE112) + SUM(BE132:BE268)),  2)</f>
        <v>0</v>
      </c>
      <c r="G35" s="104"/>
      <c r="H35" s="104"/>
      <c r="I35" s="105">
        <v>0.2</v>
      </c>
      <c r="J35" s="103">
        <f>ROUND(((SUM(BE105:BE112) + SUM(BE132:BE268))*I35),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ROUND((SUM(BF105:BF112) + SUM(BF132:BF268)),  2)</f>
        <v>0</v>
      </c>
      <c r="G36" s="104"/>
      <c r="H36" s="104"/>
      <c r="I36" s="105">
        <v>0.2</v>
      </c>
      <c r="J36" s="103">
        <f>ROUND(((SUM(BF105:BF112) + SUM(BF132:BF268))*I36),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ROUND((SUM(BG105:BG112) + SUM(BG132:BG268)),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ROUND((SUM(BH105:BH112) + SUM(BH132:BH268)),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ROUND((SUM(BI105:BI112) + SUM(BI132:BI268)),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21" t="str">
        <f>E9</f>
        <v xml:space="preserve">05 - SO 01.3  Športova hala - vzduchotechnika, chladenie 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J132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1:65" s="9" customFormat="1" ht="24.95" customHeight="1">
      <c r="B97" s="119"/>
      <c r="D97" s="120" t="s">
        <v>2258</v>
      </c>
      <c r="E97" s="121"/>
      <c r="F97" s="121"/>
      <c r="G97" s="121"/>
      <c r="H97" s="121"/>
      <c r="I97" s="121"/>
      <c r="J97" s="122">
        <f>J133</f>
        <v>0</v>
      </c>
      <c r="L97" s="119"/>
    </row>
    <row r="98" spans="1:65" s="9" customFormat="1" ht="24.95" customHeight="1">
      <c r="B98" s="119"/>
      <c r="D98" s="120" t="s">
        <v>2259</v>
      </c>
      <c r="E98" s="121"/>
      <c r="F98" s="121"/>
      <c r="G98" s="121"/>
      <c r="H98" s="121"/>
      <c r="I98" s="121"/>
      <c r="J98" s="122">
        <f>J159</f>
        <v>0</v>
      </c>
      <c r="L98" s="119"/>
    </row>
    <row r="99" spans="1:65" s="9" customFormat="1" ht="24.95" customHeight="1">
      <c r="B99" s="119"/>
      <c r="D99" s="120" t="s">
        <v>2260</v>
      </c>
      <c r="E99" s="121"/>
      <c r="F99" s="121"/>
      <c r="G99" s="121"/>
      <c r="H99" s="121"/>
      <c r="I99" s="121"/>
      <c r="J99" s="122">
        <f>J197</f>
        <v>0</v>
      </c>
      <c r="L99" s="119"/>
    </row>
    <row r="100" spans="1:65" s="9" customFormat="1" ht="24.95" customHeight="1">
      <c r="B100" s="119"/>
      <c r="D100" s="120" t="s">
        <v>2261</v>
      </c>
      <c r="E100" s="121"/>
      <c r="F100" s="121"/>
      <c r="G100" s="121"/>
      <c r="H100" s="121"/>
      <c r="I100" s="121"/>
      <c r="J100" s="122">
        <f>J247</f>
        <v>0</v>
      </c>
      <c r="L100" s="119"/>
    </row>
    <row r="101" spans="1:65" s="9" customFormat="1" ht="24.95" customHeight="1">
      <c r="B101" s="119"/>
      <c r="D101" s="120" t="s">
        <v>2262</v>
      </c>
      <c r="E101" s="121"/>
      <c r="F101" s="121"/>
      <c r="G101" s="121"/>
      <c r="H101" s="121"/>
      <c r="I101" s="121"/>
      <c r="J101" s="122">
        <f>J258</f>
        <v>0</v>
      </c>
      <c r="L101" s="119"/>
    </row>
    <row r="102" spans="1:65" s="9" customFormat="1" ht="24.95" customHeight="1">
      <c r="B102" s="119"/>
      <c r="D102" s="120" t="s">
        <v>2263</v>
      </c>
      <c r="E102" s="121"/>
      <c r="F102" s="121"/>
      <c r="G102" s="121"/>
      <c r="H102" s="121"/>
      <c r="I102" s="121"/>
      <c r="J102" s="122">
        <f>J264</f>
        <v>0</v>
      </c>
      <c r="L102" s="119"/>
    </row>
    <row r="103" spans="1:65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29.25" customHeight="1">
      <c r="A105" s="31"/>
      <c r="B105" s="32"/>
      <c r="C105" s="118" t="s">
        <v>148</v>
      </c>
      <c r="D105" s="31"/>
      <c r="E105" s="31"/>
      <c r="F105" s="31"/>
      <c r="G105" s="31"/>
      <c r="H105" s="31"/>
      <c r="I105" s="31"/>
      <c r="J105" s="127">
        <f>ROUND(J106 + J107 + J108 + J109 + J110 + J111,2)</f>
        <v>0</v>
      </c>
      <c r="K105" s="31"/>
      <c r="L105" s="44"/>
      <c r="N105" s="128" t="s">
        <v>37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18" customHeight="1">
      <c r="A106" s="31"/>
      <c r="B106" s="129"/>
      <c r="C106" s="130"/>
      <c r="D106" s="259" t="s">
        <v>149</v>
      </c>
      <c r="E106" s="260"/>
      <c r="F106" s="260"/>
      <c r="G106" s="130"/>
      <c r="H106" s="130"/>
      <c r="I106" s="130"/>
      <c r="J106" s="132">
        <v>0</v>
      </c>
      <c r="K106" s="130"/>
      <c r="L106" s="133"/>
      <c r="M106" s="134"/>
      <c r="N106" s="135" t="s">
        <v>39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150</v>
      </c>
      <c r="AZ106" s="134"/>
      <c r="BA106" s="134"/>
      <c r="BB106" s="134"/>
      <c r="BC106" s="134"/>
      <c r="BD106" s="134"/>
      <c r="BE106" s="137">
        <f t="shared" ref="BE106:BE111" si="0">IF(N106="základná",J106,0)</f>
        <v>0</v>
      </c>
      <c r="BF106" s="137">
        <f t="shared" ref="BF106:BF111" si="1">IF(N106="znížená",J106,0)</f>
        <v>0</v>
      </c>
      <c r="BG106" s="137">
        <f t="shared" ref="BG106:BG111" si="2">IF(N106="zákl. prenesená",J106,0)</f>
        <v>0</v>
      </c>
      <c r="BH106" s="137">
        <f t="shared" ref="BH106:BH111" si="3">IF(N106="zníž. prenesená",J106,0)</f>
        <v>0</v>
      </c>
      <c r="BI106" s="137">
        <f t="shared" ref="BI106:BI111" si="4">IF(N106="nulová",J106,0)</f>
        <v>0</v>
      </c>
      <c r="BJ106" s="136" t="s">
        <v>151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59" t="s">
        <v>152</v>
      </c>
      <c r="E107" s="260"/>
      <c r="F107" s="260"/>
      <c r="G107" s="130"/>
      <c r="H107" s="130"/>
      <c r="I107" s="130"/>
      <c r="J107" s="132">
        <v>0</v>
      </c>
      <c r="K107" s="130"/>
      <c r="L107" s="133"/>
      <c r="M107" s="134"/>
      <c r="N107" s="135" t="s">
        <v>39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150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151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59" t="s">
        <v>153</v>
      </c>
      <c r="E108" s="260"/>
      <c r="F108" s="260"/>
      <c r="G108" s="130"/>
      <c r="H108" s="130"/>
      <c r="I108" s="130"/>
      <c r="J108" s="132">
        <v>0</v>
      </c>
      <c r="K108" s="130"/>
      <c r="L108" s="133"/>
      <c r="M108" s="134"/>
      <c r="N108" s="135" t="s">
        <v>39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150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151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59" t="s">
        <v>154</v>
      </c>
      <c r="E109" s="260"/>
      <c r="F109" s="260"/>
      <c r="G109" s="130"/>
      <c r="H109" s="130"/>
      <c r="I109" s="130"/>
      <c r="J109" s="132">
        <v>0</v>
      </c>
      <c r="K109" s="130"/>
      <c r="L109" s="133"/>
      <c r="M109" s="134"/>
      <c r="N109" s="135" t="s">
        <v>39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150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151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59" t="s">
        <v>155</v>
      </c>
      <c r="E110" s="260"/>
      <c r="F110" s="260"/>
      <c r="G110" s="130"/>
      <c r="H110" s="130"/>
      <c r="I110" s="130"/>
      <c r="J110" s="132">
        <v>0</v>
      </c>
      <c r="K110" s="130"/>
      <c r="L110" s="133"/>
      <c r="M110" s="134"/>
      <c r="N110" s="135" t="s">
        <v>39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150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151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131" t="s">
        <v>156</v>
      </c>
      <c r="E111" s="130"/>
      <c r="F111" s="130"/>
      <c r="G111" s="130"/>
      <c r="H111" s="130"/>
      <c r="I111" s="130"/>
      <c r="J111" s="132">
        <f>ROUND(J30*T111,2)</f>
        <v>0</v>
      </c>
      <c r="K111" s="130"/>
      <c r="L111" s="133"/>
      <c r="M111" s="134"/>
      <c r="N111" s="135" t="s">
        <v>39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157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151</v>
      </c>
      <c r="BK111" s="134"/>
      <c r="BL111" s="134"/>
      <c r="BM111" s="134"/>
    </row>
    <row r="112" spans="1:65" s="2" customForma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9.25" customHeight="1">
      <c r="A113" s="31"/>
      <c r="B113" s="32"/>
      <c r="C113" s="138" t="s">
        <v>158</v>
      </c>
      <c r="D113" s="108"/>
      <c r="E113" s="108"/>
      <c r="F113" s="108"/>
      <c r="G113" s="108"/>
      <c r="H113" s="108"/>
      <c r="I113" s="108"/>
      <c r="J113" s="139">
        <f>ROUND(J96+J105,2)</f>
        <v>0</v>
      </c>
      <c r="K113" s="108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8" spans="1:31" s="2" customFormat="1" ht="6.95" customHeight="1">
      <c r="A118" s="31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4.95" customHeight="1">
      <c r="A119" s="31"/>
      <c r="B119" s="32"/>
      <c r="C119" s="20" t="s">
        <v>159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6.9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15</v>
      </c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261" t="str">
        <f>E7</f>
        <v xml:space="preserve"> ŠH Angels Aréna  Rekonštrukcia a Modernizácia pre VO</v>
      </c>
      <c r="F122" s="262"/>
      <c r="G122" s="262"/>
      <c r="H122" s="262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123</v>
      </c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30" customHeight="1">
      <c r="A124" s="31"/>
      <c r="B124" s="32"/>
      <c r="C124" s="31"/>
      <c r="D124" s="31"/>
      <c r="E124" s="221" t="str">
        <f>E9</f>
        <v xml:space="preserve">05 - SO 01.3  Športova hala - vzduchotechnika, chladenie </v>
      </c>
      <c r="F124" s="263"/>
      <c r="G124" s="263"/>
      <c r="H124" s="263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>
      <c r="A126" s="31"/>
      <c r="B126" s="32"/>
      <c r="C126" s="26" t="s">
        <v>19</v>
      </c>
      <c r="D126" s="31"/>
      <c r="E126" s="31"/>
      <c r="F126" s="24" t="str">
        <f>F12</f>
        <v>Košice</v>
      </c>
      <c r="G126" s="31"/>
      <c r="H126" s="31"/>
      <c r="I126" s="26" t="s">
        <v>21</v>
      </c>
      <c r="J126" s="57" t="str">
        <f>IF(J12="","",J12)</f>
        <v>Vyplň údaj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22</v>
      </c>
      <c r="D128" s="31"/>
      <c r="E128" s="31"/>
      <c r="F128" s="24" t="str">
        <f>E15</f>
        <v>Mesto Košice</v>
      </c>
      <c r="G128" s="31"/>
      <c r="H128" s="31"/>
      <c r="I128" s="26" t="s">
        <v>28</v>
      </c>
      <c r="J128" s="29" t="str">
        <f>E21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6" t="s">
        <v>26</v>
      </c>
      <c r="D129" s="31"/>
      <c r="E129" s="31"/>
      <c r="F129" s="24" t="str">
        <f>IF(E18="","",E18)</f>
        <v>Vyplň údaj</v>
      </c>
      <c r="G129" s="31"/>
      <c r="H129" s="31"/>
      <c r="I129" s="26" t="s">
        <v>31</v>
      </c>
      <c r="J129" s="29" t="str">
        <f>E24</f>
        <v xml:space="preserve"> 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0.3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11" customFormat="1" ht="29.25" customHeight="1">
      <c r="A131" s="140"/>
      <c r="B131" s="141"/>
      <c r="C131" s="142" t="s">
        <v>160</v>
      </c>
      <c r="D131" s="143" t="s">
        <v>58</v>
      </c>
      <c r="E131" s="143" t="s">
        <v>54</v>
      </c>
      <c r="F131" s="143" t="s">
        <v>55</v>
      </c>
      <c r="G131" s="143" t="s">
        <v>161</v>
      </c>
      <c r="H131" s="143" t="s">
        <v>162</v>
      </c>
      <c r="I131" s="143" t="s">
        <v>163</v>
      </c>
      <c r="J131" s="144" t="s">
        <v>129</v>
      </c>
      <c r="K131" s="145" t="s">
        <v>164</v>
      </c>
      <c r="L131" s="146"/>
      <c r="M131" s="64" t="s">
        <v>1</v>
      </c>
      <c r="N131" s="65" t="s">
        <v>37</v>
      </c>
      <c r="O131" s="65" t="s">
        <v>165</v>
      </c>
      <c r="P131" s="65" t="s">
        <v>166</v>
      </c>
      <c r="Q131" s="65" t="s">
        <v>167</v>
      </c>
      <c r="R131" s="65" t="s">
        <v>168</v>
      </c>
      <c r="S131" s="65" t="s">
        <v>169</v>
      </c>
      <c r="T131" s="66" t="s">
        <v>170</v>
      </c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</row>
    <row r="132" spans="1:65" s="2" customFormat="1" ht="22.9" customHeight="1">
      <c r="A132" s="31"/>
      <c r="B132" s="32"/>
      <c r="C132" s="71" t="s">
        <v>125</v>
      </c>
      <c r="D132" s="31"/>
      <c r="E132" s="31"/>
      <c r="F132" s="31"/>
      <c r="G132" s="31"/>
      <c r="H132" s="31"/>
      <c r="I132" s="31"/>
      <c r="J132" s="147">
        <f>BK132</f>
        <v>0</v>
      </c>
      <c r="K132" s="31"/>
      <c r="L132" s="32"/>
      <c r="M132" s="67"/>
      <c r="N132" s="58"/>
      <c r="O132" s="68"/>
      <c r="P132" s="148">
        <f>P133+P159+P197+P247+P258+P264</f>
        <v>0</v>
      </c>
      <c r="Q132" s="68"/>
      <c r="R132" s="148">
        <f>R133+R159+R197+R247+R258+R264</f>
        <v>0</v>
      </c>
      <c r="S132" s="68"/>
      <c r="T132" s="149">
        <f>T133+T159+T197+T247+T258+T264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6" t="s">
        <v>72</v>
      </c>
      <c r="AU132" s="16" t="s">
        <v>131</v>
      </c>
      <c r="BK132" s="150">
        <f>BK133+BK159+BK197+BK247+BK258+BK264</f>
        <v>0</v>
      </c>
    </row>
    <row r="133" spans="1:65" s="12" customFormat="1" ht="25.9" customHeight="1">
      <c r="B133" s="151"/>
      <c r="D133" s="152" t="s">
        <v>72</v>
      </c>
      <c r="E133" s="153" t="s">
        <v>1371</v>
      </c>
      <c r="F133" s="153" t="s">
        <v>2264</v>
      </c>
      <c r="I133" s="154"/>
      <c r="J133" s="155">
        <f>BK133</f>
        <v>0</v>
      </c>
      <c r="L133" s="151"/>
      <c r="M133" s="156"/>
      <c r="N133" s="157"/>
      <c r="O133" s="157"/>
      <c r="P133" s="158">
        <f>SUM(P134:P158)</f>
        <v>0</v>
      </c>
      <c r="Q133" s="157"/>
      <c r="R133" s="158">
        <f>SUM(R134:R158)</f>
        <v>0</v>
      </c>
      <c r="S133" s="157"/>
      <c r="T133" s="159">
        <f>SUM(T134:T158)</f>
        <v>0</v>
      </c>
      <c r="AR133" s="152" t="s">
        <v>81</v>
      </c>
      <c r="AT133" s="160" t="s">
        <v>72</v>
      </c>
      <c r="AU133" s="160" t="s">
        <v>73</v>
      </c>
      <c r="AY133" s="152" t="s">
        <v>173</v>
      </c>
      <c r="BK133" s="161">
        <f>SUM(BK134:BK158)</f>
        <v>0</v>
      </c>
    </row>
    <row r="134" spans="1:65" s="2" customFormat="1" ht="33" customHeight="1">
      <c r="A134" s="31"/>
      <c r="B134" s="129"/>
      <c r="C134" s="164" t="s">
        <v>81</v>
      </c>
      <c r="D134" s="164" t="s">
        <v>176</v>
      </c>
      <c r="E134" s="165" t="s">
        <v>2265</v>
      </c>
      <c r="F134" s="166" t="s">
        <v>2266</v>
      </c>
      <c r="G134" s="167" t="s">
        <v>1807</v>
      </c>
      <c r="H134" s="168">
        <v>2</v>
      </c>
      <c r="I134" s="169"/>
      <c r="J134" s="170">
        <f t="shared" ref="J134:J158" si="5">ROUND(I134*H134,2)</f>
        <v>0</v>
      </c>
      <c r="K134" s="171"/>
      <c r="L134" s="32"/>
      <c r="M134" s="172" t="s">
        <v>1</v>
      </c>
      <c r="N134" s="173" t="s">
        <v>39</v>
      </c>
      <c r="O134" s="60"/>
      <c r="P134" s="174">
        <f t="shared" ref="P134:P158" si="6">O134*H134</f>
        <v>0</v>
      </c>
      <c r="Q134" s="174">
        <v>0</v>
      </c>
      <c r="R134" s="174">
        <f t="shared" ref="R134:R158" si="7">Q134*H134</f>
        <v>0</v>
      </c>
      <c r="S134" s="174">
        <v>0</v>
      </c>
      <c r="T134" s="175">
        <f t="shared" ref="T134:T158" si="8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180</v>
      </c>
      <c r="AT134" s="176" t="s">
        <v>176</v>
      </c>
      <c r="AU134" s="176" t="s">
        <v>81</v>
      </c>
      <c r="AY134" s="16" t="s">
        <v>173</v>
      </c>
      <c r="BE134" s="177">
        <f t="shared" ref="BE134:BE158" si="9">IF(N134="základná",J134,0)</f>
        <v>0</v>
      </c>
      <c r="BF134" s="177">
        <f t="shared" ref="BF134:BF158" si="10">IF(N134="znížená",J134,0)</f>
        <v>0</v>
      </c>
      <c r="BG134" s="177">
        <f t="shared" ref="BG134:BG158" si="11">IF(N134="zákl. prenesená",J134,0)</f>
        <v>0</v>
      </c>
      <c r="BH134" s="177">
        <f t="shared" ref="BH134:BH158" si="12">IF(N134="zníž. prenesená",J134,0)</f>
        <v>0</v>
      </c>
      <c r="BI134" s="177">
        <f t="shared" ref="BI134:BI158" si="13">IF(N134="nulová",J134,0)</f>
        <v>0</v>
      </c>
      <c r="BJ134" s="16" t="s">
        <v>151</v>
      </c>
      <c r="BK134" s="177">
        <f t="shared" ref="BK134:BK158" si="14">ROUND(I134*H134,2)</f>
        <v>0</v>
      </c>
      <c r="BL134" s="16" t="s">
        <v>180</v>
      </c>
      <c r="BM134" s="176" t="s">
        <v>151</v>
      </c>
    </row>
    <row r="135" spans="1:65" s="2" customFormat="1" ht="24.2" customHeight="1">
      <c r="A135" s="31"/>
      <c r="B135" s="129"/>
      <c r="C135" s="164" t="s">
        <v>151</v>
      </c>
      <c r="D135" s="164" t="s">
        <v>176</v>
      </c>
      <c r="E135" s="165" t="s">
        <v>2267</v>
      </c>
      <c r="F135" s="166" t="s">
        <v>2268</v>
      </c>
      <c r="G135" s="167" t="s">
        <v>245</v>
      </c>
      <c r="H135" s="168">
        <v>4</v>
      </c>
      <c r="I135" s="169"/>
      <c r="J135" s="170">
        <f t="shared" si="5"/>
        <v>0</v>
      </c>
      <c r="K135" s="171"/>
      <c r="L135" s="32"/>
      <c r="M135" s="172" t="s">
        <v>1</v>
      </c>
      <c r="N135" s="173" t="s">
        <v>39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180</v>
      </c>
      <c r="AT135" s="176" t="s">
        <v>176</v>
      </c>
      <c r="AU135" s="176" t="s">
        <v>81</v>
      </c>
      <c r="AY135" s="16" t="s">
        <v>173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151</v>
      </c>
      <c r="BK135" s="177">
        <f t="shared" si="14"/>
        <v>0</v>
      </c>
      <c r="BL135" s="16" t="s">
        <v>180</v>
      </c>
      <c r="BM135" s="176" t="s">
        <v>180</v>
      </c>
    </row>
    <row r="136" spans="1:65" s="2" customFormat="1" ht="24.2" customHeight="1">
      <c r="A136" s="31"/>
      <c r="B136" s="129"/>
      <c r="C136" s="164" t="s">
        <v>183</v>
      </c>
      <c r="D136" s="164" t="s">
        <v>176</v>
      </c>
      <c r="E136" s="165" t="s">
        <v>2269</v>
      </c>
      <c r="F136" s="166" t="s">
        <v>2270</v>
      </c>
      <c r="G136" s="167" t="s">
        <v>245</v>
      </c>
      <c r="H136" s="168">
        <v>2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39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180</v>
      </c>
      <c r="AT136" s="176" t="s">
        <v>176</v>
      </c>
      <c r="AU136" s="176" t="s">
        <v>81</v>
      </c>
      <c r="AY136" s="16" t="s">
        <v>173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151</v>
      </c>
      <c r="BK136" s="177">
        <f t="shared" si="14"/>
        <v>0</v>
      </c>
      <c r="BL136" s="16" t="s">
        <v>180</v>
      </c>
      <c r="BM136" s="176" t="s">
        <v>187</v>
      </c>
    </row>
    <row r="137" spans="1:65" s="2" customFormat="1" ht="21.75" customHeight="1">
      <c r="A137" s="31"/>
      <c r="B137" s="129"/>
      <c r="C137" s="164" t="s">
        <v>180</v>
      </c>
      <c r="D137" s="164" t="s">
        <v>176</v>
      </c>
      <c r="E137" s="165" t="s">
        <v>2271</v>
      </c>
      <c r="F137" s="166" t="s">
        <v>2272</v>
      </c>
      <c r="G137" s="167" t="s">
        <v>245</v>
      </c>
      <c r="H137" s="168">
        <v>2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39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180</v>
      </c>
      <c r="AT137" s="176" t="s">
        <v>176</v>
      </c>
      <c r="AU137" s="176" t="s">
        <v>81</v>
      </c>
      <c r="AY137" s="16" t="s">
        <v>173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151</v>
      </c>
      <c r="BK137" s="177">
        <f t="shared" si="14"/>
        <v>0</v>
      </c>
      <c r="BL137" s="16" t="s">
        <v>180</v>
      </c>
      <c r="BM137" s="176" t="s">
        <v>190</v>
      </c>
    </row>
    <row r="138" spans="1:65" s="2" customFormat="1" ht="24.2" customHeight="1">
      <c r="A138" s="31"/>
      <c r="B138" s="129"/>
      <c r="C138" s="164" t="s">
        <v>191</v>
      </c>
      <c r="D138" s="164" t="s">
        <v>176</v>
      </c>
      <c r="E138" s="165" t="s">
        <v>2273</v>
      </c>
      <c r="F138" s="166" t="s">
        <v>2274</v>
      </c>
      <c r="G138" s="167" t="s">
        <v>2275</v>
      </c>
      <c r="H138" s="168">
        <v>26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39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180</v>
      </c>
      <c r="AT138" s="176" t="s">
        <v>176</v>
      </c>
      <c r="AU138" s="176" t="s">
        <v>81</v>
      </c>
      <c r="AY138" s="16" t="s">
        <v>173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151</v>
      </c>
      <c r="BK138" s="177">
        <f t="shared" si="14"/>
        <v>0</v>
      </c>
      <c r="BL138" s="16" t="s">
        <v>180</v>
      </c>
      <c r="BM138" s="176" t="s">
        <v>110</v>
      </c>
    </row>
    <row r="139" spans="1:65" s="2" customFormat="1" ht="24.2" customHeight="1">
      <c r="A139" s="31"/>
      <c r="B139" s="129"/>
      <c r="C139" s="164" t="s">
        <v>187</v>
      </c>
      <c r="D139" s="164" t="s">
        <v>176</v>
      </c>
      <c r="E139" s="165" t="s">
        <v>2276</v>
      </c>
      <c r="F139" s="166" t="s">
        <v>2277</v>
      </c>
      <c r="G139" s="167" t="s">
        <v>1807</v>
      </c>
      <c r="H139" s="168">
        <v>4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39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180</v>
      </c>
      <c r="AT139" s="176" t="s">
        <v>176</v>
      </c>
      <c r="AU139" s="176" t="s">
        <v>81</v>
      </c>
      <c r="AY139" s="16" t="s">
        <v>173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151</v>
      </c>
      <c r="BK139" s="177">
        <f t="shared" si="14"/>
        <v>0</v>
      </c>
      <c r="BL139" s="16" t="s">
        <v>180</v>
      </c>
      <c r="BM139" s="176" t="s">
        <v>113</v>
      </c>
    </row>
    <row r="140" spans="1:65" s="2" customFormat="1" ht="16.5" customHeight="1">
      <c r="A140" s="31"/>
      <c r="B140" s="129"/>
      <c r="C140" s="164" t="s">
        <v>196</v>
      </c>
      <c r="D140" s="164" t="s">
        <v>176</v>
      </c>
      <c r="E140" s="165" t="s">
        <v>2278</v>
      </c>
      <c r="F140" s="166" t="s">
        <v>2279</v>
      </c>
      <c r="G140" s="167" t="s">
        <v>245</v>
      </c>
      <c r="H140" s="168">
        <v>4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39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180</v>
      </c>
      <c r="AT140" s="176" t="s">
        <v>176</v>
      </c>
      <c r="AU140" s="176" t="s">
        <v>81</v>
      </c>
      <c r="AY140" s="16" t="s">
        <v>173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151</v>
      </c>
      <c r="BK140" s="177">
        <f t="shared" si="14"/>
        <v>0</v>
      </c>
      <c r="BL140" s="16" t="s">
        <v>180</v>
      </c>
      <c r="BM140" s="176" t="s">
        <v>119</v>
      </c>
    </row>
    <row r="141" spans="1:65" s="2" customFormat="1" ht="16.5" customHeight="1">
      <c r="A141" s="31"/>
      <c r="B141" s="129"/>
      <c r="C141" s="164" t="s">
        <v>190</v>
      </c>
      <c r="D141" s="164" t="s">
        <v>176</v>
      </c>
      <c r="E141" s="165" t="s">
        <v>2280</v>
      </c>
      <c r="F141" s="166" t="s">
        <v>2281</v>
      </c>
      <c r="G141" s="167" t="s">
        <v>245</v>
      </c>
      <c r="H141" s="168">
        <v>2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39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180</v>
      </c>
      <c r="AT141" s="176" t="s">
        <v>176</v>
      </c>
      <c r="AU141" s="176" t="s">
        <v>81</v>
      </c>
      <c r="AY141" s="16" t="s">
        <v>173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151</v>
      </c>
      <c r="BK141" s="177">
        <f t="shared" si="14"/>
        <v>0</v>
      </c>
      <c r="BL141" s="16" t="s">
        <v>180</v>
      </c>
      <c r="BM141" s="176" t="s">
        <v>201</v>
      </c>
    </row>
    <row r="142" spans="1:65" s="2" customFormat="1" ht="24.2" customHeight="1">
      <c r="A142" s="31"/>
      <c r="B142" s="129"/>
      <c r="C142" s="164" t="s">
        <v>174</v>
      </c>
      <c r="D142" s="164" t="s">
        <v>176</v>
      </c>
      <c r="E142" s="165" t="s">
        <v>2282</v>
      </c>
      <c r="F142" s="166" t="s">
        <v>2283</v>
      </c>
      <c r="G142" s="167" t="s">
        <v>245</v>
      </c>
      <c r="H142" s="168">
        <v>6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39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180</v>
      </c>
      <c r="AT142" s="176" t="s">
        <v>176</v>
      </c>
      <c r="AU142" s="176" t="s">
        <v>81</v>
      </c>
      <c r="AY142" s="16" t="s">
        <v>173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151</v>
      </c>
      <c r="BK142" s="177">
        <f t="shared" si="14"/>
        <v>0</v>
      </c>
      <c r="BL142" s="16" t="s">
        <v>180</v>
      </c>
      <c r="BM142" s="176" t="s">
        <v>204</v>
      </c>
    </row>
    <row r="143" spans="1:65" s="2" customFormat="1" ht="16.5" customHeight="1">
      <c r="A143" s="31"/>
      <c r="B143" s="129"/>
      <c r="C143" s="164" t="s">
        <v>110</v>
      </c>
      <c r="D143" s="164" t="s">
        <v>176</v>
      </c>
      <c r="E143" s="165" t="s">
        <v>2284</v>
      </c>
      <c r="F143" s="166" t="s">
        <v>2285</v>
      </c>
      <c r="G143" s="167" t="s">
        <v>245</v>
      </c>
      <c r="H143" s="168">
        <v>2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39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180</v>
      </c>
      <c r="AT143" s="176" t="s">
        <v>176</v>
      </c>
      <c r="AU143" s="176" t="s">
        <v>81</v>
      </c>
      <c r="AY143" s="16" t="s">
        <v>173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151</v>
      </c>
      <c r="BK143" s="177">
        <f t="shared" si="14"/>
        <v>0</v>
      </c>
      <c r="BL143" s="16" t="s">
        <v>180</v>
      </c>
      <c r="BM143" s="176" t="s">
        <v>7</v>
      </c>
    </row>
    <row r="144" spans="1:65" s="2" customFormat="1" ht="44.25" customHeight="1">
      <c r="A144" s="31"/>
      <c r="B144" s="129"/>
      <c r="C144" s="164" t="s">
        <v>207</v>
      </c>
      <c r="D144" s="164" t="s">
        <v>176</v>
      </c>
      <c r="E144" s="165" t="s">
        <v>2286</v>
      </c>
      <c r="F144" s="166" t="s">
        <v>2287</v>
      </c>
      <c r="G144" s="167" t="s">
        <v>1807</v>
      </c>
      <c r="H144" s="168">
        <v>2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39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180</v>
      </c>
      <c r="AT144" s="176" t="s">
        <v>176</v>
      </c>
      <c r="AU144" s="176" t="s">
        <v>81</v>
      </c>
      <c r="AY144" s="16" t="s">
        <v>173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151</v>
      </c>
      <c r="BK144" s="177">
        <f t="shared" si="14"/>
        <v>0</v>
      </c>
      <c r="BL144" s="16" t="s">
        <v>180</v>
      </c>
      <c r="BM144" s="176" t="s">
        <v>210</v>
      </c>
    </row>
    <row r="145" spans="1:65" s="2" customFormat="1" ht="44.25" customHeight="1">
      <c r="A145" s="31"/>
      <c r="B145" s="129"/>
      <c r="C145" s="164" t="s">
        <v>113</v>
      </c>
      <c r="D145" s="164" t="s">
        <v>176</v>
      </c>
      <c r="E145" s="165" t="s">
        <v>2288</v>
      </c>
      <c r="F145" s="166" t="s">
        <v>2289</v>
      </c>
      <c r="G145" s="167" t="s">
        <v>1807</v>
      </c>
      <c r="H145" s="168">
        <v>2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39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180</v>
      </c>
      <c r="AT145" s="176" t="s">
        <v>176</v>
      </c>
      <c r="AU145" s="176" t="s">
        <v>81</v>
      </c>
      <c r="AY145" s="16" t="s">
        <v>173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151</v>
      </c>
      <c r="BK145" s="177">
        <f t="shared" si="14"/>
        <v>0</v>
      </c>
      <c r="BL145" s="16" t="s">
        <v>180</v>
      </c>
      <c r="BM145" s="176" t="s">
        <v>213</v>
      </c>
    </row>
    <row r="146" spans="1:65" s="2" customFormat="1" ht="37.9" customHeight="1">
      <c r="A146" s="31"/>
      <c r="B146" s="129"/>
      <c r="C146" s="164" t="s">
        <v>116</v>
      </c>
      <c r="D146" s="164" t="s">
        <v>176</v>
      </c>
      <c r="E146" s="165" t="s">
        <v>2290</v>
      </c>
      <c r="F146" s="166" t="s">
        <v>2291</v>
      </c>
      <c r="G146" s="167" t="s">
        <v>245</v>
      </c>
      <c r="H146" s="168">
        <v>4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39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180</v>
      </c>
      <c r="AT146" s="176" t="s">
        <v>176</v>
      </c>
      <c r="AU146" s="176" t="s">
        <v>81</v>
      </c>
      <c r="AY146" s="16" t="s">
        <v>173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151</v>
      </c>
      <c r="BK146" s="177">
        <f t="shared" si="14"/>
        <v>0</v>
      </c>
      <c r="BL146" s="16" t="s">
        <v>180</v>
      </c>
      <c r="BM146" s="176" t="s">
        <v>216</v>
      </c>
    </row>
    <row r="147" spans="1:65" s="2" customFormat="1" ht="24.2" customHeight="1">
      <c r="A147" s="31"/>
      <c r="B147" s="129"/>
      <c r="C147" s="164" t="s">
        <v>119</v>
      </c>
      <c r="D147" s="164" t="s">
        <v>176</v>
      </c>
      <c r="E147" s="165" t="s">
        <v>2292</v>
      </c>
      <c r="F147" s="166" t="s">
        <v>2293</v>
      </c>
      <c r="G147" s="167" t="s">
        <v>245</v>
      </c>
      <c r="H147" s="168">
        <v>1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39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180</v>
      </c>
      <c r="AT147" s="176" t="s">
        <v>176</v>
      </c>
      <c r="AU147" s="176" t="s">
        <v>81</v>
      </c>
      <c r="AY147" s="16" t="s">
        <v>173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151</v>
      </c>
      <c r="BK147" s="177">
        <f t="shared" si="14"/>
        <v>0</v>
      </c>
      <c r="BL147" s="16" t="s">
        <v>180</v>
      </c>
      <c r="BM147" s="176" t="s">
        <v>219</v>
      </c>
    </row>
    <row r="148" spans="1:65" s="2" customFormat="1" ht="24.2" customHeight="1">
      <c r="A148" s="31"/>
      <c r="B148" s="129"/>
      <c r="C148" s="164" t="s">
        <v>220</v>
      </c>
      <c r="D148" s="164" t="s">
        <v>176</v>
      </c>
      <c r="E148" s="165" t="s">
        <v>2294</v>
      </c>
      <c r="F148" s="166" t="s">
        <v>2295</v>
      </c>
      <c r="G148" s="167" t="s">
        <v>245</v>
      </c>
      <c r="H148" s="168">
        <v>2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39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180</v>
      </c>
      <c r="AT148" s="176" t="s">
        <v>176</v>
      </c>
      <c r="AU148" s="176" t="s">
        <v>81</v>
      </c>
      <c r="AY148" s="16" t="s">
        <v>173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151</v>
      </c>
      <c r="BK148" s="177">
        <f t="shared" si="14"/>
        <v>0</v>
      </c>
      <c r="BL148" s="16" t="s">
        <v>180</v>
      </c>
      <c r="BM148" s="176" t="s">
        <v>223</v>
      </c>
    </row>
    <row r="149" spans="1:65" s="2" customFormat="1" ht="24.2" customHeight="1">
      <c r="A149" s="31"/>
      <c r="B149" s="129"/>
      <c r="C149" s="164" t="s">
        <v>201</v>
      </c>
      <c r="D149" s="164" t="s">
        <v>176</v>
      </c>
      <c r="E149" s="165" t="s">
        <v>2296</v>
      </c>
      <c r="F149" s="166" t="s">
        <v>2297</v>
      </c>
      <c r="G149" s="167" t="s">
        <v>2275</v>
      </c>
      <c r="H149" s="168">
        <v>15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39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180</v>
      </c>
      <c r="AT149" s="176" t="s">
        <v>176</v>
      </c>
      <c r="AU149" s="176" t="s">
        <v>81</v>
      </c>
      <c r="AY149" s="16" t="s">
        <v>173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151</v>
      </c>
      <c r="BK149" s="177">
        <f t="shared" si="14"/>
        <v>0</v>
      </c>
      <c r="BL149" s="16" t="s">
        <v>180</v>
      </c>
      <c r="BM149" s="176" t="s">
        <v>226</v>
      </c>
    </row>
    <row r="150" spans="1:65" s="2" customFormat="1" ht="24.2" customHeight="1">
      <c r="A150" s="31"/>
      <c r="B150" s="129"/>
      <c r="C150" s="164" t="s">
        <v>227</v>
      </c>
      <c r="D150" s="164" t="s">
        <v>176</v>
      </c>
      <c r="E150" s="165" t="s">
        <v>2298</v>
      </c>
      <c r="F150" s="166" t="s">
        <v>2299</v>
      </c>
      <c r="G150" s="167" t="s">
        <v>245</v>
      </c>
      <c r="H150" s="168">
        <v>8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39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180</v>
      </c>
      <c r="AT150" s="176" t="s">
        <v>176</v>
      </c>
      <c r="AU150" s="176" t="s">
        <v>81</v>
      </c>
      <c r="AY150" s="16" t="s">
        <v>173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151</v>
      </c>
      <c r="BK150" s="177">
        <f t="shared" si="14"/>
        <v>0</v>
      </c>
      <c r="BL150" s="16" t="s">
        <v>180</v>
      </c>
      <c r="BM150" s="176" t="s">
        <v>230</v>
      </c>
    </row>
    <row r="151" spans="1:65" s="2" customFormat="1" ht="16.5" customHeight="1">
      <c r="A151" s="31"/>
      <c r="B151" s="129"/>
      <c r="C151" s="164" t="s">
        <v>204</v>
      </c>
      <c r="D151" s="164" t="s">
        <v>176</v>
      </c>
      <c r="E151" s="165" t="s">
        <v>2300</v>
      </c>
      <c r="F151" s="166" t="s">
        <v>2301</v>
      </c>
      <c r="G151" s="167" t="s">
        <v>245</v>
      </c>
      <c r="H151" s="168">
        <v>4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39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180</v>
      </c>
      <c r="AT151" s="176" t="s">
        <v>176</v>
      </c>
      <c r="AU151" s="176" t="s">
        <v>81</v>
      </c>
      <c r="AY151" s="16" t="s">
        <v>173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151</v>
      </c>
      <c r="BK151" s="177">
        <f t="shared" si="14"/>
        <v>0</v>
      </c>
      <c r="BL151" s="16" t="s">
        <v>180</v>
      </c>
      <c r="BM151" s="176" t="s">
        <v>233</v>
      </c>
    </row>
    <row r="152" spans="1:65" s="2" customFormat="1" ht="21.75" customHeight="1">
      <c r="A152" s="31"/>
      <c r="B152" s="129"/>
      <c r="C152" s="164" t="s">
        <v>234</v>
      </c>
      <c r="D152" s="164" t="s">
        <v>176</v>
      </c>
      <c r="E152" s="165" t="s">
        <v>2302</v>
      </c>
      <c r="F152" s="166" t="s">
        <v>2303</v>
      </c>
      <c r="G152" s="167" t="s">
        <v>1</v>
      </c>
      <c r="H152" s="168">
        <v>0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39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180</v>
      </c>
      <c r="AT152" s="176" t="s">
        <v>176</v>
      </c>
      <c r="AU152" s="176" t="s">
        <v>81</v>
      </c>
      <c r="AY152" s="16" t="s">
        <v>173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151</v>
      </c>
      <c r="BK152" s="177">
        <f t="shared" si="14"/>
        <v>0</v>
      </c>
      <c r="BL152" s="16" t="s">
        <v>180</v>
      </c>
      <c r="BM152" s="176" t="s">
        <v>237</v>
      </c>
    </row>
    <row r="153" spans="1:65" s="2" customFormat="1" ht="16.5" customHeight="1">
      <c r="A153" s="31"/>
      <c r="B153" s="129"/>
      <c r="C153" s="164" t="s">
        <v>7</v>
      </c>
      <c r="D153" s="164" t="s">
        <v>176</v>
      </c>
      <c r="E153" s="165" t="s">
        <v>2304</v>
      </c>
      <c r="F153" s="166" t="s">
        <v>2305</v>
      </c>
      <c r="G153" s="167" t="s">
        <v>179</v>
      </c>
      <c r="H153" s="168">
        <v>98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39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180</v>
      </c>
      <c r="AT153" s="176" t="s">
        <v>176</v>
      </c>
      <c r="AU153" s="176" t="s">
        <v>81</v>
      </c>
      <c r="AY153" s="16" t="s">
        <v>173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151</v>
      </c>
      <c r="BK153" s="177">
        <f t="shared" si="14"/>
        <v>0</v>
      </c>
      <c r="BL153" s="16" t="s">
        <v>180</v>
      </c>
      <c r="BM153" s="176" t="s">
        <v>241</v>
      </c>
    </row>
    <row r="154" spans="1:65" s="2" customFormat="1" ht="16.5" customHeight="1">
      <c r="A154" s="31"/>
      <c r="B154" s="129"/>
      <c r="C154" s="164" t="s">
        <v>242</v>
      </c>
      <c r="D154" s="164" t="s">
        <v>176</v>
      </c>
      <c r="E154" s="165" t="s">
        <v>2306</v>
      </c>
      <c r="F154" s="166" t="s">
        <v>2307</v>
      </c>
      <c r="G154" s="167" t="s">
        <v>179</v>
      </c>
      <c r="H154" s="168">
        <v>90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39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180</v>
      </c>
      <c r="AT154" s="176" t="s">
        <v>176</v>
      </c>
      <c r="AU154" s="176" t="s">
        <v>81</v>
      </c>
      <c r="AY154" s="16" t="s">
        <v>173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151</v>
      </c>
      <c r="BK154" s="177">
        <f t="shared" si="14"/>
        <v>0</v>
      </c>
      <c r="BL154" s="16" t="s">
        <v>180</v>
      </c>
      <c r="BM154" s="176" t="s">
        <v>246</v>
      </c>
    </row>
    <row r="155" spans="1:65" s="2" customFormat="1" ht="33" customHeight="1">
      <c r="A155" s="31"/>
      <c r="B155" s="129"/>
      <c r="C155" s="164" t="s">
        <v>210</v>
      </c>
      <c r="D155" s="164" t="s">
        <v>176</v>
      </c>
      <c r="E155" s="165" t="s">
        <v>2308</v>
      </c>
      <c r="F155" s="166" t="s">
        <v>2309</v>
      </c>
      <c r="G155" s="167" t="s">
        <v>179</v>
      </c>
      <c r="H155" s="168">
        <v>88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39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180</v>
      </c>
      <c r="AT155" s="176" t="s">
        <v>176</v>
      </c>
      <c r="AU155" s="176" t="s">
        <v>81</v>
      </c>
      <c r="AY155" s="16" t="s">
        <v>173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151</v>
      </c>
      <c r="BK155" s="177">
        <f t="shared" si="14"/>
        <v>0</v>
      </c>
      <c r="BL155" s="16" t="s">
        <v>180</v>
      </c>
      <c r="BM155" s="176" t="s">
        <v>249</v>
      </c>
    </row>
    <row r="156" spans="1:65" s="2" customFormat="1" ht="24.2" customHeight="1">
      <c r="A156" s="31"/>
      <c r="B156" s="129"/>
      <c r="C156" s="164" t="s">
        <v>250</v>
      </c>
      <c r="D156" s="164" t="s">
        <v>176</v>
      </c>
      <c r="E156" s="165" t="s">
        <v>2310</v>
      </c>
      <c r="F156" s="166" t="s">
        <v>2311</v>
      </c>
      <c r="G156" s="167" t="s">
        <v>1807</v>
      </c>
      <c r="H156" s="168">
        <v>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39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180</v>
      </c>
      <c r="AT156" s="176" t="s">
        <v>176</v>
      </c>
      <c r="AU156" s="176" t="s">
        <v>81</v>
      </c>
      <c r="AY156" s="16" t="s">
        <v>173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151</v>
      </c>
      <c r="BK156" s="177">
        <f t="shared" si="14"/>
        <v>0</v>
      </c>
      <c r="BL156" s="16" t="s">
        <v>180</v>
      </c>
      <c r="BM156" s="176" t="s">
        <v>253</v>
      </c>
    </row>
    <row r="157" spans="1:65" s="2" customFormat="1" ht="44.25" customHeight="1">
      <c r="A157" s="31"/>
      <c r="B157" s="129"/>
      <c r="C157" s="164" t="s">
        <v>620</v>
      </c>
      <c r="D157" s="164" t="s">
        <v>176</v>
      </c>
      <c r="E157" s="165" t="s">
        <v>2312</v>
      </c>
      <c r="F157" s="166" t="s">
        <v>2313</v>
      </c>
      <c r="G157" s="167" t="s">
        <v>1807</v>
      </c>
      <c r="H157" s="168">
        <v>1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39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180</v>
      </c>
      <c r="AT157" s="176" t="s">
        <v>176</v>
      </c>
      <c r="AU157" s="176" t="s">
        <v>81</v>
      </c>
      <c r="AY157" s="16" t="s">
        <v>173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151</v>
      </c>
      <c r="BK157" s="177">
        <f t="shared" si="14"/>
        <v>0</v>
      </c>
      <c r="BL157" s="16" t="s">
        <v>180</v>
      </c>
      <c r="BM157" s="176" t="s">
        <v>2314</v>
      </c>
    </row>
    <row r="158" spans="1:65" s="2" customFormat="1" ht="24.2" customHeight="1">
      <c r="A158" s="31"/>
      <c r="B158" s="129"/>
      <c r="C158" s="164" t="s">
        <v>213</v>
      </c>
      <c r="D158" s="164" t="s">
        <v>176</v>
      </c>
      <c r="E158" s="165" t="s">
        <v>2315</v>
      </c>
      <c r="F158" s="166" t="s">
        <v>2316</v>
      </c>
      <c r="G158" s="167" t="s">
        <v>1807</v>
      </c>
      <c r="H158" s="168">
        <v>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39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180</v>
      </c>
      <c r="AT158" s="176" t="s">
        <v>176</v>
      </c>
      <c r="AU158" s="176" t="s">
        <v>81</v>
      </c>
      <c r="AY158" s="16" t="s">
        <v>173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151</v>
      </c>
      <c r="BK158" s="177">
        <f t="shared" si="14"/>
        <v>0</v>
      </c>
      <c r="BL158" s="16" t="s">
        <v>180</v>
      </c>
      <c r="BM158" s="176" t="s">
        <v>256</v>
      </c>
    </row>
    <row r="159" spans="1:65" s="12" customFormat="1" ht="25.9" customHeight="1">
      <c r="B159" s="151"/>
      <c r="D159" s="152" t="s">
        <v>72</v>
      </c>
      <c r="E159" s="153" t="s">
        <v>1508</v>
      </c>
      <c r="F159" s="153" t="s">
        <v>2317</v>
      </c>
      <c r="I159" s="154"/>
      <c r="J159" s="155">
        <f>BK159</f>
        <v>0</v>
      </c>
      <c r="L159" s="151"/>
      <c r="M159" s="156"/>
      <c r="N159" s="157"/>
      <c r="O159" s="157"/>
      <c r="P159" s="158">
        <f>SUM(P160:P196)</f>
        <v>0</v>
      </c>
      <c r="Q159" s="157"/>
      <c r="R159" s="158">
        <f>SUM(R160:R196)</f>
        <v>0</v>
      </c>
      <c r="S159" s="157"/>
      <c r="T159" s="159">
        <f>SUM(T160:T196)</f>
        <v>0</v>
      </c>
      <c r="AR159" s="152" t="s">
        <v>81</v>
      </c>
      <c r="AT159" s="160" t="s">
        <v>72</v>
      </c>
      <c r="AU159" s="160" t="s">
        <v>73</v>
      </c>
      <c r="AY159" s="152" t="s">
        <v>173</v>
      </c>
      <c r="BK159" s="161">
        <f>SUM(BK160:BK196)</f>
        <v>0</v>
      </c>
    </row>
    <row r="160" spans="1:65" s="2" customFormat="1" ht="37.9" customHeight="1">
      <c r="A160" s="31"/>
      <c r="B160" s="129"/>
      <c r="C160" s="164" t="s">
        <v>257</v>
      </c>
      <c r="D160" s="164" t="s">
        <v>176</v>
      </c>
      <c r="E160" s="165" t="s">
        <v>2318</v>
      </c>
      <c r="F160" s="166" t="s">
        <v>2319</v>
      </c>
      <c r="G160" s="167" t="s">
        <v>1807</v>
      </c>
      <c r="H160" s="168">
        <v>1</v>
      </c>
      <c r="I160" s="169"/>
      <c r="J160" s="170">
        <f t="shared" ref="J160:J196" si="15">ROUND(I160*H160,2)</f>
        <v>0</v>
      </c>
      <c r="K160" s="171"/>
      <c r="L160" s="32"/>
      <c r="M160" s="172" t="s">
        <v>1</v>
      </c>
      <c r="N160" s="173" t="s">
        <v>39</v>
      </c>
      <c r="O160" s="60"/>
      <c r="P160" s="174">
        <f t="shared" ref="P160:P196" si="16">O160*H160</f>
        <v>0</v>
      </c>
      <c r="Q160" s="174">
        <v>0</v>
      </c>
      <c r="R160" s="174">
        <f t="shared" ref="R160:R196" si="17">Q160*H160</f>
        <v>0</v>
      </c>
      <c r="S160" s="174">
        <v>0</v>
      </c>
      <c r="T160" s="175">
        <f t="shared" ref="T160:T196" si="18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180</v>
      </c>
      <c r="AT160" s="176" t="s">
        <v>176</v>
      </c>
      <c r="AU160" s="176" t="s">
        <v>81</v>
      </c>
      <c r="AY160" s="16" t="s">
        <v>173</v>
      </c>
      <c r="BE160" s="177">
        <f t="shared" ref="BE160:BE196" si="19">IF(N160="základná",J160,0)</f>
        <v>0</v>
      </c>
      <c r="BF160" s="177">
        <f t="shared" ref="BF160:BF196" si="20">IF(N160="znížená",J160,0)</f>
        <v>0</v>
      </c>
      <c r="BG160" s="177">
        <f t="shared" ref="BG160:BG196" si="21">IF(N160="zákl. prenesená",J160,0)</f>
        <v>0</v>
      </c>
      <c r="BH160" s="177">
        <f t="shared" ref="BH160:BH196" si="22">IF(N160="zníž. prenesená",J160,0)</f>
        <v>0</v>
      </c>
      <c r="BI160" s="177">
        <f t="shared" ref="BI160:BI196" si="23">IF(N160="nulová",J160,0)</f>
        <v>0</v>
      </c>
      <c r="BJ160" s="16" t="s">
        <v>151</v>
      </c>
      <c r="BK160" s="177">
        <f t="shared" ref="BK160:BK196" si="24">ROUND(I160*H160,2)</f>
        <v>0</v>
      </c>
      <c r="BL160" s="16" t="s">
        <v>180</v>
      </c>
      <c r="BM160" s="176" t="s">
        <v>260</v>
      </c>
    </row>
    <row r="161" spans="1:65" s="2" customFormat="1" ht="24.2" customHeight="1">
      <c r="A161" s="31"/>
      <c r="B161" s="129"/>
      <c r="C161" s="164" t="s">
        <v>216</v>
      </c>
      <c r="D161" s="164" t="s">
        <v>176</v>
      </c>
      <c r="E161" s="165" t="s">
        <v>2320</v>
      </c>
      <c r="F161" s="166" t="s">
        <v>2321</v>
      </c>
      <c r="G161" s="167" t="s">
        <v>245</v>
      </c>
      <c r="H161" s="168">
        <v>1</v>
      </c>
      <c r="I161" s="169"/>
      <c r="J161" s="170">
        <f t="shared" si="15"/>
        <v>0</v>
      </c>
      <c r="K161" s="171"/>
      <c r="L161" s="32"/>
      <c r="M161" s="172" t="s">
        <v>1</v>
      </c>
      <c r="N161" s="173" t="s">
        <v>39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180</v>
      </c>
      <c r="AT161" s="176" t="s">
        <v>176</v>
      </c>
      <c r="AU161" s="176" t="s">
        <v>81</v>
      </c>
      <c r="AY161" s="16" t="s">
        <v>173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151</v>
      </c>
      <c r="BK161" s="177">
        <f t="shared" si="24"/>
        <v>0</v>
      </c>
      <c r="BL161" s="16" t="s">
        <v>180</v>
      </c>
      <c r="BM161" s="176" t="s">
        <v>263</v>
      </c>
    </row>
    <row r="162" spans="1:65" s="2" customFormat="1" ht="24.2" customHeight="1">
      <c r="A162" s="31"/>
      <c r="B162" s="129"/>
      <c r="C162" s="164" t="s">
        <v>264</v>
      </c>
      <c r="D162" s="164" t="s">
        <v>176</v>
      </c>
      <c r="E162" s="165" t="s">
        <v>2269</v>
      </c>
      <c r="F162" s="166" t="s">
        <v>2270</v>
      </c>
      <c r="G162" s="167" t="s">
        <v>245</v>
      </c>
      <c r="H162" s="168">
        <v>1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39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180</v>
      </c>
      <c r="AT162" s="176" t="s">
        <v>176</v>
      </c>
      <c r="AU162" s="176" t="s">
        <v>81</v>
      </c>
      <c r="AY162" s="16" t="s">
        <v>173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151</v>
      </c>
      <c r="BK162" s="177">
        <f t="shared" si="24"/>
        <v>0</v>
      </c>
      <c r="BL162" s="16" t="s">
        <v>180</v>
      </c>
      <c r="BM162" s="176" t="s">
        <v>268</v>
      </c>
    </row>
    <row r="163" spans="1:65" s="2" customFormat="1" ht="24.2" customHeight="1">
      <c r="A163" s="31"/>
      <c r="B163" s="129"/>
      <c r="C163" s="164" t="s">
        <v>219</v>
      </c>
      <c r="D163" s="164" t="s">
        <v>176</v>
      </c>
      <c r="E163" s="165" t="s">
        <v>2322</v>
      </c>
      <c r="F163" s="166" t="s">
        <v>2323</v>
      </c>
      <c r="G163" s="167" t="s">
        <v>2275</v>
      </c>
      <c r="H163" s="168">
        <v>14</v>
      </c>
      <c r="I163" s="169"/>
      <c r="J163" s="170">
        <f t="shared" si="15"/>
        <v>0</v>
      </c>
      <c r="K163" s="171"/>
      <c r="L163" s="32"/>
      <c r="M163" s="172" t="s">
        <v>1</v>
      </c>
      <c r="N163" s="173" t="s">
        <v>39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180</v>
      </c>
      <c r="AT163" s="176" t="s">
        <v>176</v>
      </c>
      <c r="AU163" s="176" t="s">
        <v>81</v>
      </c>
      <c r="AY163" s="16" t="s">
        <v>173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151</v>
      </c>
      <c r="BK163" s="177">
        <f t="shared" si="24"/>
        <v>0</v>
      </c>
      <c r="BL163" s="16" t="s">
        <v>180</v>
      </c>
      <c r="BM163" s="176" t="s">
        <v>271</v>
      </c>
    </row>
    <row r="164" spans="1:65" s="2" customFormat="1" ht="24.2" customHeight="1">
      <c r="A164" s="31"/>
      <c r="B164" s="129"/>
      <c r="C164" s="164" t="s">
        <v>272</v>
      </c>
      <c r="D164" s="164" t="s">
        <v>176</v>
      </c>
      <c r="E164" s="165" t="s">
        <v>2276</v>
      </c>
      <c r="F164" s="166" t="s">
        <v>2277</v>
      </c>
      <c r="G164" s="167" t="s">
        <v>1807</v>
      </c>
      <c r="H164" s="168">
        <v>1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39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180</v>
      </c>
      <c r="AT164" s="176" t="s">
        <v>176</v>
      </c>
      <c r="AU164" s="176" t="s">
        <v>81</v>
      </c>
      <c r="AY164" s="16" t="s">
        <v>173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151</v>
      </c>
      <c r="BK164" s="177">
        <f t="shared" si="24"/>
        <v>0</v>
      </c>
      <c r="BL164" s="16" t="s">
        <v>180</v>
      </c>
      <c r="BM164" s="176" t="s">
        <v>275</v>
      </c>
    </row>
    <row r="165" spans="1:65" s="2" customFormat="1" ht="37.9" customHeight="1">
      <c r="A165" s="31"/>
      <c r="B165" s="129"/>
      <c r="C165" s="164" t="s">
        <v>223</v>
      </c>
      <c r="D165" s="164" t="s">
        <v>176</v>
      </c>
      <c r="E165" s="165" t="s">
        <v>2324</v>
      </c>
      <c r="F165" s="166" t="s">
        <v>2325</v>
      </c>
      <c r="G165" s="167" t="s">
        <v>1807</v>
      </c>
      <c r="H165" s="168">
        <v>2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39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180</v>
      </c>
      <c r="AT165" s="176" t="s">
        <v>176</v>
      </c>
      <c r="AU165" s="176" t="s">
        <v>81</v>
      </c>
      <c r="AY165" s="16" t="s">
        <v>173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151</v>
      </c>
      <c r="BK165" s="177">
        <f t="shared" si="24"/>
        <v>0</v>
      </c>
      <c r="BL165" s="16" t="s">
        <v>180</v>
      </c>
      <c r="BM165" s="176" t="s">
        <v>278</v>
      </c>
    </row>
    <row r="166" spans="1:65" s="2" customFormat="1" ht="16.5" customHeight="1">
      <c r="A166" s="31"/>
      <c r="B166" s="129"/>
      <c r="C166" s="164" t="s">
        <v>279</v>
      </c>
      <c r="D166" s="164" t="s">
        <v>176</v>
      </c>
      <c r="E166" s="165" t="s">
        <v>2326</v>
      </c>
      <c r="F166" s="166" t="s">
        <v>2327</v>
      </c>
      <c r="G166" s="167" t="s">
        <v>1807</v>
      </c>
      <c r="H166" s="168">
        <v>2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39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180</v>
      </c>
      <c r="AT166" s="176" t="s">
        <v>176</v>
      </c>
      <c r="AU166" s="176" t="s">
        <v>81</v>
      </c>
      <c r="AY166" s="16" t="s">
        <v>173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151</v>
      </c>
      <c r="BK166" s="177">
        <f t="shared" si="24"/>
        <v>0</v>
      </c>
      <c r="BL166" s="16" t="s">
        <v>180</v>
      </c>
      <c r="BM166" s="176" t="s">
        <v>282</v>
      </c>
    </row>
    <row r="167" spans="1:65" s="2" customFormat="1" ht="16.5" customHeight="1">
      <c r="A167" s="31"/>
      <c r="B167" s="129"/>
      <c r="C167" s="164" t="s">
        <v>226</v>
      </c>
      <c r="D167" s="164" t="s">
        <v>176</v>
      </c>
      <c r="E167" s="165" t="s">
        <v>2328</v>
      </c>
      <c r="F167" s="166" t="s">
        <v>2329</v>
      </c>
      <c r="G167" s="167" t="s">
        <v>245</v>
      </c>
      <c r="H167" s="168">
        <v>2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39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180</v>
      </c>
      <c r="AT167" s="176" t="s">
        <v>176</v>
      </c>
      <c r="AU167" s="176" t="s">
        <v>81</v>
      </c>
      <c r="AY167" s="16" t="s">
        <v>173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151</v>
      </c>
      <c r="BK167" s="177">
        <f t="shared" si="24"/>
        <v>0</v>
      </c>
      <c r="BL167" s="16" t="s">
        <v>180</v>
      </c>
      <c r="BM167" s="176" t="s">
        <v>285</v>
      </c>
    </row>
    <row r="168" spans="1:65" s="2" customFormat="1" ht="16.5" customHeight="1">
      <c r="A168" s="31"/>
      <c r="B168" s="129"/>
      <c r="C168" s="164" t="s">
        <v>290</v>
      </c>
      <c r="D168" s="164" t="s">
        <v>176</v>
      </c>
      <c r="E168" s="165" t="s">
        <v>2330</v>
      </c>
      <c r="F168" s="166" t="s">
        <v>2331</v>
      </c>
      <c r="G168" s="167" t="s">
        <v>245</v>
      </c>
      <c r="H168" s="168">
        <v>2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39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180</v>
      </c>
      <c r="AT168" s="176" t="s">
        <v>176</v>
      </c>
      <c r="AU168" s="176" t="s">
        <v>81</v>
      </c>
      <c r="AY168" s="16" t="s">
        <v>173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151</v>
      </c>
      <c r="BK168" s="177">
        <f t="shared" si="24"/>
        <v>0</v>
      </c>
      <c r="BL168" s="16" t="s">
        <v>180</v>
      </c>
      <c r="BM168" s="176" t="s">
        <v>294</v>
      </c>
    </row>
    <row r="169" spans="1:65" s="2" customFormat="1" ht="24.2" customHeight="1">
      <c r="A169" s="31"/>
      <c r="B169" s="129"/>
      <c r="C169" s="164" t="s">
        <v>230</v>
      </c>
      <c r="D169" s="164" t="s">
        <v>176</v>
      </c>
      <c r="E169" s="165" t="s">
        <v>2332</v>
      </c>
      <c r="F169" s="166" t="s">
        <v>2333</v>
      </c>
      <c r="G169" s="167" t="s">
        <v>245</v>
      </c>
      <c r="H169" s="168">
        <v>2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39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180</v>
      </c>
      <c r="AT169" s="176" t="s">
        <v>176</v>
      </c>
      <c r="AU169" s="176" t="s">
        <v>81</v>
      </c>
      <c r="AY169" s="16" t="s">
        <v>173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151</v>
      </c>
      <c r="BK169" s="177">
        <f t="shared" si="24"/>
        <v>0</v>
      </c>
      <c r="BL169" s="16" t="s">
        <v>180</v>
      </c>
      <c r="BM169" s="176" t="s">
        <v>297</v>
      </c>
    </row>
    <row r="170" spans="1:65" s="2" customFormat="1" ht="24.2" customHeight="1">
      <c r="A170" s="31"/>
      <c r="B170" s="129"/>
      <c r="C170" s="164" t="s">
        <v>298</v>
      </c>
      <c r="D170" s="164" t="s">
        <v>176</v>
      </c>
      <c r="E170" s="165" t="s">
        <v>2334</v>
      </c>
      <c r="F170" s="166" t="s">
        <v>2335</v>
      </c>
      <c r="G170" s="167" t="s">
        <v>245</v>
      </c>
      <c r="H170" s="168">
        <v>4</v>
      </c>
      <c r="I170" s="169"/>
      <c r="J170" s="170">
        <f t="shared" si="15"/>
        <v>0</v>
      </c>
      <c r="K170" s="171"/>
      <c r="L170" s="32"/>
      <c r="M170" s="172" t="s">
        <v>1</v>
      </c>
      <c r="N170" s="173" t="s">
        <v>39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180</v>
      </c>
      <c r="AT170" s="176" t="s">
        <v>176</v>
      </c>
      <c r="AU170" s="176" t="s">
        <v>81</v>
      </c>
      <c r="AY170" s="16" t="s">
        <v>173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151</v>
      </c>
      <c r="BK170" s="177">
        <f t="shared" si="24"/>
        <v>0</v>
      </c>
      <c r="BL170" s="16" t="s">
        <v>180</v>
      </c>
      <c r="BM170" s="176" t="s">
        <v>301</v>
      </c>
    </row>
    <row r="171" spans="1:65" s="2" customFormat="1" ht="16.5" customHeight="1">
      <c r="A171" s="31"/>
      <c r="B171" s="129"/>
      <c r="C171" s="164" t="s">
        <v>233</v>
      </c>
      <c r="D171" s="164" t="s">
        <v>176</v>
      </c>
      <c r="E171" s="165" t="s">
        <v>2336</v>
      </c>
      <c r="F171" s="166" t="s">
        <v>2337</v>
      </c>
      <c r="G171" s="167" t="s">
        <v>245</v>
      </c>
      <c r="H171" s="168">
        <v>4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39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180</v>
      </c>
      <c r="AT171" s="176" t="s">
        <v>176</v>
      </c>
      <c r="AU171" s="176" t="s">
        <v>81</v>
      </c>
      <c r="AY171" s="16" t="s">
        <v>173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151</v>
      </c>
      <c r="BK171" s="177">
        <f t="shared" si="24"/>
        <v>0</v>
      </c>
      <c r="BL171" s="16" t="s">
        <v>180</v>
      </c>
      <c r="BM171" s="176" t="s">
        <v>304</v>
      </c>
    </row>
    <row r="172" spans="1:65" s="2" customFormat="1" ht="24.2" customHeight="1">
      <c r="A172" s="31"/>
      <c r="B172" s="129"/>
      <c r="C172" s="164" t="s">
        <v>305</v>
      </c>
      <c r="D172" s="164" t="s">
        <v>176</v>
      </c>
      <c r="E172" s="165" t="s">
        <v>2338</v>
      </c>
      <c r="F172" s="166" t="s">
        <v>2339</v>
      </c>
      <c r="G172" s="167" t="s">
        <v>245</v>
      </c>
      <c r="H172" s="168">
        <v>4</v>
      </c>
      <c r="I172" s="169"/>
      <c r="J172" s="170">
        <f t="shared" si="15"/>
        <v>0</v>
      </c>
      <c r="K172" s="171"/>
      <c r="L172" s="32"/>
      <c r="M172" s="172" t="s">
        <v>1</v>
      </c>
      <c r="N172" s="173" t="s">
        <v>39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180</v>
      </c>
      <c r="AT172" s="176" t="s">
        <v>176</v>
      </c>
      <c r="AU172" s="176" t="s">
        <v>81</v>
      </c>
      <c r="AY172" s="16" t="s">
        <v>173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151</v>
      </c>
      <c r="BK172" s="177">
        <f t="shared" si="24"/>
        <v>0</v>
      </c>
      <c r="BL172" s="16" t="s">
        <v>180</v>
      </c>
      <c r="BM172" s="176" t="s">
        <v>308</v>
      </c>
    </row>
    <row r="173" spans="1:65" s="2" customFormat="1" ht="24.2" customHeight="1">
      <c r="A173" s="31"/>
      <c r="B173" s="129"/>
      <c r="C173" s="164" t="s">
        <v>237</v>
      </c>
      <c r="D173" s="164" t="s">
        <v>176</v>
      </c>
      <c r="E173" s="165" t="s">
        <v>2340</v>
      </c>
      <c r="F173" s="166" t="s">
        <v>2341</v>
      </c>
      <c r="G173" s="167" t="s">
        <v>245</v>
      </c>
      <c r="H173" s="168">
        <v>6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39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180</v>
      </c>
      <c r="AT173" s="176" t="s">
        <v>176</v>
      </c>
      <c r="AU173" s="176" t="s">
        <v>81</v>
      </c>
      <c r="AY173" s="16" t="s">
        <v>173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151</v>
      </c>
      <c r="BK173" s="177">
        <f t="shared" si="24"/>
        <v>0</v>
      </c>
      <c r="BL173" s="16" t="s">
        <v>180</v>
      </c>
      <c r="BM173" s="176" t="s">
        <v>311</v>
      </c>
    </row>
    <row r="174" spans="1:65" s="2" customFormat="1" ht="24.2" customHeight="1">
      <c r="A174" s="31"/>
      <c r="B174" s="129"/>
      <c r="C174" s="164" t="s">
        <v>314</v>
      </c>
      <c r="D174" s="164" t="s">
        <v>176</v>
      </c>
      <c r="E174" s="165" t="s">
        <v>2342</v>
      </c>
      <c r="F174" s="166" t="s">
        <v>2343</v>
      </c>
      <c r="G174" s="167" t="s">
        <v>245</v>
      </c>
      <c r="H174" s="168">
        <v>1</v>
      </c>
      <c r="I174" s="169"/>
      <c r="J174" s="170">
        <f t="shared" si="15"/>
        <v>0</v>
      </c>
      <c r="K174" s="171"/>
      <c r="L174" s="32"/>
      <c r="M174" s="172" t="s">
        <v>1</v>
      </c>
      <c r="N174" s="173" t="s">
        <v>39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180</v>
      </c>
      <c r="AT174" s="176" t="s">
        <v>176</v>
      </c>
      <c r="AU174" s="176" t="s">
        <v>81</v>
      </c>
      <c r="AY174" s="16" t="s">
        <v>173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151</v>
      </c>
      <c r="BK174" s="177">
        <f t="shared" si="24"/>
        <v>0</v>
      </c>
      <c r="BL174" s="16" t="s">
        <v>180</v>
      </c>
      <c r="BM174" s="176" t="s">
        <v>317</v>
      </c>
    </row>
    <row r="175" spans="1:65" s="2" customFormat="1" ht="24.2" customHeight="1">
      <c r="A175" s="31"/>
      <c r="B175" s="129"/>
      <c r="C175" s="164" t="s">
        <v>241</v>
      </c>
      <c r="D175" s="164" t="s">
        <v>176</v>
      </c>
      <c r="E175" s="165" t="s">
        <v>2344</v>
      </c>
      <c r="F175" s="166" t="s">
        <v>2345</v>
      </c>
      <c r="G175" s="167" t="s">
        <v>245</v>
      </c>
      <c r="H175" s="168">
        <v>4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39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180</v>
      </c>
      <c r="AT175" s="176" t="s">
        <v>176</v>
      </c>
      <c r="AU175" s="176" t="s">
        <v>81</v>
      </c>
      <c r="AY175" s="16" t="s">
        <v>173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151</v>
      </c>
      <c r="BK175" s="177">
        <f t="shared" si="24"/>
        <v>0</v>
      </c>
      <c r="BL175" s="16" t="s">
        <v>180</v>
      </c>
      <c r="BM175" s="176" t="s">
        <v>322</v>
      </c>
    </row>
    <row r="176" spans="1:65" s="2" customFormat="1" ht="16.5" customHeight="1">
      <c r="A176" s="31"/>
      <c r="B176" s="129"/>
      <c r="C176" s="164" t="s">
        <v>323</v>
      </c>
      <c r="D176" s="164" t="s">
        <v>176</v>
      </c>
      <c r="E176" s="165" t="s">
        <v>2346</v>
      </c>
      <c r="F176" s="166" t="s">
        <v>2347</v>
      </c>
      <c r="G176" s="167" t="s">
        <v>245</v>
      </c>
      <c r="H176" s="168">
        <v>8</v>
      </c>
      <c r="I176" s="169"/>
      <c r="J176" s="170">
        <f t="shared" si="15"/>
        <v>0</v>
      </c>
      <c r="K176" s="171"/>
      <c r="L176" s="32"/>
      <c r="M176" s="172" t="s">
        <v>1</v>
      </c>
      <c r="N176" s="173" t="s">
        <v>39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180</v>
      </c>
      <c r="AT176" s="176" t="s">
        <v>176</v>
      </c>
      <c r="AU176" s="176" t="s">
        <v>81</v>
      </c>
      <c r="AY176" s="16" t="s">
        <v>173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151</v>
      </c>
      <c r="BK176" s="177">
        <f t="shared" si="24"/>
        <v>0</v>
      </c>
      <c r="BL176" s="16" t="s">
        <v>180</v>
      </c>
      <c r="BM176" s="176" t="s">
        <v>326</v>
      </c>
    </row>
    <row r="177" spans="1:65" s="2" customFormat="1" ht="16.5" customHeight="1">
      <c r="A177" s="31"/>
      <c r="B177" s="129"/>
      <c r="C177" s="164" t="s">
        <v>246</v>
      </c>
      <c r="D177" s="164" t="s">
        <v>176</v>
      </c>
      <c r="E177" s="165" t="s">
        <v>2348</v>
      </c>
      <c r="F177" s="166" t="s">
        <v>2349</v>
      </c>
      <c r="G177" s="167" t="s">
        <v>245</v>
      </c>
      <c r="H177" s="168">
        <v>14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39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180</v>
      </c>
      <c r="AT177" s="176" t="s">
        <v>176</v>
      </c>
      <c r="AU177" s="176" t="s">
        <v>81</v>
      </c>
      <c r="AY177" s="16" t="s">
        <v>173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151</v>
      </c>
      <c r="BK177" s="177">
        <f t="shared" si="24"/>
        <v>0</v>
      </c>
      <c r="BL177" s="16" t="s">
        <v>180</v>
      </c>
      <c r="BM177" s="176" t="s">
        <v>329</v>
      </c>
    </row>
    <row r="178" spans="1:65" s="2" customFormat="1" ht="16.5" customHeight="1">
      <c r="A178" s="31"/>
      <c r="B178" s="129"/>
      <c r="C178" s="164" t="s">
        <v>332</v>
      </c>
      <c r="D178" s="164" t="s">
        <v>176</v>
      </c>
      <c r="E178" s="165" t="s">
        <v>2350</v>
      </c>
      <c r="F178" s="166" t="s">
        <v>2351</v>
      </c>
      <c r="G178" s="167" t="s">
        <v>245</v>
      </c>
      <c r="H178" s="168">
        <v>2</v>
      </c>
      <c r="I178" s="169"/>
      <c r="J178" s="170">
        <f t="shared" si="15"/>
        <v>0</v>
      </c>
      <c r="K178" s="171"/>
      <c r="L178" s="32"/>
      <c r="M178" s="172" t="s">
        <v>1</v>
      </c>
      <c r="N178" s="173" t="s">
        <v>39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180</v>
      </c>
      <c r="AT178" s="176" t="s">
        <v>176</v>
      </c>
      <c r="AU178" s="176" t="s">
        <v>81</v>
      </c>
      <c r="AY178" s="16" t="s">
        <v>173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151</v>
      </c>
      <c r="BK178" s="177">
        <f t="shared" si="24"/>
        <v>0</v>
      </c>
      <c r="BL178" s="16" t="s">
        <v>180</v>
      </c>
      <c r="BM178" s="176" t="s">
        <v>335</v>
      </c>
    </row>
    <row r="179" spans="1:65" s="2" customFormat="1" ht="16.5" customHeight="1">
      <c r="A179" s="31"/>
      <c r="B179" s="129"/>
      <c r="C179" s="164" t="s">
        <v>249</v>
      </c>
      <c r="D179" s="164" t="s">
        <v>176</v>
      </c>
      <c r="E179" s="165" t="s">
        <v>2352</v>
      </c>
      <c r="F179" s="166" t="s">
        <v>2353</v>
      </c>
      <c r="G179" s="167" t="s">
        <v>245</v>
      </c>
      <c r="H179" s="168">
        <v>2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39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180</v>
      </c>
      <c r="AT179" s="176" t="s">
        <v>176</v>
      </c>
      <c r="AU179" s="176" t="s">
        <v>81</v>
      </c>
      <c r="AY179" s="16" t="s">
        <v>173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151</v>
      </c>
      <c r="BK179" s="177">
        <f t="shared" si="24"/>
        <v>0</v>
      </c>
      <c r="BL179" s="16" t="s">
        <v>180</v>
      </c>
      <c r="BM179" s="176" t="s">
        <v>340</v>
      </c>
    </row>
    <row r="180" spans="1:65" s="2" customFormat="1" ht="16.5" customHeight="1">
      <c r="A180" s="31"/>
      <c r="B180" s="129"/>
      <c r="C180" s="164" t="s">
        <v>341</v>
      </c>
      <c r="D180" s="164" t="s">
        <v>176</v>
      </c>
      <c r="E180" s="165" t="s">
        <v>2354</v>
      </c>
      <c r="F180" s="166" t="s">
        <v>2355</v>
      </c>
      <c r="G180" s="167" t="s">
        <v>245</v>
      </c>
      <c r="H180" s="168">
        <v>2</v>
      </c>
      <c r="I180" s="169"/>
      <c r="J180" s="170">
        <f t="shared" si="15"/>
        <v>0</v>
      </c>
      <c r="K180" s="171"/>
      <c r="L180" s="32"/>
      <c r="M180" s="172" t="s">
        <v>1</v>
      </c>
      <c r="N180" s="173" t="s">
        <v>39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180</v>
      </c>
      <c r="AT180" s="176" t="s">
        <v>176</v>
      </c>
      <c r="AU180" s="176" t="s">
        <v>81</v>
      </c>
      <c r="AY180" s="16" t="s">
        <v>173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151</v>
      </c>
      <c r="BK180" s="177">
        <f t="shared" si="24"/>
        <v>0</v>
      </c>
      <c r="BL180" s="16" t="s">
        <v>180</v>
      </c>
      <c r="BM180" s="176" t="s">
        <v>344</v>
      </c>
    </row>
    <row r="181" spans="1:65" s="2" customFormat="1" ht="24.2" customHeight="1">
      <c r="A181" s="31"/>
      <c r="B181" s="129"/>
      <c r="C181" s="164" t="s">
        <v>253</v>
      </c>
      <c r="D181" s="164" t="s">
        <v>176</v>
      </c>
      <c r="E181" s="165" t="s">
        <v>2356</v>
      </c>
      <c r="F181" s="166" t="s">
        <v>2357</v>
      </c>
      <c r="G181" s="167" t="s">
        <v>2275</v>
      </c>
      <c r="H181" s="168">
        <v>10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39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180</v>
      </c>
      <c r="AT181" s="176" t="s">
        <v>176</v>
      </c>
      <c r="AU181" s="176" t="s">
        <v>81</v>
      </c>
      <c r="AY181" s="16" t="s">
        <v>173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151</v>
      </c>
      <c r="BK181" s="177">
        <f t="shared" si="24"/>
        <v>0</v>
      </c>
      <c r="BL181" s="16" t="s">
        <v>180</v>
      </c>
      <c r="BM181" s="176" t="s">
        <v>349</v>
      </c>
    </row>
    <row r="182" spans="1:65" s="2" customFormat="1" ht="24.2" customHeight="1">
      <c r="A182" s="31"/>
      <c r="B182" s="129"/>
      <c r="C182" s="164" t="s">
        <v>350</v>
      </c>
      <c r="D182" s="164" t="s">
        <v>176</v>
      </c>
      <c r="E182" s="165" t="s">
        <v>2358</v>
      </c>
      <c r="F182" s="166" t="s">
        <v>2359</v>
      </c>
      <c r="G182" s="167" t="s">
        <v>2275</v>
      </c>
      <c r="H182" s="168">
        <v>20</v>
      </c>
      <c r="I182" s="169"/>
      <c r="J182" s="170">
        <f t="shared" si="15"/>
        <v>0</v>
      </c>
      <c r="K182" s="171"/>
      <c r="L182" s="32"/>
      <c r="M182" s="172" t="s">
        <v>1</v>
      </c>
      <c r="N182" s="173" t="s">
        <v>39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180</v>
      </c>
      <c r="AT182" s="176" t="s">
        <v>176</v>
      </c>
      <c r="AU182" s="176" t="s">
        <v>81</v>
      </c>
      <c r="AY182" s="16" t="s">
        <v>173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151</v>
      </c>
      <c r="BK182" s="177">
        <f t="shared" si="24"/>
        <v>0</v>
      </c>
      <c r="BL182" s="16" t="s">
        <v>180</v>
      </c>
      <c r="BM182" s="176" t="s">
        <v>353</v>
      </c>
    </row>
    <row r="183" spans="1:65" s="2" customFormat="1" ht="24.2" customHeight="1">
      <c r="A183" s="31"/>
      <c r="B183" s="129"/>
      <c r="C183" s="164" t="s">
        <v>256</v>
      </c>
      <c r="D183" s="164" t="s">
        <v>176</v>
      </c>
      <c r="E183" s="165" t="s">
        <v>2360</v>
      </c>
      <c r="F183" s="166" t="s">
        <v>2361</v>
      </c>
      <c r="G183" s="167" t="s">
        <v>2275</v>
      </c>
      <c r="H183" s="168">
        <v>72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39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180</v>
      </c>
      <c r="AT183" s="176" t="s">
        <v>176</v>
      </c>
      <c r="AU183" s="176" t="s">
        <v>81</v>
      </c>
      <c r="AY183" s="16" t="s">
        <v>173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151</v>
      </c>
      <c r="BK183" s="177">
        <f t="shared" si="24"/>
        <v>0</v>
      </c>
      <c r="BL183" s="16" t="s">
        <v>180</v>
      </c>
      <c r="BM183" s="176" t="s">
        <v>358</v>
      </c>
    </row>
    <row r="184" spans="1:65" s="2" customFormat="1" ht="24.2" customHeight="1">
      <c r="A184" s="31"/>
      <c r="B184" s="129"/>
      <c r="C184" s="164" t="s">
        <v>359</v>
      </c>
      <c r="D184" s="164" t="s">
        <v>176</v>
      </c>
      <c r="E184" s="165" t="s">
        <v>2362</v>
      </c>
      <c r="F184" s="166" t="s">
        <v>2299</v>
      </c>
      <c r="G184" s="167" t="s">
        <v>245</v>
      </c>
      <c r="H184" s="168">
        <v>26</v>
      </c>
      <c r="I184" s="169"/>
      <c r="J184" s="170">
        <f t="shared" si="15"/>
        <v>0</v>
      </c>
      <c r="K184" s="171"/>
      <c r="L184" s="32"/>
      <c r="M184" s="172" t="s">
        <v>1</v>
      </c>
      <c r="N184" s="173" t="s">
        <v>39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180</v>
      </c>
      <c r="AT184" s="176" t="s">
        <v>176</v>
      </c>
      <c r="AU184" s="176" t="s">
        <v>81</v>
      </c>
      <c r="AY184" s="16" t="s">
        <v>173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151</v>
      </c>
      <c r="BK184" s="177">
        <f t="shared" si="24"/>
        <v>0</v>
      </c>
      <c r="BL184" s="16" t="s">
        <v>180</v>
      </c>
      <c r="BM184" s="176" t="s">
        <v>362</v>
      </c>
    </row>
    <row r="185" spans="1:65" s="2" customFormat="1" ht="16.5" customHeight="1">
      <c r="A185" s="31"/>
      <c r="B185" s="129"/>
      <c r="C185" s="164" t="s">
        <v>260</v>
      </c>
      <c r="D185" s="164" t="s">
        <v>176</v>
      </c>
      <c r="E185" s="165" t="s">
        <v>2363</v>
      </c>
      <c r="F185" s="166" t="s">
        <v>2301</v>
      </c>
      <c r="G185" s="167" t="s">
        <v>245</v>
      </c>
      <c r="H185" s="168">
        <v>42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39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180</v>
      </c>
      <c r="AT185" s="176" t="s">
        <v>176</v>
      </c>
      <c r="AU185" s="176" t="s">
        <v>81</v>
      </c>
      <c r="AY185" s="16" t="s">
        <v>173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151</v>
      </c>
      <c r="BK185" s="177">
        <f t="shared" si="24"/>
        <v>0</v>
      </c>
      <c r="BL185" s="16" t="s">
        <v>180</v>
      </c>
      <c r="BM185" s="176" t="s">
        <v>365</v>
      </c>
    </row>
    <row r="186" spans="1:65" s="2" customFormat="1" ht="24.2" customHeight="1">
      <c r="A186" s="31"/>
      <c r="B186" s="129"/>
      <c r="C186" s="164" t="s">
        <v>366</v>
      </c>
      <c r="D186" s="164" t="s">
        <v>176</v>
      </c>
      <c r="E186" s="165" t="s">
        <v>2364</v>
      </c>
      <c r="F186" s="166" t="s">
        <v>2365</v>
      </c>
      <c r="G186" s="167" t="s">
        <v>2275</v>
      </c>
      <c r="H186" s="168">
        <v>39</v>
      </c>
      <c r="I186" s="169"/>
      <c r="J186" s="170">
        <f t="shared" si="15"/>
        <v>0</v>
      </c>
      <c r="K186" s="171"/>
      <c r="L186" s="32"/>
      <c r="M186" s="172" t="s">
        <v>1</v>
      </c>
      <c r="N186" s="173" t="s">
        <v>39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180</v>
      </c>
      <c r="AT186" s="176" t="s">
        <v>176</v>
      </c>
      <c r="AU186" s="176" t="s">
        <v>81</v>
      </c>
      <c r="AY186" s="16" t="s">
        <v>173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151</v>
      </c>
      <c r="BK186" s="177">
        <f t="shared" si="24"/>
        <v>0</v>
      </c>
      <c r="BL186" s="16" t="s">
        <v>180</v>
      </c>
      <c r="BM186" s="176" t="s">
        <v>369</v>
      </c>
    </row>
    <row r="187" spans="1:65" s="2" customFormat="1" ht="24.2" customHeight="1">
      <c r="A187" s="31"/>
      <c r="B187" s="129"/>
      <c r="C187" s="164" t="s">
        <v>263</v>
      </c>
      <c r="D187" s="164" t="s">
        <v>176</v>
      </c>
      <c r="E187" s="165" t="s">
        <v>2366</v>
      </c>
      <c r="F187" s="166" t="s">
        <v>2299</v>
      </c>
      <c r="G187" s="167" t="s">
        <v>245</v>
      </c>
      <c r="H187" s="168">
        <v>16</v>
      </c>
      <c r="I187" s="169"/>
      <c r="J187" s="170">
        <f t="shared" si="15"/>
        <v>0</v>
      </c>
      <c r="K187" s="171"/>
      <c r="L187" s="32"/>
      <c r="M187" s="172" t="s">
        <v>1</v>
      </c>
      <c r="N187" s="173" t="s">
        <v>39</v>
      </c>
      <c r="O187" s="60"/>
      <c r="P187" s="174">
        <f t="shared" si="16"/>
        <v>0</v>
      </c>
      <c r="Q187" s="174">
        <v>0</v>
      </c>
      <c r="R187" s="174">
        <f t="shared" si="17"/>
        <v>0</v>
      </c>
      <c r="S187" s="174">
        <v>0</v>
      </c>
      <c r="T187" s="175">
        <f t="shared" si="1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180</v>
      </c>
      <c r="AT187" s="176" t="s">
        <v>176</v>
      </c>
      <c r="AU187" s="176" t="s">
        <v>81</v>
      </c>
      <c r="AY187" s="16" t="s">
        <v>173</v>
      </c>
      <c r="BE187" s="177">
        <f t="shared" si="19"/>
        <v>0</v>
      </c>
      <c r="BF187" s="177">
        <f t="shared" si="20"/>
        <v>0</v>
      </c>
      <c r="BG187" s="177">
        <f t="shared" si="21"/>
        <v>0</v>
      </c>
      <c r="BH187" s="177">
        <f t="shared" si="22"/>
        <v>0</v>
      </c>
      <c r="BI187" s="177">
        <f t="shared" si="23"/>
        <v>0</v>
      </c>
      <c r="BJ187" s="16" t="s">
        <v>151</v>
      </c>
      <c r="BK187" s="177">
        <f t="shared" si="24"/>
        <v>0</v>
      </c>
      <c r="BL187" s="16" t="s">
        <v>180</v>
      </c>
      <c r="BM187" s="176" t="s">
        <v>374</v>
      </c>
    </row>
    <row r="188" spans="1:65" s="2" customFormat="1" ht="16.5" customHeight="1">
      <c r="A188" s="31"/>
      <c r="B188" s="129"/>
      <c r="C188" s="164" t="s">
        <v>375</v>
      </c>
      <c r="D188" s="164" t="s">
        <v>176</v>
      </c>
      <c r="E188" s="165" t="s">
        <v>2367</v>
      </c>
      <c r="F188" s="166" t="s">
        <v>2301</v>
      </c>
      <c r="G188" s="167" t="s">
        <v>245</v>
      </c>
      <c r="H188" s="168">
        <v>22</v>
      </c>
      <c r="I188" s="169"/>
      <c r="J188" s="170">
        <f t="shared" si="15"/>
        <v>0</v>
      </c>
      <c r="K188" s="171"/>
      <c r="L188" s="32"/>
      <c r="M188" s="172" t="s">
        <v>1</v>
      </c>
      <c r="N188" s="173" t="s">
        <v>39</v>
      </c>
      <c r="O188" s="60"/>
      <c r="P188" s="174">
        <f t="shared" si="16"/>
        <v>0</v>
      </c>
      <c r="Q188" s="174">
        <v>0</v>
      </c>
      <c r="R188" s="174">
        <f t="shared" si="17"/>
        <v>0</v>
      </c>
      <c r="S188" s="174">
        <v>0</v>
      </c>
      <c r="T188" s="175">
        <f t="shared" si="1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180</v>
      </c>
      <c r="AT188" s="176" t="s">
        <v>176</v>
      </c>
      <c r="AU188" s="176" t="s">
        <v>81</v>
      </c>
      <c r="AY188" s="16" t="s">
        <v>173</v>
      </c>
      <c r="BE188" s="177">
        <f t="shared" si="19"/>
        <v>0</v>
      </c>
      <c r="BF188" s="177">
        <f t="shared" si="20"/>
        <v>0</v>
      </c>
      <c r="BG188" s="177">
        <f t="shared" si="21"/>
        <v>0</v>
      </c>
      <c r="BH188" s="177">
        <f t="shared" si="22"/>
        <v>0</v>
      </c>
      <c r="BI188" s="177">
        <f t="shared" si="23"/>
        <v>0</v>
      </c>
      <c r="BJ188" s="16" t="s">
        <v>151</v>
      </c>
      <c r="BK188" s="177">
        <f t="shared" si="24"/>
        <v>0</v>
      </c>
      <c r="BL188" s="16" t="s">
        <v>180</v>
      </c>
      <c r="BM188" s="176" t="s">
        <v>378</v>
      </c>
    </row>
    <row r="189" spans="1:65" s="2" customFormat="1" ht="21.75" customHeight="1">
      <c r="A189" s="31"/>
      <c r="B189" s="129"/>
      <c r="C189" s="164" t="s">
        <v>268</v>
      </c>
      <c r="D189" s="164" t="s">
        <v>176</v>
      </c>
      <c r="E189" s="165" t="s">
        <v>2302</v>
      </c>
      <c r="F189" s="166" t="s">
        <v>2303</v>
      </c>
      <c r="G189" s="167" t="s">
        <v>1</v>
      </c>
      <c r="H189" s="168">
        <v>0</v>
      </c>
      <c r="I189" s="169"/>
      <c r="J189" s="170">
        <f t="shared" si="15"/>
        <v>0</v>
      </c>
      <c r="K189" s="171"/>
      <c r="L189" s="32"/>
      <c r="M189" s="172" t="s">
        <v>1</v>
      </c>
      <c r="N189" s="173" t="s">
        <v>39</v>
      </c>
      <c r="O189" s="60"/>
      <c r="P189" s="174">
        <f t="shared" si="16"/>
        <v>0</v>
      </c>
      <c r="Q189" s="174">
        <v>0</v>
      </c>
      <c r="R189" s="174">
        <f t="shared" si="17"/>
        <v>0</v>
      </c>
      <c r="S189" s="174">
        <v>0</v>
      </c>
      <c r="T189" s="175">
        <f t="shared" si="1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180</v>
      </c>
      <c r="AT189" s="176" t="s">
        <v>176</v>
      </c>
      <c r="AU189" s="176" t="s">
        <v>81</v>
      </c>
      <c r="AY189" s="16" t="s">
        <v>173</v>
      </c>
      <c r="BE189" s="177">
        <f t="shared" si="19"/>
        <v>0</v>
      </c>
      <c r="BF189" s="177">
        <f t="shared" si="20"/>
        <v>0</v>
      </c>
      <c r="BG189" s="177">
        <f t="shared" si="21"/>
        <v>0</v>
      </c>
      <c r="BH189" s="177">
        <f t="shared" si="22"/>
        <v>0</v>
      </c>
      <c r="BI189" s="177">
        <f t="shared" si="23"/>
        <v>0</v>
      </c>
      <c r="BJ189" s="16" t="s">
        <v>151</v>
      </c>
      <c r="BK189" s="177">
        <f t="shared" si="24"/>
        <v>0</v>
      </c>
      <c r="BL189" s="16" t="s">
        <v>180</v>
      </c>
      <c r="BM189" s="176" t="s">
        <v>382</v>
      </c>
    </row>
    <row r="190" spans="1:65" s="2" customFormat="1" ht="16.5" customHeight="1">
      <c r="A190" s="31"/>
      <c r="B190" s="129"/>
      <c r="C190" s="164" t="s">
        <v>385</v>
      </c>
      <c r="D190" s="164" t="s">
        <v>176</v>
      </c>
      <c r="E190" s="165" t="s">
        <v>2368</v>
      </c>
      <c r="F190" s="166" t="s">
        <v>2369</v>
      </c>
      <c r="G190" s="167" t="s">
        <v>179</v>
      </c>
      <c r="H190" s="168">
        <v>38</v>
      </c>
      <c r="I190" s="169"/>
      <c r="J190" s="170">
        <f t="shared" si="15"/>
        <v>0</v>
      </c>
      <c r="K190" s="171"/>
      <c r="L190" s="32"/>
      <c r="M190" s="172" t="s">
        <v>1</v>
      </c>
      <c r="N190" s="173" t="s">
        <v>39</v>
      </c>
      <c r="O190" s="60"/>
      <c r="P190" s="174">
        <f t="shared" si="16"/>
        <v>0</v>
      </c>
      <c r="Q190" s="174">
        <v>0</v>
      </c>
      <c r="R190" s="174">
        <f t="shared" si="17"/>
        <v>0</v>
      </c>
      <c r="S190" s="174">
        <v>0</v>
      </c>
      <c r="T190" s="175">
        <f t="shared" si="1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180</v>
      </c>
      <c r="AT190" s="176" t="s">
        <v>176</v>
      </c>
      <c r="AU190" s="176" t="s">
        <v>81</v>
      </c>
      <c r="AY190" s="16" t="s">
        <v>173</v>
      </c>
      <c r="BE190" s="177">
        <f t="shared" si="19"/>
        <v>0</v>
      </c>
      <c r="BF190" s="177">
        <f t="shared" si="20"/>
        <v>0</v>
      </c>
      <c r="BG190" s="177">
        <f t="shared" si="21"/>
        <v>0</v>
      </c>
      <c r="BH190" s="177">
        <f t="shared" si="22"/>
        <v>0</v>
      </c>
      <c r="BI190" s="177">
        <f t="shared" si="23"/>
        <v>0</v>
      </c>
      <c r="BJ190" s="16" t="s">
        <v>151</v>
      </c>
      <c r="BK190" s="177">
        <f t="shared" si="24"/>
        <v>0</v>
      </c>
      <c r="BL190" s="16" t="s">
        <v>180</v>
      </c>
      <c r="BM190" s="176" t="s">
        <v>388</v>
      </c>
    </row>
    <row r="191" spans="1:65" s="2" customFormat="1" ht="16.5" customHeight="1">
      <c r="A191" s="31"/>
      <c r="B191" s="129"/>
      <c r="C191" s="164" t="s">
        <v>271</v>
      </c>
      <c r="D191" s="164" t="s">
        <v>176</v>
      </c>
      <c r="E191" s="165" t="s">
        <v>2370</v>
      </c>
      <c r="F191" s="166" t="s">
        <v>2307</v>
      </c>
      <c r="G191" s="167" t="s">
        <v>179</v>
      </c>
      <c r="H191" s="168">
        <v>25</v>
      </c>
      <c r="I191" s="169"/>
      <c r="J191" s="170">
        <f t="shared" si="15"/>
        <v>0</v>
      </c>
      <c r="K191" s="171"/>
      <c r="L191" s="32"/>
      <c r="M191" s="172" t="s">
        <v>1</v>
      </c>
      <c r="N191" s="173" t="s">
        <v>39</v>
      </c>
      <c r="O191" s="60"/>
      <c r="P191" s="174">
        <f t="shared" si="16"/>
        <v>0</v>
      </c>
      <c r="Q191" s="174">
        <v>0</v>
      </c>
      <c r="R191" s="174">
        <f t="shared" si="17"/>
        <v>0</v>
      </c>
      <c r="S191" s="174">
        <v>0</v>
      </c>
      <c r="T191" s="175">
        <f t="shared" si="1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180</v>
      </c>
      <c r="AT191" s="176" t="s">
        <v>176</v>
      </c>
      <c r="AU191" s="176" t="s">
        <v>81</v>
      </c>
      <c r="AY191" s="16" t="s">
        <v>173</v>
      </c>
      <c r="BE191" s="177">
        <f t="shared" si="19"/>
        <v>0</v>
      </c>
      <c r="BF191" s="177">
        <f t="shared" si="20"/>
        <v>0</v>
      </c>
      <c r="BG191" s="177">
        <f t="shared" si="21"/>
        <v>0</v>
      </c>
      <c r="BH191" s="177">
        <f t="shared" si="22"/>
        <v>0</v>
      </c>
      <c r="BI191" s="177">
        <f t="shared" si="23"/>
        <v>0</v>
      </c>
      <c r="BJ191" s="16" t="s">
        <v>151</v>
      </c>
      <c r="BK191" s="177">
        <f t="shared" si="24"/>
        <v>0</v>
      </c>
      <c r="BL191" s="16" t="s">
        <v>180</v>
      </c>
      <c r="BM191" s="176" t="s">
        <v>393</v>
      </c>
    </row>
    <row r="192" spans="1:65" s="2" customFormat="1" ht="16.5" customHeight="1">
      <c r="A192" s="31"/>
      <c r="B192" s="129"/>
      <c r="C192" s="164" t="s">
        <v>394</v>
      </c>
      <c r="D192" s="164" t="s">
        <v>176</v>
      </c>
      <c r="E192" s="165" t="s">
        <v>2371</v>
      </c>
      <c r="F192" s="166" t="s">
        <v>2372</v>
      </c>
      <c r="G192" s="167" t="s">
        <v>179</v>
      </c>
      <c r="H192" s="168">
        <v>24</v>
      </c>
      <c r="I192" s="169"/>
      <c r="J192" s="170">
        <f t="shared" si="15"/>
        <v>0</v>
      </c>
      <c r="K192" s="171"/>
      <c r="L192" s="32"/>
      <c r="M192" s="172" t="s">
        <v>1</v>
      </c>
      <c r="N192" s="173" t="s">
        <v>39</v>
      </c>
      <c r="O192" s="60"/>
      <c r="P192" s="174">
        <f t="shared" si="16"/>
        <v>0</v>
      </c>
      <c r="Q192" s="174">
        <v>0</v>
      </c>
      <c r="R192" s="174">
        <f t="shared" si="17"/>
        <v>0</v>
      </c>
      <c r="S192" s="174">
        <v>0</v>
      </c>
      <c r="T192" s="175">
        <f t="shared" si="1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180</v>
      </c>
      <c r="AT192" s="176" t="s">
        <v>176</v>
      </c>
      <c r="AU192" s="176" t="s">
        <v>81</v>
      </c>
      <c r="AY192" s="16" t="s">
        <v>173</v>
      </c>
      <c r="BE192" s="177">
        <f t="shared" si="19"/>
        <v>0</v>
      </c>
      <c r="BF192" s="177">
        <f t="shared" si="20"/>
        <v>0</v>
      </c>
      <c r="BG192" s="177">
        <f t="shared" si="21"/>
        <v>0</v>
      </c>
      <c r="BH192" s="177">
        <f t="shared" si="22"/>
        <v>0</v>
      </c>
      <c r="BI192" s="177">
        <f t="shared" si="23"/>
        <v>0</v>
      </c>
      <c r="BJ192" s="16" t="s">
        <v>151</v>
      </c>
      <c r="BK192" s="177">
        <f t="shared" si="24"/>
        <v>0</v>
      </c>
      <c r="BL192" s="16" t="s">
        <v>180</v>
      </c>
      <c r="BM192" s="176" t="s">
        <v>402</v>
      </c>
    </row>
    <row r="193" spans="1:65" s="2" customFormat="1" ht="16.5" customHeight="1">
      <c r="A193" s="31"/>
      <c r="B193" s="129"/>
      <c r="C193" s="164" t="s">
        <v>275</v>
      </c>
      <c r="D193" s="164" t="s">
        <v>176</v>
      </c>
      <c r="E193" s="165" t="s">
        <v>2370</v>
      </c>
      <c r="F193" s="166" t="s">
        <v>2307</v>
      </c>
      <c r="G193" s="167" t="s">
        <v>179</v>
      </c>
      <c r="H193" s="168">
        <v>16</v>
      </c>
      <c r="I193" s="169"/>
      <c r="J193" s="170">
        <f t="shared" si="15"/>
        <v>0</v>
      </c>
      <c r="K193" s="171"/>
      <c r="L193" s="32"/>
      <c r="M193" s="172" t="s">
        <v>1</v>
      </c>
      <c r="N193" s="173" t="s">
        <v>39</v>
      </c>
      <c r="O193" s="60"/>
      <c r="P193" s="174">
        <f t="shared" si="16"/>
        <v>0</v>
      </c>
      <c r="Q193" s="174">
        <v>0</v>
      </c>
      <c r="R193" s="174">
        <f t="shared" si="17"/>
        <v>0</v>
      </c>
      <c r="S193" s="174">
        <v>0</v>
      </c>
      <c r="T193" s="175">
        <f t="shared" si="1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180</v>
      </c>
      <c r="AT193" s="176" t="s">
        <v>176</v>
      </c>
      <c r="AU193" s="176" t="s">
        <v>81</v>
      </c>
      <c r="AY193" s="16" t="s">
        <v>173</v>
      </c>
      <c r="BE193" s="177">
        <f t="shared" si="19"/>
        <v>0</v>
      </c>
      <c r="BF193" s="177">
        <f t="shared" si="20"/>
        <v>0</v>
      </c>
      <c r="BG193" s="177">
        <f t="shared" si="21"/>
        <v>0</v>
      </c>
      <c r="BH193" s="177">
        <f t="shared" si="22"/>
        <v>0</v>
      </c>
      <c r="BI193" s="177">
        <f t="shared" si="23"/>
        <v>0</v>
      </c>
      <c r="BJ193" s="16" t="s">
        <v>151</v>
      </c>
      <c r="BK193" s="177">
        <f t="shared" si="24"/>
        <v>0</v>
      </c>
      <c r="BL193" s="16" t="s">
        <v>180</v>
      </c>
      <c r="BM193" s="176" t="s">
        <v>397</v>
      </c>
    </row>
    <row r="194" spans="1:65" s="2" customFormat="1" ht="33" customHeight="1">
      <c r="A194" s="31"/>
      <c r="B194" s="129"/>
      <c r="C194" s="164" t="s">
        <v>403</v>
      </c>
      <c r="D194" s="164" t="s">
        <v>176</v>
      </c>
      <c r="E194" s="165" t="s">
        <v>2373</v>
      </c>
      <c r="F194" s="166" t="s">
        <v>2374</v>
      </c>
      <c r="G194" s="167" t="s">
        <v>179</v>
      </c>
      <c r="H194" s="168">
        <v>52</v>
      </c>
      <c r="I194" s="169"/>
      <c r="J194" s="170">
        <f t="shared" si="15"/>
        <v>0</v>
      </c>
      <c r="K194" s="171"/>
      <c r="L194" s="32"/>
      <c r="M194" s="172" t="s">
        <v>1</v>
      </c>
      <c r="N194" s="173" t="s">
        <v>39</v>
      </c>
      <c r="O194" s="60"/>
      <c r="P194" s="174">
        <f t="shared" si="16"/>
        <v>0</v>
      </c>
      <c r="Q194" s="174">
        <v>0</v>
      </c>
      <c r="R194" s="174">
        <f t="shared" si="17"/>
        <v>0</v>
      </c>
      <c r="S194" s="174">
        <v>0</v>
      </c>
      <c r="T194" s="175">
        <f t="shared" si="1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180</v>
      </c>
      <c r="AT194" s="176" t="s">
        <v>176</v>
      </c>
      <c r="AU194" s="176" t="s">
        <v>81</v>
      </c>
      <c r="AY194" s="16" t="s">
        <v>173</v>
      </c>
      <c r="BE194" s="177">
        <f t="shared" si="19"/>
        <v>0</v>
      </c>
      <c r="BF194" s="177">
        <f t="shared" si="20"/>
        <v>0</v>
      </c>
      <c r="BG194" s="177">
        <f t="shared" si="21"/>
        <v>0</v>
      </c>
      <c r="BH194" s="177">
        <f t="shared" si="22"/>
        <v>0</v>
      </c>
      <c r="BI194" s="177">
        <f t="shared" si="23"/>
        <v>0</v>
      </c>
      <c r="BJ194" s="16" t="s">
        <v>151</v>
      </c>
      <c r="BK194" s="177">
        <f t="shared" si="24"/>
        <v>0</v>
      </c>
      <c r="BL194" s="16" t="s">
        <v>180</v>
      </c>
      <c r="BM194" s="176" t="s">
        <v>406</v>
      </c>
    </row>
    <row r="195" spans="1:65" s="2" customFormat="1" ht="16.5" customHeight="1">
      <c r="A195" s="31"/>
      <c r="B195" s="129"/>
      <c r="C195" s="164" t="s">
        <v>278</v>
      </c>
      <c r="D195" s="164" t="s">
        <v>176</v>
      </c>
      <c r="E195" s="165" t="s">
        <v>2375</v>
      </c>
      <c r="F195" s="166" t="s">
        <v>2376</v>
      </c>
      <c r="G195" s="167" t="s">
        <v>1807</v>
      </c>
      <c r="H195" s="168">
        <v>1</v>
      </c>
      <c r="I195" s="169"/>
      <c r="J195" s="170">
        <f t="shared" si="15"/>
        <v>0</v>
      </c>
      <c r="K195" s="171"/>
      <c r="L195" s="32"/>
      <c r="M195" s="172" t="s">
        <v>1</v>
      </c>
      <c r="N195" s="173" t="s">
        <v>39</v>
      </c>
      <c r="O195" s="60"/>
      <c r="P195" s="174">
        <f t="shared" si="16"/>
        <v>0</v>
      </c>
      <c r="Q195" s="174">
        <v>0</v>
      </c>
      <c r="R195" s="174">
        <f t="shared" si="17"/>
        <v>0</v>
      </c>
      <c r="S195" s="174">
        <v>0</v>
      </c>
      <c r="T195" s="175">
        <f t="shared" si="1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180</v>
      </c>
      <c r="AT195" s="176" t="s">
        <v>176</v>
      </c>
      <c r="AU195" s="176" t="s">
        <v>81</v>
      </c>
      <c r="AY195" s="16" t="s">
        <v>173</v>
      </c>
      <c r="BE195" s="177">
        <f t="shared" si="19"/>
        <v>0</v>
      </c>
      <c r="BF195" s="177">
        <f t="shared" si="20"/>
        <v>0</v>
      </c>
      <c r="BG195" s="177">
        <f t="shared" si="21"/>
        <v>0</v>
      </c>
      <c r="BH195" s="177">
        <f t="shared" si="22"/>
        <v>0</v>
      </c>
      <c r="BI195" s="177">
        <f t="shared" si="23"/>
        <v>0</v>
      </c>
      <c r="BJ195" s="16" t="s">
        <v>151</v>
      </c>
      <c r="BK195" s="177">
        <f t="shared" si="24"/>
        <v>0</v>
      </c>
      <c r="BL195" s="16" t="s">
        <v>180</v>
      </c>
      <c r="BM195" s="176" t="s">
        <v>413</v>
      </c>
    </row>
    <row r="196" spans="1:65" s="2" customFormat="1" ht="24.2" customHeight="1">
      <c r="A196" s="31"/>
      <c r="B196" s="129"/>
      <c r="C196" s="164" t="s">
        <v>580</v>
      </c>
      <c r="D196" s="164" t="s">
        <v>176</v>
      </c>
      <c r="E196" s="165" t="s">
        <v>2377</v>
      </c>
      <c r="F196" s="166" t="s">
        <v>2378</v>
      </c>
      <c r="G196" s="167" t="s">
        <v>1807</v>
      </c>
      <c r="H196" s="168">
        <v>1</v>
      </c>
      <c r="I196" s="169"/>
      <c r="J196" s="170">
        <f t="shared" si="15"/>
        <v>0</v>
      </c>
      <c r="K196" s="171"/>
      <c r="L196" s="32"/>
      <c r="M196" s="172" t="s">
        <v>1</v>
      </c>
      <c r="N196" s="173" t="s">
        <v>39</v>
      </c>
      <c r="O196" s="60"/>
      <c r="P196" s="174">
        <f t="shared" si="16"/>
        <v>0</v>
      </c>
      <c r="Q196" s="174">
        <v>0</v>
      </c>
      <c r="R196" s="174">
        <f t="shared" si="17"/>
        <v>0</v>
      </c>
      <c r="S196" s="174">
        <v>0</v>
      </c>
      <c r="T196" s="175">
        <f t="shared" si="1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180</v>
      </c>
      <c r="AT196" s="176" t="s">
        <v>176</v>
      </c>
      <c r="AU196" s="176" t="s">
        <v>81</v>
      </c>
      <c r="AY196" s="16" t="s">
        <v>173</v>
      </c>
      <c r="BE196" s="177">
        <f t="shared" si="19"/>
        <v>0</v>
      </c>
      <c r="BF196" s="177">
        <f t="shared" si="20"/>
        <v>0</v>
      </c>
      <c r="BG196" s="177">
        <f t="shared" si="21"/>
        <v>0</v>
      </c>
      <c r="BH196" s="177">
        <f t="shared" si="22"/>
        <v>0</v>
      </c>
      <c r="BI196" s="177">
        <f t="shared" si="23"/>
        <v>0</v>
      </c>
      <c r="BJ196" s="16" t="s">
        <v>151</v>
      </c>
      <c r="BK196" s="177">
        <f t="shared" si="24"/>
        <v>0</v>
      </c>
      <c r="BL196" s="16" t="s">
        <v>180</v>
      </c>
      <c r="BM196" s="176" t="s">
        <v>588</v>
      </c>
    </row>
    <row r="197" spans="1:65" s="12" customFormat="1" ht="25.9" customHeight="1">
      <c r="B197" s="151"/>
      <c r="D197" s="152" t="s">
        <v>72</v>
      </c>
      <c r="E197" s="153" t="s">
        <v>1956</v>
      </c>
      <c r="F197" s="153" t="s">
        <v>2379</v>
      </c>
      <c r="I197" s="154"/>
      <c r="J197" s="155">
        <f>BK197</f>
        <v>0</v>
      </c>
      <c r="L197" s="151"/>
      <c r="M197" s="156"/>
      <c r="N197" s="157"/>
      <c r="O197" s="157"/>
      <c r="P197" s="158">
        <f>SUM(P198:P246)</f>
        <v>0</v>
      </c>
      <c r="Q197" s="157"/>
      <c r="R197" s="158">
        <f>SUM(R198:R246)</f>
        <v>0</v>
      </c>
      <c r="S197" s="157"/>
      <c r="T197" s="159">
        <f>SUM(T198:T246)</f>
        <v>0</v>
      </c>
      <c r="AR197" s="152" t="s">
        <v>81</v>
      </c>
      <c r="AT197" s="160" t="s">
        <v>72</v>
      </c>
      <c r="AU197" s="160" t="s">
        <v>73</v>
      </c>
      <c r="AY197" s="152" t="s">
        <v>173</v>
      </c>
      <c r="BK197" s="161">
        <f>SUM(BK198:BK246)</f>
        <v>0</v>
      </c>
    </row>
    <row r="198" spans="1:65" s="2" customFormat="1" ht="24.2" customHeight="1">
      <c r="A198" s="31"/>
      <c r="B198" s="129"/>
      <c r="C198" s="164" t="s">
        <v>282</v>
      </c>
      <c r="D198" s="164" t="s">
        <v>176</v>
      </c>
      <c r="E198" s="165" t="s">
        <v>2380</v>
      </c>
      <c r="F198" s="166" t="s">
        <v>2381</v>
      </c>
      <c r="G198" s="167" t="s">
        <v>245</v>
      </c>
      <c r="H198" s="168">
        <v>1</v>
      </c>
      <c r="I198" s="169"/>
      <c r="J198" s="170">
        <f t="shared" ref="J198:J229" si="25">ROUND(I198*H198,2)</f>
        <v>0</v>
      </c>
      <c r="K198" s="171"/>
      <c r="L198" s="32"/>
      <c r="M198" s="172" t="s">
        <v>1</v>
      </c>
      <c r="N198" s="173" t="s">
        <v>39</v>
      </c>
      <c r="O198" s="60"/>
      <c r="P198" s="174">
        <f t="shared" ref="P198:P229" si="26">O198*H198</f>
        <v>0</v>
      </c>
      <c r="Q198" s="174">
        <v>0</v>
      </c>
      <c r="R198" s="174">
        <f t="shared" ref="R198:R229" si="27">Q198*H198</f>
        <v>0</v>
      </c>
      <c r="S198" s="174">
        <v>0</v>
      </c>
      <c r="T198" s="175">
        <f t="shared" ref="T198:T229" si="28"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180</v>
      </c>
      <c r="AT198" s="176" t="s">
        <v>176</v>
      </c>
      <c r="AU198" s="176" t="s">
        <v>81</v>
      </c>
      <c r="AY198" s="16" t="s">
        <v>173</v>
      </c>
      <c r="BE198" s="177">
        <f t="shared" ref="BE198:BE229" si="29">IF(N198="základná",J198,0)</f>
        <v>0</v>
      </c>
      <c r="BF198" s="177">
        <f t="shared" ref="BF198:BF229" si="30">IF(N198="znížená",J198,0)</f>
        <v>0</v>
      </c>
      <c r="BG198" s="177">
        <f t="shared" ref="BG198:BG229" si="31">IF(N198="zákl. prenesená",J198,0)</f>
        <v>0</v>
      </c>
      <c r="BH198" s="177">
        <f t="shared" ref="BH198:BH229" si="32">IF(N198="zníž. prenesená",J198,0)</f>
        <v>0</v>
      </c>
      <c r="BI198" s="177">
        <f t="shared" ref="BI198:BI229" si="33">IF(N198="nulová",J198,0)</f>
        <v>0</v>
      </c>
      <c r="BJ198" s="16" t="s">
        <v>151</v>
      </c>
      <c r="BK198" s="177">
        <f t="shared" ref="BK198:BK229" si="34">ROUND(I198*H198,2)</f>
        <v>0</v>
      </c>
      <c r="BL198" s="16" t="s">
        <v>180</v>
      </c>
      <c r="BM198" s="176" t="s">
        <v>662</v>
      </c>
    </row>
    <row r="199" spans="1:65" s="2" customFormat="1" ht="16.5" customHeight="1">
      <c r="A199" s="31"/>
      <c r="B199" s="129"/>
      <c r="C199" s="164" t="s">
        <v>585</v>
      </c>
      <c r="D199" s="164" t="s">
        <v>176</v>
      </c>
      <c r="E199" s="165" t="s">
        <v>2382</v>
      </c>
      <c r="F199" s="166" t="s">
        <v>2383</v>
      </c>
      <c r="G199" s="167" t="s">
        <v>1807</v>
      </c>
      <c r="H199" s="168">
        <v>2</v>
      </c>
      <c r="I199" s="169"/>
      <c r="J199" s="170">
        <f t="shared" si="25"/>
        <v>0</v>
      </c>
      <c r="K199" s="171"/>
      <c r="L199" s="32"/>
      <c r="M199" s="172" t="s">
        <v>1</v>
      </c>
      <c r="N199" s="173" t="s">
        <v>39</v>
      </c>
      <c r="O199" s="60"/>
      <c r="P199" s="174">
        <f t="shared" si="26"/>
        <v>0</v>
      </c>
      <c r="Q199" s="174">
        <v>0</v>
      </c>
      <c r="R199" s="174">
        <f t="shared" si="27"/>
        <v>0</v>
      </c>
      <c r="S199" s="174">
        <v>0</v>
      </c>
      <c r="T199" s="175">
        <f t="shared" si="2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180</v>
      </c>
      <c r="AT199" s="176" t="s">
        <v>176</v>
      </c>
      <c r="AU199" s="176" t="s">
        <v>81</v>
      </c>
      <c r="AY199" s="16" t="s">
        <v>173</v>
      </c>
      <c r="BE199" s="177">
        <f t="shared" si="29"/>
        <v>0</v>
      </c>
      <c r="BF199" s="177">
        <f t="shared" si="30"/>
        <v>0</v>
      </c>
      <c r="BG199" s="177">
        <f t="shared" si="31"/>
        <v>0</v>
      </c>
      <c r="BH199" s="177">
        <f t="shared" si="32"/>
        <v>0</v>
      </c>
      <c r="BI199" s="177">
        <f t="shared" si="33"/>
        <v>0</v>
      </c>
      <c r="BJ199" s="16" t="s">
        <v>151</v>
      </c>
      <c r="BK199" s="177">
        <f t="shared" si="34"/>
        <v>0</v>
      </c>
      <c r="BL199" s="16" t="s">
        <v>180</v>
      </c>
      <c r="BM199" s="176" t="s">
        <v>668</v>
      </c>
    </row>
    <row r="200" spans="1:65" s="2" customFormat="1" ht="16.5" customHeight="1">
      <c r="A200" s="31"/>
      <c r="B200" s="129"/>
      <c r="C200" s="164" t="s">
        <v>285</v>
      </c>
      <c r="D200" s="164" t="s">
        <v>176</v>
      </c>
      <c r="E200" s="165" t="s">
        <v>2384</v>
      </c>
      <c r="F200" s="166" t="s">
        <v>2385</v>
      </c>
      <c r="G200" s="167" t="s">
        <v>1807</v>
      </c>
      <c r="H200" s="168">
        <v>1</v>
      </c>
      <c r="I200" s="169"/>
      <c r="J200" s="170">
        <f t="shared" si="25"/>
        <v>0</v>
      </c>
      <c r="K200" s="171"/>
      <c r="L200" s="32"/>
      <c r="M200" s="172" t="s">
        <v>1</v>
      </c>
      <c r="N200" s="173" t="s">
        <v>39</v>
      </c>
      <c r="O200" s="60"/>
      <c r="P200" s="174">
        <f t="shared" si="26"/>
        <v>0</v>
      </c>
      <c r="Q200" s="174">
        <v>0</v>
      </c>
      <c r="R200" s="174">
        <f t="shared" si="27"/>
        <v>0</v>
      </c>
      <c r="S200" s="174">
        <v>0</v>
      </c>
      <c r="T200" s="175">
        <f t="shared" si="2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180</v>
      </c>
      <c r="AT200" s="176" t="s">
        <v>176</v>
      </c>
      <c r="AU200" s="176" t="s">
        <v>81</v>
      </c>
      <c r="AY200" s="16" t="s">
        <v>173</v>
      </c>
      <c r="BE200" s="177">
        <f t="shared" si="29"/>
        <v>0</v>
      </c>
      <c r="BF200" s="177">
        <f t="shared" si="30"/>
        <v>0</v>
      </c>
      <c r="BG200" s="177">
        <f t="shared" si="31"/>
        <v>0</v>
      </c>
      <c r="BH200" s="177">
        <f t="shared" si="32"/>
        <v>0</v>
      </c>
      <c r="BI200" s="177">
        <f t="shared" si="33"/>
        <v>0</v>
      </c>
      <c r="BJ200" s="16" t="s">
        <v>151</v>
      </c>
      <c r="BK200" s="177">
        <f t="shared" si="34"/>
        <v>0</v>
      </c>
      <c r="BL200" s="16" t="s">
        <v>180</v>
      </c>
      <c r="BM200" s="176" t="s">
        <v>681</v>
      </c>
    </row>
    <row r="201" spans="1:65" s="2" customFormat="1" ht="24.2" customHeight="1">
      <c r="A201" s="31"/>
      <c r="B201" s="129"/>
      <c r="C201" s="164" t="s">
        <v>593</v>
      </c>
      <c r="D201" s="164" t="s">
        <v>176</v>
      </c>
      <c r="E201" s="165" t="s">
        <v>2386</v>
      </c>
      <c r="F201" s="166" t="s">
        <v>2387</v>
      </c>
      <c r="G201" s="167" t="s">
        <v>245</v>
      </c>
      <c r="H201" s="168">
        <v>3</v>
      </c>
      <c r="I201" s="169"/>
      <c r="J201" s="170">
        <f t="shared" si="25"/>
        <v>0</v>
      </c>
      <c r="K201" s="171"/>
      <c r="L201" s="32"/>
      <c r="M201" s="172" t="s">
        <v>1</v>
      </c>
      <c r="N201" s="173" t="s">
        <v>39</v>
      </c>
      <c r="O201" s="60"/>
      <c r="P201" s="174">
        <f t="shared" si="26"/>
        <v>0</v>
      </c>
      <c r="Q201" s="174">
        <v>0</v>
      </c>
      <c r="R201" s="174">
        <f t="shared" si="27"/>
        <v>0</v>
      </c>
      <c r="S201" s="174">
        <v>0</v>
      </c>
      <c r="T201" s="175">
        <f t="shared" si="2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180</v>
      </c>
      <c r="AT201" s="176" t="s">
        <v>176</v>
      </c>
      <c r="AU201" s="176" t="s">
        <v>81</v>
      </c>
      <c r="AY201" s="16" t="s">
        <v>173</v>
      </c>
      <c r="BE201" s="177">
        <f t="shared" si="29"/>
        <v>0</v>
      </c>
      <c r="BF201" s="177">
        <f t="shared" si="30"/>
        <v>0</v>
      </c>
      <c r="BG201" s="177">
        <f t="shared" si="31"/>
        <v>0</v>
      </c>
      <c r="BH201" s="177">
        <f t="shared" si="32"/>
        <v>0</v>
      </c>
      <c r="BI201" s="177">
        <f t="shared" si="33"/>
        <v>0</v>
      </c>
      <c r="BJ201" s="16" t="s">
        <v>151</v>
      </c>
      <c r="BK201" s="177">
        <f t="shared" si="34"/>
        <v>0</v>
      </c>
      <c r="BL201" s="16" t="s">
        <v>180</v>
      </c>
      <c r="BM201" s="176" t="s">
        <v>685</v>
      </c>
    </row>
    <row r="202" spans="1:65" s="2" customFormat="1" ht="16.5" customHeight="1">
      <c r="A202" s="31"/>
      <c r="B202" s="129"/>
      <c r="C202" s="164" t="s">
        <v>294</v>
      </c>
      <c r="D202" s="164" t="s">
        <v>176</v>
      </c>
      <c r="E202" s="165" t="s">
        <v>2388</v>
      </c>
      <c r="F202" s="166" t="s">
        <v>2389</v>
      </c>
      <c r="G202" s="167" t="s">
        <v>1807</v>
      </c>
      <c r="H202" s="168">
        <v>4</v>
      </c>
      <c r="I202" s="169"/>
      <c r="J202" s="170">
        <f t="shared" si="25"/>
        <v>0</v>
      </c>
      <c r="K202" s="171"/>
      <c r="L202" s="32"/>
      <c r="M202" s="172" t="s">
        <v>1</v>
      </c>
      <c r="N202" s="173" t="s">
        <v>39</v>
      </c>
      <c r="O202" s="60"/>
      <c r="P202" s="174">
        <f t="shared" si="26"/>
        <v>0</v>
      </c>
      <c r="Q202" s="174">
        <v>0</v>
      </c>
      <c r="R202" s="174">
        <f t="shared" si="27"/>
        <v>0</v>
      </c>
      <c r="S202" s="174">
        <v>0</v>
      </c>
      <c r="T202" s="175">
        <f t="shared" si="2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180</v>
      </c>
      <c r="AT202" s="176" t="s">
        <v>176</v>
      </c>
      <c r="AU202" s="176" t="s">
        <v>81</v>
      </c>
      <c r="AY202" s="16" t="s">
        <v>173</v>
      </c>
      <c r="BE202" s="177">
        <f t="shared" si="29"/>
        <v>0</v>
      </c>
      <c r="BF202" s="177">
        <f t="shared" si="30"/>
        <v>0</v>
      </c>
      <c r="BG202" s="177">
        <f t="shared" si="31"/>
        <v>0</v>
      </c>
      <c r="BH202" s="177">
        <f t="shared" si="32"/>
        <v>0</v>
      </c>
      <c r="BI202" s="177">
        <f t="shared" si="33"/>
        <v>0</v>
      </c>
      <c r="BJ202" s="16" t="s">
        <v>151</v>
      </c>
      <c r="BK202" s="177">
        <f t="shared" si="34"/>
        <v>0</v>
      </c>
      <c r="BL202" s="16" t="s">
        <v>180</v>
      </c>
      <c r="BM202" s="176" t="s">
        <v>693</v>
      </c>
    </row>
    <row r="203" spans="1:65" s="2" customFormat="1" ht="24.2" customHeight="1">
      <c r="A203" s="31"/>
      <c r="B203" s="129"/>
      <c r="C203" s="164" t="s">
        <v>600</v>
      </c>
      <c r="D203" s="164" t="s">
        <v>176</v>
      </c>
      <c r="E203" s="165" t="s">
        <v>2390</v>
      </c>
      <c r="F203" s="166" t="s">
        <v>2391</v>
      </c>
      <c r="G203" s="167" t="s">
        <v>245</v>
      </c>
      <c r="H203" s="168">
        <v>2</v>
      </c>
      <c r="I203" s="169"/>
      <c r="J203" s="170">
        <f t="shared" si="25"/>
        <v>0</v>
      </c>
      <c r="K203" s="171"/>
      <c r="L203" s="32"/>
      <c r="M203" s="172" t="s">
        <v>1</v>
      </c>
      <c r="N203" s="173" t="s">
        <v>39</v>
      </c>
      <c r="O203" s="60"/>
      <c r="P203" s="174">
        <f t="shared" si="26"/>
        <v>0</v>
      </c>
      <c r="Q203" s="174">
        <v>0</v>
      </c>
      <c r="R203" s="174">
        <f t="shared" si="27"/>
        <v>0</v>
      </c>
      <c r="S203" s="174">
        <v>0</v>
      </c>
      <c r="T203" s="175">
        <f t="shared" si="2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180</v>
      </c>
      <c r="AT203" s="176" t="s">
        <v>176</v>
      </c>
      <c r="AU203" s="176" t="s">
        <v>81</v>
      </c>
      <c r="AY203" s="16" t="s">
        <v>173</v>
      </c>
      <c r="BE203" s="177">
        <f t="shared" si="29"/>
        <v>0</v>
      </c>
      <c r="BF203" s="177">
        <f t="shared" si="30"/>
        <v>0</v>
      </c>
      <c r="BG203" s="177">
        <f t="shared" si="31"/>
        <v>0</v>
      </c>
      <c r="BH203" s="177">
        <f t="shared" si="32"/>
        <v>0</v>
      </c>
      <c r="BI203" s="177">
        <f t="shared" si="33"/>
        <v>0</v>
      </c>
      <c r="BJ203" s="16" t="s">
        <v>151</v>
      </c>
      <c r="BK203" s="177">
        <f t="shared" si="34"/>
        <v>0</v>
      </c>
      <c r="BL203" s="16" t="s">
        <v>180</v>
      </c>
      <c r="BM203" s="176" t="s">
        <v>700</v>
      </c>
    </row>
    <row r="204" spans="1:65" s="2" customFormat="1" ht="16.5" customHeight="1">
      <c r="A204" s="31"/>
      <c r="B204" s="129"/>
      <c r="C204" s="164" t="s">
        <v>862</v>
      </c>
      <c r="D204" s="164" t="s">
        <v>176</v>
      </c>
      <c r="E204" s="165" t="s">
        <v>2388</v>
      </c>
      <c r="F204" s="166" t="s">
        <v>2389</v>
      </c>
      <c r="G204" s="167" t="s">
        <v>1807</v>
      </c>
      <c r="H204" s="168">
        <v>4</v>
      </c>
      <c r="I204" s="169"/>
      <c r="J204" s="170">
        <f t="shared" si="25"/>
        <v>0</v>
      </c>
      <c r="K204" s="171"/>
      <c r="L204" s="32"/>
      <c r="M204" s="172" t="s">
        <v>1</v>
      </c>
      <c r="N204" s="173" t="s">
        <v>39</v>
      </c>
      <c r="O204" s="60"/>
      <c r="P204" s="174">
        <f t="shared" si="26"/>
        <v>0</v>
      </c>
      <c r="Q204" s="174">
        <v>0</v>
      </c>
      <c r="R204" s="174">
        <f t="shared" si="27"/>
        <v>0</v>
      </c>
      <c r="S204" s="174">
        <v>0</v>
      </c>
      <c r="T204" s="175">
        <f t="shared" si="2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180</v>
      </c>
      <c r="AT204" s="176" t="s">
        <v>176</v>
      </c>
      <c r="AU204" s="176" t="s">
        <v>81</v>
      </c>
      <c r="AY204" s="16" t="s">
        <v>173</v>
      </c>
      <c r="BE204" s="177">
        <f t="shared" si="29"/>
        <v>0</v>
      </c>
      <c r="BF204" s="177">
        <f t="shared" si="30"/>
        <v>0</v>
      </c>
      <c r="BG204" s="177">
        <f t="shared" si="31"/>
        <v>0</v>
      </c>
      <c r="BH204" s="177">
        <f t="shared" si="32"/>
        <v>0</v>
      </c>
      <c r="BI204" s="177">
        <f t="shared" si="33"/>
        <v>0</v>
      </c>
      <c r="BJ204" s="16" t="s">
        <v>151</v>
      </c>
      <c r="BK204" s="177">
        <f t="shared" si="34"/>
        <v>0</v>
      </c>
      <c r="BL204" s="16" t="s">
        <v>180</v>
      </c>
      <c r="BM204" s="176" t="s">
        <v>2392</v>
      </c>
    </row>
    <row r="205" spans="1:65" s="2" customFormat="1" ht="24.2" customHeight="1">
      <c r="A205" s="31"/>
      <c r="B205" s="129"/>
      <c r="C205" s="164" t="s">
        <v>607</v>
      </c>
      <c r="D205" s="164" t="s">
        <v>176</v>
      </c>
      <c r="E205" s="165" t="s">
        <v>2393</v>
      </c>
      <c r="F205" s="166" t="s">
        <v>2394</v>
      </c>
      <c r="G205" s="167" t="s">
        <v>245</v>
      </c>
      <c r="H205" s="168">
        <v>1</v>
      </c>
      <c r="I205" s="169"/>
      <c r="J205" s="170">
        <f t="shared" si="25"/>
        <v>0</v>
      </c>
      <c r="K205" s="171"/>
      <c r="L205" s="32"/>
      <c r="M205" s="172" t="s">
        <v>1</v>
      </c>
      <c r="N205" s="173" t="s">
        <v>39</v>
      </c>
      <c r="O205" s="60"/>
      <c r="P205" s="174">
        <f t="shared" si="26"/>
        <v>0</v>
      </c>
      <c r="Q205" s="174">
        <v>0</v>
      </c>
      <c r="R205" s="174">
        <f t="shared" si="27"/>
        <v>0</v>
      </c>
      <c r="S205" s="174">
        <v>0</v>
      </c>
      <c r="T205" s="175">
        <f t="shared" si="2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180</v>
      </c>
      <c r="AT205" s="176" t="s">
        <v>176</v>
      </c>
      <c r="AU205" s="176" t="s">
        <v>81</v>
      </c>
      <c r="AY205" s="16" t="s">
        <v>173</v>
      </c>
      <c r="BE205" s="177">
        <f t="shared" si="29"/>
        <v>0</v>
      </c>
      <c r="BF205" s="177">
        <f t="shared" si="30"/>
        <v>0</v>
      </c>
      <c r="BG205" s="177">
        <f t="shared" si="31"/>
        <v>0</v>
      </c>
      <c r="BH205" s="177">
        <f t="shared" si="32"/>
        <v>0</v>
      </c>
      <c r="BI205" s="177">
        <f t="shared" si="33"/>
        <v>0</v>
      </c>
      <c r="BJ205" s="16" t="s">
        <v>151</v>
      </c>
      <c r="BK205" s="177">
        <f t="shared" si="34"/>
        <v>0</v>
      </c>
      <c r="BL205" s="16" t="s">
        <v>180</v>
      </c>
      <c r="BM205" s="176" t="s">
        <v>703</v>
      </c>
    </row>
    <row r="206" spans="1:65" s="2" customFormat="1" ht="24.2" customHeight="1">
      <c r="A206" s="31"/>
      <c r="B206" s="129"/>
      <c r="C206" s="164" t="s">
        <v>301</v>
      </c>
      <c r="D206" s="164" t="s">
        <v>176</v>
      </c>
      <c r="E206" s="165" t="s">
        <v>2395</v>
      </c>
      <c r="F206" s="166" t="s">
        <v>2396</v>
      </c>
      <c r="G206" s="167" t="s">
        <v>245</v>
      </c>
      <c r="H206" s="168">
        <v>2</v>
      </c>
      <c r="I206" s="169"/>
      <c r="J206" s="170">
        <f t="shared" si="25"/>
        <v>0</v>
      </c>
      <c r="K206" s="171"/>
      <c r="L206" s="32"/>
      <c r="M206" s="172" t="s">
        <v>1</v>
      </c>
      <c r="N206" s="173" t="s">
        <v>39</v>
      </c>
      <c r="O206" s="60"/>
      <c r="P206" s="174">
        <f t="shared" si="26"/>
        <v>0</v>
      </c>
      <c r="Q206" s="174">
        <v>0</v>
      </c>
      <c r="R206" s="174">
        <f t="shared" si="27"/>
        <v>0</v>
      </c>
      <c r="S206" s="174">
        <v>0</v>
      </c>
      <c r="T206" s="175">
        <f t="shared" si="2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180</v>
      </c>
      <c r="AT206" s="176" t="s">
        <v>176</v>
      </c>
      <c r="AU206" s="176" t="s">
        <v>81</v>
      </c>
      <c r="AY206" s="16" t="s">
        <v>173</v>
      </c>
      <c r="BE206" s="177">
        <f t="shared" si="29"/>
        <v>0</v>
      </c>
      <c r="BF206" s="177">
        <f t="shared" si="30"/>
        <v>0</v>
      </c>
      <c r="BG206" s="177">
        <f t="shared" si="31"/>
        <v>0</v>
      </c>
      <c r="BH206" s="177">
        <f t="shared" si="32"/>
        <v>0</v>
      </c>
      <c r="BI206" s="177">
        <f t="shared" si="33"/>
        <v>0</v>
      </c>
      <c r="BJ206" s="16" t="s">
        <v>151</v>
      </c>
      <c r="BK206" s="177">
        <f t="shared" si="34"/>
        <v>0</v>
      </c>
      <c r="BL206" s="16" t="s">
        <v>180</v>
      </c>
      <c r="BM206" s="176" t="s">
        <v>707</v>
      </c>
    </row>
    <row r="207" spans="1:65" s="2" customFormat="1" ht="24.2" customHeight="1">
      <c r="A207" s="31"/>
      <c r="B207" s="129"/>
      <c r="C207" s="164" t="s">
        <v>614</v>
      </c>
      <c r="D207" s="164" t="s">
        <v>176</v>
      </c>
      <c r="E207" s="165" t="s">
        <v>2397</v>
      </c>
      <c r="F207" s="166" t="s">
        <v>2398</v>
      </c>
      <c r="G207" s="167" t="s">
        <v>245</v>
      </c>
      <c r="H207" s="168">
        <v>4</v>
      </c>
      <c r="I207" s="169"/>
      <c r="J207" s="170">
        <f t="shared" si="25"/>
        <v>0</v>
      </c>
      <c r="K207" s="171"/>
      <c r="L207" s="32"/>
      <c r="M207" s="172" t="s">
        <v>1</v>
      </c>
      <c r="N207" s="173" t="s">
        <v>39</v>
      </c>
      <c r="O207" s="60"/>
      <c r="P207" s="174">
        <f t="shared" si="26"/>
        <v>0</v>
      </c>
      <c r="Q207" s="174">
        <v>0</v>
      </c>
      <c r="R207" s="174">
        <f t="shared" si="27"/>
        <v>0</v>
      </c>
      <c r="S207" s="174">
        <v>0</v>
      </c>
      <c r="T207" s="175">
        <f t="shared" si="2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180</v>
      </c>
      <c r="AT207" s="176" t="s">
        <v>176</v>
      </c>
      <c r="AU207" s="176" t="s">
        <v>81</v>
      </c>
      <c r="AY207" s="16" t="s">
        <v>173</v>
      </c>
      <c r="BE207" s="177">
        <f t="shared" si="29"/>
        <v>0</v>
      </c>
      <c r="BF207" s="177">
        <f t="shared" si="30"/>
        <v>0</v>
      </c>
      <c r="BG207" s="177">
        <f t="shared" si="31"/>
        <v>0</v>
      </c>
      <c r="BH207" s="177">
        <f t="shared" si="32"/>
        <v>0</v>
      </c>
      <c r="BI207" s="177">
        <f t="shared" si="33"/>
        <v>0</v>
      </c>
      <c r="BJ207" s="16" t="s">
        <v>151</v>
      </c>
      <c r="BK207" s="177">
        <f t="shared" si="34"/>
        <v>0</v>
      </c>
      <c r="BL207" s="16" t="s">
        <v>180</v>
      </c>
      <c r="BM207" s="176" t="s">
        <v>711</v>
      </c>
    </row>
    <row r="208" spans="1:65" s="2" customFormat="1" ht="24.2" customHeight="1">
      <c r="A208" s="31"/>
      <c r="B208" s="129"/>
      <c r="C208" s="164" t="s">
        <v>304</v>
      </c>
      <c r="D208" s="164" t="s">
        <v>176</v>
      </c>
      <c r="E208" s="165" t="s">
        <v>2399</v>
      </c>
      <c r="F208" s="166" t="s">
        <v>2400</v>
      </c>
      <c r="G208" s="167" t="s">
        <v>245</v>
      </c>
      <c r="H208" s="168">
        <v>2</v>
      </c>
      <c r="I208" s="169"/>
      <c r="J208" s="170">
        <f t="shared" si="25"/>
        <v>0</v>
      </c>
      <c r="K208" s="171"/>
      <c r="L208" s="32"/>
      <c r="M208" s="172" t="s">
        <v>1</v>
      </c>
      <c r="N208" s="173" t="s">
        <v>39</v>
      </c>
      <c r="O208" s="60"/>
      <c r="P208" s="174">
        <f t="shared" si="26"/>
        <v>0</v>
      </c>
      <c r="Q208" s="174">
        <v>0</v>
      </c>
      <c r="R208" s="174">
        <f t="shared" si="27"/>
        <v>0</v>
      </c>
      <c r="S208" s="174">
        <v>0</v>
      </c>
      <c r="T208" s="175">
        <f t="shared" si="2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180</v>
      </c>
      <c r="AT208" s="176" t="s">
        <v>176</v>
      </c>
      <c r="AU208" s="176" t="s">
        <v>81</v>
      </c>
      <c r="AY208" s="16" t="s">
        <v>173</v>
      </c>
      <c r="BE208" s="177">
        <f t="shared" si="29"/>
        <v>0</v>
      </c>
      <c r="BF208" s="177">
        <f t="shared" si="30"/>
        <v>0</v>
      </c>
      <c r="BG208" s="177">
        <f t="shared" si="31"/>
        <v>0</v>
      </c>
      <c r="BH208" s="177">
        <f t="shared" si="32"/>
        <v>0</v>
      </c>
      <c r="BI208" s="177">
        <f t="shared" si="33"/>
        <v>0</v>
      </c>
      <c r="BJ208" s="16" t="s">
        <v>151</v>
      </c>
      <c r="BK208" s="177">
        <f t="shared" si="34"/>
        <v>0</v>
      </c>
      <c r="BL208" s="16" t="s">
        <v>180</v>
      </c>
      <c r="BM208" s="176" t="s">
        <v>713</v>
      </c>
    </row>
    <row r="209" spans="1:65" s="2" customFormat="1" ht="16.5" customHeight="1">
      <c r="A209" s="31"/>
      <c r="B209" s="129"/>
      <c r="C209" s="164" t="s">
        <v>621</v>
      </c>
      <c r="D209" s="164" t="s">
        <v>176</v>
      </c>
      <c r="E209" s="165" t="s">
        <v>2401</v>
      </c>
      <c r="F209" s="166" t="s">
        <v>2402</v>
      </c>
      <c r="G209" s="167" t="s">
        <v>245</v>
      </c>
      <c r="H209" s="168">
        <v>5</v>
      </c>
      <c r="I209" s="169"/>
      <c r="J209" s="170">
        <f t="shared" si="25"/>
        <v>0</v>
      </c>
      <c r="K209" s="171"/>
      <c r="L209" s="32"/>
      <c r="M209" s="172" t="s">
        <v>1</v>
      </c>
      <c r="N209" s="173" t="s">
        <v>39</v>
      </c>
      <c r="O209" s="60"/>
      <c r="P209" s="174">
        <f t="shared" si="26"/>
        <v>0</v>
      </c>
      <c r="Q209" s="174">
        <v>0</v>
      </c>
      <c r="R209" s="174">
        <f t="shared" si="27"/>
        <v>0</v>
      </c>
      <c r="S209" s="174">
        <v>0</v>
      </c>
      <c r="T209" s="175">
        <f t="shared" si="2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180</v>
      </c>
      <c r="AT209" s="176" t="s">
        <v>176</v>
      </c>
      <c r="AU209" s="176" t="s">
        <v>81</v>
      </c>
      <c r="AY209" s="16" t="s">
        <v>173</v>
      </c>
      <c r="BE209" s="177">
        <f t="shared" si="29"/>
        <v>0</v>
      </c>
      <c r="BF209" s="177">
        <f t="shared" si="30"/>
        <v>0</v>
      </c>
      <c r="BG209" s="177">
        <f t="shared" si="31"/>
        <v>0</v>
      </c>
      <c r="BH209" s="177">
        <f t="shared" si="32"/>
        <v>0</v>
      </c>
      <c r="BI209" s="177">
        <f t="shared" si="33"/>
        <v>0</v>
      </c>
      <c r="BJ209" s="16" t="s">
        <v>151</v>
      </c>
      <c r="BK209" s="177">
        <f t="shared" si="34"/>
        <v>0</v>
      </c>
      <c r="BL209" s="16" t="s">
        <v>180</v>
      </c>
      <c r="BM209" s="176" t="s">
        <v>716</v>
      </c>
    </row>
    <row r="210" spans="1:65" s="2" customFormat="1" ht="16.5" customHeight="1">
      <c r="A210" s="31"/>
      <c r="B210" s="129"/>
      <c r="C210" s="164" t="s">
        <v>308</v>
      </c>
      <c r="D210" s="164" t="s">
        <v>176</v>
      </c>
      <c r="E210" s="165" t="s">
        <v>2403</v>
      </c>
      <c r="F210" s="166" t="s">
        <v>2404</v>
      </c>
      <c r="G210" s="167" t="s">
        <v>245</v>
      </c>
      <c r="H210" s="168">
        <v>1</v>
      </c>
      <c r="I210" s="169"/>
      <c r="J210" s="170">
        <f t="shared" si="25"/>
        <v>0</v>
      </c>
      <c r="K210" s="171"/>
      <c r="L210" s="32"/>
      <c r="M210" s="172" t="s">
        <v>1</v>
      </c>
      <c r="N210" s="173" t="s">
        <v>39</v>
      </c>
      <c r="O210" s="60"/>
      <c r="P210" s="174">
        <f t="shared" si="26"/>
        <v>0</v>
      </c>
      <c r="Q210" s="174">
        <v>0</v>
      </c>
      <c r="R210" s="174">
        <f t="shared" si="27"/>
        <v>0</v>
      </c>
      <c r="S210" s="174">
        <v>0</v>
      </c>
      <c r="T210" s="175">
        <f t="shared" si="2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180</v>
      </c>
      <c r="AT210" s="176" t="s">
        <v>176</v>
      </c>
      <c r="AU210" s="176" t="s">
        <v>81</v>
      </c>
      <c r="AY210" s="16" t="s">
        <v>173</v>
      </c>
      <c r="BE210" s="177">
        <f t="shared" si="29"/>
        <v>0</v>
      </c>
      <c r="BF210" s="177">
        <f t="shared" si="30"/>
        <v>0</v>
      </c>
      <c r="BG210" s="177">
        <f t="shared" si="31"/>
        <v>0</v>
      </c>
      <c r="BH210" s="177">
        <f t="shared" si="32"/>
        <v>0</v>
      </c>
      <c r="BI210" s="177">
        <f t="shared" si="33"/>
        <v>0</v>
      </c>
      <c r="BJ210" s="16" t="s">
        <v>151</v>
      </c>
      <c r="BK210" s="177">
        <f t="shared" si="34"/>
        <v>0</v>
      </c>
      <c r="BL210" s="16" t="s">
        <v>180</v>
      </c>
      <c r="BM210" s="176" t="s">
        <v>720</v>
      </c>
    </row>
    <row r="211" spans="1:65" s="2" customFormat="1" ht="16.5" customHeight="1">
      <c r="A211" s="31"/>
      <c r="B211" s="129"/>
      <c r="C211" s="164" t="s">
        <v>632</v>
      </c>
      <c r="D211" s="164" t="s">
        <v>176</v>
      </c>
      <c r="E211" s="165" t="s">
        <v>2405</v>
      </c>
      <c r="F211" s="166" t="s">
        <v>2406</v>
      </c>
      <c r="G211" s="167" t="s">
        <v>245</v>
      </c>
      <c r="H211" s="168">
        <v>1</v>
      </c>
      <c r="I211" s="169"/>
      <c r="J211" s="170">
        <f t="shared" si="25"/>
        <v>0</v>
      </c>
      <c r="K211" s="171"/>
      <c r="L211" s="32"/>
      <c r="M211" s="172" t="s">
        <v>1</v>
      </c>
      <c r="N211" s="173" t="s">
        <v>39</v>
      </c>
      <c r="O211" s="60"/>
      <c r="P211" s="174">
        <f t="shared" si="26"/>
        <v>0</v>
      </c>
      <c r="Q211" s="174">
        <v>0</v>
      </c>
      <c r="R211" s="174">
        <f t="shared" si="27"/>
        <v>0</v>
      </c>
      <c r="S211" s="174">
        <v>0</v>
      </c>
      <c r="T211" s="175">
        <f t="shared" si="2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180</v>
      </c>
      <c r="AT211" s="176" t="s">
        <v>176</v>
      </c>
      <c r="AU211" s="176" t="s">
        <v>81</v>
      </c>
      <c r="AY211" s="16" t="s">
        <v>173</v>
      </c>
      <c r="BE211" s="177">
        <f t="shared" si="29"/>
        <v>0</v>
      </c>
      <c r="BF211" s="177">
        <f t="shared" si="30"/>
        <v>0</v>
      </c>
      <c r="BG211" s="177">
        <f t="shared" si="31"/>
        <v>0</v>
      </c>
      <c r="BH211" s="177">
        <f t="shared" si="32"/>
        <v>0</v>
      </c>
      <c r="BI211" s="177">
        <f t="shared" si="33"/>
        <v>0</v>
      </c>
      <c r="BJ211" s="16" t="s">
        <v>151</v>
      </c>
      <c r="BK211" s="177">
        <f t="shared" si="34"/>
        <v>0</v>
      </c>
      <c r="BL211" s="16" t="s">
        <v>180</v>
      </c>
      <c r="BM211" s="176" t="s">
        <v>725</v>
      </c>
    </row>
    <row r="212" spans="1:65" s="2" customFormat="1" ht="16.5" customHeight="1">
      <c r="A212" s="31"/>
      <c r="B212" s="129"/>
      <c r="C212" s="164" t="s">
        <v>311</v>
      </c>
      <c r="D212" s="164" t="s">
        <v>176</v>
      </c>
      <c r="E212" s="165" t="s">
        <v>2407</v>
      </c>
      <c r="F212" s="166" t="s">
        <v>2408</v>
      </c>
      <c r="G212" s="167" t="s">
        <v>245</v>
      </c>
      <c r="H212" s="168">
        <v>2</v>
      </c>
      <c r="I212" s="169"/>
      <c r="J212" s="170">
        <f t="shared" si="25"/>
        <v>0</v>
      </c>
      <c r="K212" s="171"/>
      <c r="L212" s="32"/>
      <c r="M212" s="172" t="s">
        <v>1</v>
      </c>
      <c r="N212" s="173" t="s">
        <v>39</v>
      </c>
      <c r="O212" s="60"/>
      <c r="P212" s="174">
        <f t="shared" si="26"/>
        <v>0</v>
      </c>
      <c r="Q212" s="174">
        <v>0</v>
      </c>
      <c r="R212" s="174">
        <f t="shared" si="27"/>
        <v>0</v>
      </c>
      <c r="S212" s="174">
        <v>0</v>
      </c>
      <c r="T212" s="175">
        <f t="shared" si="28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180</v>
      </c>
      <c r="AT212" s="176" t="s">
        <v>176</v>
      </c>
      <c r="AU212" s="176" t="s">
        <v>81</v>
      </c>
      <c r="AY212" s="16" t="s">
        <v>173</v>
      </c>
      <c r="BE212" s="177">
        <f t="shared" si="29"/>
        <v>0</v>
      </c>
      <c r="BF212" s="177">
        <f t="shared" si="30"/>
        <v>0</v>
      </c>
      <c r="BG212" s="177">
        <f t="shared" si="31"/>
        <v>0</v>
      </c>
      <c r="BH212" s="177">
        <f t="shared" si="32"/>
        <v>0</v>
      </c>
      <c r="BI212" s="177">
        <f t="shared" si="33"/>
        <v>0</v>
      </c>
      <c r="BJ212" s="16" t="s">
        <v>151</v>
      </c>
      <c r="BK212" s="177">
        <f t="shared" si="34"/>
        <v>0</v>
      </c>
      <c r="BL212" s="16" t="s">
        <v>180</v>
      </c>
      <c r="BM212" s="176" t="s">
        <v>732</v>
      </c>
    </row>
    <row r="213" spans="1:65" s="2" customFormat="1" ht="16.5" customHeight="1">
      <c r="A213" s="31"/>
      <c r="B213" s="129"/>
      <c r="C213" s="164" t="s">
        <v>643</v>
      </c>
      <c r="D213" s="164" t="s">
        <v>176</v>
      </c>
      <c r="E213" s="165" t="s">
        <v>2409</v>
      </c>
      <c r="F213" s="166" t="s">
        <v>2410</v>
      </c>
      <c r="G213" s="167" t="s">
        <v>245</v>
      </c>
      <c r="H213" s="168">
        <v>3</v>
      </c>
      <c r="I213" s="169"/>
      <c r="J213" s="170">
        <f t="shared" si="25"/>
        <v>0</v>
      </c>
      <c r="K213" s="171"/>
      <c r="L213" s="32"/>
      <c r="M213" s="172" t="s">
        <v>1</v>
      </c>
      <c r="N213" s="173" t="s">
        <v>39</v>
      </c>
      <c r="O213" s="60"/>
      <c r="P213" s="174">
        <f t="shared" si="26"/>
        <v>0</v>
      </c>
      <c r="Q213" s="174">
        <v>0</v>
      </c>
      <c r="R213" s="174">
        <f t="shared" si="27"/>
        <v>0</v>
      </c>
      <c r="S213" s="174">
        <v>0</v>
      </c>
      <c r="T213" s="175">
        <f t="shared" si="28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180</v>
      </c>
      <c r="AT213" s="176" t="s">
        <v>176</v>
      </c>
      <c r="AU213" s="176" t="s">
        <v>81</v>
      </c>
      <c r="AY213" s="16" t="s">
        <v>173</v>
      </c>
      <c r="BE213" s="177">
        <f t="shared" si="29"/>
        <v>0</v>
      </c>
      <c r="BF213" s="177">
        <f t="shared" si="30"/>
        <v>0</v>
      </c>
      <c r="BG213" s="177">
        <f t="shared" si="31"/>
        <v>0</v>
      </c>
      <c r="BH213" s="177">
        <f t="shared" si="32"/>
        <v>0</v>
      </c>
      <c r="BI213" s="177">
        <f t="shared" si="33"/>
        <v>0</v>
      </c>
      <c r="BJ213" s="16" t="s">
        <v>151</v>
      </c>
      <c r="BK213" s="177">
        <f t="shared" si="34"/>
        <v>0</v>
      </c>
      <c r="BL213" s="16" t="s">
        <v>180</v>
      </c>
      <c r="BM213" s="176" t="s">
        <v>735</v>
      </c>
    </row>
    <row r="214" spans="1:65" s="2" customFormat="1" ht="16.5" customHeight="1">
      <c r="A214" s="31"/>
      <c r="B214" s="129"/>
      <c r="C214" s="164" t="s">
        <v>317</v>
      </c>
      <c r="D214" s="164" t="s">
        <v>176</v>
      </c>
      <c r="E214" s="165" t="s">
        <v>2411</v>
      </c>
      <c r="F214" s="166" t="s">
        <v>2412</v>
      </c>
      <c r="G214" s="167" t="s">
        <v>245</v>
      </c>
      <c r="H214" s="168">
        <v>1</v>
      </c>
      <c r="I214" s="169"/>
      <c r="J214" s="170">
        <f t="shared" si="25"/>
        <v>0</v>
      </c>
      <c r="K214" s="171"/>
      <c r="L214" s="32"/>
      <c r="M214" s="172" t="s">
        <v>1</v>
      </c>
      <c r="N214" s="173" t="s">
        <v>39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180</v>
      </c>
      <c r="AT214" s="176" t="s">
        <v>176</v>
      </c>
      <c r="AU214" s="176" t="s">
        <v>81</v>
      </c>
      <c r="AY214" s="16" t="s">
        <v>173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151</v>
      </c>
      <c r="BK214" s="177">
        <f t="shared" si="34"/>
        <v>0</v>
      </c>
      <c r="BL214" s="16" t="s">
        <v>180</v>
      </c>
      <c r="BM214" s="176" t="s">
        <v>738</v>
      </c>
    </row>
    <row r="215" spans="1:65" s="2" customFormat="1" ht="16.5" customHeight="1">
      <c r="A215" s="31"/>
      <c r="B215" s="129"/>
      <c r="C215" s="164" t="s">
        <v>652</v>
      </c>
      <c r="D215" s="164" t="s">
        <v>176</v>
      </c>
      <c r="E215" s="165" t="s">
        <v>2336</v>
      </c>
      <c r="F215" s="166" t="s">
        <v>2337</v>
      </c>
      <c r="G215" s="167" t="s">
        <v>245</v>
      </c>
      <c r="H215" s="168">
        <v>3</v>
      </c>
      <c r="I215" s="169"/>
      <c r="J215" s="170">
        <f t="shared" si="25"/>
        <v>0</v>
      </c>
      <c r="K215" s="171"/>
      <c r="L215" s="32"/>
      <c r="M215" s="172" t="s">
        <v>1</v>
      </c>
      <c r="N215" s="173" t="s">
        <v>39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180</v>
      </c>
      <c r="AT215" s="176" t="s">
        <v>176</v>
      </c>
      <c r="AU215" s="176" t="s">
        <v>81</v>
      </c>
      <c r="AY215" s="16" t="s">
        <v>173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151</v>
      </c>
      <c r="BK215" s="177">
        <f t="shared" si="34"/>
        <v>0</v>
      </c>
      <c r="BL215" s="16" t="s">
        <v>180</v>
      </c>
      <c r="BM215" s="176" t="s">
        <v>599</v>
      </c>
    </row>
    <row r="216" spans="1:65" s="2" customFormat="1" ht="16.5" customHeight="1">
      <c r="A216" s="31"/>
      <c r="B216" s="129"/>
      <c r="C216" s="164" t="s">
        <v>322</v>
      </c>
      <c r="D216" s="164" t="s">
        <v>176</v>
      </c>
      <c r="E216" s="165" t="s">
        <v>2413</v>
      </c>
      <c r="F216" s="166" t="s">
        <v>2414</v>
      </c>
      <c r="G216" s="167" t="s">
        <v>245</v>
      </c>
      <c r="H216" s="168">
        <v>2</v>
      </c>
      <c r="I216" s="169"/>
      <c r="J216" s="170">
        <f t="shared" si="25"/>
        <v>0</v>
      </c>
      <c r="K216" s="171"/>
      <c r="L216" s="32"/>
      <c r="M216" s="172" t="s">
        <v>1</v>
      </c>
      <c r="N216" s="173" t="s">
        <v>39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180</v>
      </c>
      <c r="AT216" s="176" t="s">
        <v>176</v>
      </c>
      <c r="AU216" s="176" t="s">
        <v>81</v>
      </c>
      <c r="AY216" s="16" t="s">
        <v>173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151</v>
      </c>
      <c r="BK216" s="177">
        <f t="shared" si="34"/>
        <v>0</v>
      </c>
      <c r="BL216" s="16" t="s">
        <v>180</v>
      </c>
      <c r="BM216" s="176" t="s">
        <v>741</v>
      </c>
    </row>
    <row r="217" spans="1:65" s="2" customFormat="1" ht="16.5" customHeight="1">
      <c r="A217" s="31"/>
      <c r="B217" s="129"/>
      <c r="C217" s="164" t="s">
        <v>665</v>
      </c>
      <c r="D217" s="164" t="s">
        <v>176</v>
      </c>
      <c r="E217" s="165" t="s">
        <v>2415</v>
      </c>
      <c r="F217" s="166" t="s">
        <v>2416</v>
      </c>
      <c r="G217" s="167" t="s">
        <v>245</v>
      </c>
      <c r="H217" s="168">
        <v>3</v>
      </c>
      <c r="I217" s="169"/>
      <c r="J217" s="170">
        <f t="shared" si="25"/>
        <v>0</v>
      </c>
      <c r="K217" s="171"/>
      <c r="L217" s="32"/>
      <c r="M217" s="172" t="s">
        <v>1</v>
      </c>
      <c r="N217" s="173" t="s">
        <v>39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180</v>
      </c>
      <c r="AT217" s="176" t="s">
        <v>176</v>
      </c>
      <c r="AU217" s="176" t="s">
        <v>81</v>
      </c>
      <c r="AY217" s="16" t="s">
        <v>173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151</v>
      </c>
      <c r="BK217" s="177">
        <f t="shared" si="34"/>
        <v>0</v>
      </c>
      <c r="BL217" s="16" t="s">
        <v>180</v>
      </c>
      <c r="BM217" s="176" t="s">
        <v>745</v>
      </c>
    </row>
    <row r="218" spans="1:65" s="2" customFormat="1" ht="24.2" customHeight="1">
      <c r="A218" s="31"/>
      <c r="B218" s="129"/>
      <c r="C218" s="164" t="s">
        <v>326</v>
      </c>
      <c r="D218" s="164" t="s">
        <v>176</v>
      </c>
      <c r="E218" s="165" t="s">
        <v>2417</v>
      </c>
      <c r="F218" s="166" t="s">
        <v>2418</v>
      </c>
      <c r="G218" s="167" t="s">
        <v>245</v>
      </c>
      <c r="H218" s="168">
        <v>4</v>
      </c>
      <c r="I218" s="169"/>
      <c r="J218" s="170">
        <f t="shared" si="25"/>
        <v>0</v>
      </c>
      <c r="K218" s="171"/>
      <c r="L218" s="32"/>
      <c r="M218" s="172" t="s">
        <v>1</v>
      </c>
      <c r="N218" s="173" t="s">
        <v>39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180</v>
      </c>
      <c r="AT218" s="176" t="s">
        <v>176</v>
      </c>
      <c r="AU218" s="176" t="s">
        <v>81</v>
      </c>
      <c r="AY218" s="16" t="s">
        <v>173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151</v>
      </c>
      <c r="BK218" s="177">
        <f t="shared" si="34"/>
        <v>0</v>
      </c>
      <c r="BL218" s="16" t="s">
        <v>180</v>
      </c>
      <c r="BM218" s="176" t="s">
        <v>748</v>
      </c>
    </row>
    <row r="219" spans="1:65" s="2" customFormat="1" ht="24.2" customHeight="1">
      <c r="A219" s="31"/>
      <c r="B219" s="129"/>
      <c r="C219" s="164" t="s">
        <v>675</v>
      </c>
      <c r="D219" s="164" t="s">
        <v>176</v>
      </c>
      <c r="E219" s="165" t="s">
        <v>2419</v>
      </c>
      <c r="F219" s="166" t="s">
        <v>2420</v>
      </c>
      <c r="G219" s="167" t="s">
        <v>245</v>
      </c>
      <c r="H219" s="168">
        <v>2</v>
      </c>
      <c r="I219" s="169"/>
      <c r="J219" s="170">
        <f t="shared" si="25"/>
        <v>0</v>
      </c>
      <c r="K219" s="171"/>
      <c r="L219" s="32"/>
      <c r="M219" s="172" t="s">
        <v>1</v>
      </c>
      <c r="N219" s="173" t="s">
        <v>39</v>
      </c>
      <c r="O219" s="60"/>
      <c r="P219" s="174">
        <f t="shared" si="26"/>
        <v>0</v>
      </c>
      <c r="Q219" s="174">
        <v>0</v>
      </c>
      <c r="R219" s="174">
        <f t="shared" si="27"/>
        <v>0</v>
      </c>
      <c r="S219" s="174">
        <v>0</v>
      </c>
      <c r="T219" s="175">
        <f t="shared" si="28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180</v>
      </c>
      <c r="AT219" s="176" t="s">
        <v>176</v>
      </c>
      <c r="AU219" s="176" t="s">
        <v>81</v>
      </c>
      <c r="AY219" s="16" t="s">
        <v>173</v>
      </c>
      <c r="BE219" s="177">
        <f t="shared" si="29"/>
        <v>0</v>
      </c>
      <c r="BF219" s="177">
        <f t="shared" si="30"/>
        <v>0</v>
      </c>
      <c r="BG219" s="177">
        <f t="shared" si="31"/>
        <v>0</v>
      </c>
      <c r="BH219" s="177">
        <f t="shared" si="32"/>
        <v>0</v>
      </c>
      <c r="BI219" s="177">
        <f t="shared" si="33"/>
        <v>0</v>
      </c>
      <c r="BJ219" s="16" t="s">
        <v>151</v>
      </c>
      <c r="BK219" s="177">
        <f t="shared" si="34"/>
        <v>0</v>
      </c>
      <c r="BL219" s="16" t="s">
        <v>180</v>
      </c>
      <c r="BM219" s="176" t="s">
        <v>752</v>
      </c>
    </row>
    <row r="220" spans="1:65" s="2" customFormat="1" ht="24.2" customHeight="1">
      <c r="A220" s="31"/>
      <c r="B220" s="129"/>
      <c r="C220" s="164" t="s">
        <v>329</v>
      </c>
      <c r="D220" s="164" t="s">
        <v>176</v>
      </c>
      <c r="E220" s="165" t="s">
        <v>2338</v>
      </c>
      <c r="F220" s="166" t="s">
        <v>2339</v>
      </c>
      <c r="G220" s="167" t="s">
        <v>245</v>
      </c>
      <c r="H220" s="168">
        <v>10</v>
      </c>
      <c r="I220" s="169"/>
      <c r="J220" s="170">
        <f t="shared" si="25"/>
        <v>0</v>
      </c>
      <c r="K220" s="171"/>
      <c r="L220" s="32"/>
      <c r="M220" s="172" t="s">
        <v>1</v>
      </c>
      <c r="N220" s="173" t="s">
        <v>39</v>
      </c>
      <c r="O220" s="60"/>
      <c r="P220" s="174">
        <f t="shared" si="26"/>
        <v>0</v>
      </c>
      <c r="Q220" s="174">
        <v>0</v>
      </c>
      <c r="R220" s="174">
        <f t="shared" si="27"/>
        <v>0</v>
      </c>
      <c r="S220" s="174">
        <v>0</v>
      </c>
      <c r="T220" s="175">
        <f t="shared" si="28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180</v>
      </c>
      <c r="AT220" s="176" t="s">
        <v>176</v>
      </c>
      <c r="AU220" s="176" t="s">
        <v>81</v>
      </c>
      <c r="AY220" s="16" t="s">
        <v>173</v>
      </c>
      <c r="BE220" s="177">
        <f t="shared" si="29"/>
        <v>0</v>
      </c>
      <c r="BF220" s="177">
        <f t="shared" si="30"/>
        <v>0</v>
      </c>
      <c r="BG220" s="177">
        <f t="shared" si="31"/>
        <v>0</v>
      </c>
      <c r="BH220" s="177">
        <f t="shared" si="32"/>
        <v>0</v>
      </c>
      <c r="BI220" s="177">
        <f t="shared" si="33"/>
        <v>0</v>
      </c>
      <c r="BJ220" s="16" t="s">
        <v>151</v>
      </c>
      <c r="BK220" s="177">
        <f t="shared" si="34"/>
        <v>0</v>
      </c>
      <c r="BL220" s="16" t="s">
        <v>180</v>
      </c>
      <c r="BM220" s="176" t="s">
        <v>603</v>
      </c>
    </row>
    <row r="221" spans="1:65" s="2" customFormat="1" ht="16.5" customHeight="1">
      <c r="A221" s="31"/>
      <c r="B221" s="129"/>
      <c r="C221" s="164" t="s">
        <v>682</v>
      </c>
      <c r="D221" s="164" t="s">
        <v>176</v>
      </c>
      <c r="E221" s="165" t="s">
        <v>2348</v>
      </c>
      <c r="F221" s="166" t="s">
        <v>2349</v>
      </c>
      <c r="G221" s="167" t="s">
        <v>245</v>
      </c>
      <c r="H221" s="168">
        <v>60</v>
      </c>
      <c r="I221" s="169"/>
      <c r="J221" s="170">
        <f t="shared" si="25"/>
        <v>0</v>
      </c>
      <c r="K221" s="171"/>
      <c r="L221" s="32"/>
      <c r="M221" s="172" t="s">
        <v>1</v>
      </c>
      <c r="N221" s="173" t="s">
        <v>39</v>
      </c>
      <c r="O221" s="60"/>
      <c r="P221" s="174">
        <f t="shared" si="26"/>
        <v>0</v>
      </c>
      <c r="Q221" s="174">
        <v>0</v>
      </c>
      <c r="R221" s="174">
        <f t="shared" si="27"/>
        <v>0</v>
      </c>
      <c r="S221" s="174">
        <v>0</v>
      </c>
      <c r="T221" s="175">
        <f t="shared" si="2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180</v>
      </c>
      <c r="AT221" s="176" t="s">
        <v>176</v>
      </c>
      <c r="AU221" s="176" t="s">
        <v>81</v>
      </c>
      <c r="AY221" s="16" t="s">
        <v>173</v>
      </c>
      <c r="BE221" s="177">
        <f t="shared" si="29"/>
        <v>0</v>
      </c>
      <c r="BF221" s="177">
        <f t="shared" si="30"/>
        <v>0</v>
      </c>
      <c r="BG221" s="177">
        <f t="shared" si="31"/>
        <v>0</v>
      </c>
      <c r="BH221" s="177">
        <f t="shared" si="32"/>
        <v>0</v>
      </c>
      <c r="BI221" s="177">
        <f t="shared" si="33"/>
        <v>0</v>
      </c>
      <c r="BJ221" s="16" t="s">
        <v>151</v>
      </c>
      <c r="BK221" s="177">
        <f t="shared" si="34"/>
        <v>0</v>
      </c>
      <c r="BL221" s="16" t="s">
        <v>180</v>
      </c>
      <c r="BM221" s="176" t="s">
        <v>610</v>
      </c>
    </row>
    <row r="222" spans="1:65" s="2" customFormat="1" ht="16.5" customHeight="1">
      <c r="A222" s="31"/>
      <c r="B222" s="129"/>
      <c r="C222" s="164" t="s">
        <v>335</v>
      </c>
      <c r="D222" s="164" t="s">
        <v>176</v>
      </c>
      <c r="E222" s="165" t="s">
        <v>2350</v>
      </c>
      <c r="F222" s="166" t="s">
        <v>2351</v>
      </c>
      <c r="G222" s="167" t="s">
        <v>245</v>
      </c>
      <c r="H222" s="168">
        <v>2</v>
      </c>
      <c r="I222" s="169"/>
      <c r="J222" s="170">
        <f t="shared" si="25"/>
        <v>0</v>
      </c>
      <c r="K222" s="171"/>
      <c r="L222" s="32"/>
      <c r="M222" s="172" t="s">
        <v>1</v>
      </c>
      <c r="N222" s="173" t="s">
        <v>39</v>
      </c>
      <c r="O222" s="60"/>
      <c r="P222" s="174">
        <f t="shared" si="26"/>
        <v>0</v>
      </c>
      <c r="Q222" s="174">
        <v>0</v>
      </c>
      <c r="R222" s="174">
        <f t="shared" si="27"/>
        <v>0</v>
      </c>
      <c r="S222" s="174">
        <v>0</v>
      </c>
      <c r="T222" s="175">
        <f t="shared" si="2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180</v>
      </c>
      <c r="AT222" s="176" t="s">
        <v>176</v>
      </c>
      <c r="AU222" s="176" t="s">
        <v>81</v>
      </c>
      <c r="AY222" s="16" t="s">
        <v>173</v>
      </c>
      <c r="BE222" s="177">
        <f t="shared" si="29"/>
        <v>0</v>
      </c>
      <c r="BF222" s="177">
        <f t="shared" si="30"/>
        <v>0</v>
      </c>
      <c r="BG222" s="177">
        <f t="shared" si="31"/>
        <v>0</v>
      </c>
      <c r="BH222" s="177">
        <f t="shared" si="32"/>
        <v>0</v>
      </c>
      <c r="BI222" s="177">
        <f t="shared" si="33"/>
        <v>0</v>
      </c>
      <c r="BJ222" s="16" t="s">
        <v>151</v>
      </c>
      <c r="BK222" s="177">
        <f t="shared" si="34"/>
        <v>0</v>
      </c>
      <c r="BL222" s="16" t="s">
        <v>180</v>
      </c>
      <c r="BM222" s="176" t="s">
        <v>620</v>
      </c>
    </row>
    <row r="223" spans="1:65" s="2" customFormat="1" ht="16.5" customHeight="1">
      <c r="A223" s="31"/>
      <c r="B223" s="129"/>
      <c r="C223" s="164" t="s">
        <v>690</v>
      </c>
      <c r="D223" s="164" t="s">
        <v>176</v>
      </c>
      <c r="E223" s="165" t="s">
        <v>2354</v>
      </c>
      <c r="F223" s="166" t="s">
        <v>2355</v>
      </c>
      <c r="G223" s="167" t="s">
        <v>245</v>
      </c>
      <c r="H223" s="168">
        <v>2</v>
      </c>
      <c r="I223" s="169"/>
      <c r="J223" s="170">
        <f t="shared" si="25"/>
        <v>0</v>
      </c>
      <c r="K223" s="171"/>
      <c r="L223" s="32"/>
      <c r="M223" s="172" t="s">
        <v>1</v>
      </c>
      <c r="N223" s="173" t="s">
        <v>39</v>
      </c>
      <c r="O223" s="60"/>
      <c r="P223" s="174">
        <f t="shared" si="26"/>
        <v>0</v>
      </c>
      <c r="Q223" s="174">
        <v>0</v>
      </c>
      <c r="R223" s="174">
        <f t="shared" si="27"/>
        <v>0</v>
      </c>
      <c r="S223" s="174">
        <v>0</v>
      </c>
      <c r="T223" s="175">
        <f t="shared" si="2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180</v>
      </c>
      <c r="AT223" s="176" t="s">
        <v>176</v>
      </c>
      <c r="AU223" s="176" t="s">
        <v>81</v>
      </c>
      <c r="AY223" s="16" t="s">
        <v>173</v>
      </c>
      <c r="BE223" s="177">
        <f t="shared" si="29"/>
        <v>0</v>
      </c>
      <c r="BF223" s="177">
        <f t="shared" si="30"/>
        <v>0</v>
      </c>
      <c r="BG223" s="177">
        <f t="shared" si="31"/>
        <v>0</v>
      </c>
      <c r="BH223" s="177">
        <f t="shared" si="32"/>
        <v>0</v>
      </c>
      <c r="BI223" s="177">
        <f t="shared" si="33"/>
        <v>0</v>
      </c>
      <c r="BJ223" s="16" t="s">
        <v>151</v>
      </c>
      <c r="BK223" s="177">
        <f t="shared" si="34"/>
        <v>0</v>
      </c>
      <c r="BL223" s="16" t="s">
        <v>180</v>
      </c>
      <c r="BM223" s="176" t="s">
        <v>624</v>
      </c>
    </row>
    <row r="224" spans="1:65" s="2" customFormat="1" ht="16.5" customHeight="1">
      <c r="A224" s="31"/>
      <c r="B224" s="129"/>
      <c r="C224" s="164" t="s">
        <v>340</v>
      </c>
      <c r="D224" s="164" t="s">
        <v>176</v>
      </c>
      <c r="E224" s="165" t="s">
        <v>2421</v>
      </c>
      <c r="F224" s="166" t="s">
        <v>2422</v>
      </c>
      <c r="G224" s="167" t="s">
        <v>245</v>
      </c>
      <c r="H224" s="168">
        <v>3</v>
      </c>
      <c r="I224" s="169"/>
      <c r="J224" s="170">
        <f t="shared" si="25"/>
        <v>0</v>
      </c>
      <c r="K224" s="171"/>
      <c r="L224" s="32"/>
      <c r="M224" s="172" t="s">
        <v>1</v>
      </c>
      <c r="N224" s="173" t="s">
        <v>39</v>
      </c>
      <c r="O224" s="60"/>
      <c r="P224" s="174">
        <f t="shared" si="26"/>
        <v>0</v>
      </c>
      <c r="Q224" s="174">
        <v>0</v>
      </c>
      <c r="R224" s="174">
        <f t="shared" si="27"/>
        <v>0</v>
      </c>
      <c r="S224" s="174">
        <v>0</v>
      </c>
      <c r="T224" s="175">
        <f t="shared" si="2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180</v>
      </c>
      <c r="AT224" s="176" t="s">
        <v>176</v>
      </c>
      <c r="AU224" s="176" t="s">
        <v>81</v>
      </c>
      <c r="AY224" s="16" t="s">
        <v>173</v>
      </c>
      <c r="BE224" s="177">
        <f t="shared" si="29"/>
        <v>0</v>
      </c>
      <c r="BF224" s="177">
        <f t="shared" si="30"/>
        <v>0</v>
      </c>
      <c r="BG224" s="177">
        <f t="shared" si="31"/>
        <v>0</v>
      </c>
      <c r="BH224" s="177">
        <f t="shared" si="32"/>
        <v>0</v>
      </c>
      <c r="BI224" s="177">
        <f t="shared" si="33"/>
        <v>0</v>
      </c>
      <c r="BJ224" s="16" t="s">
        <v>151</v>
      </c>
      <c r="BK224" s="177">
        <f t="shared" si="34"/>
        <v>0</v>
      </c>
      <c r="BL224" s="16" t="s">
        <v>180</v>
      </c>
      <c r="BM224" s="176" t="s">
        <v>755</v>
      </c>
    </row>
    <row r="225" spans="1:65" s="2" customFormat="1" ht="16.5" customHeight="1">
      <c r="A225" s="31"/>
      <c r="B225" s="129"/>
      <c r="C225" s="164" t="s">
        <v>697</v>
      </c>
      <c r="D225" s="164" t="s">
        <v>176</v>
      </c>
      <c r="E225" s="165" t="s">
        <v>2423</v>
      </c>
      <c r="F225" s="166" t="s">
        <v>2424</v>
      </c>
      <c r="G225" s="167" t="s">
        <v>2275</v>
      </c>
      <c r="H225" s="168">
        <v>10</v>
      </c>
      <c r="I225" s="169"/>
      <c r="J225" s="170">
        <f t="shared" si="25"/>
        <v>0</v>
      </c>
      <c r="K225" s="171"/>
      <c r="L225" s="32"/>
      <c r="M225" s="172" t="s">
        <v>1</v>
      </c>
      <c r="N225" s="173" t="s">
        <v>39</v>
      </c>
      <c r="O225" s="60"/>
      <c r="P225" s="174">
        <f t="shared" si="26"/>
        <v>0</v>
      </c>
      <c r="Q225" s="174">
        <v>0</v>
      </c>
      <c r="R225" s="174">
        <f t="shared" si="27"/>
        <v>0</v>
      </c>
      <c r="S225" s="174">
        <v>0</v>
      </c>
      <c r="T225" s="175">
        <f t="shared" si="2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180</v>
      </c>
      <c r="AT225" s="176" t="s">
        <v>176</v>
      </c>
      <c r="AU225" s="176" t="s">
        <v>81</v>
      </c>
      <c r="AY225" s="16" t="s">
        <v>173</v>
      </c>
      <c r="BE225" s="177">
        <f t="shared" si="29"/>
        <v>0</v>
      </c>
      <c r="BF225" s="177">
        <f t="shared" si="30"/>
        <v>0</v>
      </c>
      <c r="BG225" s="177">
        <f t="shared" si="31"/>
        <v>0</v>
      </c>
      <c r="BH225" s="177">
        <f t="shared" si="32"/>
        <v>0</v>
      </c>
      <c r="BI225" s="177">
        <f t="shared" si="33"/>
        <v>0</v>
      </c>
      <c r="BJ225" s="16" t="s">
        <v>151</v>
      </c>
      <c r="BK225" s="177">
        <f t="shared" si="34"/>
        <v>0</v>
      </c>
      <c r="BL225" s="16" t="s">
        <v>180</v>
      </c>
      <c r="BM225" s="176" t="s">
        <v>759</v>
      </c>
    </row>
    <row r="226" spans="1:65" s="2" customFormat="1" ht="24.2" customHeight="1">
      <c r="A226" s="31"/>
      <c r="B226" s="129"/>
      <c r="C226" s="164" t="s">
        <v>344</v>
      </c>
      <c r="D226" s="164" t="s">
        <v>176</v>
      </c>
      <c r="E226" s="165" t="s">
        <v>2425</v>
      </c>
      <c r="F226" s="166" t="s">
        <v>2426</v>
      </c>
      <c r="G226" s="167" t="s">
        <v>2275</v>
      </c>
      <c r="H226" s="168">
        <v>30</v>
      </c>
      <c r="I226" s="169"/>
      <c r="J226" s="170">
        <f t="shared" si="25"/>
        <v>0</v>
      </c>
      <c r="K226" s="171"/>
      <c r="L226" s="32"/>
      <c r="M226" s="172" t="s">
        <v>1</v>
      </c>
      <c r="N226" s="173" t="s">
        <v>39</v>
      </c>
      <c r="O226" s="60"/>
      <c r="P226" s="174">
        <f t="shared" si="26"/>
        <v>0</v>
      </c>
      <c r="Q226" s="174">
        <v>0</v>
      </c>
      <c r="R226" s="174">
        <f t="shared" si="27"/>
        <v>0</v>
      </c>
      <c r="S226" s="174">
        <v>0</v>
      </c>
      <c r="T226" s="175">
        <f t="shared" si="2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180</v>
      </c>
      <c r="AT226" s="176" t="s">
        <v>176</v>
      </c>
      <c r="AU226" s="176" t="s">
        <v>81</v>
      </c>
      <c r="AY226" s="16" t="s">
        <v>173</v>
      </c>
      <c r="BE226" s="177">
        <f t="shared" si="29"/>
        <v>0</v>
      </c>
      <c r="BF226" s="177">
        <f t="shared" si="30"/>
        <v>0</v>
      </c>
      <c r="BG226" s="177">
        <f t="shared" si="31"/>
        <v>0</v>
      </c>
      <c r="BH226" s="177">
        <f t="shared" si="32"/>
        <v>0</v>
      </c>
      <c r="BI226" s="177">
        <f t="shared" si="33"/>
        <v>0</v>
      </c>
      <c r="BJ226" s="16" t="s">
        <v>151</v>
      </c>
      <c r="BK226" s="177">
        <f t="shared" si="34"/>
        <v>0</v>
      </c>
      <c r="BL226" s="16" t="s">
        <v>180</v>
      </c>
      <c r="BM226" s="176" t="s">
        <v>760</v>
      </c>
    </row>
    <row r="227" spans="1:65" s="2" customFormat="1" ht="24.2" customHeight="1">
      <c r="A227" s="31"/>
      <c r="B227" s="129"/>
      <c r="C227" s="164" t="s">
        <v>704</v>
      </c>
      <c r="D227" s="164" t="s">
        <v>176</v>
      </c>
      <c r="E227" s="165" t="s">
        <v>2427</v>
      </c>
      <c r="F227" s="166" t="s">
        <v>2299</v>
      </c>
      <c r="G227" s="167" t="s">
        <v>245</v>
      </c>
      <c r="H227" s="168">
        <v>12</v>
      </c>
      <c r="I227" s="169"/>
      <c r="J227" s="170">
        <f t="shared" si="25"/>
        <v>0</v>
      </c>
      <c r="K227" s="171"/>
      <c r="L227" s="32"/>
      <c r="M227" s="172" t="s">
        <v>1</v>
      </c>
      <c r="N227" s="173" t="s">
        <v>39</v>
      </c>
      <c r="O227" s="60"/>
      <c r="P227" s="174">
        <f t="shared" si="26"/>
        <v>0</v>
      </c>
      <c r="Q227" s="174">
        <v>0</v>
      </c>
      <c r="R227" s="174">
        <f t="shared" si="27"/>
        <v>0</v>
      </c>
      <c r="S227" s="174">
        <v>0</v>
      </c>
      <c r="T227" s="175">
        <f t="shared" si="2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180</v>
      </c>
      <c r="AT227" s="176" t="s">
        <v>176</v>
      </c>
      <c r="AU227" s="176" t="s">
        <v>81</v>
      </c>
      <c r="AY227" s="16" t="s">
        <v>173</v>
      </c>
      <c r="BE227" s="177">
        <f t="shared" si="29"/>
        <v>0</v>
      </c>
      <c r="BF227" s="177">
        <f t="shared" si="30"/>
        <v>0</v>
      </c>
      <c r="BG227" s="177">
        <f t="shared" si="31"/>
        <v>0</v>
      </c>
      <c r="BH227" s="177">
        <f t="shared" si="32"/>
        <v>0</v>
      </c>
      <c r="BI227" s="177">
        <f t="shared" si="33"/>
        <v>0</v>
      </c>
      <c r="BJ227" s="16" t="s">
        <v>151</v>
      </c>
      <c r="BK227" s="177">
        <f t="shared" si="34"/>
        <v>0</v>
      </c>
      <c r="BL227" s="16" t="s">
        <v>180</v>
      </c>
      <c r="BM227" s="176" t="s">
        <v>765</v>
      </c>
    </row>
    <row r="228" spans="1:65" s="2" customFormat="1" ht="16.5" customHeight="1">
      <c r="A228" s="31"/>
      <c r="B228" s="129"/>
      <c r="C228" s="164" t="s">
        <v>349</v>
      </c>
      <c r="D228" s="164" t="s">
        <v>176</v>
      </c>
      <c r="E228" s="165" t="s">
        <v>2428</v>
      </c>
      <c r="F228" s="166" t="s">
        <v>2301</v>
      </c>
      <c r="G228" s="167" t="s">
        <v>245</v>
      </c>
      <c r="H228" s="168">
        <v>15</v>
      </c>
      <c r="I228" s="169"/>
      <c r="J228" s="170">
        <f t="shared" si="25"/>
        <v>0</v>
      </c>
      <c r="K228" s="171"/>
      <c r="L228" s="32"/>
      <c r="M228" s="172" t="s">
        <v>1</v>
      </c>
      <c r="N228" s="173" t="s">
        <v>39</v>
      </c>
      <c r="O228" s="60"/>
      <c r="P228" s="174">
        <f t="shared" si="26"/>
        <v>0</v>
      </c>
      <c r="Q228" s="174">
        <v>0</v>
      </c>
      <c r="R228" s="174">
        <f t="shared" si="27"/>
        <v>0</v>
      </c>
      <c r="S228" s="174">
        <v>0</v>
      </c>
      <c r="T228" s="175">
        <f t="shared" si="2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180</v>
      </c>
      <c r="AT228" s="176" t="s">
        <v>176</v>
      </c>
      <c r="AU228" s="176" t="s">
        <v>81</v>
      </c>
      <c r="AY228" s="16" t="s">
        <v>173</v>
      </c>
      <c r="BE228" s="177">
        <f t="shared" si="29"/>
        <v>0</v>
      </c>
      <c r="BF228" s="177">
        <f t="shared" si="30"/>
        <v>0</v>
      </c>
      <c r="BG228" s="177">
        <f t="shared" si="31"/>
        <v>0</v>
      </c>
      <c r="BH228" s="177">
        <f t="shared" si="32"/>
        <v>0</v>
      </c>
      <c r="BI228" s="177">
        <f t="shared" si="33"/>
        <v>0</v>
      </c>
      <c r="BJ228" s="16" t="s">
        <v>151</v>
      </c>
      <c r="BK228" s="177">
        <f t="shared" si="34"/>
        <v>0</v>
      </c>
      <c r="BL228" s="16" t="s">
        <v>180</v>
      </c>
      <c r="BM228" s="176" t="s">
        <v>770</v>
      </c>
    </row>
    <row r="229" spans="1:65" s="2" customFormat="1" ht="24.2" customHeight="1">
      <c r="A229" s="31"/>
      <c r="B229" s="129"/>
      <c r="C229" s="164" t="s">
        <v>712</v>
      </c>
      <c r="D229" s="164" t="s">
        <v>176</v>
      </c>
      <c r="E229" s="165" t="s">
        <v>2360</v>
      </c>
      <c r="F229" s="166" t="s">
        <v>2361</v>
      </c>
      <c r="G229" s="167" t="s">
        <v>2275</v>
      </c>
      <c r="H229" s="168">
        <v>27</v>
      </c>
      <c r="I229" s="169"/>
      <c r="J229" s="170">
        <f t="shared" si="25"/>
        <v>0</v>
      </c>
      <c r="K229" s="171"/>
      <c r="L229" s="32"/>
      <c r="M229" s="172" t="s">
        <v>1</v>
      </c>
      <c r="N229" s="173" t="s">
        <v>39</v>
      </c>
      <c r="O229" s="60"/>
      <c r="P229" s="174">
        <f t="shared" si="26"/>
        <v>0</v>
      </c>
      <c r="Q229" s="174">
        <v>0</v>
      </c>
      <c r="R229" s="174">
        <f t="shared" si="27"/>
        <v>0</v>
      </c>
      <c r="S229" s="174">
        <v>0</v>
      </c>
      <c r="T229" s="175">
        <f t="shared" si="2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180</v>
      </c>
      <c r="AT229" s="176" t="s">
        <v>176</v>
      </c>
      <c r="AU229" s="176" t="s">
        <v>81</v>
      </c>
      <c r="AY229" s="16" t="s">
        <v>173</v>
      </c>
      <c r="BE229" s="177">
        <f t="shared" si="29"/>
        <v>0</v>
      </c>
      <c r="BF229" s="177">
        <f t="shared" si="30"/>
        <v>0</v>
      </c>
      <c r="BG229" s="177">
        <f t="shared" si="31"/>
        <v>0</v>
      </c>
      <c r="BH229" s="177">
        <f t="shared" si="32"/>
        <v>0</v>
      </c>
      <c r="BI229" s="177">
        <f t="shared" si="33"/>
        <v>0</v>
      </c>
      <c r="BJ229" s="16" t="s">
        <v>151</v>
      </c>
      <c r="BK229" s="177">
        <f t="shared" si="34"/>
        <v>0</v>
      </c>
      <c r="BL229" s="16" t="s">
        <v>180</v>
      </c>
      <c r="BM229" s="176" t="s">
        <v>873</v>
      </c>
    </row>
    <row r="230" spans="1:65" s="2" customFormat="1" ht="24.2" customHeight="1">
      <c r="A230" s="31"/>
      <c r="B230" s="129"/>
      <c r="C230" s="164" t="s">
        <v>353</v>
      </c>
      <c r="D230" s="164" t="s">
        <v>176</v>
      </c>
      <c r="E230" s="165" t="s">
        <v>2362</v>
      </c>
      <c r="F230" s="166" t="s">
        <v>2299</v>
      </c>
      <c r="G230" s="167" t="s">
        <v>245</v>
      </c>
      <c r="H230" s="168">
        <v>10</v>
      </c>
      <c r="I230" s="169"/>
      <c r="J230" s="170">
        <f t="shared" ref="J230:J246" si="35">ROUND(I230*H230,2)</f>
        <v>0</v>
      </c>
      <c r="K230" s="171"/>
      <c r="L230" s="32"/>
      <c r="M230" s="172" t="s">
        <v>1</v>
      </c>
      <c r="N230" s="173" t="s">
        <v>39</v>
      </c>
      <c r="O230" s="60"/>
      <c r="P230" s="174">
        <f t="shared" ref="P230:P246" si="36">O230*H230</f>
        <v>0</v>
      </c>
      <c r="Q230" s="174">
        <v>0</v>
      </c>
      <c r="R230" s="174">
        <f t="shared" ref="R230:R246" si="37">Q230*H230</f>
        <v>0</v>
      </c>
      <c r="S230" s="174">
        <v>0</v>
      </c>
      <c r="T230" s="175">
        <f t="shared" ref="T230:T246" si="38"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180</v>
      </c>
      <c r="AT230" s="176" t="s">
        <v>176</v>
      </c>
      <c r="AU230" s="176" t="s">
        <v>81</v>
      </c>
      <c r="AY230" s="16" t="s">
        <v>173</v>
      </c>
      <c r="BE230" s="177">
        <f t="shared" ref="BE230:BE246" si="39">IF(N230="základná",J230,0)</f>
        <v>0</v>
      </c>
      <c r="BF230" s="177">
        <f t="shared" ref="BF230:BF246" si="40">IF(N230="znížená",J230,0)</f>
        <v>0</v>
      </c>
      <c r="BG230" s="177">
        <f t="shared" ref="BG230:BG246" si="41">IF(N230="zákl. prenesená",J230,0)</f>
        <v>0</v>
      </c>
      <c r="BH230" s="177">
        <f t="shared" ref="BH230:BH246" si="42">IF(N230="zníž. prenesená",J230,0)</f>
        <v>0</v>
      </c>
      <c r="BI230" s="177">
        <f t="shared" ref="BI230:BI246" si="43">IF(N230="nulová",J230,0)</f>
        <v>0</v>
      </c>
      <c r="BJ230" s="16" t="s">
        <v>151</v>
      </c>
      <c r="BK230" s="177">
        <f t="shared" ref="BK230:BK246" si="44">ROUND(I230*H230,2)</f>
        <v>0</v>
      </c>
      <c r="BL230" s="16" t="s">
        <v>180</v>
      </c>
      <c r="BM230" s="176" t="s">
        <v>628</v>
      </c>
    </row>
    <row r="231" spans="1:65" s="2" customFormat="1" ht="16.5" customHeight="1">
      <c r="A231" s="31"/>
      <c r="B231" s="129"/>
      <c r="C231" s="164" t="s">
        <v>717</v>
      </c>
      <c r="D231" s="164" t="s">
        <v>176</v>
      </c>
      <c r="E231" s="165" t="s">
        <v>2363</v>
      </c>
      <c r="F231" s="166" t="s">
        <v>2301</v>
      </c>
      <c r="G231" s="167" t="s">
        <v>245</v>
      </c>
      <c r="H231" s="168">
        <v>14</v>
      </c>
      <c r="I231" s="169"/>
      <c r="J231" s="170">
        <f t="shared" si="35"/>
        <v>0</v>
      </c>
      <c r="K231" s="171"/>
      <c r="L231" s="32"/>
      <c r="M231" s="172" t="s">
        <v>1</v>
      </c>
      <c r="N231" s="173" t="s">
        <v>39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180</v>
      </c>
      <c r="AT231" s="176" t="s">
        <v>176</v>
      </c>
      <c r="AU231" s="176" t="s">
        <v>81</v>
      </c>
      <c r="AY231" s="16" t="s">
        <v>173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151</v>
      </c>
      <c r="BK231" s="177">
        <f t="shared" si="44"/>
        <v>0</v>
      </c>
      <c r="BL231" s="16" t="s">
        <v>180</v>
      </c>
      <c r="BM231" s="176" t="s">
        <v>635</v>
      </c>
    </row>
    <row r="232" spans="1:65" s="2" customFormat="1" ht="24.2" customHeight="1">
      <c r="A232" s="31"/>
      <c r="B232" s="129"/>
      <c r="C232" s="164" t="s">
        <v>358</v>
      </c>
      <c r="D232" s="164" t="s">
        <v>176</v>
      </c>
      <c r="E232" s="165" t="s">
        <v>2364</v>
      </c>
      <c r="F232" s="166" t="s">
        <v>2365</v>
      </c>
      <c r="G232" s="167" t="s">
        <v>2275</v>
      </c>
      <c r="H232" s="168">
        <v>39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39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180</v>
      </c>
      <c r="AT232" s="176" t="s">
        <v>176</v>
      </c>
      <c r="AU232" s="176" t="s">
        <v>81</v>
      </c>
      <c r="AY232" s="16" t="s">
        <v>173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151</v>
      </c>
      <c r="BK232" s="177">
        <f t="shared" si="44"/>
        <v>0</v>
      </c>
      <c r="BL232" s="16" t="s">
        <v>180</v>
      </c>
      <c r="BM232" s="176" t="s">
        <v>641</v>
      </c>
    </row>
    <row r="233" spans="1:65" s="2" customFormat="1" ht="24.2" customHeight="1">
      <c r="A233" s="31"/>
      <c r="B233" s="129"/>
      <c r="C233" s="164" t="s">
        <v>729</v>
      </c>
      <c r="D233" s="164" t="s">
        <v>176</v>
      </c>
      <c r="E233" s="165" t="s">
        <v>2366</v>
      </c>
      <c r="F233" s="166" t="s">
        <v>2299</v>
      </c>
      <c r="G233" s="167" t="s">
        <v>245</v>
      </c>
      <c r="H233" s="168">
        <v>18</v>
      </c>
      <c r="I233" s="169"/>
      <c r="J233" s="170">
        <f t="shared" si="35"/>
        <v>0</v>
      </c>
      <c r="K233" s="171"/>
      <c r="L233" s="32"/>
      <c r="M233" s="172" t="s">
        <v>1</v>
      </c>
      <c r="N233" s="173" t="s">
        <v>39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180</v>
      </c>
      <c r="AT233" s="176" t="s">
        <v>176</v>
      </c>
      <c r="AU233" s="176" t="s">
        <v>81</v>
      </c>
      <c r="AY233" s="16" t="s">
        <v>173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151</v>
      </c>
      <c r="BK233" s="177">
        <f t="shared" si="44"/>
        <v>0</v>
      </c>
      <c r="BL233" s="16" t="s">
        <v>180</v>
      </c>
      <c r="BM233" s="176" t="s">
        <v>646</v>
      </c>
    </row>
    <row r="234" spans="1:65" s="2" customFormat="1" ht="16.5" customHeight="1">
      <c r="A234" s="31"/>
      <c r="B234" s="129"/>
      <c r="C234" s="164" t="s">
        <v>362</v>
      </c>
      <c r="D234" s="164" t="s">
        <v>176</v>
      </c>
      <c r="E234" s="165" t="s">
        <v>2367</v>
      </c>
      <c r="F234" s="166" t="s">
        <v>2301</v>
      </c>
      <c r="G234" s="167" t="s">
        <v>245</v>
      </c>
      <c r="H234" s="168">
        <v>26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39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180</v>
      </c>
      <c r="AT234" s="176" t="s">
        <v>176</v>
      </c>
      <c r="AU234" s="176" t="s">
        <v>81</v>
      </c>
      <c r="AY234" s="16" t="s">
        <v>173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151</v>
      </c>
      <c r="BK234" s="177">
        <f t="shared" si="44"/>
        <v>0</v>
      </c>
      <c r="BL234" s="16" t="s">
        <v>180</v>
      </c>
      <c r="BM234" s="176" t="s">
        <v>650</v>
      </c>
    </row>
    <row r="235" spans="1:65" s="2" customFormat="1" ht="21.75" customHeight="1">
      <c r="A235" s="31"/>
      <c r="B235" s="129"/>
      <c r="C235" s="164" t="s">
        <v>721</v>
      </c>
      <c r="D235" s="164" t="s">
        <v>176</v>
      </c>
      <c r="E235" s="165" t="s">
        <v>2429</v>
      </c>
      <c r="F235" s="166" t="s">
        <v>2430</v>
      </c>
      <c r="G235" s="167" t="s">
        <v>2275</v>
      </c>
      <c r="H235" s="168">
        <v>99</v>
      </c>
      <c r="I235" s="169"/>
      <c r="J235" s="170">
        <f t="shared" si="35"/>
        <v>0</v>
      </c>
      <c r="K235" s="171"/>
      <c r="L235" s="32"/>
      <c r="M235" s="172" t="s">
        <v>1</v>
      </c>
      <c r="N235" s="173" t="s">
        <v>39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180</v>
      </c>
      <c r="AT235" s="176" t="s">
        <v>176</v>
      </c>
      <c r="AU235" s="176" t="s">
        <v>81</v>
      </c>
      <c r="AY235" s="16" t="s">
        <v>173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151</v>
      </c>
      <c r="BK235" s="177">
        <f t="shared" si="44"/>
        <v>0</v>
      </c>
      <c r="BL235" s="16" t="s">
        <v>180</v>
      </c>
      <c r="BM235" s="176" t="s">
        <v>775</v>
      </c>
    </row>
    <row r="236" spans="1:65" s="2" customFormat="1" ht="24.2" customHeight="1">
      <c r="A236" s="31"/>
      <c r="B236" s="129"/>
      <c r="C236" s="164" t="s">
        <v>365</v>
      </c>
      <c r="D236" s="164" t="s">
        <v>176</v>
      </c>
      <c r="E236" s="165" t="s">
        <v>2431</v>
      </c>
      <c r="F236" s="166" t="s">
        <v>2299</v>
      </c>
      <c r="G236" s="167" t="s">
        <v>245</v>
      </c>
      <c r="H236" s="168">
        <v>36</v>
      </c>
      <c r="I236" s="169"/>
      <c r="J236" s="170">
        <f t="shared" si="35"/>
        <v>0</v>
      </c>
      <c r="K236" s="171"/>
      <c r="L236" s="32"/>
      <c r="M236" s="172" t="s">
        <v>1</v>
      </c>
      <c r="N236" s="173" t="s">
        <v>39</v>
      </c>
      <c r="O236" s="60"/>
      <c r="P236" s="174">
        <f t="shared" si="36"/>
        <v>0</v>
      </c>
      <c r="Q236" s="174">
        <v>0</v>
      </c>
      <c r="R236" s="174">
        <f t="shared" si="37"/>
        <v>0</v>
      </c>
      <c r="S236" s="174">
        <v>0</v>
      </c>
      <c r="T236" s="175">
        <f t="shared" si="3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180</v>
      </c>
      <c r="AT236" s="176" t="s">
        <v>176</v>
      </c>
      <c r="AU236" s="176" t="s">
        <v>81</v>
      </c>
      <c r="AY236" s="16" t="s">
        <v>173</v>
      </c>
      <c r="BE236" s="177">
        <f t="shared" si="39"/>
        <v>0</v>
      </c>
      <c r="BF236" s="177">
        <f t="shared" si="40"/>
        <v>0</v>
      </c>
      <c r="BG236" s="177">
        <f t="shared" si="41"/>
        <v>0</v>
      </c>
      <c r="BH236" s="177">
        <f t="shared" si="42"/>
        <v>0</v>
      </c>
      <c r="BI236" s="177">
        <f t="shared" si="43"/>
        <v>0</v>
      </c>
      <c r="BJ236" s="16" t="s">
        <v>151</v>
      </c>
      <c r="BK236" s="177">
        <f t="shared" si="44"/>
        <v>0</v>
      </c>
      <c r="BL236" s="16" t="s">
        <v>180</v>
      </c>
      <c r="BM236" s="176" t="s">
        <v>778</v>
      </c>
    </row>
    <row r="237" spans="1:65" s="2" customFormat="1" ht="16.5" customHeight="1">
      <c r="A237" s="31"/>
      <c r="B237" s="129"/>
      <c r="C237" s="164" t="s">
        <v>742</v>
      </c>
      <c r="D237" s="164" t="s">
        <v>176</v>
      </c>
      <c r="E237" s="165" t="s">
        <v>2432</v>
      </c>
      <c r="F237" s="166" t="s">
        <v>2301</v>
      </c>
      <c r="G237" s="167" t="s">
        <v>245</v>
      </c>
      <c r="H237" s="168">
        <v>58</v>
      </c>
      <c r="I237" s="169"/>
      <c r="J237" s="170">
        <f t="shared" si="35"/>
        <v>0</v>
      </c>
      <c r="K237" s="171"/>
      <c r="L237" s="32"/>
      <c r="M237" s="172" t="s">
        <v>1</v>
      </c>
      <c r="N237" s="173" t="s">
        <v>39</v>
      </c>
      <c r="O237" s="60"/>
      <c r="P237" s="174">
        <f t="shared" si="36"/>
        <v>0</v>
      </c>
      <c r="Q237" s="174">
        <v>0</v>
      </c>
      <c r="R237" s="174">
        <f t="shared" si="37"/>
        <v>0</v>
      </c>
      <c r="S237" s="174">
        <v>0</v>
      </c>
      <c r="T237" s="175">
        <f t="shared" si="3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180</v>
      </c>
      <c r="AT237" s="176" t="s">
        <v>176</v>
      </c>
      <c r="AU237" s="176" t="s">
        <v>81</v>
      </c>
      <c r="AY237" s="16" t="s">
        <v>173</v>
      </c>
      <c r="BE237" s="177">
        <f t="shared" si="39"/>
        <v>0</v>
      </c>
      <c r="BF237" s="177">
        <f t="shared" si="40"/>
        <v>0</v>
      </c>
      <c r="BG237" s="177">
        <f t="shared" si="41"/>
        <v>0</v>
      </c>
      <c r="BH237" s="177">
        <f t="shared" si="42"/>
        <v>0</v>
      </c>
      <c r="BI237" s="177">
        <f t="shared" si="43"/>
        <v>0</v>
      </c>
      <c r="BJ237" s="16" t="s">
        <v>151</v>
      </c>
      <c r="BK237" s="177">
        <f t="shared" si="44"/>
        <v>0</v>
      </c>
      <c r="BL237" s="16" t="s">
        <v>180</v>
      </c>
      <c r="BM237" s="176" t="s">
        <v>787</v>
      </c>
    </row>
    <row r="238" spans="1:65" s="2" customFormat="1" ht="21.75" customHeight="1">
      <c r="A238" s="31"/>
      <c r="B238" s="129"/>
      <c r="C238" s="164" t="s">
        <v>369</v>
      </c>
      <c r="D238" s="164" t="s">
        <v>176</v>
      </c>
      <c r="E238" s="165" t="s">
        <v>2433</v>
      </c>
      <c r="F238" s="166" t="s">
        <v>2434</v>
      </c>
      <c r="G238" s="167" t="s">
        <v>2275</v>
      </c>
      <c r="H238" s="168">
        <v>15</v>
      </c>
      <c r="I238" s="169"/>
      <c r="J238" s="170">
        <f t="shared" si="35"/>
        <v>0</v>
      </c>
      <c r="K238" s="171"/>
      <c r="L238" s="32"/>
      <c r="M238" s="172" t="s">
        <v>1</v>
      </c>
      <c r="N238" s="173" t="s">
        <v>39</v>
      </c>
      <c r="O238" s="60"/>
      <c r="P238" s="174">
        <f t="shared" si="36"/>
        <v>0</v>
      </c>
      <c r="Q238" s="174">
        <v>0</v>
      </c>
      <c r="R238" s="174">
        <f t="shared" si="37"/>
        <v>0</v>
      </c>
      <c r="S238" s="174">
        <v>0</v>
      </c>
      <c r="T238" s="175">
        <f t="shared" si="3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180</v>
      </c>
      <c r="AT238" s="176" t="s">
        <v>176</v>
      </c>
      <c r="AU238" s="176" t="s">
        <v>81</v>
      </c>
      <c r="AY238" s="16" t="s">
        <v>173</v>
      </c>
      <c r="BE238" s="177">
        <f t="shared" si="39"/>
        <v>0</v>
      </c>
      <c r="BF238" s="177">
        <f t="shared" si="40"/>
        <v>0</v>
      </c>
      <c r="BG238" s="177">
        <f t="shared" si="41"/>
        <v>0</v>
      </c>
      <c r="BH238" s="177">
        <f t="shared" si="42"/>
        <v>0</v>
      </c>
      <c r="BI238" s="177">
        <f t="shared" si="43"/>
        <v>0</v>
      </c>
      <c r="BJ238" s="16" t="s">
        <v>151</v>
      </c>
      <c r="BK238" s="177">
        <f t="shared" si="44"/>
        <v>0</v>
      </c>
      <c r="BL238" s="16" t="s">
        <v>180</v>
      </c>
      <c r="BM238" s="176" t="s">
        <v>791</v>
      </c>
    </row>
    <row r="239" spans="1:65" s="2" customFormat="1" ht="24.2" customHeight="1">
      <c r="A239" s="31"/>
      <c r="B239" s="129"/>
      <c r="C239" s="164" t="s">
        <v>749</v>
      </c>
      <c r="D239" s="164" t="s">
        <v>176</v>
      </c>
      <c r="E239" s="165" t="s">
        <v>2435</v>
      </c>
      <c r="F239" s="166" t="s">
        <v>2299</v>
      </c>
      <c r="G239" s="167" t="s">
        <v>245</v>
      </c>
      <c r="H239" s="168">
        <v>8</v>
      </c>
      <c r="I239" s="169"/>
      <c r="J239" s="170">
        <f t="shared" si="35"/>
        <v>0</v>
      </c>
      <c r="K239" s="171"/>
      <c r="L239" s="32"/>
      <c r="M239" s="172" t="s">
        <v>1</v>
      </c>
      <c r="N239" s="173" t="s">
        <v>39</v>
      </c>
      <c r="O239" s="60"/>
      <c r="P239" s="174">
        <f t="shared" si="36"/>
        <v>0</v>
      </c>
      <c r="Q239" s="174">
        <v>0</v>
      </c>
      <c r="R239" s="174">
        <f t="shared" si="37"/>
        <v>0</v>
      </c>
      <c r="S239" s="174">
        <v>0</v>
      </c>
      <c r="T239" s="175">
        <f t="shared" si="3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180</v>
      </c>
      <c r="AT239" s="176" t="s">
        <v>176</v>
      </c>
      <c r="AU239" s="176" t="s">
        <v>81</v>
      </c>
      <c r="AY239" s="16" t="s">
        <v>173</v>
      </c>
      <c r="BE239" s="177">
        <f t="shared" si="39"/>
        <v>0</v>
      </c>
      <c r="BF239" s="177">
        <f t="shared" si="40"/>
        <v>0</v>
      </c>
      <c r="BG239" s="177">
        <f t="shared" si="41"/>
        <v>0</v>
      </c>
      <c r="BH239" s="177">
        <f t="shared" si="42"/>
        <v>0</v>
      </c>
      <c r="BI239" s="177">
        <f t="shared" si="43"/>
        <v>0</v>
      </c>
      <c r="BJ239" s="16" t="s">
        <v>151</v>
      </c>
      <c r="BK239" s="177">
        <f t="shared" si="44"/>
        <v>0</v>
      </c>
      <c r="BL239" s="16" t="s">
        <v>180</v>
      </c>
      <c r="BM239" s="176" t="s">
        <v>796</v>
      </c>
    </row>
    <row r="240" spans="1:65" s="2" customFormat="1" ht="16.5" customHeight="1">
      <c r="A240" s="31"/>
      <c r="B240" s="129"/>
      <c r="C240" s="164" t="s">
        <v>374</v>
      </c>
      <c r="D240" s="164" t="s">
        <v>176</v>
      </c>
      <c r="E240" s="165" t="s">
        <v>2436</v>
      </c>
      <c r="F240" s="166" t="s">
        <v>2301</v>
      </c>
      <c r="G240" s="167" t="s">
        <v>245</v>
      </c>
      <c r="H240" s="168">
        <v>4</v>
      </c>
      <c r="I240" s="169"/>
      <c r="J240" s="170">
        <f t="shared" si="35"/>
        <v>0</v>
      </c>
      <c r="K240" s="171"/>
      <c r="L240" s="32"/>
      <c r="M240" s="172" t="s">
        <v>1</v>
      </c>
      <c r="N240" s="173" t="s">
        <v>39</v>
      </c>
      <c r="O240" s="60"/>
      <c r="P240" s="174">
        <f t="shared" si="36"/>
        <v>0</v>
      </c>
      <c r="Q240" s="174">
        <v>0</v>
      </c>
      <c r="R240" s="174">
        <f t="shared" si="37"/>
        <v>0</v>
      </c>
      <c r="S240" s="174">
        <v>0</v>
      </c>
      <c r="T240" s="175">
        <f t="shared" si="3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180</v>
      </c>
      <c r="AT240" s="176" t="s">
        <v>176</v>
      </c>
      <c r="AU240" s="176" t="s">
        <v>81</v>
      </c>
      <c r="AY240" s="16" t="s">
        <v>173</v>
      </c>
      <c r="BE240" s="177">
        <f t="shared" si="39"/>
        <v>0</v>
      </c>
      <c r="BF240" s="177">
        <f t="shared" si="40"/>
        <v>0</v>
      </c>
      <c r="BG240" s="177">
        <f t="shared" si="41"/>
        <v>0</v>
      </c>
      <c r="BH240" s="177">
        <f t="shared" si="42"/>
        <v>0</v>
      </c>
      <c r="BI240" s="177">
        <f t="shared" si="43"/>
        <v>0</v>
      </c>
      <c r="BJ240" s="16" t="s">
        <v>151</v>
      </c>
      <c r="BK240" s="177">
        <f t="shared" si="44"/>
        <v>0</v>
      </c>
      <c r="BL240" s="16" t="s">
        <v>180</v>
      </c>
      <c r="BM240" s="176" t="s">
        <v>799</v>
      </c>
    </row>
    <row r="241" spans="1:65" s="2" customFormat="1" ht="21.75" customHeight="1">
      <c r="A241" s="31"/>
      <c r="B241" s="129"/>
      <c r="C241" s="164" t="s">
        <v>756</v>
      </c>
      <c r="D241" s="164" t="s">
        <v>176</v>
      </c>
      <c r="E241" s="165" t="s">
        <v>2302</v>
      </c>
      <c r="F241" s="166" t="s">
        <v>2303</v>
      </c>
      <c r="G241" s="167" t="s">
        <v>1</v>
      </c>
      <c r="H241" s="168">
        <v>0</v>
      </c>
      <c r="I241" s="169"/>
      <c r="J241" s="170">
        <f t="shared" si="35"/>
        <v>0</v>
      </c>
      <c r="K241" s="171"/>
      <c r="L241" s="32"/>
      <c r="M241" s="172" t="s">
        <v>1</v>
      </c>
      <c r="N241" s="173" t="s">
        <v>39</v>
      </c>
      <c r="O241" s="60"/>
      <c r="P241" s="174">
        <f t="shared" si="36"/>
        <v>0</v>
      </c>
      <c r="Q241" s="174">
        <v>0</v>
      </c>
      <c r="R241" s="174">
        <f t="shared" si="37"/>
        <v>0</v>
      </c>
      <c r="S241" s="174">
        <v>0</v>
      </c>
      <c r="T241" s="175">
        <f t="shared" si="3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180</v>
      </c>
      <c r="AT241" s="176" t="s">
        <v>176</v>
      </c>
      <c r="AU241" s="176" t="s">
        <v>81</v>
      </c>
      <c r="AY241" s="16" t="s">
        <v>173</v>
      </c>
      <c r="BE241" s="177">
        <f t="shared" si="39"/>
        <v>0</v>
      </c>
      <c r="BF241" s="177">
        <f t="shared" si="40"/>
        <v>0</v>
      </c>
      <c r="BG241" s="177">
        <f t="shared" si="41"/>
        <v>0</v>
      </c>
      <c r="BH241" s="177">
        <f t="shared" si="42"/>
        <v>0</v>
      </c>
      <c r="BI241" s="177">
        <f t="shared" si="43"/>
        <v>0</v>
      </c>
      <c r="BJ241" s="16" t="s">
        <v>151</v>
      </c>
      <c r="BK241" s="177">
        <f t="shared" si="44"/>
        <v>0</v>
      </c>
      <c r="BL241" s="16" t="s">
        <v>180</v>
      </c>
      <c r="BM241" s="176" t="s">
        <v>803</v>
      </c>
    </row>
    <row r="242" spans="1:65" s="2" customFormat="1" ht="16.5" customHeight="1">
      <c r="A242" s="31"/>
      <c r="B242" s="129"/>
      <c r="C242" s="164" t="s">
        <v>378</v>
      </c>
      <c r="D242" s="164" t="s">
        <v>176</v>
      </c>
      <c r="E242" s="165" t="s">
        <v>2437</v>
      </c>
      <c r="F242" s="166" t="s">
        <v>2438</v>
      </c>
      <c r="G242" s="167" t="s">
        <v>179</v>
      </c>
      <c r="H242" s="168">
        <v>4</v>
      </c>
      <c r="I242" s="169"/>
      <c r="J242" s="170">
        <f t="shared" si="35"/>
        <v>0</v>
      </c>
      <c r="K242" s="171"/>
      <c r="L242" s="32"/>
      <c r="M242" s="172" t="s">
        <v>1</v>
      </c>
      <c r="N242" s="173" t="s">
        <v>39</v>
      </c>
      <c r="O242" s="60"/>
      <c r="P242" s="174">
        <f t="shared" si="36"/>
        <v>0</v>
      </c>
      <c r="Q242" s="174">
        <v>0</v>
      </c>
      <c r="R242" s="174">
        <f t="shared" si="37"/>
        <v>0</v>
      </c>
      <c r="S242" s="174">
        <v>0</v>
      </c>
      <c r="T242" s="175">
        <f t="shared" si="3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180</v>
      </c>
      <c r="AT242" s="176" t="s">
        <v>176</v>
      </c>
      <c r="AU242" s="176" t="s">
        <v>81</v>
      </c>
      <c r="AY242" s="16" t="s">
        <v>173</v>
      </c>
      <c r="BE242" s="177">
        <f t="shared" si="39"/>
        <v>0</v>
      </c>
      <c r="BF242" s="177">
        <f t="shared" si="40"/>
        <v>0</v>
      </c>
      <c r="BG242" s="177">
        <f t="shared" si="41"/>
        <v>0</v>
      </c>
      <c r="BH242" s="177">
        <f t="shared" si="42"/>
        <v>0</v>
      </c>
      <c r="BI242" s="177">
        <f t="shared" si="43"/>
        <v>0</v>
      </c>
      <c r="BJ242" s="16" t="s">
        <v>151</v>
      </c>
      <c r="BK242" s="177">
        <f t="shared" si="44"/>
        <v>0</v>
      </c>
      <c r="BL242" s="16" t="s">
        <v>180</v>
      </c>
      <c r="BM242" s="176" t="s">
        <v>807</v>
      </c>
    </row>
    <row r="243" spans="1:65" s="2" customFormat="1" ht="16.5" customHeight="1">
      <c r="A243" s="31"/>
      <c r="B243" s="129"/>
      <c r="C243" s="164" t="s">
        <v>761</v>
      </c>
      <c r="D243" s="164" t="s">
        <v>176</v>
      </c>
      <c r="E243" s="165" t="s">
        <v>2370</v>
      </c>
      <c r="F243" s="166" t="s">
        <v>2307</v>
      </c>
      <c r="G243" s="167" t="s">
        <v>179</v>
      </c>
      <c r="H243" s="168">
        <v>4</v>
      </c>
      <c r="I243" s="169"/>
      <c r="J243" s="170">
        <f t="shared" si="35"/>
        <v>0</v>
      </c>
      <c r="K243" s="171"/>
      <c r="L243" s="32"/>
      <c r="M243" s="172" t="s">
        <v>1</v>
      </c>
      <c r="N243" s="173" t="s">
        <v>39</v>
      </c>
      <c r="O243" s="60"/>
      <c r="P243" s="174">
        <f t="shared" si="36"/>
        <v>0</v>
      </c>
      <c r="Q243" s="174">
        <v>0</v>
      </c>
      <c r="R243" s="174">
        <f t="shared" si="37"/>
        <v>0</v>
      </c>
      <c r="S243" s="174">
        <v>0</v>
      </c>
      <c r="T243" s="175">
        <f t="shared" si="3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180</v>
      </c>
      <c r="AT243" s="176" t="s">
        <v>176</v>
      </c>
      <c r="AU243" s="176" t="s">
        <v>81</v>
      </c>
      <c r="AY243" s="16" t="s">
        <v>173</v>
      </c>
      <c r="BE243" s="177">
        <f t="shared" si="39"/>
        <v>0</v>
      </c>
      <c r="BF243" s="177">
        <f t="shared" si="40"/>
        <v>0</v>
      </c>
      <c r="BG243" s="177">
        <f t="shared" si="41"/>
        <v>0</v>
      </c>
      <c r="BH243" s="177">
        <f t="shared" si="42"/>
        <v>0</v>
      </c>
      <c r="BI243" s="177">
        <f t="shared" si="43"/>
        <v>0</v>
      </c>
      <c r="BJ243" s="16" t="s">
        <v>151</v>
      </c>
      <c r="BK243" s="177">
        <f t="shared" si="44"/>
        <v>0</v>
      </c>
      <c r="BL243" s="16" t="s">
        <v>180</v>
      </c>
      <c r="BM243" s="176" t="s">
        <v>655</v>
      </c>
    </row>
    <row r="244" spans="1:65" s="2" customFormat="1" ht="33" customHeight="1">
      <c r="A244" s="31"/>
      <c r="B244" s="129"/>
      <c r="C244" s="164" t="s">
        <v>382</v>
      </c>
      <c r="D244" s="164" t="s">
        <v>176</v>
      </c>
      <c r="E244" s="165" t="s">
        <v>2439</v>
      </c>
      <c r="F244" s="166" t="s">
        <v>2440</v>
      </c>
      <c r="G244" s="167" t="s">
        <v>179</v>
      </c>
      <c r="H244" s="168">
        <v>8</v>
      </c>
      <c r="I244" s="169"/>
      <c r="J244" s="170">
        <f t="shared" si="35"/>
        <v>0</v>
      </c>
      <c r="K244" s="171"/>
      <c r="L244" s="32"/>
      <c r="M244" s="172" t="s">
        <v>1</v>
      </c>
      <c r="N244" s="173" t="s">
        <v>39</v>
      </c>
      <c r="O244" s="60"/>
      <c r="P244" s="174">
        <f t="shared" si="36"/>
        <v>0</v>
      </c>
      <c r="Q244" s="174">
        <v>0</v>
      </c>
      <c r="R244" s="174">
        <f t="shared" si="37"/>
        <v>0</v>
      </c>
      <c r="S244" s="174">
        <v>0</v>
      </c>
      <c r="T244" s="175">
        <f t="shared" si="3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180</v>
      </c>
      <c r="AT244" s="176" t="s">
        <v>176</v>
      </c>
      <c r="AU244" s="176" t="s">
        <v>81</v>
      </c>
      <c r="AY244" s="16" t="s">
        <v>173</v>
      </c>
      <c r="BE244" s="177">
        <f t="shared" si="39"/>
        <v>0</v>
      </c>
      <c r="BF244" s="177">
        <f t="shared" si="40"/>
        <v>0</v>
      </c>
      <c r="BG244" s="177">
        <f t="shared" si="41"/>
        <v>0</v>
      </c>
      <c r="BH244" s="177">
        <f t="shared" si="42"/>
        <v>0</v>
      </c>
      <c r="BI244" s="177">
        <f t="shared" si="43"/>
        <v>0</v>
      </c>
      <c r="BJ244" s="16" t="s">
        <v>151</v>
      </c>
      <c r="BK244" s="177">
        <f t="shared" si="44"/>
        <v>0</v>
      </c>
      <c r="BL244" s="16" t="s">
        <v>180</v>
      </c>
      <c r="BM244" s="176" t="s">
        <v>811</v>
      </c>
    </row>
    <row r="245" spans="1:65" s="2" customFormat="1" ht="16.5" customHeight="1">
      <c r="A245" s="31"/>
      <c r="B245" s="129"/>
      <c r="C245" s="164" t="s">
        <v>772</v>
      </c>
      <c r="D245" s="164" t="s">
        <v>176</v>
      </c>
      <c r="E245" s="165" t="s">
        <v>2441</v>
      </c>
      <c r="F245" s="166" t="s">
        <v>2442</v>
      </c>
      <c r="G245" s="167" t="s">
        <v>1807</v>
      </c>
      <c r="H245" s="168">
        <v>1</v>
      </c>
      <c r="I245" s="169"/>
      <c r="J245" s="170">
        <f t="shared" si="35"/>
        <v>0</v>
      </c>
      <c r="K245" s="171"/>
      <c r="L245" s="32"/>
      <c r="M245" s="172" t="s">
        <v>1</v>
      </c>
      <c r="N245" s="173" t="s">
        <v>39</v>
      </c>
      <c r="O245" s="60"/>
      <c r="P245" s="174">
        <f t="shared" si="36"/>
        <v>0</v>
      </c>
      <c r="Q245" s="174">
        <v>0</v>
      </c>
      <c r="R245" s="174">
        <f t="shared" si="37"/>
        <v>0</v>
      </c>
      <c r="S245" s="174">
        <v>0</v>
      </c>
      <c r="T245" s="175">
        <f t="shared" si="3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180</v>
      </c>
      <c r="AT245" s="176" t="s">
        <v>176</v>
      </c>
      <c r="AU245" s="176" t="s">
        <v>81</v>
      </c>
      <c r="AY245" s="16" t="s">
        <v>173</v>
      </c>
      <c r="BE245" s="177">
        <f t="shared" si="39"/>
        <v>0</v>
      </c>
      <c r="BF245" s="177">
        <f t="shared" si="40"/>
        <v>0</v>
      </c>
      <c r="BG245" s="177">
        <f t="shared" si="41"/>
        <v>0</v>
      </c>
      <c r="BH245" s="177">
        <f t="shared" si="42"/>
        <v>0</v>
      </c>
      <c r="BI245" s="177">
        <f t="shared" si="43"/>
        <v>0</v>
      </c>
      <c r="BJ245" s="16" t="s">
        <v>151</v>
      </c>
      <c r="BK245" s="177">
        <f t="shared" si="44"/>
        <v>0</v>
      </c>
      <c r="BL245" s="16" t="s">
        <v>180</v>
      </c>
      <c r="BM245" s="176" t="s">
        <v>814</v>
      </c>
    </row>
    <row r="246" spans="1:65" s="2" customFormat="1" ht="24.2" customHeight="1">
      <c r="A246" s="31"/>
      <c r="B246" s="129"/>
      <c r="C246" s="164" t="s">
        <v>388</v>
      </c>
      <c r="D246" s="164" t="s">
        <v>176</v>
      </c>
      <c r="E246" s="165" t="s">
        <v>2443</v>
      </c>
      <c r="F246" s="166" t="s">
        <v>2444</v>
      </c>
      <c r="G246" s="167" t="s">
        <v>1807</v>
      </c>
      <c r="H246" s="168">
        <v>1</v>
      </c>
      <c r="I246" s="169"/>
      <c r="J246" s="170">
        <f t="shared" si="35"/>
        <v>0</v>
      </c>
      <c r="K246" s="171"/>
      <c r="L246" s="32"/>
      <c r="M246" s="172" t="s">
        <v>1</v>
      </c>
      <c r="N246" s="173" t="s">
        <v>39</v>
      </c>
      <c r="O246" s="60"/>
      <c r="P246" s="174">
        <f t="shared" si="36"/>
        <v>0</v>
      </c>
      <c r="Q246" s="174">
        <v>0</v>
      </c>
      <c r="R246" s="174">
        <f t="shared" si="37"/>
        <v>0</v>
      </c>
      <c r="S246" s="174">
        <v>0</v>
      </c>
      <c r="T246" s="175">
        <f t="shared" si="3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180</v>
      </c>
      <c r="AT246" s="176" t="s">
        <v>176</v>
      </c>
      <c r="AU246" s="176" t="s">
        <v>81</v>
      </c>
      <c r="AY246" s="16" t="s">
        <v>173</v>
      </c>
      <c r="BE246" s="177">
        <f t="shared" si="39"/>
        <v>0</v>
      </c>
      <c r="BF246" s="177">
        <f t="shared" si="40"/>
        <v>0</v>
      </c>
      <c r="BG246" s="177">
        <f t="shared" si="41"/>
        <v>0</v>
      </c>
      <c r="BH246" s="177">
        <f t="shared" si="42"/>
        <v>0</v>
      </c>
      <c r="BI246" s="177">
        <f t="shared" si="43"/>
        <v>0</v>
      </c>
      <c r="BJ246" s="16" t="s">
        <v>151</v>
      </c>
      <c r="BK246" s="177">
        <f t="shared" si="44"/>
        <v>0</v>
      </c>
      <c r="BL246" s="16" t="s">
        <v>180</v>
      </c>
      <c r="BM246" s="176" t="s">
        <v>820</v>
      </c>
    </row>
    <row r="247" spans="1:65" s="12" customFormat="1" ht="25.9" customHeight="1">
      <c r="B247" s="151"/>
      <c r="D247" s="152" t="s">
        <v>72</v>
      </c>
      <c r="E247" s="153" t="s">
        <v>2445</v>
      </c>
      <c r="F247" s="153" t="s">
        <v>2446</v>
      </c>
      <c r="I247" s="154"/>
      <c r="J247" s="155">
        <f>BK247</f>
        <v>0</v>
      </c>
      <c r="L247" s="151"/>
      <c r="M247" s="156"/>
      <c r="N247" s="157"/>
      <c r="O247" s="157"/>
      <c r="P247" s="158">
        <f>SUM(P248:P257)</f>
        <v>0</v>
      </c>
      <c r="Q247" s="157"/>
      <c r="R247" s="158">
        <f>SUM(R248:R257)</f>
        <v>0</v>
      </c>
      <c r="S247" s="157"/>
      <c r="T247" s="159">
        <f>SUM(T248:T257)</f>
        <v>0</v>
      </c>
      <c r="AR247" s="152" t="s">
        <v>81</v>
      </c>
      <c r="AT247" s="160" t="s">
        <v>72</v>
      </c>
      <c r="AU247" s="160" t="s">
        <v>73</v>
      </c>
      <c r="AY247" s="152" t="s">
        <v>173</v>
      </c>
      <c r="BK247" s="161">
        <f>SUM(BK248:BK257)</f>
        <v>0</v>
      </c>
    </row>
    <row r="248" spans="1:65" s="2" customFormat="1" ht="16.5" customHeight="1">
      <c r="A248" s="31"/>
      <c r="B248" s="129"/>
      <c r="C248" s="164" t="s">
        <v>784</v>
      </c>
      <c r="D248" s="164" t="s">
        <v>176</v>
      </c>
      <c r="E248" s="165" t="s">
        <v>2447</v>
      </c>
      <c r="F248" s="166" t="s">
        <v>2448</v>
      </c>
      <c r="G248" s="167" t="s">
        <v>245</v>
      </c>
      <c r="H248" s="168">
        <v>1</v>
      </c>
      <c r="I248" s="169"/>
      <c r="J248" s="170">
        <f t="shared" ref="J248:J257" si="45">ROUND(I248*H248,2)</f>
        <v>0</v>
      </c>
      <c r="K248" s="171"/>
      <c r="L248" s="32"/>
      <c r="M248" s="172" t="s">
        <v>1</v>
      </c>
      <c r="N248" s="173" t="s">
        <v>39</v>
      </c>
      <c r="O248" s="60"/>
      <c r="P248" s="174">
        <f t="shared" ref="P248:P257" si="46">O248*H248</f>
        <v>0</v>
      </c>
      <c r="Q248" s="174">
        <v>0</v>
      </c>
      <c r="R248" s="174">
        <f t="shared" ref="R248:R257" si="47">Q248*H248</f>
        <v>0</v>
      </c>
      <c r="S248" s="174">
        <v>0</v>
      </c>
      <c r="T248" s="175">
        <f t="shared" ref="T248:T257" si="48"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76" t="s">
        <v>180</v>
      </c>
      <c r="AT248" s="176" t="s">
        <v>176</v>
      </c>
      <c r="AU248" s="176" t="s">
        <v>81</v>
      </c>
      <c r="AY248" s="16" t="s">
        <v>173</v>
      </c>
      <c r="BE248" s="177">
        <f t="shared" ref="BE248:BE257" si="49">IF(N248="základná",J248,0)</f>
        <v>0</v>
      </c>
      <c r="BF248" s="177">
        <f t="shared" ref="BF248:BF257" si="50">IF(N248="znížená",J248,0)</f>
        <v>0</v>
      </c>
      <c r="BG248" s="177">
        <f t="shared" ref="BG248:BG257" si="51">IF(N248="zákl. prenesená",J248,0)</f>
        <v>0</v>
      </c>
      <c r="BH248" s="177">
        <f t="shared" ref="BH248:BH257" si="52">IF(N248="zníž. prenesená",J248,0)</f>
        <v>0</v>
      </c>
      <c r="BI248" s="177">
        <f t="shared" ref="BI248:BI257" si="53">IF(N248="nulová",J248,0)</f>
        <v>0</v>
      </c>
      <c r="BJ248" s="16" t="s">
        <v>151</v>
      </c>
      <c r="BK248" s="177">
        <f t="shared" ref="BK248:BK257" si="54">ROUND(I248*H248,2)</f>
        <v>0</v>
      </c>
      <c r="BL248" s="16" t="s">
        <v>180</v>
      </c>
      <c r="BM248" s="176" t="s">
        <v>823</v>
      </c>
    </row>
    <row r="249" spans="1:65" s="2" customFormat="1" ht="16.5" customHeight="1">
      <c r="A249" s="31"/>
      <c r="B249" s="129"/>
      <c r="C249" s="164" t="s">
        <v>393</v>
      </c>
      <c r="D249" s="164" t="s">
        <v>176</v>
      </c>
      <c r="E249" s="165" t="s">
        <v>2449</v>
      </c>
      <c r="F249" s="166" t="s">
        <v>2450</v>
      </c>
      <c r="G249" s="167" t="s">
        <v>245</v>
      </c>
      <c r="H249" s="168">
        <v>2</v>
      </c>
      <c r="I249" s="169"/>
      <c r="J249" s="170">
        <f t="shared" si="45"/>
        <v>0</v>
      </c>
      <c r="K249" s="171"/>
      <c r="L249" s="32"/>
      <c r="M249" s="172" t="s">
        <v>1</v>
      </c>
      <c r="N249" s="173" t="s">
        <v>39</v>
      </c>
      <c r="O249" s="60"/>
      <c r="P249" s="174">
        <f t="shared" si="46"/>
        <v>0</v>
      </c>
      <c r="Q249" s="174">
        <v>0</v>
      </c>
      <c r="R249" s="174">
        <f t="shared" si="47"/>
        <v>0</v>
      </c>
      <c r="S249" s="174">
        <v>0</v>
      </c>
      <c r="T249" s="175">
        <f t="shared" si="48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180</v>
      </c>
      <c r="AT249" s="176" t="s">
        <v>176</v>
      </c>
      <c r="AU249" s="176" t="s">
        <v>81</v>
      </c>
      <c r="AY249" s="16" t="s">
        <v>173</v>
      </c>
      <c r="BE249" s="177">
        <f t="shared" si="49"/>
        <v>0</v>
      </c>
      <c r="BF249" s="177">
        <f t="shared" si="50"/>
        <v>0</v>
      </c>
      <c r="BG249" s="177">
        <f t="shared" si="51"/>
        <v>0</v>
      </c>
      <c r="BH249" s="177">
        <f t="shared" si="52"/>
        <v>0</v>
      </c>
      <c r="BI249" s="177">
        <f t="shared" si="53"/>
        <v>0</v>
      </c>
      <c r="BJ249" s="16" t="s">
        <v>151</v>
      </c>
      <c r="BK249" s="177">
        <f t="shared" si="54"/>
        <v>0</v>
      </c>
      <c r="BL249" s="16" t="s">
        <v>180</v>
      </c>
      <c r="BM249" s="176" t="s">
        <v>828</v>
      </c>
    </row>
    <row r="250" spans="1:65" s="2" customFormat="1" ht="24.2" customHeight="1">
      <c r="A250" s="31"/>
      <c r="B250" s="129"/>
      <c r="C250" s="164" t="s">
        <v>793</v>
      </c>
      <c r="D250" s="164" t="s">
        <v>176</v>
      </c>
      <c r="E250" s="165" t="s">
        <v>2451</v>
      </c>
      <c r="F250" s="166" t="s">
        <v>2452</v>
      </c>
      <c r="G250" s="167" t="s">
        <v>245</v>
      </c>
      <c r="H250" s="168">
        <v>1</v>
      </c>
      <c r="I250" s="169"/>
      <c r="J250" s="170">
        <f t="shared" si="45"/>
        <v>0</v>
      </c>
      <c r="K250" s="171"/>
      <c r="L250" s="32"/>
      <c r="M250" s="172" t="s">
        <v>1</v>
      </c>
      <c r="N250" s="173" t="s">
        <v>39</v>
      </c>
      <c r="O250" s="60"/>
      <c r="P250" s="174">
        <f t="shared" si="46"/>
        <v>0</v>
      </c>
      <c r="Q250" s="174">
        <v>0</v>
      </c>
      <c r="R250" s="174">
        <f t="shared" si="47"/>
        <v>0</v>
      </c>
      <c r="S250" s="174">
        <v>0</v>
      </c>
      <c r="T250" s="175">
        <f t="shared" si="4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180</v>
      </c>
      <c r="AT250" s="176" t="s">
        <v>176</v>
      </c>
      <c r="AU250" s="176" t="s">
        <v>81</v>
      </c>
      <c r="AY250" s="16" t="s">
        <v>173</v>
      </c>
      <c r="BE250" s="177">
        <f t="shared" si="49"/>
        <v>0</v>
      </c>
      <c r="BF250" s="177">
        <f t="shared" si="50"/>
        <v>0</v>
      </c>
      <c r="BG250" s="177">
        <f t="shared" si="51"/>
        <v>0</v>
      </c>
      <c r="BH250" s="177">
        <f t="shared" si="52"/>
        <v>0</v>
      </c>
      <c r="BI250" s="177">
        <f t="shared" si="53"/>
        <v>0</v>
      </c>
      <c r="BJ250" s="16" t="s">
        <v>151</v>
      </c>
      <c r="BK250" s="177">
        <f t="shared" si="54"/>
        <v>0</v>
      </c>
      <c r="BL250" s="16" t="s">
        <v>180</v>
      </c>
      <c r="BM250" s="176" t="s">
        <v>831</v>
      </c>
    </row>
    <row r="251" spans="1:65" s="2" customFormat="1" ht="24.2" customHeight="1">
      <c r="A251" s="31"/>
      <c r="B251" s="129"/>
      <c r="C251" s="164" t="s">
        <v>397</v>
      </c>
      <c r="D251" s="164" t="s">
        <v>176</v>
      </c>
      <c r="E251" s="165" t="s">
        <v>2453</v>
      </c>
      <c r="F251" s="166" t="s">
        <v>2454</v>
      </c>
      <c r="G251" s="167" t="s">
        <v>245</v>
      </c>
      <c r="H251" s="168">
        <v>1</v>
      </c>
      <c r="I251" s="169"/>
      <c r="J251" s="170">
        <f t="shared" si="45"/>
        <v>0</v>
      </c>
      <c r="K251" s="171"/>
      <c r="L251" s="32"/>
      <c r="M251" s="172" t="s">
        <v>1</v>
      </c>
      <c r="N251" s="173" t="s">
        <v>39</v>
      </c>
      <c r="O251" s="60"/>
      <c r="P251" s="174">
        <f t="shared" si="46"/>
        <v>0</v>
      </c>
      <c r="Q251" s="174">
        <v>0</v>
      </c>
      <c r="R251" s="174">
        <f t="shared" si="47"/>
        <v>0</v>
      </c>
      <c r="S251" s="174">
        <v>0</v>
      </c>
      <c r="T251" s="175">
        <f t="shared" si="4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180</v>
      </c>
      <c r="AT251" s="176" t="s">
        <v>176</v>
      </c>
      <c r="AU251" s="176" t="s">
        <v>81</v>
      </c>
      <c r="AY251" s="16" t="s">
        <v>173</v>
      </c>
      <c r="BE251" s="177">
        <f t="shared" si="49"/>
        <v>0</v>
      </c>
      <c r="BF251" s="177">
        <f t="shared" si="50"/>
        <v>0</v>
      </c>
      <c r="BG251" s="177">
        <f t="shared" si="51"/>
        <v>0</v>
      </c>
      <c r="BH251" s="177">
        <f t="shared" si="52"/>
        <v>0</v>
      </c>
      <c r="BI251" s="177">
        <f t="shared" si="53"/>
        <v>0</v>
      </c>
      <c r="BJ251" s="16" t="s">
        <v>151</v>
      </c>
      <c r="BK251" s="177">
        <f t="shared" si="54"/>
        <v>0</v>
      </c>
      <c r="BL251" s="16" t="s">
        <v>180</v>
      </c>
      <c r="BM251" s="176" t="s">
        <v>1213</v>
      </c>
    </row>
    <row r="252" spans="1:65" s="2" customFormat="1" ht="21.75" customHeight="1">
      <c r="A252" s="31"/>
      <c r="B252" s="129"/>
      <c r="C252" s="164" t="s">
        <v>800</v>
      </c>
      <c r="D252" s="164" t="s">
        <v>176</v>
      </c>
      <c r="E252" s="165" t="s">
        <v>2302</v>
      </c>
      <c r="F252" s="166" t="s">
        <v>2303</v>
      </c>
      <c r="G252" s="167" t="s">
        <v>1</v>
      </c>
      <c r="H252" s="168">
        <v>0</v>
      </c>
      <c r="I252" s="169"/>
      <c r="J252" s="170">
        <f t="shared" si="45"/>
        <v>0</v>
      </c>
      <c r="K252" s="171"/>
      <c r="L252" s="32"/>
      <c r="M252" s="172" t="s">
        <v>1</v>
      </c>
      <c r="N252" s="173" t="s">
        <v>39</v>
      </c>
      <c r="O252" s="60"/>
      <c r="P252" s="174">
        <f t="shared" si="46"/>
        <v>0</v>
      </c>
      <c r="Q252" s="174">
        <v>0</v>
      </c>
      <c r="R252" s="174">
        <f t="shared" si="47"/>
        <v>0</v>
      </c>
      <c r="S252" s="174">
        <v>0</v>
      </c>
      <c r="T252" s="175">
        <f t="shared" si="4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180</v>
      </c>
      <c r="AT252" s="176" t="s">
        <v>176</v>
      </c>
      <c r="AU252" s="176" t="s">
        <v>81</v>
      </c>
      <c r="AY252" s="16" t="s">
        <v>173</v>
      </c>
      <c r="BE252" s="177">
        <f t="shared" si="49"/>
        <v>0</v>
      </c>
      <c r="BF252" s="177">
        <f t="shared" si="50"/>
        <v>0</v>
      </c>
      <c r="BG252" s="177">
        <f t="shared" si="51"/>
        <v>0</v>
      </c>
      <c r="BH252" s="177">
        <f t="shared" si="52"/>
        <v>0</v>
      </c>
      <c r="BI252" s="177">
        <f t="shared" si="53"/>
        <v>0</v>
      </c>
      <c r="BJ252" s="16" t="s">
        <v>151</v>
      </c>
      <c r="BK252" s="177">
        <f t="shared" si="54"/>
        <v>0</v>
      </c>
      <c r="BL252" s="16" t="s">
        <v>180</v>
      </c>
      <c r="BM252" s="176" t="s">
        <v>1224</v>
      </c>
    </row>
    <row r="253" spans="1:65" s="2" customFormat="1" ht="16.5" customHeight="1">
      <c r="A253" s="31"/>
      <c r="B253" s="129"/>
      <c r="C253" s="164" t="s">
        <v>402</v>
      </c>
      <c r="D253" s="164" t="s">
        <v>176</v>
      </c>
      <c r="E253" s="165" t="s">
        <v>2304</v>
      </c>
      <c r="F253" s="166" t="s">
        <v>2305</v>
      </c>
      <c r="G253" s="167" t="s">
        <v>179</v>
      </c>
      <c r="H253" s="168">
        <v>44</v>
      </c>
      <c r="I253" s="169"/>
      <c r="J253" s="170">
        <f t="shared" si="45"/>
        <v>0</v>
      </c>
      <c r="K253" s="171"/>
      <c r="L253" s="32"/>
      <c r="M253" s="172" t="s">
        <v>1</v>
      </c>
      <c r="N253" s="173" t="s">
        <v>39</v>
      </c>
      <c r="O253" s="60"/>
      <c r="P253" s="174">
        <f t="shared" si="46"/>
        <v>0</v>
      </c>
      <c r="Q253" s="174">
        <v>0</v>
      </c>
      <c r="R253" s="174">
        <f t="shared" si="47"/>
        <v>0</v>
      </c>
      <c r="S253" s="174">
        <v>0</v>
      </c>
      <c r="T253" s="175">
        <f t="shared" si="4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180</v>
      </c>
      <c r="AT253" s="176" t="s">
        <v>176</v>
      </c>
      <c r="AU253" s="176" t="s">
        <v>81</v>
      </c>
      <c r="AY253" s="16" t="s">
        <v>173</v>
      </c>
      <c r="BE253" s="177">
        <f t="shared" si="49"/>
        <v>0</v>
      </c>
      <c r="BF253" s="177">
        <f t="shared" si="50"/>
        <v>0</v>
      </c>
      <c r="BG253" s="177">
        <f t="shared" si="51"/>
        <v>0</v>
      </c>
      <c r="BH253" s="177">
        <f t="shared" si="52"/>
        <v>0</v>
      </c>
      <c r="BI253" s="177">
        <f t="shared" si="53"/>
        <v>0</v>
      </c>
      <c r="BJ253" s="16" t="s">
        <v>151</v>
      </c>
      <c r="BK253" s="177">
        <f t="shared" si="54"/>
        <v>0</v>
      </c>
      <c r="BL253" s="16" t="s">
        <v>180</v>
      </c>
      <c r="BM253" s="176" t="s">
        <v>1236</v>
      </c>
    </row>
    <row r="254" spans="1:65" s="2" customFormat="1" ht="16.5" customHeight="1">
      <c r="A254" s="31"/>
      <c r="B254" s="129"/>
      <c r="C254" s="164" t="s">
        <v>808</v>
      </c>
      <c r="D254" s="164" t="s">
        <v>176</v>
      </c>
      <c r="E254" s="165" t="s">
        <v>2306</v>
      </c>
      <c r="F254" s="166" t="s">
        <v>2307</v>
      </c>
      <c r="G254" s="167" t="s">
        <v>179</v>
      </c>
      <c r="H254" s="168">
        <v>31</v>
      </c>
      <c r="I254" s="169"/>
      <c r="J254" s="170">
        <f t="shared" si="45"/>
        <v>0</v>
      </c>
      <c r="K254" s="171"/>
      <c r="L254" s="32"/>
      <c r="M254" s="172" t="s">
        <v>1</v>
      </c>
      <c r="N254" s="173" t="s">
        <v>39</v>
      </c>
      <c r="O254" s="60"/>
      <c r="P254" s="174">
        <f t="shared" si="46"/>
        <v>0</v>
      </c>
      <c r="Q254" s="174">
        <v>0</v>
      </c>
      <c r="R254" s="174">
        <f t="shared" si="47"/>
        <v>0</v>
      </c>
      <c r="S254" s="174">
        <v>0</v>
      </c>
      <c r="T254" s="175">
        <f t="shared" si="4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180</v>
      </c>
      <c r="AT254" s="176" t="s">
        <v>176</v>
      </c>
      <c r="AU254" s="176" t="s">
        <v>81</v>
      </c>
      <c r="AY254" s="16" t="s">
        <v>173</v>
      </c>
      <c r="BE254" s="177">
        <f t="shared" si="49"/>
        <v>0</v>
      </c>
      <c r="BF254" s="177">
        <f t="shared" si="50"/>
        <v>0</v>
      </c>
      <c r="BG254" s="177">
        <f t="shared" si="51"/>
        <v>0</v>
      </c>
      <c r="BH254" s="177">
        <f t="shared" si="52"/>
        <v>0</v>
      </c>
      <c r="BI254" s="177">
        <f t="shared" si="53"/>
        <v>0</v>
      </c>
      <c r="BJ254" s="16" t="s">
        <v>151</v>
      </c>
      <c r="BK254" s="177">
        <f t="shared" si="54"/>
        <v>0</v>
      </c>
      <c r="BL254" s="16" t="s">
        <v>180</v>
      </c>
      <c r="BM254" s="176" t="s">
        <v>1244</v>
      </c>
    </row>
    <row r="255" spans="1:65" s="2" customFormat="1" ht="33" customHeight="1">
      <c r="A255" s="31"/>
      <c r="B255" s="129"/>
      <c r="C255" s="164" t="s">
        <v>406</v>
      </c>
      <c r="D255" s="164" t="s">
        <v>176</v>
      </c>
      <c r="E255" s="165" t="s">
        <v>2439</v>
      </c>
      <c r="F255" s="166" t="s">
        <v>2440</v>
      </c>
      <c r="G255" s="167" t="s">
        <v>179</v>
      </c>
      <c r="H255" s="168">
        <v>38</v>
      </c>
      <c r="I255" s="169"/>
      <c r="J255" s="170">
        <f t="shared" si="45"/>
        <v>0</v>
      </c>
      <c r="K255" s="171"/>
      <c r="L255" s="32"/>
      <c r="M255" s="172" t="s">
        <v>1</v>
      </c>
      <c r="N255" s="173" t="s">
        <v>39</v>
      </c>
      <c r="O255" s="60"/>
      <c r="P255" s="174">
        <f t="shared" si="46"/>
        <v>0</v>
      </c>
      <c r="Q255" s="174">
        <v>0</v>
      </c>
      <c r="R255" s="174">
        <f t="shared" si="47"/>
        <v>0</v>
      </c>
      <c r="S255" s="174">
        <v>0</v>
      </c>
      <c r="T255" s="175">
        <f t="shared" si="4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180</v>
      </c>
      <c r="AT255" s="176" t="s">
        <v>176</v>
      </c>
      <c r="AU255" s="176" t="s">
        <v>81</v>
      </c>
      <c r="AY255" s="16" t="s">
        <v>173</v>
      </c>
      <c r="BE255" s="177">
        <f t="shared" si="49"/>
        <v>0</v>
      </c>
      <c r="BF255" s="177">
        <f t="shared" si="50"/>
        <v>0</v>
      </c>
      <c r="BG255" s="177">
        <f t="shared" si="51"/>
        <v>0</v>
      </c>
      <c r="BH255" s="177">
        <f t="shared" si="52"/>
        <v>0</v>
      </c>
      <c r="BI255" s="177">
        <f t="shared" si="53"/>
        <v>0</v>
      </c>
      <c r="BJ255" s="16" t="s">
        <v>151</v>
      </c>
      <c r="BK255" s="177">
        <f t="shared" si="54"/>
        <v>0</v>
      </c>
      <c r="BL255" s="16" t="s">
        <v>180</v>
      </c>
      <c r="BM255" s="176" t="s">
        <v>1254</v>
      </c>
    </row>
    <row r="256" spans="1:65" s="2" customFormat="1" ht="16.5" customHeight="1">
      <c r="A256" s="31"/>
      <c r="B256" s="129"/>
      <c r="C256" s="164" t="s">
        <v>817</v>
      </c>
      <c r="D256" s="164" t="s">
        <v>176</v>
      </c>
      <c r="E256" s="165" t="s">
        <v>2455</v>
      </c>
      <c r="F256" s="166" t="s">
        <v>2442</v>
      </c>
      <c r="G256" s="167" t="s">
        <v>1807</v>
      </c>
      <c r="H256" s="168">
        <v>1</v>
      </c>
      <c r="I256" s="169"/>
      <c r="J256" s="170">
        <f t="shared" si="45"/>
        <v>0</v>
      </c>
      <c r="K256" s="171"/>
      <c r="L256" s="32"/>
      <c r="M256" s="172" t="s">
        <v>1</v>
      </c>
      <c r="N256" s="173" t="s">
        <v>39</v>
      </c>
      <c r="O256" s="60"/>
      <c r="P256" s="174">
        <f t="shared" si="46"/>
        <v>0</v>
      </c>
      <c r="Q256" s="174">
        <v>0</v>
      </c>
      <c r="R256" s="174">
        <f t="shared" si="47"/>
        <v>0</v>
      </c>
      <c r="S256" s="174">
        <v>0</v>
      </c>
      <c r="T256" s="175">
        <f t="shared" si="4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180</v>
      </c>
      <c r="AT256" s="176" t="s">
        <v>176</v>
      </c>
      <c r="AU256" s="176" t="s">
        <v>81</v>
      </c>
      <c r="AY256" s="16" t="s">
        <v>173</v>
      </c>
      <c r="BE256" s="177">
        <f t="shared" si="49"/>
        <v>0</v>
      </c>
      <c r="BF256" s="177">
        <f t="shared" si="50"/>
        <v>0</v>
      </c>
      <c r="BG256" s="177">
        <f t="shared" si="51"/>
        <v>0</v>
      </c>
      <c r="BH256" s="177">
        <f t="shared" si="52"/>
        <v>0</v>
      </c>
      <c r="BI256" s="177">
        <f t="shared" si="53"/>
        <v>0</v>
      </c>
      <c r="BJ256" s="16" t="s">
        <v>151</v>
      </c>
      <c r="BK256" s="177">
        <f t="shared" si="54"/>
        <v>0</v>
      </c>
      <c r="BL256" s="16" t="s">
        <v>180</v>
      </c>
      <c r="BM256" s="176" t="s">
        <v>1263</v>
      </c>
    </row>
    <row r="257" spans="1:65" s="2" customFormat="1" ht="24.2" customHeight="1">
      <c r="A257" s="31"/>
      <c r="B257" s="129"/>
      <c r="C257" s="164" t="s">
        <v>413</v>
      </c>
      <c r="D257" s="164" t="s">
        <v>176</v>
      </c>
      <c r="E257" s="165" t="s">
        <v>2456</v>
      </c>
      <c r="F257" s="166" t="s">
        <v>2457</v>
      </c>
      <c r="G257" s="167" t="s">
        <v>1807</v>
      </c>
      <c r="H257" s="168">
        <v>1</v>
      </c>
      <c r="I257" s="169"/>
      <c r="J257" s="170">
        <f t="shared" si="45"/>
        <v>0</v>
      </c>
      <c r="K257" s="171"/>
      <c r="L257" s="32"/>
      <c r="M257" s="172" t="s">
        <v>1</v>
      </c>
      <c r="N257" s="173" t="s">
        <v>39</v>
      </c>
      <c r="O257" s="60"/>
      <c r="P257" s="174">
        <f t="shared" si="46"/>
        <v>0</v>
      </c>
      <c r="Q257" s="174">
        <v>0</v>
      </c>
      <c r="R257" s="174">
        <f t="shared" si="47"/>
        <v>0</v>
      </c>
      <c r="S257" s="174">
        <v>0</v>
      </c>
      <c r="T257" s="175">
        <f t="shared" si="4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180</v>
      </c>
      <c r="AT257" s="176" t="s">
        <v>176</v>
      </c>
      <c r="AU257" s="176" t="s">
        <v>81</v>
      </c>
      <c r="AY257" s="16" t="s">
        <v>173</v>
      </c>
      <c r="BE257" s="177">
        <f t="shared" si="49"/>
        <v>0</v>
      </c>
      <c r="BF257" s="177">
        <f t="shared" si="50"/>
        <v>0</v>
      </c>
      <c r="BG257" s="177">
        <f t="shared" si="51"/>
        <v>0</v>
      </c>
      <c r="BH257" s="177">
        <f t="shared" si="52"/>
        <v>0</v>
      </c>
      <c r="BI257" s="177">
        <f t="shared" si="53"/>
        <v>0</v>
      </c>
      <c r="BJ257" s="16" t="s">
        <v>151</v>
      </c>
      <c r="BK257" s="177">
        <f t="shared" si="54"/>
        <v>0</v>
      </c>
      <c r="BL257" s="16" t="s">
        <v>180</v>
      </c>
      <c r="BM257" s="176" t="s">
        <v>835</v>
      </c>
    </row>
    <row r="258" spans="1:65" s="12" customFormat="1" ht="25.9" customHeight="1">
      <c r="B258" s="151"/>
      <c r="D258" s="152" t="s">
        <v>72</v>
      </c>
      <c r="E258" s="153" t="s">
        <v>2458</v>
      </c>
      <c r="F258" s="153" t="s">
        <v>2459</v>
      </c>
      <c r="I258" s="154"/>
      <c r="J258" s="155">
        <f>BK258</f>
        <v>0</v>
      </c>
      <c r="L258" s="151"/>
      <c r="M258" s="156"/>
      <c r="N258" s="157"/>
      <c r="O258" s="157"/>
      <c r="P258" s="158">
        <f>SUM(P259:P263)</f>
        <v>0</v>
      </c>
      <c r="Q258" s="157"/>
      <c r="R258" s="158">
        <f>SUM(R259:R263)</f>
        <v>0</v>
      </c>
      <c r="S258" s="157"/>
      <c r="T258" s="159">
        <f>SUM(T259:T263)</f>
        <v>0</v>
      </c>
      <c r="AR258" s="152" t="s">
        <v>81</v>
      </c>
      <c r="AT258" s="160" t="s">
        <v>72</v>
      </c>
      <c r="AU258" s="160" t="s">
        <v>73</v>
      </c>
      <c r="AY258" s="152" t="s">
        <v>173</v>
      </c>
      <c r="BK258" s="161">
        <f>SUM(BK259:BK263)</f>
        <v>0</v>
      </c>
    </row>
    <row r="259" spans="1:65" s="2" customFormat="1" ht="21.75" customHeight="1">
      <c r="A259" s="31"/>
      <c r="B259" s="129"/>
      <c r="C259" s="164" t="s">
        <v>825</v>
      </c>
      <c r="D259" s="164" t="s">
        <v>176</v>
      </c>
      <c r="E259" s="165" t="s">
        <v>2460</v>
      </c>
      <c r="F259" s="166" t="s">
        <v>2461</v>
      </c>
      <c r="G259" s="167" t="s">
        <v>245</v>
      </c>
      <c r="H259" s="168">
        <v>1</v>
      </c>
      <c r="I259" s="169"/>
      <c r="J259" s="170">
        <f>ROUND(I259*H259,2)</f>
        <v>0</v>
      </c>
      <c r="K259" s="171"/>
      <c r="L259" s="32"/>
      <c r="M259" s="172" t="s">
        <v>1</v>
      </c>
      <c r="N259" s="173" t="s">
        <v>39</v>
      </c>
      <c r="O259" s="60"/>
      <c r="P259" s="174">
        <f>O259*H259</f>
        <v>0</v>
      </c>
      <c r="Q259" s="174">
        <v>0</v>
      </c>
      <c r="R259" s="174">
        <f>Q259*H259</f>
        <v>0</v>
      </c>
      <c r="S259" s="174">
        <v>0</v>
      </c>
      <c r="T259" s="175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180</v>
      </c>
      <c r="AT259" s="176" t="s">
        <v>176</v>
      </c>
      <c r="AU259" s="176" t="s">
        <v>81</v>
      </c>
      <c r="AY259" s="16" t="s">
        <v>173</v>
      </c>
      <c r="BE259" s="177">
        <f>IF(N259="základná",J259,0)</f>
        <v>0</v>
      </c>
      <c r="BF259" s="177">
        <f>IF(N259="znížená",J259,0)</f>
        <v>0</v>
      </c>
      <c r="BG259" s="177">
        <f>IF(N259="zákl. prenesená",J259,0)</f>
        <v>0</v>
      </c>
      <c r="BH259" s="177">
        <f>IF(N259="zníž. prenesená",J259,0)</f>
        <v>0</v>
      </c>
      <c r="BI259" s="177">
        <f>IF(N259="nulová",J259,0)</f>
        <v>0</v>
      </c>
      <c r="BJ259" s="16" t="s">
        <v>151</v>
      </c>
      <c r="BK259" s="177">
        <f>ROUND(I259*H259,2)</f>
        <v>0</v>
      </c>
      <c r="BL259" s="16" t="s">
        <v>180</v>
      </c>
      <c r="BM259" s="176" t="s">
        <v>838</v>
      </c>
    </row>
    <row r="260" spans="1:65" s="2" customFormat="1" ht="16.5" customHeight="1">
      <c r="A260" s="31"/>
      <c r="B260" s="129"/>
      <c r="C260" s="164" t="s">
        <v>588</v>
      </c>
      <c r="D260" s="164" t="s">
        <v>176</v>
      </c>
      <c r="E260" s="165" t="s">
        <v>2462</v>
      </c>
      <c r="F260" s="166" t="s">
        <v>2463</v>
      </c>
      <c r="G260" s="167" t="s">
        <v>245</v>
      </c>
      <c r="H260" s="168">
        <v>1</v>
      </c>
      <c r="I260" s="169"/>
      <c r="J260" s="170">
        <f>ROUND(I260*H260,2)</f>
        <v>0</v>
      </c>
      <c r="K260" s="171"/>
      <c r="L260" s="32"/>
      <c r="M260" s="172" t="s">
        <v>1</v>
      </c>
      <c r="N260" s="173" t="s">
        <v>39</v>
      </c>
      <c r="O260" s="60"/>
      <c r="P260" s="174">
        <f>O260*H260</f>
        <v>0</v>
      </c>
      <c r="Q260" s="174">
        <v>0</v>
      </c>
      <c r="R260" s="174">
        <f>Q260*H260</f>
        <v>0</v>
      </c>
      <c r="S260" s="174">
        <v>0</v>
      </c>
      <c r="T260" s="175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180</v>
      </c>
      <c r="AT260" s="176" t="s">
        <v>176</v>
      </c>
      <c r="AU260" s="176" t="s">
        <v>81</v>
      </c>
      <c r="AY260" s="16" t="s">
        <v>173</v>
      </c>
      <c r="BE260" s="177">
        <f>IF(N260="základná",J260,0)</f>
        <v>0</v>
      </c>
      <c r="BF260" s="177">
        <f>IF(N260="znížená",J260,0)</f>
        <v>0</v>
      </c>
      <c r="BG260" s="177">
        <f>IF(N260="zákl. prenesená",J260,0)</f>
        <v>0</v>
      </c>
      <c r="BH260" s="177">
        <f>IF(N260="zníž. prenesená",J260,0)</f>
        <v>0</v>
      </c>
      <c r="BI260" s="177">
        <f>IF(N260="nulová",J260,0)</f>
        <v>0</v>
      </c>
      <c r="BJ260" s="16" t="s">
        <v>151</v>
      </c>
      <c r="BK260" s="177">
        <f>ROUND(I260*H260,2)</f>
        <v>0</v>
      </c>
      <c r="BL260" s="16" t="s">
        <v>180</v>
      </c>
      <c r="BM260" s="176" t="s">
        <v>842</v>
      </c>
    </row>
    <row r="261" spans="1:65" s="2" customFormat="1" ht="16.5" customHeight="1">
      <c r="A261" s="31"/>
      <c r="B261" s="129"/>
      <c r="C261" s="164" t="s">
        <v>832</v>
      </c>
      <c r="D261" s="164" t="s">
        <v>176</v>
      </c>
      <c r="E261" s="165" t="s">
        <v>2464</v>
      </c>
      <c r="F261" s="166" t="s">
        <v>2465</v>
      </c>
      <c r="G261" s="167" t="s">
        <v>245</v>
      </c>
      <c r="H261" s="168">
        <v>1</v>
      </c>
      <c r="I261" s="169"/>
      <c r="J261" s="170">
        <f>ROUND(I261*H261,2)</f>
        <v>0</v>
      </c>
      <c r="K261" s="171"/>
      <c r="L261" s="32"/>
      <c r="M261" s="172" t="s">
        <v>1</v>
      </c>
      <c r="N261" s="173" t="s">
        <v>39</v>
      </c>
      <c r="O261" s="60"/>
      <c r="P261" s="174">
        <f>O261*H261</f>
        <v>0</v>
      </c>
      <c r="Q261" s="174">
        <v>0</v>
      </c>
      <c r="R261" s="174">
        <f>Q261*H261</f>
        <v>0</v>
      </c>
      <c r="S261" s="174">
        <v>0</v>
      </c>
      <c r="T261" s="175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180</v>
      </c>
      <c r="AT261" s="176" t="s">
        <v>176</v>
      </c>
      <c r="AU261" s="176" t="s">
        <v>81</v>
      </c>
      <c r="AY261" s="16" t="s">
        <v>173</v>
      </c>
      <c r="BE261" s="177">
        <f>IF(N261="základná",J261,0)</f>
        <v>0</v>
      </c>
      <c r="BF261" s="177">
        <f>IF(N261="znížená",J261,0)</f>
        <v>0</v>
      </c>
      <c r="BG261" s="177">
        <f>IF(N261="zákl. prenesená",J261,0)</f>
        <v>0</v>
      </c>
      <c r="BH261" s="177">
        <f>IF(N261="zníž. prenesená",J261,0)</f>
        <v>0</v>
      </c>
      <c r="BI261" s="177">
        <f>IF(N261="nulová",J261,0)</f>
        <v>0</v>
      </c>
      <c r="BJ261" s="16" t="s">
        <v>151</v>
      </c>
      <c r="BK261" s="177">
        <f>ROUND(I261*H261,2)</f>
        <v>0</v>
      </c>
      <c r="BL261" s="16" t="s">
        <v>180</v>
      </c>
      <c r="BM261" s="176" t="s">
        <v>845</v>
      </c>
    </row>
    <row r="262" spans="1:65" s="2" customFormat="1" ht="16.5" customHeight="1">
      <c r="A262" s="31"/>
      <c r="B262" s="129"/>
      <c r="C262" s="164" t="s">
        <v>599</v>
      </c>
      <c r="D262" s="164" t="s">
        <v>176</v>
      </c>
      <c r="E262" s="165" t="s">
        <v>2411</v>
      </c>
      <c r="F262" s="166" t="s">
        <v>2412</v>
      </c>
      <c r="G262" s="167" t="s">
        <v>245</v>
      </c>
      <c r="H262" s="168">
        <v>1</v>
      </c>
      <c r="I262" s="169"/>
      <c r="J262" s="170">
        <f>ROUND(I262*H262,2)</f>
        <v>0</v>
      </c>
      <c r="K262" s="171"/>
      <c r="L262" s="32"/>
      <c r="M262" s="172" t="s">
        <v>1</v>
      </c>
      <c r="N262" s="173" t="s">
        <v>39</v>
      </c>
      <c r="O262" s="60"/>
      <c r="P262" s="174">
        <f>O262*H262</f>
        <v>0</v>
      </c>
      <c r="Q262" s="174">
        <v>0</v>
      </c>
      <c r="R262" s="174">
        <f>Q262*H262</f>
        <v>0</v>
      </c>
      <c r="S262" s="174">
        <v>0</v>
      </c>
      <c r="T262" s="175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180</v>
      </c>
      <c r="AT262" s="176" t="s">
        <v>176</v>
      </c>
      <c r="AU262" s="176" t="s">
        <v>81</v>
      </c>
      <c r="AY262" s="16" t="s">
        <v>173</v>
      </c>
      <c r="BE262" s="177">
        <f>IF(N262="základná",J262,0)</f>
        <v>0</v>
      </c>
      <c r="BF262" s="177">
        <f>IF(N262="znížená",J262,0)</f>
        <v>0</v>
      </c>
      <c r="BG262" s="177">
        <f>IF(N262="zákl. prenesená",J262,0)</f>
        <v>0</v>
      </c>
      <c r="BH262" s="177">
        <f>IF(N262="zníž. prenesená",J262,0)</f>
        <v>0</v>
      </c>
      <c r="BI262" s="177">
        <f>IF(N262="nulová",J262,0)</f>
        <v>0</v>
      </c>
      <c r="BJ262" s="16" t="s">
        <v>151</v>
      </c>
      <c r="BK262" s="177">
        <f>ROUND(I262*H262,2)</f>
        <v>0</v>
      </c>
      <c r="BL262" s="16" t="s">
        <v>180</v>
      </c>
      <c r="BM262" s="176" t="s">
        <v>850</v>
      </c>
    </row>
    <row r="263" spans="1:65" s="2" customFormat="1" ht="24.2" customHeight="1">
      <c r="A263" s="31"/>
      <c r="B263" s="129"/>
      <c r="C263" s="164" t="s">
        <v>839</v>
      </c>
      <c r="D263" s="164" t="s">
        <v>176</v>
      </c>
      <c r="E263" s="165" t="s">
        <v>2466</v>
      </c>
      <c r="F263" s="166" t="s">
        <v>2467</v>
      </c>
      <c r="G263" s="167" t="s">
        <v>1807</v>
      </c>
      <c r="H263" s="168">
        <v>1</v>
      </c>
      <c r="I263" s="169"/>
      <c r="J263" s="170">
        <f>ROUND(I263*H263,2)</f>
        <v>0</v>
      </c>
      <c r="K263" s="171"/>
      <c r="L263" s="32"/>
      <c r="M263" s="172" t="s">
        <v>1</v>
      </c>
      <c r="N263" s="173" t="s">
        <v>39</v>
      </c>
      <c r="O263" s="60"/>
      <c r="P263" s="174">
        <f>O263*H263</f>
        <v>0</v>
      </c>
      <c r="Q263" s="174">
        <v>0</v>
      </c>
      <c r="R263" s="174">
        <f>Q263*H263</f>
        <v>0</v>
      </c>
      <c r="S263" s="174">
        <v>0</v>
      </c>
      <c r="T263" s="175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180</v>
      </c>
      <c r="AT263" s="176" t="s">
        <v>176</v>
      </c>
      <c r="AU263" s="176" t="s">
        <v>81</v>
      </c>
      <c r="AY263" s="16" t="s">
        <v>173</v>
      </c>
      <c r="BE263" s="177">
        <f>IF(N263="základná",J263,0)</f>
        <v>0</v>
      </c>
      <c r="BF263" s="177">
        <f>IF(N263="znížená",J263,0)</f>
        <v>0</v>
      </c>
      <c r="BG263" s="177">
        <f>IF(N263="zákl. prenesená",J263,0)</f>
        <v>0</v>
      </c>
      <c r="BH263" s="177">
        <f>IF(N263="zníž. prenesená",J263,0)</f>
        <v>0</v>
      </c>
      <c r="BI263" s="177">
        <f>IF(N263="nulová",J263,0)</f>
        <v>0</v>
      </c>
      <c r="BJ263" s="16" t="s">
        <v>151</v>
      </c>
      <c r="BK263" s="177">
        <f>ROUND(I263*H263,2)</f>
        <v>0</v>
      </c>
      <c r="BL263" s="16" t="s">
        <v>180</v>
      </c>
      <c r="BM263" s="176" t="s">
        <v>853</v>
      </c>
    </row>
    <row r="264" spans="1:65" s="12" customFormat="1" ht="25.9" customHeight="1">
      <c r="B264" s="151"/>
      <c r="D264" s="152" t="s">
        <v>72</v>
      </c>
      <c r="E264" s="153" t="s">
        <v>150</v>
      </c>
      <c r="F264" s="153" t="s">
        <v>2468</v>
      </c>
      <c r="I264" s="154"/>
      <c r="J264" s="155">
        <f>BK264</f>
        <v>0</v>
      </c>
      <c r="L264" s="151"/>
      <c r="M264" s="156"/>
      <c r="N264" s="157"/>
      <c r="O264" s="157"/>
      <c r="P264" s="158">
        <f>SUM(P265:P268)</f>
        <v>0</v>
      </c>
      <c r="Q264" s="157"/>
      <c r="R264" s="158">
        <f>SUM(R265:R268)</f>
        <v>0</v>
      </c>
      <c r="S264" s="157"/>
      <c r="T264" s="159">
        <f>SUM(T265:T268)</f>
        <v>0</v>
      </c>
      <c r="AR264" s="152" t="s">
        <v>191</v>
      </c>
      <c r="AT264" s="160" t="s">
        <v>72</v>
      </c>
      <c r="AU264" s="160" t="s">
        <v>73</v>
      </c>
      <c r="AY264" s="152" t="s">
        <v>173</v>
      </c>
      <c r="BK264" s="161">
        <f>SUM(BK265:BK268)</f>
        <v>0</v>
      </c>
    </row>
    <row r="265" spans="1:65" s="2" customFormat="1" ht="16.5" customHeight="1">
      <c r="A265" s="31"/>
      <c r="B265" s="129"/>
      <c r="C265" s="164" t="s">
        <v>603</v>
      </c>
      <c r="D265" s="164" t="s">
        <v>176</v>
      </c>
      <c r="E265" s="165" t="s">
        <v>2469</v>
      </c>
      <c r="F265" s="166" t="s">
        <v>2470</v>
      </c>
      <c r="G265" s="167" t="s">
        <v>2471</v>
      </c>
      <c r="H265" s="168">
        <v>1</v>
      </c>
      <c r="I265" s="169"/>
      <c r="J265" s="170">
        <f>ROUND(I265*H265,2)</f>
        <v>0</v>
      </c>
      <c r="K265" s="171"/>
      <c r="L265" s="32"/>
      <c r="M265" s="172" t="s">
        <v>1</v>
      </c>
      <c r="N265" s="173" t="s">
        <v>39</v>
      </c>
      <c r="O265" s="60"/>
      <c r="P265" s="174">
        <f>O265*H265</f>
        <v>0</v>
      </c>
      <c r="Q265" s="174">
        <v>0</v>
      </c>
      <c r="R265" s="174">
        <f>Q265*H265</f>
        <v>0</v>
      </c>
      <c r="S265" s="174">
        <v>0</v>
      </c>
      <c r="T265" s="175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180</v>
      </c>
      <c r="AT265" s="176" t="s">
        <v>176</v>
      </c>
      <c r="AU265" s="176" t="s">
        <v>81</v>
      </c>
      <c r="AY265" s="16" t="s">
        <v>173</v>
      </c>
      <c r="BE265" s="177">
        <f>IF(N265="základná",J265,0)</f>
        <v>0</v>
      </c>
      <c r="BF265" s="177">
        <f>IF(N265="znížená",J265,0)</f>
        <v>0</v>
      </c>
      <c r="BG265" s="177">
        <f>IF(N265="zákl. prenesená",J265,0)</f>
        <v>0</v>
      </c>
      <c r="BH265" s="177">
        <f>IF(N265="zníž. prenesená",J265,0)</f>
        <v>0</v>
      </c>
      <c r="BI265" s="177">
        <f>IF(N265="nulová",J265,0)</f>
        <v>0</v>
      </c>
      <c r="BJ265" s="16" t="s">
        <v>151</v>
      </c>
      <c r="BK265" s="177">
        <f>ROUND(I265*H265,2)</f>
        <v>0</v>
      </c>
      <c r="BL265" s="16" t="s">
        <v>180</v>
      </c>
      <c r="BM265" s="176" t="s">
        <v>857</v>
      </c>
    </row>
    <row r="266" spans="1:65" s="2" customFormat="1" ht="24.2" customHeight="1">
      <c r="A266" s="31"/>
      <c r="B266" s="129"/>
      <c r="C266" s="164" t="s">
        <v>847</v>
      </c>
      <c r="D266" s="164" t="s">
        <v>176</v>
      </c>
      <c r="E266" s="165" t="s">
        <v>2472</v>
      </c>
      <c r="F266" s="166" t="s">
        <v>2473</v>
      </c>
      <c r="G266" s="167" t="s">
        <v>2474</v>
      </c>
      <c r="H266" s="168">
        <v>1</v>
      </c>
      <c r="I266" s="169"/>
      <c r="J266" s="170">
        <f>ROUND(I266*H266,2)</f>
        <v>0</v>
      </c>
      <c r="K266" s="171"/>
      <c r="L266" s="32"/>
      <c r="M266" s="172" t="s">
        <v>1</v>
      </c>
      <c r="N266" s="173" t="s">
        <v>39</v>
      </c>
      <c r="O266" s="60"/>
      <c r="P266" s="174">
        <f>O266*H266</f>
        <v>0</v>
      </c>
      <c r="Q266" s="174">
        <v>0</v>
      </c>
      <c r="R266" s="174">
        <f>Q266*H266</f>
        <v>0</v>
      </c>
      <c r="S266" s="174">
        <v>0</v>
      </c>
      <c r="T266" s="175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180</v>
      </c>
      <c r="AT266" s="176" t="s">
        <v>176</v>
      </c>
      <c r="AU266" s="176" t="s">
        <v>81</v>
      </c>
      <c r="AY266" s="16" t="s">
        <v>173</v>
      </c>
      <c r="BE266" s="177">
        <f>IF(N266="základná",J266,0)</f>
        <v>0</v>
      </c>
      <c r="BF266" s="177">
        <f>IF(N266="znížená",J266,0)</f>
        <v>0</v>
      </c>
      <c r="BG266" s="177">
        <f>IF(N266="zákl. prenesená",J266,0)</f>
        <v>0</v>
      </c>
      <c r="BH266" s="177">
        <f>IF(N266="zníž. prenesená",J266,0)</f>
        <v>0</v>
      </c>
      <c r="BI266" s="177">
        <f>IF(N266="nulová",J266,0)</f>
        <v>0</v>
      </c>
      <c r="BJ266" s="16" t="s">
        <v>151</v>
      </c>
      <c r="BK266" s="177">
        <f>ROUND(I266*H266,2)</f>
        <v>0</v>
      </c>
      <c r="BL266" s="16" t="s">
        <v>180</v>
      </c>
      <c r="BM266" s="176" t="s">
        <v>865</v>
      </c>
    </row>
    <row r="267" spans="1:65" s="2" customFormat="1" ht="16.5" customHeight="1">
      <c r="A267" s="31"/>
      <c r="B267" s="129"/>
      <c r="C267" s="164" t="s">
        <v>610</v>
      </c>
      <c r="D267" s="164" t="s">
        <v>176</v>
      </c>
      <c r="E267" s="165" t="s">
        <v>2475</v>
      </c>
      <c r="F267" s="166" t="s">
        <v>2476</v>
      </c>
      <c r="G267" s="167" t="s">
        <v>1</v>
      </c>
      <c r="H267" s="168">
        <v>1</v>
      </c>
      <c r="I267" s="169"/>
      <c r="J267" s="170">
        <f>ROUND(I267*H267,2)</f>
        <v>0</v>
      </c>
      <c r="K267" s="171"/>
      <c r="L267" s="32"/>
      <c r="M267" s="172" t="s">
        <v>1</v>
      </c>
      <c r="N267" s="173" t="s">
        <v>39</v>
      </c>
      <c r="O267" s="60"/>
      <c r="P267" s="174">
        <f>O267*H267</f>
        <v>0</v>
      </c>
      <c r="Q267" s="174">
        <v>0</v>
      </c>
      <c r="R267" s="174">
        <f>Q267*H267</f>
        <v>0</v>
      </c>
      <c r="S267" s="174">
        <v>0</v>
      </c>
      <c r="T267" s="175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180</v>
      </c>
      <c r="AT267" s="176" t="s">
        <v>176</v>
      </c>
      <c r="AU267" s="176" t="s">
        <v>81</v>
      </c>
      <c r="AY267" s="16" t="s">
        <v>173</v>
      </c>
      <c r="BE267" s="177">
        <f>IF(N267="základná",J267,0)</f>
        <v>0</v>
      </c>
      <c r="BF267" s="177">
        <f>IF(N267="znížená",J267,0)</f>
        <v>0</v>
      </c>
      <c r="BG267" s="177">
        <f>IF(N267="zákl. prenesená",J267,0)</f>
        <v>0</v>
      </c>
      <c r="BH267" s="177">
        <f>IF(N267="zníž. prenesená",J267,0)</f>
        <v>0</v>
      </c>
      <c r="BI267" s="177">
        <f>IF(N267="nulová",J267,0)</f>
        <v>0</v>
      </c>
      <c r="BJ267" s="16" t="s">
        <v>151</v>
      </c>
      <c r="BK267" s="177">
        <f>ROUND(I267*H267,2)</f>
        <v>0</v>
      </c>
      <c r="BL267" s="16" t="s">
        <v>180</v>
      </c>
      <c r="BM267" s="176" t="s">
        <v>868</v>
      </c>
    </row>
    <row r="268" spans="1:65" s="2" customFormat="1" ht="16.5" customHeight="1">
      <c r="A268" s="31"/>
      <c r="B268" s="129"/>
      <c r="C268" s="164" t="s">
        <v>854</v>
      </c>
      <c r="D268" s="164" t="s">
        <v>176</v>
      </c>
      <c r="E268" s="165" t="s">
        <v>2477</v>
      </c>
      <c r="F268" s="166" t="s">
        <v>2478</v>
      </c>
      <c r="G268" s="167" t="s">
        <v>2479</v>
      </c>
      <c r="H268" s="168">
        <v>1</v>
      </c>
      <c r="I268" s="169"/>
      <c r="J268" s="170">
        <f>ROUND(I268*H268,2)</f>
        <v>0</v>
      </c>
      <c r="K268" s="171"/>
      <c r="L268" s="32"/>
      <c r="M268" s="178" t="s">
        <v>1</v>
      </c>
      <c r="N268" s="179" t="s">
        <v>39</v>
      </c>
      <c r="O268" s="180"/>
      <c r="P268" s="181">
        <f>O268*H268</f>
        <v>0</v>
      </c>
      <c r="Q268" s="181">
        <v>0</v>
      </c>
      <c r="R268" s="181">
        <f>Q268*H268</f>
        <v>0</v>
      </c>
      <c r="S268" s="181">
        <v>0</v>
      </c>
      <c r="T268" s="182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180</v>
      </c>
      <c r="AT268" s="176" t="s">
        <v>176</v>
      </c>
      <c r="AU268" s="176" t="s">
        <v>81</v>
      </c>
      <c r="AY268" s="16" t="s">
        <v>173</v>
      </c>
      <c r="BE268" s="177">
        <f>IF(N268="základná",J268,0)</f>
        <v>0</v>
      </c>
      <c r="BF268" s="177">
        <f>IF(N268="znížená",J268,0)</f>
        <v>0</v>
      </c>
      <c r="BG268" s="177">
        <f>IF(N268="zákl. prenesená",J268,0)</f>
        <v>0</v>
      </c>
      <c r="BH268" s="177">
        <f>IF(N268="zníž. prenesená",J268,0)</f>
        <v>0</v>
      </c>
      <c r="BI268" s="177">
        <f>IF(N268="nulová",J268,0)</f>
        <v>0</v>
      </c>
      <c r="BJ268" s="16" t="s">
        <v>151</v>
      </c>
      <c r="BK268" s="177">
        <f>ROUND(I268*H268,2)</f>
        <v>0</v>
      </c>
      <c r="BL268" s="16" t="s">
        <v>180</v>
      </c>
      <c r="BM268" s="176" t="s">
        <v>872</v>
      </c>
    </row>
    <row r="269" spans="1:65" s="2" customFormat="1" ht="6.95" customHeight="1">
      <c r="A269" s="31"/>
      <c r="B269" s="49"/>
      <c r="C269" s="50"/>
      <c r="D269" s="50"/>
      <c r="E269" s="50"/>
      <c r="F269" s="50"/>
      <c r="G269" s="50"/>
      <c r="H269" s="50"/>
      <c r="I269" s="50"/>
      <c r="J269" s="50"/>
      <c r="K269" s="50"/>
      <c r="L269" s="32"/>
      <c r="M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100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2480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J117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ROUND((SUM(BE117:BE124) + SUM(BE144:BE475)),  2)</f>
        <v>0</v>
      </c>
      <c r="G35" s="104"/>
      <c r="H35" s="104"/>
      <c r="I35" s="105">
        <v>0.2</v>
      </c>
      <c r="J35" s="103">
        <f>ROUND(((SUM(BE117:BE124) + SUM(BE144:BE475))*I35),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ROUND((SUM(BF117:BF124) + SUM(BF144:BF475)),  2)</f>
        <v>0</v>
      </c>
      <c r="G36" s="104"/>
      <c r="H36" s="104"/>
      <c r="I36" s="105">
        <v>0.2</v>
      </c>
      <c r="J36" s="103">
        <f>ROUND(((SUM(BF117:BF124) + SUM(BF144:BF475))*I36),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ROUND((SUM(BG117:BG124) + SUM(BG144:BG475)),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ROUND((SUM(BH117:BH124) + SUM(BH144:BH475)),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ROUND((SUM(BI117:BI124) + SUM(BI144:BI475)),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 xml:space="preserve">06 - SO 01.4  Športova hala - elektroinštalácia 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J144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2:12" s="9" customFormat="1" ht="24.95" customHeight="1">
      <c r="B97" s="119"/>
      <c r="D97" s="120" t="s">
        <v>2481</v>
      </c>
      <c r="E97" s="121"/>
      <c r="F97" s="121"/>
      <c r="G97" s="121"/>
      <c r="H97" s="121"/>
      <c r="I97" s="121"/>
      <c r="J97" s="122">
        <f>J145</f>
        <v>0</v>
      </c>
      <c r="L97" s="119"/>
    </row>
    <row r="98" spans="2:12" s="10" customFormat="1" ht="19.899999999999999" customHeight="1">
      <c r="B98" s="123"/>
      <c r="D98" s="124" t="s">
        <v>2482</v>
      </c>
      <c r="E98" s="125"/>
      <c r="F98" s="125"/>
      <c r="G98" s="125"/>
      <c r="H98" s="125"/>
      <c r="I98" s="125"/>
      <c r="J98" s="126">
        <f>J146</f>
        <v>0</v>
      </c>
      <c r="L98" s="123"/>
    </row>
    <row r="99" spans="2:12" s="10" customFormat="1" ht="19.899999999999999" customHeight="1">
      <c r="B99" s="123"/>
      <c r="D99" s="124" t="s">
        <v>2483</v>
      </c>
      <c r="E99" s="125"/>
      <c r="F99" s="125"/>
      <c r="G99" s="125"/>
      <c r="H99" s="125"/>
      <c r="I99" s="125"/>
      <c r="J99" s="126">
        <f>J147</f>
        <v>0</v>
      </c>
      <c r="L99" s="123"/>
    </row>
    <row r="100" spans="2:12" s="10" customFormat="1" ht="19.899999999999999" customHeight="1">
      <c r="B100" s="123"/>
      <c r="D100" s="124" t="s">
        <v>2484</v>
      </c>
      <c r="E100" s="125"/>
      <c r="F100" s="125"/>
      <c r="G100" s="125"/>
      <c r="H100" s="125"/>
      <c r="I100" s="125"/>
      <c r="J100" s="126">
        <f>J219</f>
        <v>0</v>
      </c>
      <c r="L100" s="123"/>
    </row>
    <row r="101" spans="2:12" s="10" customFormat="1" ht="19.899999999999999" customHeight="1">
      <c r="B101" s="123"/>
      <c r="D101" s="124" t="s">
        <v>2485</v>
      </c>
      <c r="E101" s="125"/>
      <c r="F101" s="125"/>
      <c r="G101" s="125"/>
      <c r="H101" s="125"/>
      <c r="I101" s="125"/>
      <c r="J101" s="126">
        <f>J258</f>
        <v>0</v>
      </c>
      <c r="L101" s="123"/>
    </row>
    <row r="102" spans="2:12" s="10" customFormat="1" ht="19.899999999999999" customHeight="1">
      <c r="B102" s="123"/>
      <c r="D102" s="124" t="s">
        <v>2486</v>
      </c>
      <c r="E102" s="125"/>
      <c r="F102" s="125"/>
      <c r="G102" s="125"/>
      <c r="H102" s="125"/>
      <c r="I102" s="125"/>
      <c r="J102" s="126">
        <f>J271</f>
        <v>0</v>
      </c>
      <c r="L102" s="123"/>
    </row>
    <row r="103" spans="2:12" s="10" customFormat="1" ht="19.899999999999999" customHeight="1">
      <c r="B103" s="123"/>
      <c r="D103" s="124" t="s">
        <v>2487</v>
      </c>
      <c r="E103" s="125"/>
      <c r="F103" s="125"/>
      <c r="G103" s="125"/>
      <c r="H103" s="125"/>
      <c r="I103" s="125"/>
      <c r="J103" s="126">
        <f>J284</f>
        <v>0</v>
      </c>
      <c r="L103" s="123"/>
    </row>
    <row r="104" spans="2:12" s="10" customFormat="1" ht="14.85" customHeight="1">
      <c r="B104" s="123"/>
      <c r="D104" s="124" t="s">
        <v>2488</v>
      </c>
      <c r="E104" s="125"/>
      <c r="F104" s="125"/>
      <c r="G104" s="125"/>
      <c r="H104" s="125"/>
      <c r="I104" s="125"/>
      <c r="J104" s="126">
        <f>J297</f>
        <v>0</v>
      </c>
      <c r="L104" s="123"/>
    </row>
    <row r="105" spans="2:12" s="10" customFormat="1" ht="19.899999999999999" customHeight="1">
      <c r="B105" s="123"/>
      <c r="D105" s="124" t="s">
        <v>2489</v>
      </c>
      <c r="E105" s="125"/>
      <c r="F105" s="125"/>
      <c r="G105" s="125"/>
      <c r="H105" s="125"/>
      <c r="I105" s="125"/>
      <c r="J105" s="126">
        <f>J300</f>
        <v>0</v>
      </c>
      <c r="L105" s="123"/>
    </row>
    <row r="106" spans="2:12" s="10" customFormat="1" ht="19.899999999999999" customHeight="1">
      <c r="B106" s="123"/>
      <c r="D106" s="124" t="s">
        <v>2490</v>
      </c>
      <c r="E106" s="125"/>
      <c r="F106" s="125"/>
      <c r="G106" s="125"/>
      <c r="H106" s="125"/>
      <c r="I106" s="125"/>
      <c r="J106" s="126">
        <f>J336</f>
        <v>0</v>
      </c>
      <c r="L106" s="123"/>
    </row>
    <row r="107" spans="2:12" s="10" customFormat="1" ht="14.85" customHeight="1">
      <c r="B107" s="123"/>
      <c r="D107" s="124" t="s">
        <v>2491</v>
      </c>
      <c r="E107" s="125"/>
      <c r="F107" s="125"/>
      <c r="G107" s="125"/>
      <c r="H107" s="125"/>
      <c r="I107" s="125"/>
      <c r="J107" s="126">
        <f>J337</f>
        <v>0</v>
      </c>
      <c r="L107" s="123"/>
    </row>
    <row r="108" spans="2:12" s="10" customFormat="1" ht="14.85" customHeight="1">
      <c r="B108" s="123"/>
      <c r="D108" s="124" t="s">
        <v>2492</v>
      </c>
      <c r="E108" s="125"/>
      <c r="F108" s="125"/>
      <c r="G108" s="125"/>
      <c r="H108" s="125"/>
      <c r="I108" s="125"/>
      <c r="J108" s="126">
        <f>J389</f>
        <v>0</v>
      </c>
      <c r="L108" s="123"/>
    </row>
    <row r="109" spans="2:12" s="10" customFormat="1" ht="14.85" customHeight="1">
      <c r="B109" s="123"/>
      <c r="D109" s="124" t="s">
        <v>2493</v>
      </c>
      <c r="E109" s="125"/>
      <c r="F109" s="125"/>
      <c r="G109" s="125"/>
      <c r="H109" s="125"/>
      <c r="I109" s="125"/>
      <c r="J109" s="126">
        <f>J411</f>
        <v>0</v>
      </c>
      <c r="L109" s="123"/>
    </row>
    <row r="110" spans="2:12" s="10" customFormat="1" ht="14.85" customHeight="1">
      <c r="B110" s="123"/>
      <c r="D110" s="124" t="s">
        <v>2494</v>
      </c>
      <c r="E110" s="125"/>
      <c r="F110" s="125"/>
      <c r="G110" s="125"/>
      <c r="H110" s="125"/>
      <c r="I110" s="125"/>
      <c r="J110" s="126">
        <f>J423</f>
        <v>0</v>
      </c>
      <c r="L110" s="123"/>
    </row>
    <row r="111" spans="2:12" s="10" customFormat="1" ht="19.899999999999999" customHeight="1">
      <c r="B111" s="123"/>
      <c r="D111" s="124" t="s">
        <v>2495</v>
      </c>
      <c r="E111" s="125"/>
      <c r="F111" s="125"/>
      <c r="G111" s="125"/>
      <c r="H111" s="125"/>
      <c r="I111" s="125"/>
      <c r="J111" s="126">
        <f>J444</f>
        <v>0</v>
      </c>
      <c r="L111" s="123"/>
    </row>
    <row r="112" spans="2:12" s="10" customFormat="1" ht="19.899999999999999" customHeight="1">
      <c r="B112" s="123"/>
      <c r="D112" s="124" t="s">
        <v>2496</v>
      </c>
      <c r="E112" s="125"/>
      <c r="F112" s="125"/>
      <c r="G112" s="125"/>
      <c r="H112" s="125"/>
      <c r="I112" s="125"/>
      <c r="J112" s="126">
        <f>J467</f>
        <v>0</v>
      </c>
      <c r="L112" s="123"/>
    </row>
    <row r="113" spans="1:65" s="9" customFormat="1" ht="24.95" customHeight="1">
      <c r="B113" s="119"/>
      <c r="D113" s="120" t="s">
        <v>2093</v>
      </c>
      <c r="E113" s="121"/>
      <c r="F113" s="121"/>
      <c r="G113" s="121"/>
      <c r="H113" s="121"/>
      <c r="I113" s="121"/>
      <c r="J113" s="122">
        <f>J470</f>
        <v>0</v>
      </c>
      <c r="L113" s="119"/>
    </row>
    <row r="114" spans="1:65" s="9" customFormat="1" ht="24.95" customHeight="1">
      <c r="B114" s="119"/>
      <c r="D114" s="120" t="s">
        <v>2094</v>
      </c>
      <c r="E114" s="121"/>
      <c r="F114" s="121"/>
      <c r="G114" s="121"/>
      <c r="H114" s="121"/>
      <c r="I114" s="121"/>
      <c r="J114" s="122">
        <f>J475</f>
        <v>0</v>
      </c>
      <c r="L114" s="119"/>
    </row>
    <row r="115" spans="1:65" s="2" customFormat="1" ht="21.7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29.25" customHeight="1">
      <c r="A117" s="31"/>
      <c r="B117" s="32"/>
      <c r="C117" s="118" t="s">
        <v>148</v>
      </c>
      <c r="D117" s="31"/>
      <c r="E117" s="31"/>
      <c r="F117" s="31"/>
      <c r="G117" s="31"/>
      <c r="H117" s="31"/>
      <c r="I117" s="31"/>
      <c r="J117" s="127">
        <f>ROUND(J118 + J119 + J120 + J121 + J122 + J123,2)</f>
        <v>0</v>
      </c>
      <c r="K117" s="31"/>
      <c r="L117" s="44"/>
      <c r="N117" s="128" t="s">
        <v>37</v>
      </c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8" customHeight="1">
      <c r="A118" s="31"/>
      <c r="B118" s="129"/>
      <c r="C118" s="130"/>
      <c r="D118" s="259" t="s">
        <v>149</v>
      </c>
      <c r="E118" s="260"/>
      <c r="F118" s="260"/>
      <c r="G118" s="130"/>
      <c r="H118" s="130"/>
      <c r="I118" s="130"/>
      <c r="J118" s="132">
        <v>0</v>
      </c>
      <c r="K118" s="130"/>
      <c r="L118" s="133"/>
      <c r="M118" s="134"/>
      <c r="N118" s="135" t="s">
        <v>39</v>
      </c>
      <c r="O118" s="134"/>
      <c r="P118" s="134"/>
      <c r="Q118" s="134"/>
      <c r="R118" s="134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6" t="s">
        <v>150</v>
      </c>
      <c r="AZ118" s="134"/>
      <c r="BA118" s="134"/>
      <c r="BB118" s="134"/>
      <c r="BC118" s="134"/>
      <c r="BD118" s="134"/>
      <c r="BE118" s="137">
        <f t="shared" ref="BE118:BE123" si="0">IF(N118="základná",J118,0)</f>
        <v>0</v>
      </c>
      <c r="BF118" s="137">
        <f t="shared" ref="BF118:BF123" si="1">IF(N118="znížená",J118,0)</f>
        <v>0</v>
      </c>
      <c r="BG118" s="137">
        <f t="shared" ref="BG118:BG123" si="2">IF(N118="zákl. prenesená",J118,0)</f>
        <v>0</v>
      </c>
      <c r="BH118" s="137">
        <f t="shared" ref="BH118:BH123" si="3">IF(N118="zníž. prenesená",J118,0)</f>
        <v>0</v>
      </c>
      <c r="BI118" s="137">
        <f t="shared" ref="BI118:BI123" si="4">IF(N118="nulová",J118,0)</f>
        <v>0</v>
      </c>
      <c r="BJ118" s="136" t="s">
        <v>151</v>
      </c>
      <c r="BK118" s="134"/>
      <c r="BL118" s="134"/>
      <c r="BM118" s="134"/>
    </row>
    <row r="119" spans="1:65" s="2" customFormat="1" ht="18" customHeight="1">
      <c r="A119" s="31"/>
      <c r="B119" s="129"/>
      <c r="C119" s="130"/>
      <c r="D119" s="259" t="s">
        <v>152</v>
      </c>
      <c r="E119" s="260"/>
      <c r="F119" s="260"/>
      <c r="G119" s="130"/>
      <c r="H119" s="130"/>
      <c r="I119" s="130"/>
      <c r="J119" s="132">
        <v>0</v>
      </c>
      <c r="K119" s="130"/>
      <c r="L119" s="133"/>
      <c r="M119" s="134"/>
      <c r="N119" s="135" t="s">
        <v>39</v>
      </c>
      <c r="O119" s="134"/>
      <c r="P119" s="134"/>
      <c r="Q119" s="134"/>
      <c r="R119" s="134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6" t="s">
        <v>150</v>
      </c>
      <c r="AZ119" s="134"/>
      <c r="BA119" s="134"/>
      <c r="BB119" s="134"/>
      <c r="BC119" s="134"/>
      <c r="BD119" s="134"/>
      <c r="BE119" s="137">
        <f t="shared" si="0"/>
        <v>0</v>
      </c>
      <c r="BF119" s="137">
        <f t="shared" si="1"/>
        <v>0</v>
      </c>
      <c r="BG119" s="137">
        <f t="shared" si="2"/>
        <v>0</v>
      </c>
      <c r="BH119" s="137">
        <f t="shared" si="3"/>
        <v>0</v>
      </c>
      <c r="BI119" s="137">
        <f t="shared" si="4"/>
        <v>0</v>
      </c>
      <c r="BJ119" s="136" t="s">
        <v>151</v>
      </c>
      <c r="BK119" s="134"/>
      <c r="BL119" s="134"/>
      <c r="BM119" s="134"/>
    </row>
    <row r="120" spans="1:65" s="2" customFormat="1" ht="18" customHeight="1">
      <c r="A120" s="31"/>
      <c r="B120" s="129"/>
      <c r="C120" s="130"/>
      <c r="D120" s="259" t="s">
        <v>153</v>
      </c>
      <c r="E120" s="260"/>
      <c r="F120" s="260"/>
      <c r="G120" s="130"/>
      <c r="H120" s="130"/>
      <c r="I120" s="130"/>
      <c r="J120" s="132">
        <v>0</v>
      </c>
      <c r="K120" s="130"/>
      <c r="L120" s="133"/>
      <c r="M120" s="134"/>
      <c r="N120" s="135" t="s">
        <v>39</v>
      </c>
      <c r="O120" s="134"/>
      <c r="P120" s="134"/>
      <c r="Q120" s="134"/>
      <c r="R120" s="134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6" t="s">
        <v>150</v>
      </c>
      <c r="AZ120" s="134"/>
      <c r="BA120" s="134"/>
      <c r="BB120" s="134"/>
      <c r="BC120" s="134"/>
      <c r="BD120" s="134"/>
      <c r="BE120" s="137">
        <f t="shared" si="0"/>
        <v>0</v>
      </c>
      <c r="BF120" s="137">
        <f t="shared" si="1"/>
        <v>0</v>
      </c>
      <c r="BG120" s="137">
        <f t="shared" si="2"/>
        <v>0</v>
      </c>
      <c r="BH120" s="137">
        <f t="shared" si="3"/>
        <v>0</v>
      </c>
      <c r="BI120" s="137">
        <f t="shared" si="4"/>
        <v>0</v>
      </c>
      <c r="BJ120" s="136" t="s">
        <v>151</v>
      </c>
      <c r="BK120" s="134"/>
      <c r="BL120" s="134"/>
      <c r="BM120" s="134"/>
    </row>
    <row r="121" spans="1:65" s="2" customFormat="1" ht="18" customHeight="1">
      <c r="A121" s="31"/>
      <c r="B121" s="129"/>
      <c r="C121" s="130"/>
      <c r="D121" s="259" t="s">
        <v>154</v>
      </c>
      <c r="E121" s="260"/>
      <c r="F121" s="260"/>
      <c r="G121" s="130"/>
      <c r="H121" s="130"/>
      <c r="I121" s="130"/>
      <c r="J121" s="132">
        <v>0</v>
      </c>
      <c r="K121" s="130"/>
      <c r="L121" s="133"/>
      <c r="M121" s="134"/>
      <c r="N121" s="135" t="s">
        <v>39</v>
      </c>
      <c r="O121" s="134"/>
      <c r="P121" s="134"/>
      <c r="Q121" s="134"/>
      <c r="R121" s="134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6" t="s">
        <v>150</v>
      </c>
      <c r="AZ121" s="134"/>
      <c r="BA121" s="134"/>
      <c r="BB121" s="134"/>
      <c r="BC121" s="134"/>
      <c r="BD121" s="134"/>
      <c r="BE121" s="137">
        <f t="shared" si="0"/>
        <v>0</v>
      </c>
      <c r="BF121" s="137">
        <f t="shared" si="1"/>
        <v>0</v>
      </c>
      <c r="BG121" s="137">
        <f t="shared" si="2"/>
        <v>0</v>
      </c>
      <c r="BH121" s="137">
        <f t="shared" si="3"/>
        <v>0</v>
      </c>
      <c r="BI121" s="137">
        <f t="shared" si="4"/>
        <v>0</v>
      </c>
      <c r="BJ121" s="136" t="s">
        <v>151</v>
      </c>
      <c r="BK121" s="134"/>
      <c r="BL121" s="134"/>
      <c r="BM121" s="134"/>
    </row>
    <row r="122" spans="1:65" s="2" customFormat="1" ht="18" customHeight="1">
      <c r="A122" s="31"/>
      <c r="B122" s="129"/>
      <c r="C122" s="130"/>
      <c r="D122" s="259" t="s">
        <v>155</v>
      </c>
      <c r="E122" s="260"/>
      <c r="F122" s="260"/>
      <c r="G122" s="130"/>
      <c r="H122" s="130"/>
      <c r="I122" s="130"/>
      <c r="J122" s="132">
        <v>0</v>
      </c>
      <c r="K122" s="130"/>
      <c r="L122" s="133"/>
      <c r="M122" s="134"/>
      <c r="N122" s="135" t="s">
        <v>39</v>
      </c>
      <c r="O122" s="134"/>
      <c r="P122" s="134"/>
      <c r="Q122" s="134"/>
      <c r="R122" s="134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6" t="s">
        <v>150</v>
      </c>
      <c r="AZ122" s="134"/>
      <c r="BA122" s="134"/>
      <c r="BB122" s="134"/>
      <c r="BC122" s="134"/>
      <c r="BD122" s="134"/>
      <c r="BE122" s="137">
        <f t="shared" si="0"/>
        <v>0</v>
      </c>
      <c r="BF122" s="137">
        <f t="shared" si="1"/>
        <v>0</v>
      </c>
      <c r="BG122" s="137">
        <f t="shared" si="2"/>
        <v>0</v>
      </c>
      <c r="BH122" s="137">
        <f t="shared" si="3"/>
        <v>0</v>
      </c>
      <c r="BI122" s="137">
        <f t="shared" si="4"/>
        <v>0</v>
      </c>
      <c r="BJ122" s="136" t="s">
        <v>151</v>
      </c>
      <c r="BK122" s="134"/>
      <c r="BL122" s="134"/>
      <c r="BM122" s="134"/>
    </row>
    <row r="123" spans="1:65" s="2" customFormat="1" ht="18" customHeight="1">
      <c r="A123" s="31"/>
      <c r="B123" s="129"/>
      <c r="C123" s="130"/>
      <c r="D123" s="131" t="s">
        <v>156</v>
      </c>
      <c r="E123" s="130"/>
      <c r="F123" s="130"/>
      <c r="G123" s="130"/>
      <c r="H123" s="130"/>
      <c r="I123" s="130"/>
      <c r="J123" s="132">
        <f>ROUND(J30*T123,2)</f>
        <v>0</v>
      </c>
      <c r="K123" s="130"/>
      <c r="L123" s="133"/>
      <c r="M123" s="134"/>
      <c r="N123" s="135" t="s">
        <v>39</v>
      </c>
      <c r="O123" s="134"/>
      <c r="P123" s="134"/>
      <c r="Q123" s="134"/>
      <c r="R123" s="134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6" t="s">
        <v>157</v>
      </c>
      <c r="AZ123" s="134"/>
      <c r="BA123" s="134"/>
      <c r="BB123" s="134"/>
      <c r="BC123" s="134"/>
      <c r="BD123" s="134"/>
      <c r="BE123" s="137">
        <f t="shared" si="0"/>
        <v>0</v>
      </c>
      <c r="BF123" s="137">
        <f t="shared" si="1"/>
        <v>0</v>
      </c>
      <c r="BG123" s="137">
        <f t="shared" si="2"/>
        <v>0</v>
      </c>
      <c r="BH123" s="137">
        <f t="shared" si="3"/>
        <v>0</v>
      </c>
      <c r="BI123" s="137">
        <f t="shared" si="4"/>
        <v>0</v>
      </c>
      <c r="BJ123" s="136" t="s">
        <v>151</v>
      </c>
      <c r="BK123" s="134"/>
      <c r="BL123" s="134"/>
      <c r="BM123" s="134"/>
    </row>
    <row r="124" spans="1:65" s="2" customForma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9.25" customHeight="1">
      <c r="A125" s="31"/>
      <c r="B125" s="32"/>
      <c r="C125" s="138" t="s">
        <v>158</v>
      </c>
      <c r="D125" s="108"/>
      <c r="E125" s="108"/>
      <c r="F125" s="108"/>
      <c r="G125" s="108"/>
      <c r="H125" s="108"/>
      <c r="I125" s="108"/>
      <c r="J125" s="139">
        <f>ROUND(J96+J117,2)</f>
        <v>0</v>
      </c>
      <c r="K125" s="108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6.95" customHeight="1">
      <c r="A126" s="31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30" spans="1:63" s="2" customFormat="1" ht="6.95" customHeight="1">
      <c r="A130" s="31"/>
      <c r="B130" s="51"/>
      <c r="C130" s="52"/>
      <c r="D130" s="52"/>
      <c r="E130" s="52"/>
      <c r="F130" s="52"/>
      <c r="G130" s="52"/>
      <c r="H130" s="52"/>
      <c r="I130" s="52"/>
      <c r="J130" s="52"/>
      <c r="K130" s="52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3" s="2" customFormat="1" ht="24.95" customHeight="1">
      <c r="A131" s="31"/>
      <c r="B131" s="32"/>
      <c r="C131" s="20" t="s">
        <v>159</v>
      </c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3" s="2" customFormat="1" ht="6.95" customHeigh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3" s="2" customFormat="1" ht="12" customHeight="1">
      <c r="A133" s="31"/>
      <c r="B133" s="32"/>
      <c r="C133" s="26" t="s">
        <v>15</v>
      </c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6.5" customHeight="1">
      <c r="A134" s="31"/>
      <c r="B134" s="32"/>
      <c r="C134" s="31"/>
      <c r="D134" s="31"/>
      <c r="E134" s="261" t="str">
        <f>E7</f>
        <v xml:space="preserve"> ŠH Angels Aréna  Rekonštrukcia a Modernizácia pre VO</v>
      </c>
      <c r="F134" s="262"/>
      <c r="G134" s="262"/>
      <c r="H134" s="262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12" customHeight="1">
      <c r="A135" s="31"/>
      <c r="B135" s="32"/>
      <c r="C135" s="26" t="s">
        <v>123</v>
      </c>
      <c r="D135" s="31"/>
      <c r="E135" s="31"/>
      <c r="F135" s="31"/>
      <c r="G135" s="31"/>
      <c r="H135" s="31"/>
      <c r="I135" s="31"/>
      <c r="J135" s="31"/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16.5" customHeight="1">
      <c r="A136" s="31"/>
      <c r="B136" s="32"/>
      <c r="C136" s="31"/>
      <c r="D136" s="31"/>
      <c r="E136" s="221" t="str">
        <f>E9</f>
        <v xml:space="preserve">06 - SO 01.4  Športova hala - elektroinštalácia </v>
      </c>
      <c r="F136" s="263"/>
      <c r="G136" s="263"/>
      <c r="H136" s="263"/>
      <c r="I136" s="31"/>
      <c r="J136" s="31"/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6.9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4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12" customHeight="1">
      <c r="A138" s="31"/>
      <c r="B138" s="32"/>
      <c r="C138" s="26" t="s">
        <v>19</v>
      </c>
      <c r="D138" s="31"/>
      <c r="E138" s="31"/>
      <c r="F138" s="24" t="str">
        <f>F12</f>
        <v>Košice</v>
      </c>
      <c r="G138" s="31"/>
      <c r="H138" s="31"/>
      <c r="I138" s="26" t="s">
        <v>21</v>
      </c>
      <c r="J138" s="57" t="str">
        <f>IF(J12="","",J12)</f>
        <v>Vyplň údaj</v>
      </c>
      <c r="K138" s="31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6.95" customHeight="1">
      <c r="A139" s="31"/>
      <c r="B139" s="32"/>
      <c r="C139" s="31"/>
      <c r="D139" s="31"/>
      <c r="E139" s="31"/>
      <c r="F139" s="31"/>
      <c r="G139" s="31"/>
      <c r="H139" s="31"/>
      <c r="I139" s="31"/>
      <c r="J139" s="31"/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5.2" customHeight="1">
      <c r="A140" s="31"/>
      <c r="B140" s="32"/>
      <c r="C140" s="26" t="s">
        <v>22</v>
      </c>
      <c r="D140" s="31"/>
      <c r="E140" s="31"/>
      <c r="F140" s="24" t="str">
        <f>E15</f>
        <v>Mesto Košice</v>
      </c>
      <c r="G140" s="31"/>
      <c r="H140" s="31"/>
      <c r="I140" s="26" t="s">
        <v>28</v>
      </c>
      <c r="J140" s="29" t="str">
        <f>E21</f>
        <v xml:space="preserve"> </v>
      </c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2" customFormat="1" ht="15.2" customHeight="1">
      <c r="A141" s="31"/>
      <c r="B141" s="32"/>
      <c r="C141" s="26" t="s">
        <v>26</v>
      </c>
      <c r="D141" s="31"/>
      <c r="E141" s="31"/>
      <c r="F141" s="24" t="str">
        <f>IF(E18="","",E18)</f>
        <v>Vyplň údaj</v>
      </c>
      <c r="G141" s="31"/>
      <c r="H141" s="31"/>
      <c r="I141" s="26" t="s">
        <v>31</v>
      </c>
      <c r="J141" s="29" t="str">
        <f>E24</f>
        <v xml:space="preserve"> </v>
      </c>
      <c r="K141" s="31"/>
      <c r="L141" s="44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63" s="2" customFormat="1" ht="10.35" customHeight="1">
      <c r="A142" s="31"/>
      <c r="B142" s="32"/>
      <c r="C142" s="31"/>
      <c r="D142" s="31"/>
      <c r="E142" s="31"/>
      <c r="F142" s="31"/>
      <c r="G142" s="31"/>
      <c r="H142" s="31"/>
      <c r="I142" s="31"/>
      <c r="J142" s="31"/>
      <c r="K142" s="31"/>
      <c r="L142" s="44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63" s="11" customFormat="1" ht="29.25" customHeight="1">
      <c r="A143" s="140"/>
      <c r="B143" s="141"/>
      <c r="C143" s="142" t="s">
        <v>160</v>
      </c>
      <c r="D143" s="143" t="s">
        <v>58</v>
      </c>
      <c r="E143" s="143" t="s">
        <v>54</v>
      </c>
      <c r="F143" s="143" t="s">
        <v>55</v>
      </c>
      <c r="G143" s="143" t="s">
        <v>161</v>
      </c>
      <c r="H143" s="143" t="s">
        <v>162</v>
      </c>
      <c r="I143" s="143" t="s">
        <v>163</v>
      </c>
      <c r="J143" s="144" t="s">
        <v>129</v>
      </c>
      <c r="K143" s="145" t="s">
        <v>164</v>
      </c>
      <c r="L143" s="146"/>
      <c r="M143" s="64" t="s">
        <v>1</v>
      </c>
      <c r="N143" s="65" t="s">
        <v>37</v>
      </c>
      <c r="O143" s="65" t="s">
        <v>165</v>
      </c>
      <c r="P143" s="65" t="s">
        <v>166</v>
      </c>
      <c r="Q143" s="65" t="s">
        <v>167</v>
      </c>
      <c r="R143" s="65" t="s">
        <v>168</v>
      </c>
      <c r="S143" s="65" t="s">
        <v>169</v>
      </c>
      <c r="T143" s="66" t="s">
        <v>170</v>
      </c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</row>
    <row r="144" spans="1:63" s="2" customFormat="1" ht="22.9" customHeight="1">
      <c r="A144" s="31"/>
      <c r="B144" s="32"/>
      <c r="C144" s="71" t="s">
        <v>125</v>
      </c>
      <c r="D144" s="31"/>
      <c r="E144" s="31"/>
      <c r="F144" s="31"/>
      <c r="G144" s="31"/>
      <c r="H144" s="31"/>
      <c r="I144" s="31"/>
      <c r="J144" s="147">
        <f>BK144</f>
        <v>0</v>
      </c>
      <c r="K144" s="31"/>
      <c r="L144" s="32"/>
      <c r="M144" s="67"/>
      <c r="N144" s="58"/>
      <c r="O144" s="68"/>
      <c r="P144" s="148">
        <f>P145+P470+P475</f>
        <v>0</v>
      </c>
      <c r="Q144" s="68"/>
      <c r="R144" s="148">
        <f>R145+R470+R475</f>
        <v>0</v>
      </c>
      <c r="S144" s="68"/>
      <c r="T144" s="149">
        <f>T145+T470+T475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6" t="s">
        <v>72</v>
      </c>
      <c r="AU144" s="16" t="s">
        <v>131</v>
      </c>
      <c r="BK144" s="150">
        <f>BK145+BK470+BK475</f>
        <v>0</v>
      </c>
    </row>
    <row r="145" spans="1:65" s="12" customFormat="1" ht="25.9" customHeight="1">
      <c r="B145" s="151"/>
      <c r="D145" s="152" t="s">
        <v>72</v>
      </c>
      <c r="E145" s="153" t="s">
        <v>407</v>
      </c>
      <c r="F145" s="153" t="s">
        <v>2497</v>
      </c>
      <c r="I145" s="154"/>
      <c r="J145" s="155">
        <f>BK145</f>
        <v>0</v>
      </c>
      <c r="L145" s="151"/>
      <c r="M145" s="156"/>
      <c r="N145" s="157"/>
      <c r="O145" s="157"/>
      <c r="P145" s="158">
        <f>P146+P147+P219+P258+P271+P284+P300+P336+P444+P467</f>
        <v>0</v>
      </c>
      <c r="Q145" s="157"/>
      <c r="R145" s="158">
        <f>R146+R147+R219+R258+R271+R284+R300+R336+R444+R467</f>
        <v>0</v>
      </c>
      <c r="S145" s="157"/>
      <c r="T145" s="159">
        <f>T146+T147+T219+T258+T271+T284+T300+T336+T444+T467</f>
        <v>0</v>
      </c>
      <c r="AR145" s="152" t="s">
        <v>183</v>
      </c>
      <c r="AT145" s="160" t="s">
        <v>72</v>
      </c>
      <c r="AU145" s="160" t="s">
        <v>73</v>
      </c>
      <c r="AY145" s="152" t="s">
        <v>173</v>
      </c>
      <c r="BK145" s="161">
        <f>BK146+BK147+BK219+BK258+BK271+BK284+BK300+BK336+BK444+BK467</f>
        <v>0</v>
      </c>
    </row>
    <row r="146" spans="1:65" s="12" customFormat="1" ht="22.9" customHeight="1">
      <c r="B146" s="151"/>
      <c r="D146" s="152" t="s">
        <v>72</v>
      </c>
      <c r="E146" s="162" t="s">
        <v>2498</v>
      </c>
      <c r="F146" s="162" t="s">
        <v>2499</v>
      </c>
      <c r="I146" s="154"/>
      <c r="J146" s="163">
        <f>BK146</f>
        <v>0</v>
      </c>
      <c r="L146" s="151"/>
      <c r="M146" s="156"/>
      <c r="N146" s="157"/>
      <c r="O146" s="157"/>
      <c r="P146" s="158">
        <v>0</v>
      </c>
      <c r="Q146" s="157"/>
      <c r="R146" s="158">
        <v>0</v>
      </c>
      <c r="S146" s="157"/>
      <c r="T146" s="159">
        <v>0</v>
      </c>
      <c r="AR146" s="152" t="s">
        <v>81</v>
      </c>
      <c r="AT146" s="160" t="s">
        <v>72</v>
      </c>
      <c r="AU146" s="160" t="s">
        <v>81</v>
      </c>
      <c r="AY146" s="152" t="s">
        <v>173</v>
      </c>
      <c r="BK146" s="161">
        <v>0</v>
      </c>
    </row>
    <row r="147" spans="1:65" s="12" customFormat="1" ht="22.9" customHeight="1">
      <c r="B147" s="151"/>
      <c r="D147" s="152" t="s">
        <v>72</v>
      </c>
      <c r="E147" s="162" t="s">
        <v>2500</v>
      </c>
      <c r="F147" s="162" t="s">
        <v>2501</v>
      </c>
      <c r="I147" s="154"/>
      <c r="J147" s="163">
        <f>BK147</f>
        <v>0</v>
      </c>
      <c r="L147" s="151"/>
      <c r="M147" s="156"/>
      <c r="N147" s="157"/>
      <c r="O147" s="157"/>
      <c r="P147" s="158">
        <f>SUM(P148:P218)</f>
        <v>0</v>
      </c>
      <c r="Q147" s="157"/>
      <c r="R147" s="158">
        <f>SUM(R148:R218)</f>
        <v>0</v>
      </c>
      <c r="S147" s="157"/>
      <c r="T147" s="159">
        <f>SUM(T148:T218)</f>
        <v>0</v>
      </c>
      <c r="AR147" s="152" t="s">
        <v>81</v>
      </c>
      <c r="AT147" s="160" t="s">
        <v>72</v>
      </c>
      <c r="AU147" s="160" t="s">
        <v>81</v>
      </c>
      <c r="AY147" s="152" t="s">
        <v>173</v>
      </c>
      <c r="BK147" s="161">
        <f>SUM(BK148:BK218)</f>
        <v>0</v>
      </c>
    </row>
    <row r="148" spans="1:65" s="2" customFormat="1" ht="16.5" customHeight="1">
      <c r="A148" s="31"/>
      <c r="B148" s="129"/>
      <c r="C148" s="164" t="s">
        <v>81</v>
      </c>
      <c r="D148" s="164" t="s">
        <v>176</v>
      </c>
      <c r="E148" s="165" t="s">
        <v>2502</v>
      </c>
      <c r="F148" s="166" t="s">
        <v>2503</v>
      </c>
      <c r="G148" s="167" t="s">
        <v>245</v>
      </c>
      <c r="H148" s="168">
        <v>1</v>
      </c>
      <c r="I148" s="169"/>
      <c r="J148" s="170">
        <f t="shared" ref="J148:J179" si="5">ROUND(I148*H148,2)</f>
        <v>0</v>
      </c>
      <c r="K148" s="171"/>
      <c r="L148" s="32"/>
      <c r="M148" s="172" t="s">
        <v>1</v>
      </c>
      <c r="N148" s="173" t="s">
        <v>39</v>
      </c>
      <c r="O148" s="60"/>
      <c r="P148" s="174">
        <f t="shared" ref="P148:P179" si="6">O148*H148</f>
        <v>0</v>
      </c>
      <c r="Q148" s="174">
        <v>0</v>
      </c>
      <c r="R148" s="174">
        <f t="shared" ref="R148:R179" si="7">Q148*H148</f>
        <v>0</v>
      </c>
      <c r="S148" s="174">
        <v>0</v>
      </c>
      <c r="T148" s="175">
        <f t="shared" ref="T148:T179" si="8"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180</v>
      </c>
      <c r="AT148" s="176" t="s">
        <v>176</v>
      </c>
      <c r="AU148" s="176" t="s">
        <v>151</v>
      </c>
      <c r="AY148" s="16" t="s">
        <v>173</v>
      </c>
      <c r="BE148" s="177">
        <f t="shared" ref="BE148:BE179" si="9">IF(N148="základná",J148,0)</f>
        <v>0</v>
      </c>
      <c r="BF148" s="177">
        <f t="shared" ref="BF148:BF179" si="10">IF(N148="znížená",J148,0)</f>
        <v>0</v>
      </c>
      <c r="BG148" s="177">
        <f t="shared" ref="BG148:BG179" si="11">IF(N148="zákl. prenesená",J148,0)</f>
        <v>0</v>
      </c>
      <c r="BH148" s="177">
        <f t="shared" ref="BH148:BH179" si="12">IF(N148="zníž. prenesená",J148,0)</f>
        <v>0</v>
      </c>
      <c r="BI148" s="177">
        <f t="shared" ref="BI148:BI179" si="13">IF(N148="nulová",J148,0)</f>
        <v>0</v>
      </c>
      <c r="BJ148" s="16" t="s">
        <v>151</v>
      </c>
      <c r="BK148" s="177">
        <f t="shared" ref="BK148:BK179" si="14">ROUND(I148*H148,2)</f>
        <v>0</v>
      </c>
      <c r="BL148" s="16" t="s">
        <v>180</v>
      </c>
      <c r="BM148" s="176" t="s">
        <v>151</v>
      </c>
    </row>
    <row r="149" spans="1:65" s="2" customFormat="1" ht="16.5" customHeight="1">
      <c r="A149" s="31"/>
      <c r="B149" s="129"/>
      <c r="C149" s="183" t="s">
        <v>151</v>
      </c>
      <c r="D149" s="183" t="s">
        <v>407</v>
      </c>
      <c r="E149" s="184" t="s">
        <v>2504</v>
      </c>
      <c r="F149" s="185" t="s">
        <v>2505</v>
      </c>
      <c r="G149" s="186" t="s">
        <v>245</v>
      </c>
      <c r="H149" s="187">
        <v>1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39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190</v>
      </c>
      <c r="AT149" s="176" t="s">
        <v>407</v>
      </c>
      <c r="AU149" s="176" t="s">
        <v>151</v>
      </c>
      <c r="AY149" s="16" t="s">
        <v>173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151</v>
      </c>
      <c r="BK149" s="177">
        <f t="shared" si="14"/>
        <v>0</v>
      </c>
      <c r="BL149" s="16" t="s">
        <v>180</v>
      </c>
      <c r="BM149" s="176" t="s">
        <v>180</v>
      </c>
    </row>
    <row r="150" spans="1:65" s="2" customFormat="1" ht="24.2" customHeight="1">
      <c r="A150" s="31"/>
      <c r="B150" s="129"/>
      <c r="C150" s="164" t="s">
        <v>183</v>
      </c>
      <c r="D150" s="164" t="s">
        <v>176</v>
      </c>
      <c r="E150" s="165" t="s">
        <v>2506</v>
      </c>
      <c r="F150" s="166" t="s">
        <v>2507</v>
      </c>
      <c r="G150" s="167" t="s">
        <v>245</v>
      </c>
      <c r="H150" s="168">
        <v>2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39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180</v>
      </c>
      <c r="AT150" s="176" t="s">
        <v>176</v>
      </c>
      <c r="AU150" s="176" t="s">
        <v>151</v>
      </c>
      <c r="AY150" s="16" t="s">
        <v>173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151</v>
      </c>
      <c r="BK150" s="177">
        <f t="shared" si="14"/>
        <v>0</v>
      </c>
      <c r="BL150" s="16" t="s">
        <v>180</v>
      </c>
      <c r="BM150" s="176" t="s">
        <v>187</v>
      </c>
    </row>
    <row r="151" spans="1:65" s="2" customFormat="1" ht="37.9" customHeight="1">
      <c r="A151" s="31"/>
      <c r="B151" s="129"/>
      <c r="C151" s="183" t="s">
        <v>180</v>
      </c>
      <c r="D151" s="183" t="s">
        <v>407</v>
      </c>
      <c r="E151" s="184" t="s">
        <v>2508</v>
      </c>
      <c r="F151" s="185" t="s">
        <v>2509</v>
      </c>
      <c r="G151" s="186" t="s">
        <v>245</v>
      </c>
      <c r="H151" s="187">
        <v>2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39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190</v>
      </c>
      <c r="AT151" s="176" t="s">
        <v>407</v>
      </c>
      <c r="AU151" s="176" t="s">
        <v>151</v>
      </c>
      <c r="AY151" s="16" t="s">
        <v>173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151</v>
      </c>
      <c r="BK151" s="177">
        <f t="shared" si="14"/>
        <v>0</v>
      </c>
      <c r="BL151" s="16" t="s">
        <v>180</v>
      </c>
      <c r="BM151" s="176" t="s">
        <v>190</v>
      </c>
    </row>
    <row r="152" spans="1:65" s="2" customFormat="1" ht="24.2" customHeight="1">
      <c r="A152" s="31"/>
      <c r="B152" s="129"/>
      <c r="C152" s="164" t="s">
        <v>191</v>
      </c>
      <c r="D152" s="164" t="s">
        <v>176</v>
      </c>
      <c r="E152" s="165" t="s">
        <v>2510</v>
      </c>
      <c r="F152" s="166" t="s">
        <v>2511</v>
      </c>
      <c r="G152" s="167" t="s">
        <v>245</v>
      </c>
      <c r="H152" s="168">
        <v>3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39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180</v>
      </c>
      <c r="AT152" s="176" t="s">
        <v>176</v>
      </c>
      <c r="AU152" s="176" t="s">
        <v>151</v>
      </c>
      <c r="AY152" s="16" t="s">
        <v>173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151</v>
      </c>
      <c r="BK152" s="177">
        <f t="shared" si="14"/>
        <v>0</v>
      </c>
      <c r="BL152" s="16" t="s">
        <v>180</v>
      </c>
      <c r="BM152" s="176" t="s">
        <v>110</v>
      </c>
    </row>
    <row r="153" spans="1:65" s="2" customFormat="1" ht="24.2" customHeight="1">
      <c r="A153" s="31"/>
      <c r="B153" s="129"/>
      <c r="C153" s="183" t="s">
        <v>187</v>
      </c>
      <c r="D153" s="183" t="s">
        <v>407</v>
      </c>
      <c r="E153" s="184" t="s">
        <v>2512</v>
      </c>
      <c r="F153" s="185" t="s">
        <v>2513</v>
      </c>
      <c r="G153" s="186" t="s">
        <v>245</v>
      </c>
      <c r="H153" s="187">
        <v>3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39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190</v>
      </c>
      <c r="AT153" s="176" t="s">
        <v>407</v>
      </c>
      <c r="AU153" s="176" t="s">
        <v>151</v>
      </c>
      <c r="AY153" s="16" t="s">
        <v>173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151</v>
      </c>
      <c r="BK153" s="177">
        <f t="shared" si="14"/>
        <v>0</v>
      </c>
      <c r="BL153" s="16" t="s">
        <v>180</v>
      </c>
      <c r="BM153" s="176" t="s">
        <v>113</v>
      </c>
    </row>
    <row r="154" spans="1:65" s="2" customFormat="1" ht="24.2" customHeight="1">
      <c r="A154" s="31"/>
      <c r="B154" s="129"/>
      <c r="C154" s="164" t="s">
        <v>196</v>
      </c>
      <c r="D154" s="164" t="s">
        <v>176</v>
      </c>
      <c r="E154" s="165" t="s">
        <v>2514</v>
      </c>
      <c r="F154" s="166" t="s">
        <v>2515</v>
      </c>
      <c r="G154" s="167" t="s">
        <v>245</v>
      </c>
      <c r="H154" s="168">
        <v>10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39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180</v>
      </c>
      <c r="AT154" s="176" t="s">
        <v>176</v>
      </c>
      <c r="AU154" s="176" t="s">
        <v>151</v>
      </c>
      <c r="AY154" s="16" t="s">
        <v>173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151</v>
      </c>
      <c r="BK154" s="177">
        <f t="shared" si="14"/>
        <v>0</v>
      </c>
      <c r="BL154" s="16" t="s">
        <v>180</v>
      </c>
      <c r="BM154" s="176" t="s">
        <v>119</v>
      </c>
    </row>
    <row r="155" spans="1:65" s="2" customFormat="1" ht="24.2" customHeight="1">
      <c r="A155" s="31"/>
      <c r="B155" s="129"/>
      <c r="C155" s="183" t="s">
        <v>190</v>
      </c>
      <c r="D155" s="183" t="s">
        <v>407</v>
      </c>
      <c r="E155" s="184" t="s">
        <v>2516</v>
      </c>
      <c r="F155" s="185" t="s">
        <v>2517</v>
      </c>
      <c r="G155" s="186" t="s">
        <v>245</v>
      </c>
      <c r="H155" s="187">
        <v>10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39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190</v>
      </c>
      <c r="AT155" s="176" t="s">
        <v>407</v>
      </c>
      <c r="AU155" s="176" t="s">
        <v>151</v>
      </c>
      <c r="AY155" s="16" t="s">
        <v>173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151</v>
      </c>
      <c r="BK155" s="177">
        <f t="shared" si="14"/>
        <v>0</v>
      </c>
      <c r="BL155" s="16" t="s">
        <v>180</v>
      </c>
      <c r="BM155" s="176" t="s">
        <v>201</v>
      </c>
    </row>
    <row r="156" spans="1:65" s="2" customFormat="1" ht="21.75" customHeight="1">
      <c r="A156" s="31"/>
      <c r="B156" s="129"/>
      <c r="C156" s="183" t="s">
        <v>174</v>
      </c>
      <c r="D156" s="183" t="s">
        <v>407</v>
      </c>
      <c r="E156" s="184" t="s">
        <v>2518</v>
      </c>
      <c r="F156" s="185" t="s">
        <v>2519</v>
      </c>
      <c r="G156" s="186" t="s">
        <v>245</v>
      </c>
      <c r="H156" s="187">
        <v>12</v>
      </c>
      <c r="I156" s="188"/>
      <c r="J156" s="189">
        <f t="shared" si="5"/>
        <v>0</v>
      </c>
      <c r="K156" s="190"/>
      <c r="L156" s="191"/>
      <c r="M156" s="192" t="s">
        <v>1</v>
      </c>
      <c r="N156" s="193" t="s">
        <v>39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190</v>
      </c>
      <c r="AT156" s="176" t="s">
        <v>407</v>
      </c>
      <c r="AU156" s="176" t="s">
        <v>151</v>
      </c>
      <c r="AY156" s="16" t="s">
        <v>173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151</v>
      </c>
      <c r="BK156" s="177">
        <f t="shared" si="14"/>
        <v>0</v>
      </c>
      <c r="BL156" s="16" t="s">
        <v>180</v>
      </c>
      <c r="BM156" s="176" t="s">
        <v>204</v>
      </c>
    </row>
    <row r="157" spans="1:65" s="2" customFormat="1" ht="21.75" customHeight="1">
      <c r="A157" s="31"/>
      <c r="B157" s="129"/>
      <c r="C157" s="183" t="s">
        <v>110</v>
      </c>
      <c r="D157" s="183" t="s">
        <v>407</v>
      </c>
      <c r="E157" s="184" t="s">
        <v>2520</v>
      </c>
      <c r="F157" s="185" t="s">
        <v>2521</v>
      </c>
      <c r="G157" s="186" t="s">
        <v>245</v>
      </c>
      <c r="H157" s="187">
        <v>3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39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190</v>
      </c>
      <c r="AT157" s="176" t="s">
        <v>407</v>
      </c>
      <c r="AU157" s="176" t="s">
        <v>151</v>
      </c>
      <c r="AY157" s="16" t="s">
        <v>173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151</v>
      </c>
      <c r="BK157" s="177">
        <f t="shared" si="14"/>
        <v>0</v>
      </c>
      <c r="BL157" s="16" t="s">
        <v>180</v>
      </c>
      <c r="BM157" s="176" t="s">
        <v>7</v>
      </c>
    </row>
    <row r="158" spans="1:65" s="2" customFormat="1" ht="21.75" customHeight="1">
      <c r="A158" s="31"/>
      <c r="B158" s="129"/>
      <c r="C158" s="183" t="s">
        <v>207</v>
      </c>
      <c r="D158" s="183" t="s">
        <v>407</v>
      </c>
      <c r="E158" s="184" t="s">
        <v>2522</v>
      </c>
      <c r="F158" s="185" t="s">
        <v>2523</v>
      </c>
      <c r="G158" s="186" t="s">
        <v>245</v>
      </c>
      <c r="H158" s="187">
        <v>6</v>
      </c>
      <c r="I158" s="188"/>
      <c r="J158" s="189">
        <f t="shared" si="5"/>
        <v>0</v>
      </c>
      <c r="K158" s="190"/>
      <c r="L158" s="191"/>
      <c r="M158" s="192" t="s">
        <v>1</v>
      </c>
      <c r="N158" s="193" t="s">
        <v>39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190</v>
      </c>
      <c r="AT158" s="176" t="s">
        <v>407</v>
      </c>
      <c r="AU158" s="176" t="s">
        <v>151</v>
      </c>
      <c r="AY158" s="16" t="s">
        <v>173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151</v>
      </c>
      <c r="BK158" s="177">
        <f t="shared" si="14"/>
        <v>0</v>
      </c>
      <c r="BL158" s="16" t="s">
        <v>180</v>
      </c>
      <c r="BM158" s="176" t="s">
        <v>210</v>
      </c>
    </row>
    <row r="159" spans="1:65" s="2" customFormat="1" ht="44.25" customHeight="1">
      <c r="A159" s="31"/>
      <c r="B159" s="129"/>
      <c r="C159" s="183" t="s">
        <v>113</v>
      </c>
      <c r="D159" s="183" t="s">
        <v>407</v>
      </c>
      <c r="E159" s="184" t="s">
        <v>2524</v>
      </c>
      <c r="F159" s="185" t="s">
        <v>2525</v>
      </c>
      <c r="G159" s="186" t="s">
        <v>245</v>
      </c>
      <c r="H159" s="187">
        <v>3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39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190</v>
      </c>
      <c r="AT159" s="176" t="s">
        <v>407</v>
      </c>
      <c r="AU159" s="176" t="s">
        <v>151</v>
      </c>
      <c r="AY159" s="16" t="s">
        <v>173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151</v>
      </c>
      <c r="BK159" s="177">
        <f t="shared" si="14"/>
        <v>0</v>
      </c>
      <c r="BL159" s="16" t="s">
        <v>180</v>
      </c>
      <c r="BM159" s="176" t="s">
        <v>213</v>
      </c>
    </row>
    <row r="160" spans="1:65" s="2" customFormat="1" ht="16.5" customHeight="1">
      <c r="A160" s="31"/>
      <c r="B160" s="129"/>
      <c r="C160" s="164" t="s">
        <v>116</v>
      </c>
      <c r="D160" s="164" t="s">
        <v>176</v>
      </c>
      <c r="E160" s="165" t="s">
        <v>2526</v>
      </c>
      <c r="F160" s="166" t="s">
        <v>2527</v>
      </c>
      <c r="G160" s="167" t="s">
        <v>245</v>
      </c>
      <c r="H160" s="168">
        <v>3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39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180</v>
      </c>
      <c r="AT160" s="176" t="s">
        <v>176</v>
      </c>
      <c r="AU160" s="176" t="s">
        <v>151</v>
      </c>
      <c r="AY160" s="16" t="s">
        <v>173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151</v>
      </c>
      <c r="BK160" s="177">
        <f t="shared" si="14"/>
        <v>0</v>
      </c>
      <c r="BL160" s="16" t="s">
        <v>180</v>
      </c>
      <c r="BM160" s="176" t="s">
        <v>216</v>
      </c>
    </row>
    <row r="161" spans="1:65" s="2" customFormat="1" ht="16.5" customHeight="1">
      <c r="A161" s="31"/>
      <c r="B161" s="129"/>
      <c r="C161" s="183" t="s">
        <v>119</v>
      </c>
      <c r="D161" s="183" t="s">
        <v>407</v>
      </c>
      <c r="E161" s="184" t="s">
        <v>2528</v>
      </c>
      <c r="F161" s="185" t="s">
        <v>2529</v>
      </c>
      <c r="G161" s="186" t="s">
        <v>245</v>
      </c>
      <c r="H161" s="187">
        <v>1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39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190</v>
      </c>
      <c r="AT161" s="176" t="s">
        <v>407</v>
      </c>
      <c r="AU161" s="176" t="s">
        <v>151</v>
      </c>
      <c r="AY161" s="16" t="s">
        <v>173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151</v>
      </c>
      <c r="BK161" s="177">
        <f t="shared" si="14"/>
        <v>0</v>
      </c>
      <c r="BL161" s="16" t="s">
        <v>180</v>
      </c>
      <c r="BM161" s="176" t="s">
        <v>219</v>
      </c>
    </row>
    <row r="162" spans="1:65" s="2" customFormat="1" ht="21.75" customHeight="1">
      <c r="A162" s="31"/>
      <c r="B162" s="129"/>
      <c r="C162" s="183" t="s">
        <v>220</v>
      </c>
      <c r="D162" s="183" t="s">
        <v>407</v>
      </c>
      <c r="E162" s="184" t="s">
        <v>2530</v>
      </c>
      <c r="F162" s="185" t="s">
        <v>2531</v>
      </c>
      <c r="G162" s="186" t="s">
        <v>245</v>
      </c>
      <c r="H162" s="187">
        <v>2</v>
      </c>
      <c r="I162" s="188"/>
      <c r="J162" s="189">
        <f t="shared" si="5"/>
        <v>0</v>
      </c>
      <c r="K162" s="190"/>
      <c r="L162" s="191"/>
      <c r="M162" s="192" t="s">
        <v>1</v>
      </c>
      <c r="N162" s="193" t="s">
        <v>39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190</v>
      </c>
      <c r="AT162" s="176" t="s">
        <v>407</v>
      </c>
      <c r="AU162" s="176" t="s">
        <v>151</v>
      </c>
      <c r="AY162" s="16" t="s">
        <v>173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151</v>
      </c>
      <c r="BK162" s="177">
        <f t="shared" si="14"/>
        <v>0</v>
      </c>
      <c r="BL162" s="16" t="s">
        <v>180</v>
      </c>
      <c r="BM162" s="176" t="s">
        <v>223</v>
      </c>
    </row>
    <row r="163" spans="1:65" s="2" customFormat="1" ht="16.5" customHeight="1">
      <c r="A163" s="31"/>
      <c r="B163" s="129"/>
      <c r="C163" s="164" t="s">
        <v>201</v>
      </c>
      <c r="D163" s="164" t="s">
        <v>176</v>
      </c>
      <c r="E163" s="165" t="s">
        <v>2532</v>
      </c>
      <c r="F163" s="166" t="s">
        <v>2533</v>
      </c>
      <c r="G163" s="167" t="s">
        <v>245</v>
      </c>
      <c r="H163" s="168">
        <v>13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39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180</v>
      </c>
      <c r="AT163" s="176" t="s">
        <v>176</v>
      </c>
      <c r="AU163" s="176" t="s">
        <v>151</v>
      </c>
      <c r="AY163" s="16" t="s">
        <v>173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151</v>
      </c>
      <c r="BK163" s="177">
        <f t="shared" si="14"/>
        <v>0</v>
      </c>
      <c r="BL163" s="16" t="s">
        <v>180</v>
      </c>
      <c r="BM163" s="176" t="s">
        <v>226</v>
      </c>
    </row>
    <row r="164" spans="1:65" s="2" customFormat="1" ht="21.75" customHeight="1">
      <c r="A164" s="31"/>
      <c r="B164" s="129"/>
      <c r="C164" s="183" t="s">
        <v>227</v>
      </c>
      <c r="D164" s="183" t="s">
        <v>407</v>
      </c>
      <c r="E164" s="184" t="s">
        <v>2534</v>
      </c>
      <c r="F164" s="185" t="s">
        <v>2535</v>
      </c>
      <c r="G164" s="186" t="s">
        <v>245</v>
      </c>
      <c r="H164" s="187">
        <v>4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39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190</v>
      </c>
      <c r="AT164" s="176" t="s">
        <v>407</v>
      </c>
      <c r="AU164" s="176" t="s">
        <v>151</v>
      </c>
      <c r="AY164" s="16" t="s">
        <v>173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151</v>
      </c>
      <c r="BK164" s="177">
        <f t="shared" si="14"/>
        <v>0</v>
      </c>
      <c r="BL164" s="16" t="s">
        <v>180</v>
      </c>
      <c r="BM164" s="176" t="s">
        <v>230</v>
      </c>
    </row>
    <row r="165" spans="1:65" s="2" customFormat="1" ht="21.75" customHeight="1">
      <c r="A165" s="31"/>
      <c r="B165" s="129"/>
      <c r="C165" s="183" t="s">
        <v>204</v>
      </c>
      <c r="D165" s="183" t="s">
        <v>407</v>
      </c>
      <c r="E165" s="184" t="s">
        <v>2536</v>
      </c>
      <c r="F165" s="185" t="s">
        <v>2537</v>
      </c>
      <c r="G165" s="186" t="s">
        <v>245</v>
      </c>
      <c r="H165" s="187">
        <v>4</v>
      </c>
      <c r="I165" s="188"/>
      <c r="J165" s="189">
        <f t="shared" si="5"/>
        <v>0</v>
      </c>
      <c r="K165" s="190"/>
      <c r="L165" s="191"/>
      <c r="M165" s="192" t="s">
        <v>1</v>
      </c>
      <c r="N165" s="193" t="s">
        <v>39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190</v>
      </c>
      <c r="AT165" s="176" t="s">
        <v>407</v>
      </c>
      <c r="AU165" s="176" t="s">
        <v>151</v>
      </c>
      <c r="AY165" s="16" t="s">
        <v>173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151</v>
      </c>
      <c r="BK165" s="177">
        <f t="shared" si="14"/>
        <v>0</v>
      </c>
      <c r="BL165" s="16" t="s">
        <v>180</v>
      </c>
      <c r="BM165" s="176" t="s">
        <v>233</v>
      </c>
    </row>
    <row r="166" spans="1:65" s="2" customFormat="1" ht="21.75" customHeight="1">
      <c r="A166" s="31"/>
      <c r="B166" s="129"/>
      <c r="C166" s="183" t="s">
        <v>234</v>
      </c>
      <c r="D166" s="183" t="s">
        <v>407</v>
      </c>
      <c r="E166" s="184" t="s">
        <v>2538</v>
      </c>
      <c r="F166" s="185" t="s">
        <v>2539</v>
      </c>
      <c r="G166" s="186" t="s">
        <v>245</v>
      </c>
      <c r="H166" s="187">
        <v>3</v>
      </c>
      <c r="I166" s="188"/>
      <c r="J166" s="189">
        <f t="shared" si="5"/>
        <v>0</v>
      </c>
      <c r="K166" s="190"/>
      <c r="L166" s="191"/>
      <c r="M166" s="192" t="s">
        <v>1</v>
      </c>
      <c r="N166" s="193" t="s">
        <v>39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190</v>
      </c>
      <c r="AT166" s="176" t="s">
        <v>407</v>
      </c>
      <c r="AU166" s="176" t="s">
        <v>151</v>
      </c>
      <c r="AY166" s="16" t="s">
        <v>173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151</v>
      </c>
      <c r="BK166" s="177">
        <f t="shared" si="14"/>
        <v>0</v>
      </c>
      <c r="BL166" s="16" t="s">
        <v>180</v>
      </c>
      <c r="BM166" s="176" t="s">
        <v>237</v>
      </c>
    </row>
    <row r="167" spans="1:65" s="2" customFormat="1" ht="21.75" customHeight="1">
      <c r="A167" s="31"/>
      <c r="B167" s="129"/>
      <c r="C167" s="183" t="s">
        <v>7</v>
      </c>
      <c r="D167" s="183" t="s">
        <v>407</v>
      </c>
      <c r="E167" s="184" t="s">
        <v>2540</v>
      </c>
      <c r="F167" s="185" t="s">
        <v>2541</v>
      </c>
      <c r="G167" s="186" t="s">
        <v>245</v>
      </c>
      <c r="H167" s="187">
        <v>1</v>
      </c>
      <c r="I167" s="188"/>
      <c r="J167" s="189">
        <f t="shared" si="5"/>
        <v>0</v>
      </c>
      <c r="K167" s="190"/>
      <c r="L167" s="191"/>
      <c r="M167" s="192" t="s">
        <v>1</v>
      </c>
      <c r="N167" s="193" t="s">
        <v>39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190</v>
      </c>
      <c r="AT167" s="176" t="s">
        <v>407</v>
      </c>
      <c r="AU167" s="176" t="s">
        <v>151</v>
      </c>
      <c r="AY167" s="16" t="s">
        <v>173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151</v>
      </c>
      <c r="BK167" s="177">
        <f t="shared" si="14"/>
        <v>0</v>
      </c>
      <c r="BL167" s="16" t="s">
        <v>180</v>
      </c>
      <c r="BM167" s="176" t="s">
        <v>241</v>
      </c>
    </row>
    <row r="168" spans="1:65" s="2" customFormat="1" ht="21.75" customHeight="1">
      <c r="A168" s="31"/>
      <c r="B168" s="129"/>
      <c r="C168" s="183" t="s">
        <v>242</v>
      </c>
      <c r="D168" s="183" t="s">
        <v>407</v>
      </c>
      <c r="E168" s="184" t="s">
        <v>2542</v>
      </c>
      <c r="F168" s="185" t="s">
        <v>2543</v>
      </c>
      <c r="G168" s="186" t="s">
        <v>245</v>
      </c>
      <c r="H168" s="187">
        <v>1</v>
      </c>
      <c r="I168" s="188"/>
      <c r="J168" s="189">
        <f t="shared" si="5"/>
        <v>0</v>
      </c>
      <c r="K168" s="190"/>
      <c r="L168" s="191"/>
      <c r="M168" s="192" t="s">
        <v>1</v>
      </c>
      <c r="N168" s="193" t="s">
        <v>39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190</v>
      </c>
      <c r="AT168" s="176" t="s">
        <v>407</v>
      </c>
      <c r="AU168" s="176" t="s">
        <v>151</v>
      </c>
      <c r="AY168" s="16" t="s">
        <v>173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151</v>
      </c>
      <c r="BK168" s="177">
        <f t="shared" si="14"/>
        <v>0</v>
      </c>
      <c r="BL168" s="16" t="s">
        <v>180</v>
      </c>
      <c r="BM168" s="176" t="s">
        <v>246</v>
      </c>
    </row>
    <row r="169" spans="1:65" s="2" customFormat="1" ht="16.5" customHeight="1">
      <c r="A169" s="31"/>
      <c r="B169" s="129"/>
      <c r="C169" s="164" t="s">
        <v>210</v>
      </c>
      <c r="D169" s="164" t="s">
        <v>176</v>
      </c>
      <c r="E169" s="165" t="s">
        <v>2544</v>
      </c>
      <c r="F169" s="166" t="s">
        <v>2545</v>
      </c>
      <c r="G169" s="167" t="s">
        <v>245</v>
      </c>
      <c r="H169" s="168">
        <v>1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39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180</v>
      </c>
      <c r="AT169" s="176" t="s">
        <v>176</v>
      </c>
      <c r="AU169" s="176" t="s">
        <v>151</v>
      </c>
      <c r="AY169" s="16" t="s">
        <v>173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151</v>
      </c>
      <c r="BK169" s="177">
        <f t="shared" si="14"/>
        <v>0</v>
      </c>
      <c r="BL169" s="16" t="s">
        <v>180</v>
      </c>
      <c r="BM169" s="176" t="s">
        <v>249</v>
      </c>
    </row>
    <row r="170" spans="1:65" s="2" customFormat="1" ht="21.75" customHeight="1">
      <c r="A170" s="31"/>
      <c r="B170" s="129"/>
      <c r="C170" s="183" t="s">
        <v>250</v>
      </c>
      <c r="D170" s="183" t="s">
        <v>407</v>
      </c>
      <c r="E170" s="184" t="s">
        <v>2546</v>
      </c>
      <c r="F170" s="185" t="s">
        <v>2547</v>
      </c>
      <c r="G170" s="186" t="s">
        <v>245</v>
      </c>
      <c r="H170" s="187">
        <v>1</v>
      </c>
      <c r="I170" s="188"/>
      <c r="J170" s="189">
        <f t="shared" si="5"/>
        <v>0</v>
      </c>
      <c r="K170" s="190"/>
      <c r="L170" s="191"/>
      <c r="M170" s="192" t="s">
        <v>1</v>
      </c>
      <c r="N170" s="193" t="s">
        <v>39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190</v>
      </c>
      <c r="AT170" s="176" t="s">
        <v>407</v>
      </c>
      <c r="AU170" s="176" t="s">
        <v>151</v>
      </c>
      <c r="AY170" s="16" t="s">
        <v>173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151</v>
      </c>
      <c r="BK170" s="177">
        <f t="shared" si="14"/>
        <v>0</v>
      </c>
      <c r="BL170" s="16" t="s">
        <v>180</v>
      </c>
      <c r="BM170" s="176" t="s">
        <v>253</v>
      </c>
    </row>
    <row r="171" spans="1:65" s="2" customFormat="1" ht="21.75" customHeight="1">
      <c r="A171" s="31"/>
      <c r="B171" s="129"/>
      <c r="C171" s="164" t="s">
        <v>213</v>
      </c>
      <c r="D171" s="164" t="s">
        <v>176</v>
      </c>
      <c r="E171" s="165" t="s">
        <v>2548</v>
      </c>
      <c r="F171" s="166" t="s">
        <v>2549</v>
      </c>
      <c r="G171" s="167" t="s">
        <v>245</v>
      </c>
      <c r="H171" s="168">
        <v>48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39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180</v>
      </c>
      <c r="AT171" s="176" t="s">
        <v>176</v>
      </c>
      <c r="AU171" s="176" t="s">
        <v>151</v>
      </c>
      <c r="AY171" s="16" t="s">
        <v>173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151</v>
      </c>
      <c r="BK171" s="177">
        <f t="shared" si="14"/>
        <v>0</v>
      </c>
      <c r="BL171" s="16" t="s">
        <v>180</v>
      </c>
      <c r="BM171" s="176" t="s">
        <v>256</v>
      </c>
    </row>
    <row r="172" spans="1:65" s="2" customFormat="1" ht="33" customHeight="1">
      <c r="A172" s="31"/>
      <c r="B172" s="129"/>
      <c r="C172" s="183" t="s">
        <v>257</v>
      </c>
      <c r="D172" s="183" t="s">
        <v>407</v>
      </c>
      <c r="E172" s="184" t="s">
        <v>2550</v>
      </c>
      <c r="F172" s="185" t="s">
        <v>2551</v>
      </c>
      <c r="G172" s="186" t="s">
        <v>245</v>
      </c>
      <c r="H172" s="187">
        <v>22</v>
      </c>
      <c r="I172" s="188"/>
      <c r="J172" s="189">
        <f t="shared" si="5"/>
        <v>0</v>
      </c>
      <c r="K172" s="190"/>
      <c r="L172" s="191"/>
      <c r="M172" s="192" t="s">
        <v>1</v>
      </c>
      <c r="N172" s="193" t="s">
        <v>39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190</v>
      </c>
      <c r="AT172" s="176" t="s">
        <v>407</v>
      </c>
      <c r="AU172" s="176" t="s">
        <v>151</v>
      </c>
      <c r="AY172" s="16" t="s">
        <v>173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151</v>
      </c>
      <c r="BK172" s="177">
        <f t="shared" si="14"/>
        <v>0</v>
      </c>
      <c r="BL172" s="16" t="s">
        <v>180</v>
      </c>
      <c r="BM172" s="176" t="s">
        <v>260</v>
      </c>
    </row>
    <row r="173" spans="1:65" s="2" customFormat="1" ht="33" customHeight="1">
      <c r="A173" s="31"/>
      <c r="B173" s="129"/>
      <c r="C173" s="183" t="s">
        <v>216</v>
      </c>
      <c r="D173" s="183" t="s">
        <v>407</v>
      </c>
      <c r="E173" s="184" t="s">
        <v>2552</v>
      </c>
      <c r="F173" s="185" t="s">
        <v>2553</v>
      </c>
      <c r="G173" s="186" t="s">
        <v>245</v>
      </c>
      <c r="H173" s="187">
        <v>2</v>
      </c>
      <c r="I173" s="188"/>
      <c r="J173" s="189">
        <f t="shared" si="5"/>
        <v>0</v>
      </c>
      <c r="K173" s="190"/>
      <c r="L173" s="191"/>
      <c r="M173" s="192" t="s">
        <v>1</v>
      </c>
      <c r="N173" s="193" t="s">
        <v>39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190</v>
      </c>
      <c r="AT173" s="176" t="s">
        <v>407</v>
      </c>
      <c r="AU173" s="176" t="s">
        <v>151</v>
      </c>
      <c r="AY173" s="16" t="s">
        <v>173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151</v>
      </c>
      <c r="BK173" s="177">
        <f t="shared" si="14"/>
        <v>0</v>
      </c>
      <c r="BL173" s="16" t="s">
        <v>180</v>
      </c>
      <c r="BM173" s="176" t="s">
        <v>263</v>
      </c>
    </row>
    <row r="174" spans="1:65" s="2" customFormat="1" ht="33" customHeight="1">
      <c r="A174" s="31"/>
      <c r="B174" s="129"/>
      <c r="C174" s="183" t="s">
        <v>264</v>
      </c>
      <c r="D174" s="183" t="s">
        <v>407</v>
      </c>
      <c r="E174" s="184" t="s">
        <v>2554</v>
      </c>
      <c r="F174" s="185" t="s">
        <v>2555</v>
      </c>
      <c r="G174" s="186" t="s">
        <v>245</v>
      </c>
      <c r="H174" s="187">
        <v>20</v>
      </c>
      <c r="I174" s="188"/>
      <c r="J174" s="189">
        <f t="shared" si="5"/>
        <v>0</v>
      </c>
      <c r="K174" s="190"/>
      <c r="L174" s="191"/>
      <c r="M174" s="192" t="s">
        <v>1</v>
      </c>
      <c r="N174" s="193" t="s">
        <v>39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190</v>
      </c>
      <c r="AT174" s="176" t="s">
        <v>407</v>
      </c>
      <c r="AU174" s="176" t="s">
        <v>151</v>
      </c>
      <c r="AY174" s="16" t="s">
        <v>173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151</v>
      </c>
      <c r="BK174" s="177">
        <f t="shared" si="14"/>
        <v>0</v>
      </c>
      <c r="BL174" s="16" t="s">
        <v>180</v>
      </c>
      <c r="BM174" s="176" t="s">
        <v>268</v>
      </c>
    </row>
    <row r="175" spans="1:65" s="2" customFormat="1" ht="33" customHeight="1">
      <c r="A175" s="31"/>
      <c r="B175" s="129"/>
      <c r="C175" s="183" t="s">
        <v>219</v>
      </c>
      <c r="D175" s="183" t="s">
        <v>407</v>
      </c>
      <c r="E175" s="184" t="s">
        <v>2556</v>
      </c>
      <c r="F175" s="185" t="s">
        <v>2557</v>
      </c>
      <c r="G175" s="186" t="s">
        <v>245</v>
      </c>
      <c r="H175" s="187">
        <v>4</v>
      </c>
      <c r="I175" s="188"/>
      <c r="J175" s="189">
        <f t="shared" si="5"/>
        <v>0</v>
      </c>
      <c r="K175" s="190"/>
      <c r="L175" s="191"/>
      <c r="M175" s="192" t="s">
        <v>1</v>
      </c>
      <c r="N175" s="193" t="s">
        <v>39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190</v>
      </c>
      <c r="AT175" s="176" t="s">
        <v>407</v>
      </c>
      <c r="AU175" s="176" t="s">
        <v>151</v>
      </c>
      <c r="AY175" s="16" t="s">
        <v>173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151</v>
      </c>
      <c r="BK175" s="177">
        <f t="shared" si="14"/>
        <v>0</v>
      </c>
      <c r="BL175" s="16" t="s">
        <v>180</v>
      </c>
      <c r="BM175" s="176" t="s">
        <v>271</v>
      </c>
    </row>
    <row r="176" spans="1:65" s="2" customFormat="1" ht="21.75" customHeight="1">
      <c r="A176" s="31"/>
      <c r="B176" s="129"/>
      <c r="C176" s="164" t="s">
        <v>272</v>
      </c>
      <c r="D176" s="164" t="s">
        <v>176</v>
      </c>
      <c r="E176" s="165" t="s">
        <v>2558</v>
      </c>
      <c r="F176" s="166" t="s">
        <v>2559</v>
      </c>
      <c r="G176" s="167" t="s">
        <v>245</v>
      </c>
      <c r="H176" s="168">
        <v>6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39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180</v>
      </c>
      <c r="AT176" s="176" t="s">
        <v>176</v>
      </c>
      <c r="AU176" s="176" t="s">
        <v>151</v>
      </c>
      <c r="AY176" s="16" t="s">
        <v>173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151</v>
      </c>
      <c r="BK176" s="177">
        <f t="shared" si="14"/>
        <v>0</v>
      </c>
      <c r="BL176" s="16" t="s">
        <v>180</v>
      </c>
      <c r="BM176" s="176" t="s">
        <v>275</v>
      </c>
    </row>
    <row r="177" spans="1:65" s="2" customFormat="1" ht="24.2" customHeight="1">
      <c r="A177" s="31"/>
      <c r="B177" s="129"/>
      <c r="C177" s="183" t="s">
        <v>223</v>
      </c>
      <c r="D177" s="183" t="s">
        <v>407</v>
      </c>
      <c r="E177" s="184" t="s">
        <v>2560</v>
      </c>
      <c r="F177" s="185" t="s">
        <v>2561</v>
      </c>
      <c r="G177" s="186" t="s">
        <v>245</v>
      </c>
      <c r="H177" s="187">
        <v>1</v>
      </c>
      <c r="I177" s="188"/>
      <c r="J177" s="189">
        <f t="shared" si="5"/>
        <v>0</v>
      </c>
      <c r="K177" s="190"/>
      <c r="L177" s="191"/>
      <c r="M177" s="192" t="s">
        <v>1</v>
      </c>
      <c r="N177" s="193" t="s">
        <v>39</v>
      </c>
      <c r="O177" s="60"/>
      <c r="P177" s="174">
        <f t="shared" si="6"/>
        <v>0</v>
      </c>
      <c r="Q177" s="174">
        <v>0</v>
      </c>
      <c r="R177" s="174">
        <f t="shared" si="7"/>
        <v>0</v>
      </c>
      <c r="S177" s="174">
        <v>0</v>
      </c>
      <c r="T177" s="175">
        <f t="shared" si="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190</v>
      </c>
      <c r="AT177" s="176" t="s">
        <v>407</v>
      </c>
      <c r="AU177" s="176" t="s">
        <v>151</v>
      </c>
      <c r="AY177" s="16" t="s">
        <v>173</v>
      </c>
      <c r="BE177" s="177">
        <f t="shared" si="9"/>
        <v>0</v>
      </c>
      <c r="BF177" s="177">
        <f t="shared" si="10"/>
        <v>0</v>
      </c>
      <c r="BG177" s="177">
        <f t="shared" si="11"/>
        <v>0</v>
      </c>
      <c r="BH177" s="177">
        <f t="shared" si="12"/>
        <v>0</v>
      </c>
      <c r="BI177" s="177">
        <f t="shared" si="13"/>
        <v>0</v>
      </c>
      <c r="BJ177" s="16" t="s">
        <v>151</v>
      </c>
      <c r="BK177" s="177">
        <f t="shared" si="14"/>
        <v>0</v>
      </c>
      <c r="BL177" s="16" t="s">
        <v>180</v>
      </c>
      <c r="BM177" s="176" t="s">
        <v>278</v>
      </c>
    </row>
    <row r="178" spans="1:65" s="2" customFormat="1" ht="24.2" customHeight="1">
      <c r="A178" s="31"/>
      <c r="B178" s="129"/>
      <c r="C178" s="183" t="s">
        <v>279</v>
      </c>
      <c r="D178" s="183" t="s">
        <v>407</v>
      </c>
      <c r="E178" s="184" t="s">
        <v>2562</v>
      </c>
      <c r="F178" s="185" t="s">
        <v>2563</v>
      </c>
      <c r="G178" s="186" t="s">
        <v>245</v>
      </c>
      <c r="H178" s="187">
        <v>2</v>
      </c>
      <c r="I178" s="188"/>
      <c r="J178" s="189">
        <f t="shared" si="5"/>
        <v>0</v>
      </c>
      <c r="K178" s="190"/>
      <c r="L178" s="191"/>
      <c r="M178" s="192" t="s">
        <v>1</v>
      </c>
      <c r="N178" s="193" t="s">
        <v>39</v>
      </c>
      <c r="O178" s="60"/>
      <c r="P178" s="174">
        <f t="shared" si="6"/>
        <v>0</v>
      </c>
      <c r="Q178" s="174">
        <v>0</v>
      </c>
      <c r="R178" s="174">
        <f t="shared" si="7"/>
        <v>0</v>
      </c>
      <c r="S178" s="174">
        <v>0</v>
      </c>
      <c r="T178" s="175">
        <f t="shared" si="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190</v>
      </c>
      <c r="AT178" s="176" t="s">
        <v>407</v>
      </c>
      <c r="AU178" s="176" t="s">
        <v>151</v>
      </c>
      <c r="AY178" s="16" t="s">
        <v>173</v>
      </c>
      <c r="BE178" s="177">
        <f t="shared" si="9"/>
        <v>0</v>
      </c>
      <c r="BF178" s="177">
        <f t="shared" si="10"/>
        <v>0</v>
      </c>
      <c r="BG178" s="177">
        <f t="shared" si="11"/>
        <v>0</v>
      </c>
      <c r="BH178" s="177">
        <f t="shared" si="12"/>
        <v>0</v>
      </c>
      <c r="BI178" s="177">
        <f t="shared" si="13"/>
        <v>0</v>
      </c>
      <c r="BJ178" s="16" t="s">
        <v>151</v>
      </c>
      <c r="BK178" s="177">
        <f t="shared" si="14"/>
        <v>0</v>
      </c>
      <c r="BL178" s="16" t="s">
        <v>180</v>
      </c>
      <c r="BM178" s="176" t="s">
        <v>282</v>
      </c>
    </row>
    <row r="179" spans="1:65" s="2" customFormat="1" ht="24.2" customHeight="1">
      <c r="A179" s="31"/>
      <c r="B179" s="129"/>
      <c r="C179" s="183" t="s">
        <v>226</v>
      </c>
      <c r="D179" s="183" t="s">
        <v>407</v>
      </c>
      <c r="E179" s="184" t="s">
        <v>2564</v>
      </c>
      <c r="F179" s="185" t="s">
        <v>2565</v>
      </c>
      <c r="G179" s="186" t="s">
        <v>245</v>
      </c>
      <c r="H179" s="187">
        <v>1</v>
      </c>
      <c r="I179" s="188"/>
      <c r="J179" s="189">
        <f t="shared" si="5"/>
        <v>0</v>
      </c>
      <c r="K179" s="190"/>
      <c r="L179" s="191"/>
      <c r="M179" s="192" t="s">
        <v>1</v>
      </c>
      <c r="N179" s="193" t="s">
        <v>39</v>
      </c>
      <c r="O179" s="60"/>
      <c r="P179" s="174">
        <f t="shared" si="6"/>
        <v>0</v>
      </c>
      <c r="Q179" s="174">
        <v>0</v>
      </c>
      <c r="R179" s="174">
        <f t="shared" si="7"/>
        <v>0</v>
      </c>
      <c r="S179" s="174">
        <v>0</v>
      </c>
      <c r="T179" s="175">
        <f t="shared" si="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190</v>
      </c>
      <c r="AT179" s="176" t="s">
        <v>407</v>
      </c>
      <c r="AU179" s="176" t="s">
        <v>151</v>
      </c>
      <c r="AY179" s="16" t="s">
        <v>173</v>
      </c>
      <c r="BE179" s="177">
        <f t="shared" si="9"/>
        <v>0</v>
      </c>
      <c r="BF179" s="177">
        <f t="shared" si="10"/>
        <v>0</v>
      </c>
      <c r="BG179" s="177">
        <f t="shared" si="11"/>
        <v>0</v>
      </c>
      <c r="BH179" s="177">
        <f t="shared" si="12"/>
        <v>0</v>
      </c>
      <c r="BI179" s="177">
        <f t="shared" si="13"/>
        <v>0</v>
      </c>
      <c r="BJ179" s="16" t="s">
        <v>151</v>
      </c>
      <c r="BK179" s="177">
        <f t="shared" si="14"/>
        <v>0</v>
      </c>
      <c r="BL179" s="16" t="s">
        <v>180</v>
      </c>
      <c r="BM179" s="176" t="s">
        <v>285</v>
      </c>
    </row>
    <row r="180" spans="1:65" s="2" customFormat="1" ht="24.2" customHeight="1">
      <c r="A180" s="31"/>
      <c r="B180" s="129"/>
      <c r="C180" s="183" t="s">
        <v>290</v>
      </c>
      <c r="D180" s="183" t="s">
        <v>407</v>
      </c>
      <c r="E180" s="184" t="s">
        <v>2566</v>
      </c>
      <c r="F180" s="185" t="s">
        <v>2567</v>
      </c>
      <c r="G180" s="186" t="s">
        <v>245</v>
      </c>
      <c r="H180" s="187">
        <v>2</v>
      </c>
      <c r="I180" s="188"/>
      <c r="J180" s="189">
        <f t="shared" ref="J180:J211" si="15">ROUND(I180*H180,2)</f>
        <v>0</v>
      </c>
      <c r="K180" s="190"/>
      <c r="L180" s="191"/>
      <c r="M180" s="192" t="s">
        <v>1</v>
      </c>
      <c r="N180" s="193" t="s">
        <v>39</v>
      </c>
      <c r="O180" s="60"/>
      <c r="P180" s="174">
        <f t="shared" ref="P180:P211" si="16">O180*H180</f>
        <v>0</v>
      </c>
      <c r="Q180" s="174">
        <v>0</v>
      </c>
      <c r="R180" s="174">
        <f t="shared" ref="R180:R211" si="17">Q180*H180</f>
        <v>0</v>
      </c>
      <c r="S180" s="174">
        <v>0</v>
      </c>
      <c r="T180" s="175">
        <f t="shared" ref="T180:T211" si="18"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190</v>
      </c>
      <c r="AT180" s="176" t="s">
        <v>407</v>
      </c>
      <c r="AU180" s="176" t="s">
        <v>151</v>
      </c>
      <c r="AY180" s="16" t="s">
        <v>173</v>
      </c>
      <c r="BE180" s="177">
        <f t="shared" ref="BE180:BE211" si="19">IF(N180="základná",J180,0)</f>
        <v>0</v>
      </c>
      <c r="BF180" s="177">
        <f t="shared" ref="BF180:BF211" si="20">IF(N180="znížená",J180,0)</f>
        <v>0</v>
      </c>
      <c r="BG180" s="177">
        <f t="shared" ref="BG180:BG211" si="21">IF(N180="zákl. prenesená",J180,0)</f>
        <v>0</v>
      </c>
      <c r="BH180" s="177">
        <f t="shared" ref="BH180:BH211" si="22">IF(N180="zníž. prenesená",J180,0)</f>
        <v>0</v>
      </c>
      <c r="BI180" s="177">
        <f t="shared" ref="BI180:BI211" si="23">IF(N180="nulová",J180,0)</f>
        <v>0</v>
      </c>
      <c r="BJ180" s="16" t="s">
        <v>151</v>
      </c>
      <c r="BK180" s="177">
        <f t="shared" ref="BK180:BK211" si="24">ROUND(I180*H180,2)</f>
        <v>0</v>
      </c>
      <c r="BL180" s="16" t="s">
        <v>180</v>
      </c>
      <c r="BM180" s="176" t="s">
        <v>294</v>
      </c>
    </row>
    <row r="181" spans="1:65" s="2" customFormat="1" ht="24.2" customHeight="1">
      <c r="A181" s="31"/>
      <c r="B181" s="129"/>
      <c r="C181" s="164" t="s">
        <v>230</v>
      </c>
      <c r="D181" s="164" t="s">
        <v>176</v>
      </c>
      <c r="E181" s="165" t="s">
        <v>2568</v>
      </c>
      <c r="F181" s="166" t="s">
        <v>2569</v>
      </c>
      <c r="G181" s="167" t="s">
        <v>245</v>
      </c>
      <c r="H181" s="168">
        <v>1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39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180</v>
      </c>
      <c r="AT181" s="176" t="s">
        <v>176</v>
      </c>
      <c r="AU181" s="176" t="s">
        <v>151</v>
      </c>
      <c r="AY181" s="16" t="s">
        <v>173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151</v>
      </c>
      <c r="BK181" s="177">
        <f t="shared" si="24"/>
        <v>0</v>
      </c>
      <c r="BL181" s="16" t="s">
        <v>180</v>
      </c>
      <c r="BM181" s="176" t="s">
        <v>297</v>
      </c>
    </row>
    <row r="182" spans="1:65" s="2" customFormat="1" ht="55.5" customHeight="1">
      <c r="A182" s="31"/>
      <c r="B182" s="129"/>
      <c r="C182" s="183" t="s">
        <v>298</v>
      </c>
      <c r="D182" s="183" t="s">
        <v>407</v>
      </c>
      <c r="E182" s="184" t="s">
        <v>2570</v>
      </c>
      <c r="F182" s="185" t="s">
        <v>2571</v>
      </c>
      <c r="G182" s="186" t="s">
        <v>245</v>
      </c>
      <c r="H182" s="187">
        <v>1</v>
      </c>
      <c r="I182" s="188"/>
      <c r="J182" s="189">
        <f t="shared" si="15"/>
        <v>0</v>
      </c>
      <c r="K182" s="190"/>
      <c r="L182" s="191"/>
      <c r="M182" s="192" t="s">
        <v>1</v>
      </c>
      <c r="N182" s="193" t="s">
        <v>39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190</v>
      </c>
      <c r="AT182" s="176" t="s">
        <v>407</v>
      </c>
      <c r="AU182" s="176" t="s">
        <v>151</v>
      </c>
      <c r="AY182" s="16" t="s">
        <v>173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151</v>
      </c>
      <c r="BK182" s="177">
        <f t="shared" si="24"/>
        <v>0</v>
      </c>
      <c r="BL182" s="16" t="s">
        <v>180</v>
      </c>
      <c r="BM182" s="176" t="s">
        <v>301</v>
      </c>
    </row>
    <row r="183" spans="1:65" s="2" customFormat="1" ht="16.5" customHeight="1">
      <c r="A183" s="31"/>
      <c r="B183" s="129"/>
      <c r="C183" s="164" t="s">
        <v>233</v>
      </c>
      <c r="D183" s="164" t="s">
        <v>176</v>
      </c>
      <c r="E183" s="165" t="s">
        <v>2572</v>
      </c>
      <c r="F183" s="166" t="s">
        <v>2573</v>
      </c>
      <c r="G183" s="167" t="s">
        <v>245</v>
      </c>
      <c r="H183" s="168">
        <v>1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39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180</v>
      </c>
      <c r="AT183" s="176" t="s">
        <v>176</v>
      </c>
      <c r="AU183" s="176" t="s">
        <v>151</v>
      </c>
      <c r="AY183" s="16" t="s">
        <v>173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151</v>
      </c>
      <c r="BK183" s="177">
        <f t="shared" si="24"/>
        <v>0</v>
      </c>
      <c r="BL183" s="16" t="s">
        <v>180</v>
      </c>
      <c r="BM183" s="176" t="s">
        <v>304</v>
      </c>
    </row>
    <row r="184" spans="1:65" s="2" customFormat="1" ht="37.9" customHeight="1">
      <c r="A184" s="31"/>
      <c r="B184" s="129"/>
      <c r="C184" s="183" t="s">
        <v>305</v>
      </c>
      <c r="D184" s="183" t="s">
        <v>407</v>
      </c>
      <c r="E184" s="184" t="s">
        <v>2574</v>
      </c>
      <c r="F184" s="185" t="s">
        <v>2575</v>
      </c>
      <c r="G184" s="186" t="s">
        <v>245</v>
      </c>
      <c r="H184" s="187">
        <v>1</v>
      </c>
      <c r="I184" s="188"/>
      <c r="J184" s="189">
        <f t="shared" si="15"/>
        <v>0</v>
      </c>
      <c r="K184" s="190"/>
      <c r="L184" s="191"/>
      <c r="M184" s="192" t="s">
        <v>1</v>
      </c>
      <c r="N184" s="193" t="s">
        <v>39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190</v>
      </c>
      <c r="AT184" s="176" t="s">
        <v>407</v>
      </c>
      <c r="AU184" s="176" t="s">
        <v>151</v>
      </c>
      <c r="AY184" s="16" t="s">
        <v>173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151</v>
      </c>
      <c r="BK184" s="177">
        <f t="shared" si="24"/>
        <v>0</v>
      </c>
      <c r="BL184" s="16" t="s">
        <v>180</v>
      </c>
      <c r="BM184" s="176" t="s">
        <v>308</v>
      </c>
    </row>
    <row r="185" spans="1:65" s="2" customFormat="1" ht="24.2" customHeight="1">
      <c r="A185" s="31"/>
      <c r="B185" s="129"/>
      <c r="C185" s="164" t="s">
        <v>237</v>
      </c>
      <c r="D185" s="164" t="s">
        <v>176</v>
      </c>
      <c r="E185" s="165" t="s">
        <v>2576</v>
      </c>
      <c r="F185" s="166" t="s">
        <v>2577</v>
      </c>
      <c r="G185" s="167" t="s">
        <v>245</v>
      </c>
      <c r="H185" s="168">
        <v>1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39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180</v>
      </c>
      <c r="AT185" s="176" t="s">
        <v>176</v>
      </c>
      <c r="AU185" s="176" t="s">
        <v>151</v>
      </c>
      <c r="AY185" s="16" t="s">
        <v>173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151</v>
      </c>
      <c r="BK185" s="177">
        <f t="shared" si="24"/>
        <v>0</v>
      </c>
      <c r="BL185" s="16" t="s">
        <v>180</v>
      </c>
      <c r="BM185" s="176" t="s">
        <v>311</v>
      </c>
    </row>
    <row r="186" spans="1:65" s="2" customFormat="1" ht="16.5" customHeight="1">
      <c r="A186" s="31"/>
      <c r="B186" s="129"/>
      <c r="C186" s="183" t="s">
        <v>314</v>
      </c>
      <c r="D186" s="183" t="s">
        <v>407</v>
      </c>
      <c r="E186" s="184" t="s">
        <v>2578</v>
      </c>
      <c r="F186" s="185" t="s">
        <v>2579</v>
      </c>
      <c r="G186" s="186" t="s">
        <v>245</v>
      </c>
      <c r="H186" s="187">
        <v>1</v>
      </c>
      <c r="I186" s="188"/>
      <c r="J186" s="189">
        <f t="shared" si="15"/>
        <v>0</v>
      </c>
      <c r="K186" s="190"/>
      <c r="L186" s="191"/>
      <c r="M186" s="192" t="s">
        <v>1</v>
      </c>
      <c r="N186" s="193" t="s">
        <v>39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190</v>
      </c>
      <c r="AT186" s="176" t="s">
        <v>407</v>
      </c>
      <c r="AU186" s="176" t="s">
        <v>151</v>
      </c>
      <c r="AY186" s="16" t="s">
        <v>173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151</v>
      </c>
      <c r="BK186" s="177">
        <f t="shared" si="24"/>
        <v>0</v>
      </c>
      <c r="BL186" s="16" t="s">
        <v>180</v>
      </c>
      <c r="BM186" s="176" t="s">
        <v>317</v>
      </c>
    </row>
    <row r="187" spans="1:65" s="2" customFormat="1" ht="16.5" customHeight="1">
      <c r="A187" s="31"/>
      <c r="B187" s="129"/>
      <c r="C187" s="164" t="s">
        <v>241</v>
      </c>
      <c r="D187" s="164" t="s">
        <v>176</v>
      </c>
      <c r="E187" s="165" t="s">
        <v>2580</v>
      </c>
      <c r="F187" s="166" t="s">
        <v>2581</v>
      </c>
      <c r="G187" s="167" t="s">
        <v>245</v>
      </c>
      <c r="H187" s="168">
        <v>1</v>
      </c>
      <c r="I187" s="169"/>
      <c r="J187" s="170">
        <f t="shared" si="15"/>
        <v>0</v>
      </c>
      <c r="K187" s="171"/>
      <c r="L187" s="32"/>
      <c r="M187" s="172" t="s">
        <v>1</v>
      </c>
      <c r="N187" s="173" t="s">
        <v>39</v>
      </c>
      <c r="O187" s="60"/>
      <c r="P187" s="174">
        <f t="shared" si="16"/>
        <v>0</v>
      </c>
      <c r="Q187" s="174">
        <v>0</v>
      </c>
      <c r="R187" s="174">
        <f t="shared" si="17"/>
        <v>0</v>
      </c>
      <c r="S187" s="174">
        <v>0</v>
      </c>
      <c r="T187" s="175">
        <f t="shared" si="1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180</v>
      </c>
      <c r="AT187" s="176" t="s">
        <v>176</v>
      </c>
      <c r="AU187" s="176" t="s">
        <v>151</v>
      </c>
      <c r="AY187" s="16" t="s">
        <v>173</v>
      </c>
      <c r="BE187" s="177">
        <f t="shared" si="19"/>
        <v>0</v>
      </c>
      <c r="BF187" s="177">
        <f t="shared" si="20"/>
        <v>0</v>
      </c>
      <c r="BG187" s="177">
        <f t="shared" si="21"/>
        <v>0</v>
      </c>
      <c r="BH187" s="177">
        <f t="shared" si="22"/>
        <v>0</v>
      </c>
      <c r="BI187" s="177">
        <f t="shared" si="23"/>
        <v>0</v>
      </c>
      <c r="BJ187" s="16" t="s">
        <v>151</v>
      </c>
      <c r="BK187" s="177">
        <f t="shared" si="24"/>
        <v>0</v>
      </c>
      <c r="BL187" s="16" t="s">
        <v>180</v>
      </c>
      <c r="BM187" s="176" t="s">
        <v>322</v>
      </c>
    </row>
    <row r="188" spans="1:65" s="2" customFormat="1" ht="16.5" customHeight="1">
      <c r="A188" s="31"/>
      <c r="B188" s="129"/>
      <c r="C188" s="183" t="s">
        <v>323</v>
      </c>
      <c r="D188" s="183" t="s">
        <v>407</v>
      </c>
      <c r="E188" s="184" t="s">
        <v>2582</v>
      </c>
      <c r="F188" s="185" t="s">
        <v>2583</v>
      </c>
      <c r="G188" s="186" t="s">
        <v>245</v>
      </c>
      <c r="H188" s="187">
        <v>1</v>
      </c>
      <c r="I188" s="188"/>
      <c r="J188" s="189">
        <f t="shared" si="15"/>
        <v>0</v>
      </c>
      <c r="K188" s="190"/>
      <c r="L188" s="191"/>
      <c r="M188" s="192" t="s">
        <v>1</v>
      </c>
      <c r="N188" s="193" t="s">
        <v>39</v>
      </c>
      <c r="O188" s="60"/>
      <c r="P188" s="174">
        <f t="shared" si="16"/>
        <v>0</v>
      </c>
      <c r="Q188" s="174">
        <v>0</v>
      </c>
      <c r="R188" s="174">
        <f t="shared" si="17"/>
        <v>0</v>
      </c>
      <c r="S188" s="174">
        <v>0</v>
      </c>
      <c r="T188" s="175">
        <f t="shared" si="1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190</v>
      </c>
      <c r="AT188" s="176" t="s">
        <v>407</v>
      </c>
      <c r="AU188" s="176" t="s">
        <v>151</v>
      </c>
      <c r="AY188" s="16" t="s">
        <v>173</v>
      </c>
      <c r="BE188" s="177">
        <f t="shared" si="19"/>
        <v>0</v>
      </c>
      <c r="BF188" s="177">
        <f t="shared" si="20"/>
        <v>0</v>
      </c>
      <c r="BG188" s="177">
        <f t="shared" si="21"/>
        <v>0</v>
      </c>
      <c r="BH188" s="177">
        <f t="shared" si="22"/>
        <v>0</v>
      </c>
      <c r="BI188" s="177">
        <f t="shared" si="23"/>
        <v>0</v>
      </c>
      <c r="BJ188" s="16" t="s">
        <v>151</v>
      </c>
      <c r="BK188" s="177">
        <f t="shared" si="24"/>
        <v>0</v>
      </c>
      <c r="BL188" s="16" t="s">
        <v>180</v>
      </c>
      <c r="BM188" s="176" t="s">
        <v>326</v>
      </c>
    </row>
    <row r="189" spans="1:65" s="2" customFormat="1" ht="24.2" customHeight="1">
      <c r="A189" s="31"/>
      <c r="B189" s="129"/>
      <c r="C189" s="164" t="s">
        <v>246</v>
      </c>
      <c r="D189" s="164" t="s">
        <v>176</v>
      </c>
      <c r="E189" s="165" t="s">
        <v>2584</v>
      </c>
      <c r="F189" s="166" t="s">
        <v>2585</v>
      </c>
      <c r="G189" s="167" t="s">
        <v>245</v>
      </c>
      <c r="H189" s="168">
        <v>1</v>
      </c>
      <c r="I189" s="169"/>
      <c r="J189" s="170">
        <f t="shared" si="15"/>
        <v>0</v>
      </c>
      <c r="K189" s="171"/>
      <c r="L189" s="32"/>
      <c r="M189" s="172" t="s">
        <v>1</v>
      </c>
      <c r="N189" s="173" t="s">
        <v>39</v>
      </c>
      <c r="O189" s="60"/>
      <c r="P189" s="174">
        <f t="shared" si="16"/>
        <v>0</v>
      </c>
      <c r="Q189" s="174">
        <v>0</v>
      </c>
      <c r="R189" s="174">
        <f t="shared" si="17"/>
        <v>0</v>
      </c>
      <c r="S189" s="174">
        <v>0</v>
      </c>
      <c r="T189" s="175">
        <f t="shared" si="1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180</v>
      </c>
      <c r="AT189" s="176" t="s">
        <v>176</v>
      </c>
      <c r="AU189" s="176" t="s">
        <v>151</v>
      </c>
      <c r="AY189" s="16" t="s">
        <v>173</v>
      </c>
      <c r="BE189" s="177">
        <f t="shared" si="19"/>
        <v>0</v>
      </c>
      <c r="BF189" s="177">
        <f t="shared" si="20"/>
        <v>0</v>
      </c>
      <c r="BG189" s="177">
        <f t="shared" si="21"/>
        <v>0</v>
      </c>
      <c r="BH189" s="177">
        <f t="shared" si="22"/>
        <v>0</v>
      </c>
      <c r="BI189" s="177">
        <f t="shared" si="23"/>
        <v>0</v>
      </c>
      <c r="BJ189" s="16" t="s">
        <v>151</v>
      </c>
      <c r="BK189" s="177">
        <f t="shared" si="24"/>
        <v>0</v>
      </c>
      <c r="BL189" s="16" t="s">
        <v>180</v>
      </c>
      <c r="BM189" s="176" t="s">
        <v>329</v>
      </c>
    </row>
    <row r="190" spans="1:65" s="2" customFormat="1" ht="24.2" customHeight="1">
      <c r="A190" s="31"/>
      <c r="B190" s="129"/>
      <c r="C190" s="183" t="s">
        <v>332</v>
      </c>
      <c r="D190" s="183" t="s">
        <v>407</v>
      </c>
      <c r="E190" s="184" t="s">
        <v>2586</v>
      </c>
      <c r="F190" s="185" t="s">
        <v>2587</v>
      </c>
      <c r="G190" s="186" t="s">
        <v>245</v>
      </c>
      <c r="H190" s="187">
        <v>1</v>
      </c>
      <c r="I190" s="188"/>
      <c r="J190" s="189">
        <f t="shared" si="15"/>
        <v>0</v>
      </c>
      <c r="K190" s="190"/>
      <c r="L190" s="191"/>
      <c r="M190" s="192" t="s">
        <v>1</v>
      </c>
      <c r="N190" s="193" t="s">
        <v>39</v>
      </c>
      <c r="O190" s="60"/>
      <c r="P190" s="174">
        <f t="shared" si="16"/>
        <v>0</v>
      </c>
      <c r="Q190" s="174">
        <v>0</v>
      </c>
      <c r="R190" s="174">
        <f t="shared" si="17"/>
        <v>0</v>
      </c>
      <c r="S190" s="174">
        <v>0</v>
      </c>
      <c r="T190" s="175">
        <f t="shared" si="1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190</v>
      </c>
      <c r="AT190" s="176" t="s">
        <v>407</v>
      </c>
      <c r="AU190" s="176" t="s">
        <v>151</v>
      </c>
      <c r="AY190" s="16" t="s">
        <v>173</v>
      </c>
      <c r="BE190" s="177">
        <f t="shared" si="19"/>
        <v>0</v>
      </c>
      <c r="BF190" s="177">
        <f t="shared" si="20"/>
        <v>0</v>
      </c>
      <c r="BG190" s="177">
        <f t="shared" si="21"/>
        <v>0</v>
      </c>
      <c r="BH190" s="177">
        <f t="shared" si="22"/>
        <v>0</v>
      </c>
      <c r="BI190" s="177">
        <f t="shared" si="23"/>
        <v>0</v>
      </c>
      <c r="BJ190" s="16" t="s">
        <v>151</v>
      </c>
      <c r="BK190" s="177">
        <f t="shared" si="24"/>
        <v>0</v>
      </c>
      <c r="BL190" s="16" t="s">
        <v>180</v>
      </c>
      <c r="BM190" s="176" t="s">
        <v>335</v>
      </c>
    </row>
    <row r="191" spans="1:65" s="2" customFormat="1" ht="21.75" customHeight="1">
      <c r="A191" s="31"/>
      <c r="B191" s="129"/>
      <c r="C191" s="183" t="s">
        <v>249</v>
      </c>
      <c r="D191" s="183" t="s">
        <v>407</v>
      </c>
      <c r="E191" s="184" t="s">
        <v>2588</v>
      </c>
      <c r="F191" s="185" t="s">
        <v>2589</v>
      </c>
      <c r="G191" s="186" t="s">
        <v>245</v>
      </c>
      <c r="H191" s="187">
        <v>1</v>
      </c>
      <c r="I191" s="188"/>
      <c r="J191" s="189">
        <f t="shared" si="15"/>
        <v>0</v>
      </c>
      <c r="K191" s="190"/>
      <c r="L191" s="191"/>
      <c r="M191" s="192" t="s">
        <v>1</v>
      </c>
      <c r="N191" s="193" t="s">
        <v>39</v>
      </c>
      <c r="O191" s="60"/>
      <c r="P191" s="174">
        <f t="shared" si="16"/>
        <v>0</v>
      </c>
      <c r="Q191" s="174">
        <v>0</v>
      </c>
      <c r="R191" s="174">
        <f t="shared" si="17"/>
        <v>0</v>
      </c>
      <c r="S191" s="174">
        <v>0</v>
      </c>
      <c r="T191" s="175">
        <f t="shared" si="1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190</v>
      </c>
      <c r="AT191" s="176" t="s">
        <v>407</v>
      </c>
      <c r="AU191" s="176" t="s">
        <v>151</v>
      </c>
      <c r="AY191" s="16" t="s">
        <v>173</v>
      </c>
      <c r="BE191" s="177">
        <f t="shared" si="19"/>
        <v>0</v>
      </c>
      <c r="BF191" s="177">
        <f t="shared" si="20"/>
        <v>0</v>
      </c>
      <c r="BG191" s="177">
        <f t="shared" si="21"/>
        <v>0</v>
      </c>
      <c r="BH191" s="177">
        <f t="shared" si="22"/>
        <v>0</v>
      </c>
      <c r="BI191" s="177">
        <f t="shared" si="23"/>
        <v>0</v>
      </c>
      <c r="BJ191" s="16" t="s">
        <v>151</v>
      </c>
      <c r="BK191" s="177">
        <f t="shared" si="24"/>
        <v>0</v>
      </c>
      <c r="BL191" s="16" t="s">
        <v>180</v>
      </c>
      <c r="BM191" s="176" t="s">
        <v>340</v>
      </c>
    </row>
    <row r="192" spans="1:65" s="2" customFormat="1" ht="16.5" customHeight="1">
      <c r="A192" s="31"/>
      <c r="B192" s="129"/>
      <c r="C192" s="164" t="s">
        <v>341</v>
      </c>
      <c r="D192" s="164" t="s">
        <v>176</v>
      </c>
      <c r="E192" s="165" t="s">
        <v>2544</v>
      </c>
      <c r="F192" s="166" t="s">
        <v>2545</v>
      </c>
      <c r="G192" s="167" t="s">
        <v>245</v>
      </c>
      <c r="H192" s="168">
        <v>1</v>
      </c>
      <c r="I192" s="169"/>
      <c r="J192" s="170">
        <f t="shared" si="15"/>
        <v>0</v>
      </c>
      <c r="K192" s="171"/>
      <c r="L192" s="32"/>
      <c r="M192" s="172" t="s">
        <v>1</v>
      </c>
      <c r="N192" s="173" t="s">
        <v>39</v>
      </c>
      <c r="O192" s="60"/>
      <c r="P192" s="174">
        <f t="shared" si="16"/>
        <v>0</v>
      </c>
      <c r="Q192" s="174">
        <v>0</v>
      </c>
      <c r="R192" s="174">
        <f t="shared" si="17"/>
        <v>0</v>
      </c>
      <c r="S192" s="174">
        <v>0</v>
      </c>
      <c r="T192" s="175">
        <f t="shared" si="1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180</v>
      </c>
      <c r="AT192" s="176" t="s">
        <v>176</v>
      </c>
      <c r="AU192" s="176" t="s">
        <v>151</v>
      </c>
      <c r="AY192" s="16" t="s">
        <v>173</v>
      </c>
      <c r="BE192" s="177">
        <f t="shared" si="19"/>
        <v>0</v>
      </c>
      <c r="BF192" s="177">
        <f t="shared" si="20"/>
        <v>0</v>
      </c>
      <c r="BG192" s="177">
        <f t="shared" si="21"/>
        <v>0</v>
      </c>
      <c r="BH192" s="177">
        <f t="shared" si="22"/>
        <v>0</v>
      </c>
      <c r="BI192" s="177">
        <f t="shared" si="23"/>
        <v>0</v>
      </c>
      <c r="BJ192" s="16" t="s">
        <v>151</v>
      </c>
      <c r="BK192" s="177">
        <f t="shared" si="24"/>
        <v>0</v>
      </c>
      <c r="BL192" s="16" t="s">
        <v>180</v>
      </c>
      <c r="BM192" s="176" t="s">
        <v>344</v>
      </c>
    </row>
    <row r="193" spans="1:65" s="2" customFormat="1" ht="21.75" customHeight="1">
      <c r="A193" s="31"/>
      <c r="B193" s="129"/>
      <c r="C193" s="183" t="s">
        <v>253</v>
      </c>
      <c r="D193" s="183" t="s">
        <v>407</v>
      </c>
      <c r="E193" s="184" t="s">
        <v>2590</v>
      </c>
      <c r="F193" s="185" t="s">
        <v>2591</v>
      </c>
      <c r="G193" s="186" t="s">
        <v>245</v>
      </c>
      <c r="H193" s="187">
        <v>1</v>
      </c>
      <c r="I193" s="188"/>
      <c r="J193" s="189">
        <f t="shared" si="15"/>
        <v>0</v>
      </c>
      <c r="K193" s="190"/>
      <c r="L193" s="191"/>
      <c r="M193" s="192" t="s">
        <v>1</v>
      </c>
      <c r="N193" s="193" t="s">
        <v>39</v>
      </c>
      <c r="O193" s="60"/>
      <c r="P193" s="174">
        <f t="shared" si="16"/>
        <v>0</v>
      </c>
      <c r="Q193" s="174">
        <v>0</v>
      </c>
      <c r="R193" s="174">
        <f t="shared" si="17"/>
        <v>0</v>
      </c>
      <c r="S193" s="174">
        <v>0</v>
      </c>
      <c r="T193" s="175">
        <f t="shared" si="1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190</v>
      </c>
      <c r="AT193" s="176" t="s">
        <v>407</v>
      </c>
      <c r="AU193" s="176" t="s">
        <v>151</v>
      </c>
      <c r="AY193" s="16" t="s">
        <v>173</v>
      </c>
      <c r="BE193" s="177">
        <f t="shared" si="19"/>
        <v>0</v>
      </c>
      <c r="BF193" s="177">
        <f t="shared" si="20"/>
        <v>0</v>
      </c>
      <c r="BG193" s="177">
        <f t="shared" si="21"/>
        <v>0</v>
      </c>
      <c r="BH193" s="177">
        <f t="shared" si="22"/>
        <v>0</v>
      </c>
      <c r="BI193" s="177">
        <f t="shared" si="23"/>
        <v>0</v>
      </c>
      <c r="BJ193" s="16" t="s">
        <v>151</v>
      </c>
      <c r="BK193" s="177">
        <f t="shared" si="24"/>
        <v>0</v>
      </c>
      <c r="BL193" s="16" t="s">
        <v>180</v>
      </c>
      <c r="BM193" s="176" t="s">
        <v>349</v>
      </c>
    </row>
    <row r="194" spans="1:65" s="2" customFormat="1" ht="16.5" customHeight="1">
      <c r="A194" s="31"/>
      <c r="B194" s="129"/>
      <c r="C194" s="164" t="s">
        <v>350</v>
      </c>
      <c r="D194" s="164" t="s">
        <v>176</v>
      </c>
      <c r="E194" s="165" t="s">
        <v>2592</v>
      </c>
      <c r="F194" s="166" t="s">
        <v>2593</v>
      </c>
      <c r="G194" s="167" t="s">
        <v>245</v>
      </c>
      <c r="H194" s="168">
        <v>1</v>
      </c>
      <c r="I194" s="169"/>
      <c r="J194" s="170">
        <f t="shared" si="15"/>
        <v>0</v>
      </c>
      <c r="K194" s="171"/>
      <c r="L194" s="32"/>
      <c r="M194" s="172" t="s">
        <v>1</v>
      </c>
      <c r="N194" s="173" t="s">
        <v>39</v>
      </c>
      <c r="O194" s="60"/>
      <c r="P194" s="174">
        <f t="shared" si="16"/>
        <v>0</v>
      </c>
      <c r="Q194" s="174">
        <v>0</v>
      </c>
      <c r="R194" s="174">
        <f t="shared" si="17"/>
        <v>0</v>
      </c>
      <c r="S194" s="174">
        <v>0</v>
      </c>
      <c r="T194" s="175">
        <f t="shared" si="1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180</v>
      </c>
      <c r="AT194" s="176" t="s">
        <v>176</v>
      </c>
      <c r="AU194" s="176" t="s">
        <v>151</v>
      </c>
      <c r="AY194" s="16" t="s">
        <v>173</v>
      </c>
      <c r="BE194" s="177">
        <f t="shared" si="19"/>
        <v>0</v>
      </c>
      <c r="BF194" s="177">
        <f t="shared" si="20"/>
        <v>0</v>
      </c>
      <c r="BG194" s="177">
        <f t="shared" si="21"/>
        <v>0</v>
      </c>
      <c r="BH194" s="177">
        <f t="shared" si="22"/>
        <v>0</v>
      </c>
      <c r="BI194" s="177">
        <f t="shared" si="23"/>
        <v>0</v>
      </c>
      <c r="BJ194" s="16" t="s">
        <v>151</v>
      </c>
      <c r="BK194" s="177">
        <f t="shared" si="24"/>
        <v>0</v>
      </c>
      <c r="BL194" s="16" t="s">
        <v>180</v>
      </c>
      <c r="BM194" s="176" t="s">
        <v>353</v>
      </c>
    </row>
    <row r="195" spans="1:65" s="2" customFormat="1" ht="37.9" customHeight="1">
      <c r="A195" s="31"/>
      <c r="B195" s="129"/>
      <c r="C195" s="183" t="s">
        <v>256</v>
      </c>
      <c r="D195" s="183" t="s">
        <v>407</v>
      </c>
      <c r="E195" s="184" t="s">
        <v>2594</v>
      </c>
      <c r="F195" s="185" t="s">
        <v>2595</v>
      </c>
      <c r="G195" s="186" t="s">
        <v>245</v>
      </c>
      <c r="H195" s="187">
        <v>1</v>
      </c>
      <c r="I195" s="188"/>
      <c r="J195" s="189">
        <f t="shared" si="15"/>
        <v>0</v>
      </c>
      <c r="K195" s="190"/>
      <c r="L195" s="191"/>
      <c r="M195" s="192" t="s">
        <v>1</v>
      </c>
      <c r="N195" s="193" t="s">
        <v>39</v>
      </c>
      <c r="O195" s="60"/>
      <c r="P195" s="174">
        <f t="shared" si="16"/>
        <v>0</v>
      </c>
      <c r="Q195" s="174">
        <v>0</v>
      </c>
      <c r="R195" s="174">
        <f t="shared" si="17"/>
        <v>0</v>
      </c>
      <c r="S195" s="174">
        <v>0</v>
      </c>
      <c r="T195" s="175">
        <f t="shared" si="1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190</v>
      </c>
      <c r="AT195" s="176" t="s">
        <v>407</v>
      </c>
      <c r="AU195" s="176" t="s">
        <v>151</v>
      </c>
      <c r="AY195" s="16" t="s">
        <v>173</v>
      </c>
      <c r="BE195" s="177">
        <f t="shared" si="19"/>
        <v>0</v>
      </c>
      <c r="BF195" s="177">
        <f t="shared" si="20"/>
        <v>0</v>
      </c>
      <c r="BG195" s="177">
        <f t="shared" si="21"/>
        <v>0</v>
      </c>
      <c r="BH195" s="177">
        <f t="shared" si="22"/>
        <v>0</v>
      </c>
      <c r="BI195" s="177">
        <f t="shared" si="23"/>
        <v>0</v>
      </c>
      <c r="BJ195" s="16" t="s">
        <v>151</v>
      </c>
      <c r="BK195" s="177">
        <f t="shared" si="24"/>
        <v>0</v>
      </c>
      <c r="BL195" s="16" t="s">
        <v>180</v>
      </c>
      <c r="BM195" s="176" t="s">
        <v>358</v>
      </c>
    </row>
    <row r="196" spans="1:65" s="2" customFormat="1" ht="33" customHeight="1">
      <c r="A196" s="31"/>
      <c r="B196" s="129"/>
      <c r="C196" s="164" t="s">
        <v>359</v>
      </c>
      <c r="D196" s="164" t="s">
        <v>176</v>
      </c>
      <c r="E196" s="165" t="s">
        <v>2596</v>
      </c>
      <c r="F196" s="166" t="s">
        <v>2597</v>
      </c>
      <c r="G196" s="167" t="s">
        <v>245</v>
      </c>
      <c r="H196" s="168">
        <v>180</v>
      </c>
      <c r="I196" s="169"/>
      <c r="J196" s="170">
        <f t="shared" si="15"/>
        <v>0</v>
      </c>
      <c r="K196" s="171"/>
      <c r="L196" s="32"/>
      <c r="M196" s="172" t="s">
        <v>1</v>
      </c>
      <c r="N196" s="173" t="s">
        <v>39</v>
      </c>
      <c r="O196" s="60"/>
      <c r="P196" s="174">
        <f t="shared" si="16"/>
        <v>0</v>
      </c>
      <c r="Q196" s="174">
        <v>0</v>
      </c>
      <c r="R196" s="174">
        <f t="shared" si="17"/>
        <v>0</v>
      </c>
      <c r="S196" s="174">
        <v>0</v>
      </c>
      <c r="T196" s="175">
        <f t="shared" si="1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180</v>
      </c>
      <c r="AT196" s="176" t="s">
        <v>176</v>
      </c>
      <c r="AU196" s="176" t="s">
        <v>151</v>
      </c>
      <c r="AY196" s="16" t="s">
        <v>173</v>
      </c>
      <c r="BE196" s="177">
        <f t="shared" si="19"/>
        <v>0</v>
      </c>
      <c r="BF196" s="177">
        <f t="shared" si="20"/>
        <v>0</v>
      </c>
      <c r="BG196" s="177">
        <f t="shared" si="21"/>
        <v>0</v>
      </c>
      <c r="BH196" s="177">
        <f t="shared" si="22"/>
        <v>0</v>
      </c>
      <c r="BI196" s="177">
        <f t="shared" si="23"/>
        <v>0</v>
      </c>
      <c r="BJ196" s="16" t="s">
        <v>151</v>
      </c>
      <c r="BK196" s="177">
        <f t="shared" si="24"/>
        <v>0</v>
      </c>
      <c r="BL196" s="16" t="s">
        <v>180</v>
      </c>
      <c r="BM196" s="176" t="s">
        <v>362</v>
      </c>
    </row>
    <row r="197" spans="1:65" s="2" customFormat="1" ht="24.2" customHeight="1">
      <c r="A197" s="31"/>
      <c r="B197" s="129"/>
      <c r="C197" s="183" t="s">
        <v>260</v>
      </c>
      <c r="D197" s="183" t="s">
        <v>407</v>
      </c>
      <c r="E197" s="184" t="s">
        <v>2598</v>
      </c>
      <c r="F197" s="185" t="s">
        <v>2599</v>
      </c>
      <c r="G197" s="186" t="s">
        <v>245</v>
      </c>
      <c r="H197" s="187">
        <v>180</v>
      </c>
      <c r="I197" s="188"/>
      <c r="J197" s="189">
        <f t="shared" si="15"/>
        <v>0</v>
      </c>
      <c r="K197" s="190"/>
      <c r="L197" s="191"/>
      <c r="M197" s="192" t="s">
        <v>1</v>
      </c>
      <c r="N197" s="193" t="s">
        <v>39</v>
      </c>
      <c r="O197" s="60"/>
      <c r="P197" s="174">
        <f t="shared" si="16"/>
        <v>0</v>
      </c>
      <c r="Q197" s="174">
        <v>0</v>
      </c>
      <c r="R197" s="174">
        <f t="shared" si="17"/>
        <v>0</v>
      </c>
      <c r="S197" s="174">
        <v>0</v>
      </c>
      <c r="T197" s="175">
        <f t="shared" si="1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190</v>
      </c>
      <c r="AT197" s="176" t="s">
        <v>407</v>
      </c>
      <c r="AU197" s="176" t="s">
        <v>151</v>
      </c>
      <c r="AY197" s="16" t="s">
        <v>173</v>
      </c>
      <c r="BE197" s="177">
        <f t="shared" si="19"/>
        <v>0</v>
      </c>
      <c r="BF197" s="177">
        <f t="shared" si="20"/>
        <v>0</v>
      </c>
      <c r="BG197" s="177">
        <f t="shared" si="21"/>
        <v>0</v>
      </c>
      <c r="BH197" s="177">
        <f t="shared" si="22"/>
        <v>0</v>
      </c>
      <c r="BI197" s="177">
        <f t="shared" si="23"/>
        <v>0</v>
      </c>
      <c r="BJ197" s="16" t="s">
        <v>151</v>
      </c>
      <c r="BK197" s="177">
        <f t="shared" si="24"/>
        <v>0</v>
      </c>
      <c r="BL197" s="16" t="s">
        <v>180</v>
      </c>
      <c r="BM197" s="176" t="s">
        <v>365</v>
      </c>
    </row>
    <row r="198" spans="1:65" s="2" customFormat="1" ht="16.5" customHeight="1">
      <c r="A198" s="31"/>
      <c r="B198" s="129"/>
      <c r="C198" s="183" t="s">
        <v>366</v>
      </c>
      <c r="D198" s="183" t="s">
        <v>407</v>
      </c>
      <c r="E198" s="184" t="s">
        <v>2600</v>
      </c>
      <c r="F198" s="185" t="s">
        <v>2601</v>
      </c>
      <c r="G198" s="186" t="s">
        <v>245</v>
      </c>
      <c r="H198" s="187">
        <v>12</v>
      </c>
      <c r="I198" s="188"/>
      <c r="J198" s="189">
        <f t="shared" si="15"/>
        <v>0</v>
      </c>
      <c r="K198" s="190"/>
      <c r="L198" s="191"/>
      <c r="M198" s="192" t="s">
        <v>1</v>
      </c>
      <c r="N198" s="193" t="s">
        <v>39</v>
      </c>
      <c r="O198" s="60"/>
      <c r="P198" s="174">
        <f t="shared" si="16"/>
        <v>0</v>
      </c>
      <c r="Q198" s="174">
        <v>0</v>
      </c>
      <c r="R198" s="174">
        <f t="shared" si="17"/>
        <v>0</v>
      </c>
      <c r="S198" s="174">
        <v>0</v>
      </c>
      <c r="T198" s="175">
        <f t="shared" si="1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190</v>
      </c>
      <c r="AT198" s="176" t="s">
        <v>407</v>
      </c>
      <c r="AU198" s="176" t="s">
        <v>151</v>
      </c>
      <c r="AY198" s="16" t="s">
        <v>173</v>
      </c>
      <c r="BE198" s="177">
        <f t="shared" si="19"/>
        <v>0</v>
      </c>
      <c r="BF198" s="177">
        <f t="shared" si="20"/>
        <v>0</v>
      </c>
      <c r="BG198" s="177">
        <f t="shared" si="21"/>
        <v>0</v>
      </c>
      <c r="BH198" s="177">
        <f t="shared" si="22"/>
        <v>0</v>
      </c>
      <c r="BI198" s="177">
        <f t="shared" si="23"/>
        <v>0</v>
      </c>
      <c r="BJ198" s="16" t="s">
        <v>151</v>
      </c>
      <c r="BK198" s="177">
        <f t="shared" si="24"/>
        <v>0</v>
      </c>
      <c r="BL198" s="16" t="s">
        <v>180</v>
      </c>
      <c r="BM198" s="176" t="s">
        <v>369</v>
      </c>
    </row>
    <row r="199" spans="1:65" s="2" customFormat="1" ht="16.5" customHeight="1">
      <c r="A199" s="31"/>
      <c r="B199" s="129"/>
      <c r="C199" s="183" t="s">
        <v>263</v>
      </c>
      <c r="D199" s="183" t="s">
        <v>407</v>
      </c>
      <c r="E199" s="184" t="s">
        <v>2602</v>
      </c>
      <c r="F199" s="185" t="s">
        <v>2603</v>
      </c>
      <c r="G199" s="186" t="s">
        <v>245</v>
      </c>
      <c r="H199" s="187">
        <v>12</v>
      </c>
      <c r="I199" s="188"/>
      <c r="J199" s="189">
        <f t="shared" si="15"/>
        <v>0</v>
      </c>
      <c r="K199" s="190"/>
      <c r="L199" s="191"/>
      <c r="M199" s="192" t="s">
        <v>1</v>
      </c>
      <c r="N199" s="193" t="s">
        <v>39</v>
      </c>
      <c r="O199" s="60"/>
      <c r="P199" s="174">
        <f t="shared" si="16"/>
        <v>0</v>
      </c>
      <c r="Q199" s="174">
        <v>0</v>
      </c>
      <c r="R199" s="174">
        <f t="shared" si="17"/>
        <v>0</v>
      </c>
      <c r="S199" s="174">
        <v>0</v>
      </c>
      <c r="T199" s="175">
        <f t="shared" si="1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190</v>
      </c>
      <c r="AT199" s="176" t="s">
        <v>407</v>
      </c>
      <c r="AU199" s="176" t="s">
        <v>151</v>
      </c>
      <c r="AY199" s="16" t="s">
        <v>173</v>
      </c>
      <c r="BE199" s="177">
        <f t="shared" si="19"/>
        <v>0</v>
      </c>
      <c r="BF199" s="177">
        <f t="shared" si="20"/>
        <v>0</v>
      </c>
      <c r="BG199" s="177">
        <f t="shared" si="21"/>
        <v>0</v>
      </c>
      <c r="BH199" s="177">
        <f t="shared" si="22"/>
        <v>0</v>
      </c>
      <c r="BI199" s="177">
        <f t="shared" si="23"/>
        <v>0</v>
      </c>
      <c r="BJ199" s="16" t="s">
        <v>151</v>
      </c>
      <c r="BK199" s="177">
        <f t="shared" si="24"/>
        <v>0</v>
      </c>
      <c r="BL199" s="16" t="s">
        <v>180</v>
      </c>
      <c r="BM199" s="176" t="s">
        <v>374</v>
      </c>
    </row>
    <row r="200" spans="1:65" s="2" customFormat="1" ht="33" customHeight="1">
      <c r="A200" s="31"/>
      <c r="B200" s="129"/>
      <c r="C200" s="164" t="s">
        <v>375</v>
      </c>
      <c r="D200" s="164" t="s">
        <v>176</v>
      </c>
      <c r="E200" s="165" t="s">
        <v>2604</v>
      </c>
      <c r="F200" s="166" t="s">
        <v>2605</v>
      </c>
      <c r="G200" s="167" t="s">
        <v>245</v>
      </c>
      <c r="H200" s="168">
        <v>50</v>
      </c>
      <c r="I200" s="169"/>
      <c r="J200" s="170">
        <f t="shared" si="15"/>
        <v>0</v>
      </c>
      <c r="K200" s="171"/>
      <c r="L200" s="32"/>
      <c r="M200" s="172" t="s">
        <v>1</v>
      </c>
      <c r="N200" s="173" t="s">
        <v>39</v>
      </c>
      <c r="O200" s="60"/>
      <c r="P200" s="174">
        <f t="shared" si="16"/>
        <v>0</v>
      </c>
      <c r="Q200" s="174">
        <v>0</v>
      </c>
      <c r="R200" s="174">
        <f t="shared" si="17"/>
        <v>0</v>
      </c>
      <c r="S200" s="174">
        <v>0</v>
      </c>
      <c r="T200" s="175">
        <f t="shared" si="1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180</v>
      </c>
      <c r="AT200" s="176" t="s">
        <v>176</v>
      </c>
      <c r="AU200" s="176" t="s">
        <v>151</v>
      </c>
      <c r="AY200" s="16" t="s">
        <v>173</v>
      </c>
      <c r="BE200" s="177">
        <f t="shared" si="19"/>
        <v>0</v>
      </c>
      <c r="BF200" s="177">
        <f t="shared" si="20"/>
        <v>0</v>
      </c>
      <c r="BG200" s="177">
        <f t="shared" si="21"/>
        <v>0</v>
      </c>
      <c r="BH200" s="177">
        <f t="shared" si="22"/>
        <v>0</v>
      </c>
      <c r="BI200" s="177">
        <f t="shared" si="23"/>
        <v>0</v>
      </c>
      <c r="BJ200" s="16" t="s">
        <v>151</v>
      </c>
      <c r="BK200" s="177">
        <f t="shared" si="24"/>
        <v>0</v>
      </c>
      <c r="BL200" s="16" t="s">
        <v>180</v>
      </c>
      <c r="BM200" s="176" t="s">
        <v>378</v>
      </c>
    </row>
    <row r="201" spans="1:65" s="2" customFormat="1" ht="16.5" customHeight="1">
      <c r="A201" s="31"/>
      <c r="B201" s="129"/>
      <c r="C201" s="183" t="s">
        <v>268</v>
      </c>
      <c r="D201" s="183" t="s">
        <v>407</v>
      </c>
      <c r="E201" s="184" t="s">
        <v>2606</v>
      </c>
      <c r="F201" s="185" t="s">
        <v>2607</v>
      </c>
      <c r="G201" s="186" t="s">
        <v>245</v>
      </c>
      <c r="H201" s="187">
        <v>50</v>
      </c>
      <c r="I201" s="188"/>
      <c r="J201" s="189">
        <f t="shared" si="15"/>
        <v>0</v>
      </c>
      <c r="K201" s="190"/>
      <c r="L201" s="191"/>
      <c r="M201" s="192" t="s">
        <v>1</v>
      </c>
      <c r="N201" s="193" t="s">
        <v>39</v>
      </c>
      <c r="O201" s="60"/>
      <c r="P201" s="174">
        <f t="shared" si="16"/>
        <v>0</v>
      </c>
      <c r="Q201" s="174">
        <v>0</v>
      </c>
      <c r="R201" s="174">
        <f t="shared" si="17"/>
        <v>0</v>
      </c>
      <c r="S201" s="174">
        <v>0</v>
      </c>
      <c r="T201" s="175">
        <f t="shared" si="1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190</v>
      </c>
      <c r="AT201" s="176" t="s">
        <v>407</v>
      </c>
      <c r="AU201" s="176" t="s">
        <v>151</v>
      </c>
      <c r="AY201" s="16" t="s">
        <v>173</v>
      </c>
      <c r="BE201" s="177">
        <f t="shared" si="19"/>
        <v>0</v>
      </c>
      <c r="BF201" s="177">
        <f t="shared" si="20"/>
        <v>0</v>
      </c>
      <c r="BG201" s="177">
        <f t="shared" si="21"/>
        <v>0</v>
      </c>
      <c r="BH201" s="177">
        <f t="shared" si="22"/>
        <v>0</v>
      </c>
      <c r="BI201" s="177">
        <f t="shared" si="23"/>
        <v>0</v>
      </c>
      <c r="BJ201" s="16" t="s">
        <v>151</v>
      </c>
      <c r="BK201" s="177">
        <f t="shared" si="24"/>
        <v>0</v>
      </c>
      <c r="BL201" s="16" t="s">
        <v>180</v>
      </c>
      <c r="BM201" s="176" t="s">
        <v>382</v>
      </c>
    </row>
    <row r="202" spans="1:65" s="2" customFormat="1" ht="16.5" customHeight="1">
      <c r="A202" s="31"/>
      <c r="B202" s="129"/>
      <c r="C202" s="183" t="s">
        <v>385</v>
      </c>
      <c r="D202" s="183" t="s">
        <v>407</v>
      </c>
      <c r="E202" s="184" t="s">
        <v>2600</v>
      </c>
      <c r="F202" s="185" t="s">
        <v>2601</v>
      </c>
      <c r="G202" s="186" t="s">
        <v>245</v>
      </c>
      <c r="H202" s="187">
        <v>2</v>
      </c>
      <c r="I202" s="188"/>
      <c r="J202" s="189">
        <f t="shared" si="15"/>
        <v>0</v>
      </c>
      <c r="K202" s="190"/>
      <c r="L202" s="191"/>
      <c r="M202" s="192" t="s">
        <v>1</v>
      </c>
      <c r="N202" s="193" t="s">
        <v>39</v>
      </c>
      <c r="O202" s="60"/>
      <c r="P202" s="174">
        <f t="shared" si="16"/>
        <v>0</v>
      </c>
      <c r="Q202" s="174">
        <v>0</v>
      </c>
      <c r="R202" s="174">
        <f t="shared" si="17"/>
        <v>0</v>
      </c>
      <c r="S202" s="174">
        <v>0</v>
      </c>
      <c r="T202" s="175">
        <f t="shared" si="1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190</v>
      </c>
      <c r="AT202" s="176" t="s">
        <v>407</v>
      </c>
      <c r="AU202" s="176" t="s">
        <v>151</v>
      </c>
      <c r="AY202" s="16" t="s">
        <v>173</v>
      </c>
      <c r="BE202" s="177">
        <f t="shared" si="19"/>
        <v>0</v>
      </c>
      <c r="BF202" s="177">
        <f t="shared" si="20"/>
        <v>0</v>
      </c>
      <c r="BG202" s="177">
        <f t="shared" si="21"/>
        <v>0</v>
      </c>
      <c r="BH202" s="177">
        <f t="shared" si="22"/>
        <v>0</v>
      </c>
      <c r="BI202" s="177">
        <f t="shared" si="23"/>
        <v>0</v>
      </c>
      <c r="BJ202" s="16" t="s">
        <v>151</v>
      </c>
      <c r="BK202" s="177">
        <f t="shared" si="24"/>
        <v>0</v>
      </c>
      <c r="BL202" s="16" t="s">
        <v>180</v>
      </c>
      <c r="BM202" s="176" t="s">
        <v>388</v>
      </c>
    </row>
    <row r="203" spans="1:65" s="2" customFormat="1" ht="16.5" customHeight="1">
      <c r="A203" s="31"/>
      <c r="B203" s="129"/>
      <c r="C203" s="183" t="s">
        <v>271</v>
      </c>
      <c r="D203" s="183" t="s">
        <v>407</v>
      </c>
      <c r="E203" s="184" t="s">
        <v>2602</v>
      </c>
      <c r="F203" s="185" t="s">
        <v>2603</v>
      </c>
      <c r="G203" s="186" t="s">
        <v>245</v>
      </c>
      <c r="H203" s="187">
        <v>2</v>
      </c>
      <c r="I203" s="188"/>
      <c r="J203" s="189">
        <f t="shared" si="15"/>
        <v>0</v>
      </c>
      <c r="K203" s="190"/>
      <c r="L203" s="191"/>
      <c r="M203" s="192" t="s">
        <v>1</v>
      </c>
      <c r="N203" s="193" t="s">
        <v>39</v>
      </c>
      <c r="O203" s="60"/>
      <c r="P203" s="174">
        <f t="shared" si="16"/>
        <v>0</v>
      </c>
      <c r="Q203" s="174">
        <v>0</v>
      </c>
      <c r="R203" s="174">
        <f t="shared" si="17"/>
        <v>0</v>
      </c>
      <c r="S203" s="174">
        <v>0</v>
      </c>
      <c r="T203" s="175">
        <f t="shared" si="1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190</v>
      </c>
      <c r="AT203" s="176" t="s">
        <v>407</v>
      </c>
      <c r="AU203" s="176" t="s">
        <v>151</v>
      </c>
      <c r="AY203" s="16" t="s">
        <v>173</v>
      </c>
      <c r="BE203" s="177">
        <f t="shared" si="19"/>
        <v>0</v>
      </c>
      <c r="BF203" s="177">
        <f t="shared" si="20"/>
        <v>0</v>
      </c>
      <c r="BG203" s="177">
        <f t="shared" si="21"/>
        <v>0</v>
      </c>
      <c r="BH203" s="177">
        <f t="shared" si="22"/>
        <v>0</v>
      </c>
      <c r="BI203" s="177">
        <f t="shared" si="23"/>
        <v>0</v>
      </c>
      <c r="BJ203" s="16" t="s">
        <v>151</v>
      </c>
      <c r="BK203" s="177">
        <f t="shared" si="24"/>
        <v>0</v>
      </c>
      <c r="BL203" s="16" t="s">
        <v>180</v>
      </c>
      <c r="BM203" s="176" t="s">
        <v>393</v>
      </c>
    </row>
    <row r="204" spans="1:65" s="2" customFormat="1" ht="33" customHeight="1">
      <c r="A204" s="31"/>
      <c r="B204" s="129"/>
      <c r="C204" s="164" t="s">
        <v>394</v>
      </c>
      <c r="D204" s="164" t="s">
        <v>176</v>
      </c>
      <c r="E204" s="165" t="s">
        <v>2608</v>
      </c>
      <c r="F204" s="166" t="s">
        <v>2609</v>
      </c>
      <c r="G204" s="167" t="s">
        <v>245</v>
      </c>
      <c r="H204" s="168">
        <v>4</v>
      </c>
      <c r="I204" s="169"/>
      <c r="J204" s="170">
        <f t="shared" si="15"/>
        <v>0</v>
      </c>
      <c r="K204" s="171"/>
      <c r="L204" s="32"/>
      <c r="M204" s="172" t="s">
        <v>1</v>
      </c>
      <c r="N204" s="173" t="s">
        <v>39</v>
      </c>
      <c r="O204" s="60"/>
      <c r="P204" s="174">
        <f t="shared" si="16"/>
        <v>0</v>
      </c>
      <c r="Q204" s="174">
        <v>0</v>
      </c>
      <c r="R204" s="174">
        <f t="shared" si="17"/>
        <v>0</v>
      </c>
      <c r="S204" s="174">
        <v>0</v>
      </c>
      <c r="T204" s="175">
        <f t="shared" si="1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180</v>
      </c>
      <c r="AT204" s="176" t="s">
        <v>176</v>
      </c>
      <c r="AU204" s="176" t="s">
        <v>151</v>
      </c>
      <c r="AY204" s="16" t="s">
        <v>173</v>
      </c>
      <c r="BE204" s="177">
        <f t="shared" si="19"/>
        <v>0</v>
      </c>
      <c r="BF204" s="177">
        <f t="shared" si="20"/>
        <v>0</v>
      </c>
      <c r="BG204" s="177">
        <f t="shared" si="21"/>
        <v>0</v>
      </c>
      <c r="BH204" s="177">
        <f t="shared" si="22"/>
        <v>0</v>
      </c>
      <c r="BI204" s="177">
        <f t="shared" si="23"/>
        <v>0</v>
      </c>
      <c r="BJ204" s="16" t="s">
        <v>151</v>
      </c>
      <c r="BK204" s="177">
        <f t="shared" si="24"/>
        <v>0</v>
      </c>
      <c r="BL204" s="16" t="s">
        <v>180</v>
      </c>
      <c r="BM204" s="176" t="s">
        <v>397</v>
      </c>
    </row>
    <row r="205" spans="1:65" s="2" customFormat="1" ht="24.2" customHeight="1">
      <c r="A205" s="31"/>
      <c r="B205" s="129"/>
      <c r="C205" s="183" t="s">
        <v>275</v>
      </c>
      <c r="D205" s="183" t="s">
        <v>407</v>
      </c>
      <c r="E205" s="184" t="s">
        <v>2610</v>
      </c>
      <c r="F205" s="185" t="s">
        <v>2611</v>
      </c>
      <c r="G205" s="186" t="s">
        <v>245</v>
      </c>
      <c r="H205" s="187">
        <v>4</v>
      </c>
      <c r="I205" s="188"/>
      <c r="J205" s="189">
        <f t="shared" si="15"/>
        <v>0</v>
      </c>
      <c r="K205" s="190"/>
      <c r="L205" s="191"/>
      <c r="M205" s="192" t="s">
        <v>1</v>
      </c>
      <c r="N205" s="193" t="s">
        <v>39</v>
      </c>
      <c r="O205" s="60"/>
      <c r="P205" s="174">
        <f t="shared" si="16"/>
        <v>0</v>
      </c>
      <c r="Q205" s="174">
        <v>0</v>
      </c>
      <c r="R205" s="174">
        <f t="shared" si="17"/>
        <v>0</v>
      </c>
      <c r="S205" s="174">
        <v>0</v>
      </c>
      <c r="T205" s="175">
        <f t="shared" si="1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190</v>
      </c>
      <c r="AT205" s="176" t="s">
        <v>407</v>
      </c>
      <c r="AU205" s="176" t="s">
        <v>151</v>
      </c>
      <c r="AY205" s="16" t="s">
        <v>173</v>
      </c>
      <c r="BE205" s="177">
        <f t="shared" si="19"/>
        <v>0</v>
      </c>
      <c r="BF205" s="177">
        <f t="shared" si="20"/>
        <v>0</v>
      </c>
      <c r="BG205" s="177">
        <f t="shared" si="21"/>
        <v>0</v>
      </c>
      <c r="BH205" s="177">
        <f t="shared" si="22"/>
        <v>0</v>
      </c>
      <c r="BI205" s="177">
        <f t="shared" si="23"/>
        <v>0</v>
      </c>
      <c r="BJ205" s="16" t="s">
        <v>151</v>
      </c>
      <c r="BK205" s="177">
        <f t="shared" si="24"/>
        <v>0</v>
      </c>
      <c r="BL205" s="16" t="s">
        <v>180</v>
      </c>
      <c r="BM205" s="176" t="s">
        <v>402</v>
      </c>
    </row>
    <row r="206" spans="1:65" s="2" customFormat="1" ht="16.5" customHeight="1">
      <c r="A206" s="31"/>
      <c r="B206" s="129"/>
      <c r="C206" s="183" t="s">
        <v>403</v>
      </c>
      <c r="D206" s="183" t="s">
        <v>407</v>
      </c>
      <c r="E206" s="184" t="s">
        <v>2600</v>
      </c>
      <c r="F206" s="185" t="s">
        <v>2601</v>
      </c>
      <c r="G206" s="186" t="s">
        <v>245</v>
      </c>
      <c r="H206" s="187">
        <v>2</v>
      </c>
      <c r="I206" s="188"/>
      <c r="J206" s="189">
        <f t="shared" si="15"/>
        <v>0</v>
      </c>
      <c r="K206" s="190"/>
      <c r="L206" s="191"/>
      <c r="M206" s="192" t="s">
        <v>1</v>
      </c>
      <c r="N206" s="193" t="s">
        <v>39</v>
      </c>
      <c r="O206" s="60"/>
      <c r="P206" s="174">
        <f t="shared" si="16"/>
        <v>0</v>
      </c>
      <c r="Q206" s="174">
        <v>0</v>
      </c>
      <c r="R206" s="174">
        <f t="shared" si="17"/>
        <v>0</v>
      </c>
      <c r="S206" s="174">
        <v>0</v>
      </c>
      <c r="T206" s="175">
        <f t="shared" si="1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190</v>
      </c>
      <c r="AT206" s="176" t="s">
        <v>407</v>
      </c>
      <c r="AU206" s="176" t="s">
        <v>151</v>
      </c>
      <c r="AY206" s="16" t="s">
        <v>173</v>
      </c>
      <c r="BE206" s="177">
        <f t="shared" si="19"/>
        <v>0</v>
      </c>
      <c r="BF206" s="177">
        <f t="shared" si="20"/>
        <v>0</v>
      </c>
      <c r="BG206" s="177">
        <f t="shared" si="21"/>
        <v>0</v>
      </c>
      <c r="BH206" s="177">
        <f t="shared" si="22"/>
        <v>0</v>
      </c>
      <c r="BI206" s="177">
        <f t="shared" si="23"/>
        <v>0</v>
      </c>
      <c r="BJ206" s="16" t="s">
        <v>151</v>
      </c>
      <c r="BK206" s="177">
        <f t="shared" si="24"/>
        <v>0</v>
      </c>
      <c r="BL206" s="16" t="s">
        <v>180</v>
      </c>
      <c r="BM206" s="176" t="s">
        <v>406</v>
      </c>
    </row>
    <row r="207" spans="1:65" s="2" customFormat="1" ht="16.5" customHeight="1">
      <c r="A207" s="31"/>
      <c r="B207" s="129"/>
      <c r="C207" s="183" t="s">
        <v>278</v>
      </c>
      <c r="D207" s="183" t="s">
        <v>407</v>
      </c>
      <c r="E207" s="184" t="s">
        <v>2602</v>
      </c>
      <c r="F207" s="185" t="s">
        <v>2603</v>
      </c>
      <c r="G207" s="186" t="s">
        <v>245</v>
      </c>
      <c r="H207" s="187">
        <v>2</v>
      </c>
      <c r="I207" s="188"/>
      <c r="J207" s="189">
        <f t="shared" si="15"/>
        <v>0</v>
      </c>
      <c r="K207" s="190"/>
      <c r="L207" s="191"/>
      <c r="M207" s="192" t="s">
        <v>1</v>
      </c>
      <c r="N207" s="193" t="s">
        <v>39</v>
      </c>
      <c r="O207" s="60"/>
      <c r="P207" s="174">
        <f t="shared" si="16"/>
        <v>0</v>
      </c>
      <c r="Q207" s="174">
        <v>0</v>
      </c>
      <c r="R207" s="174">
        <f t="shared" si="17"/>
        <v>0</v>
      </c>
      <c r="S207" s="174">
        <v>0</v>
      </c>
      <c r="T207" s="175">
        <f t="shared" si="1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190</v>
      </c>
      <c r="AT207" s="176" t="s">
        <v>407</v>
      </c>
      <c r="AU207" s="176" t="s">
        <v>151</v>
      </c>
      <c r="AY207" s="16" t="s">
        <v>173</v>
      </c>
      <c r="BE207" s="177">
        <f t="shared" si="19"/>
        <v>0</v>
      </c>
      <c r="BF207" s="177">
        <f t="shared" si="20"/>
        <v>0</v>
      </c>
      <c r="BG207" s="177">
        <f t="shared" si="21"/>
        <v>0</v>
      </c>
      <c r="BH207" s="177">
        <f t="shared" si="22"/>
        <v>0</v>
      </c>
      <c r="BI207" s="177">
        <f t="shared" si="23"/>
        <v>0</v>
      </c>
      <c r="BJ207" s="16" t="s">
        <v>151</v>
      </c>
      <c r="BK207" s="177">
        <f t="shared" si="24"/>
        <v>0</v>
      </c>
      <c r="BL207" s="16" t="s">
        <v>180</v>
      </c>
      <c r="BM207" s="176" t="s">
        <v>413</v>
      </c>
    </row>
    <row r="208" spans="1:65" s="2" customFormat="1" ht="33" customHeight="1">
      <c r="A208" s="31"/>
      <c r="B208" s="129"/>
      <c r="C208" s="164" t="s">
        <v>580</v>
      </c>
      <c r="D208" s="164" t="s">
        <v>176</v>
      </c>
      <c r="E208" s="165" t="s">
        <v>2612</v>
      </c>
      <c r="F208" s="166" t="s">
        <v>2613</v>
      </c>
      <c r="G208" s="167" t="s">
        <v>245</v>
      </c>
      <c r="H208" s="168">
        <v>4</v>
      </c>
      <c r="I208" s="169"/>
      <c r="J208" s="170">
        <f t="shared" si="15"/>
        <v>0</v>
      </c>
      <c r="K208" s="171"/>
      <c r="L208" s="32"/>
      <c r="M208" s="172" t="s">
        <v>1</v>
      </c>
      <c r="N208" s="173" t="s">
        <v>39</v>
      </c>
      <c r="O208" s="60"/>
      <c r="P208" s="174">
        <f t="shared" si="16"/>
        <v>0</v>
      </c>
      <c r="Q208" s="174">
        <v>0</v>
      </c>
      <c r="R208" s="174">
        <f t="shared" si="17"/>
        <v>0</v>
      </c>
      <c r="S208" s="174">
        <v>0</v>
      </c>
      <c r="T208" s="175">
        <f t="shared" si="1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180</v>
      </c>
      <c r="AT208" s="176" t="s">
        <v>176</v>
      </c>
      <c r="AU208" s="176" t="s">
        <v>151</v>
      </c>
      <c r="AY208" s="16" t="s">
        <v>173</v>
      </c>
      <c r="BE208" s="177">
        <f t="shared" si="19"/>
        <v>0</v>
      </c>
      <c r="BF208" s="177">
        <f t="shared" si="20"/>
        <v>0</v>
      </c>
      <c r="BG208" s="177">
        <f t="shared" si="21"/>
        <v>0</v>
      </c>
      <c r="BH208" s="177">
        <f t="shared" si="22"/>
        <v>0</v>
      </c>
      <c r="BI208" s="177">
        <f t="shared" si="23"/>
        <v>0</v>
      </c>
      <c r="BJ208" s="16" t="s">
        <v>151</v>
      </c>
      <c r="BK208" s="177">
        <f t="shared" si="24"/>
        <v>0</v>
      </c>
      <c r="BL208" s="16" t="s">
        <v>180</v>
      </c>
      <c r="BM208" s="176" t="s">
        <v>588</v>
      </c>
    </row>
    <row r="209" spans="1:65" s="2" customFormat="1" ht="16.5" customHeight="1">
      <c r="A209" s="31"/>
      <c r="B209" s="129"/>
      <c r="C209" s="183" t="s">
        <v>282</v>
      </c>
      <c r="D209" s="183" t="s">
        <v>407</v>
      </c>
      <c r="E209" s="184" t="s">
        <v>2614</v>
      </c>
      <c r="F209" s="185" t="s">
        <v>2615</v>
      </c>
      <c r="G209" s="186" t="s">
        <v>245</v>
      </c>
      <c r="H209" s="187">
        <v>4</v>
      </c>
      <c r="I209" s="188"/>
      <c r="J209" s="189">
        <f t="shared" si="15"/>
        <v>0</v>
      </c>
      <c r="K209" s="190"/>
      <c r="L209" s="191"/>
      <c r="M209" s="192" t="s">
        <v>1</v>
      </c>
      <c r="N209" s="193" t="s">
        <v>39</v>
      </c>
      <c r="O209" s="60"/>
      <c r="P209" s="174">
        <f t="shared" si="16"/>
        <v>0</v>
      </c>
      <c r="Q209" s="174">
        <v>0</v>
      </c>
      <c r="R209" s="174">
        <f t="shared" si="17"/>
        <v>0</v>
      </c>
      <c r="S209" s="174">
        <v>0</v>
      </c>
      <c r="T209" s="175">
        <f t="shared" si="1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190</v>
      </c>
      <c r="AT209" s="176" t="s">
        <v>407</v>
      </c>
      <c r="AU209" s="176" t="s">
        <v>151</v>
      </c>
      <c r="AY209" s="16" t="s">
        <v>173</v>
      </c>
      <c r="BE209" s="177">
        <f t="shared" si="19"/>
        <v>0</v>
      </c>
      <c r="BF209" s="177">
        <f t="shared" si="20"/>
        <v>0</v>
      </c>
      <c r="BG209" s="177">
        <f t="shared" si="21"/>
        <v>0</v>
      </c>
      <c r="BH209" s="177">
        <f t="shared" si="22"/>
        <v>0</v>
      </c>
      <c r="BI209" s="177">
        <f t="shared" si="23"/>
        <v>0</v>
      </c>
      <c r="BJ209" s="16" t="s">
        <v>151</v>
      </c>
      <c r="BK209" s="177">
        <f t="shared" si="24"/>
        <v>0</v>
      </c>
      <c r="BL209" s="16" t="s">
        <v>180</v>
      </c>
      <c r="BM209" s="176" t="s">
        <v>599</v>
      </c>
    </row>
    <row r="210" spans="1:65" s="2" customFormat="1" ht="16.5" customHeight="1">
      <c r="A210" s="31"/>
      <c r="B210" s="129"/>
      <c r="C210" s="183" t="s">
        <v>585</v>
      </c>
      <c r="D210" s="183" t="s">
        <v>407</v>
      </c>
      <c r="E210" s="184" t="s">
        <v>2602</v>
      </c>
      <c r="F210" s="185" t="s">
        <v>2603</v>
      </c>
      <c r="G210" s="186" t="s">
        <v>245</v>
      </c>
      <c r="H210" s="187">
        <v>2</v>
      </c>
      <c r="I210" s="188"/>
      <c r="J210" s="189">
        <f t="shared" si="15"/>
        <v>0</v>
      </c>
      <c r="K210" s="190"/>
      <c r="L210" s="191"/>
      <c r="M210" s="192" t="s">
        <v>1</v>
      </c>
      <c r="N210" s="193" t="s">
        <v>39</v>
      </c>
      <c r="O210" s="60"/>
      <c r="P210" s="174">
        <f t="shared" si="16"/>
        <v>0</v>
      </c>
      <c r="Q210" s="174">
        <v>0</v>
      </c>
      <c r="R210" s="174">
        <f t="shared" si="17"/>
        <v>0</v>
      </c>
      <c r="S210" s="174">
        <v>0</v>
      </c>
      <c r="T210" s="175">
        <f t="shared" si="1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190</v>
      </c>
      <c r="AT210" s="176" t="s">
        <v>407</v>
      </c>
      <c r="AU210" s="176" t="s">
        <v>151</v>
      </c>
      <c r="AY210" s="16" t="s">
        <v>173</v>
      </c>
      <c r="BE210" s="177">
        <f t="shared" si="19"/>
        <v>0</v>
      </c>
      <c r="BF210" s="177">
        <f t="shared" si="20"/>
        <v>0</v>
      </c>
      <c r="BG210" s="177">
        <f t="shared" si="21"/>
        <v>0</v>
      </c>
      <c r="BH210" s="177">
        <f t="shared" si="22"/>
        <v>0</v>
      </c>
      <c r="BI210" s="177">
        <f t="shared" si="23"/>
        <v>0</v>
      </c>
      <c r="BJ210" s="16" t="s">
        <v>151</v>
      </c>
      <c r="BK210" s="177">
        <f t="shared" si="24"/>
        <v>0</v>
      </c>
      <c r="BL210" s="16" t="s">
        <v>180</v>
      </c>
      <c r="BM210" s="176" t="s">
        <v>603</v>
      </c>
    </row>
    <row r="211" spans="1:65" s="2" customFormat="1" ht="21.75" customHeight="1">
      <c r="A211" s="31"/>
      <c r="B211" s="129"/>
      <c r="C211" s="164" t="s">
        <v>285</v>
      </c>
      <c r="D211" s="164" t="s">
        <v>176</v>
      </c>
      <c r="E211" s="165" t="s">
        <v>2616</v>
      </c>
      <c r="F211" s="166" t="s">
        <v>2617</v>
      </c>
      <c r="G211" s="167" t="s">
        <v>1807</v>
      </c>
      <c r="H211" s="168">
        <v>1</v>
      </c>
      <c r="I211" s="169"/>
      <c r="J211" s="170">
        <f t="shared" si="15"/>
        <v>0</v>
      </c>
      <c r="K211" s="171"/>
      <c r="L211" s="32"/>
      <c r="M211" s="172" t="s">
        <v>1</v>
      </c>
      <c r="N211" s="173" t="s">
        <v>39</v>
      </c>
      <c r="O211" s="60"/>
      <c r="P211" s="174">
        <f t="shared" si="16"/>
        <v>0</v>
      </c>
      <c r="Q211" s="174">
        <v>0</v>
      </c>
      <c r="R211" s="174">
        <f t="shared" si="17"/>
        <v>0</v>
      </c>
      <c r="S211" s="174">
        <v>0</v>
      </c>
      <c r="T211" s="175">
        <f t="shared" si="1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180</v>
      </c>
      <c r="AT211" s="176" t="s">
        <v>176</v>
      </c>
      <c r="AU211" s="176" t="s">
        <v>151</v>
      </c>
      <c r="AY211" s="16" t="s">
        <v>173</v>
      </c>
      <c r="BE211" s="177">
        <f t="shared" si="19"/>
        <v>0</v>
      </c>
      <c r="BF211" s="177">
        <f t="shared" si="20"/>
        <v>0</v>
      </c>
      <c r="BG211" s="177">
        <f t="shared" si="21"/>
        <v>0</v>
      </c>
      <c r="BH211" s="177">
        <f t="shared" si="22"/>
        <v>0</v>
      </c>
      <c r="BI211" s="177">
        <f t="shared" si="23"/>
        <v>0</v>
      </c>
      <c r="BJ211" s="16" t="s">
        <v>151</v>
      </c>
      <c r="BK211" s="177">
        <f t="shared" si="24"/>
        <v>0</v>
      </c>
      <c r="BL211" s="16" t="s">
        <v>180</v>
      </c>
      <c r="BM211" s="176" t="s">
        <v>610</v>
      </c>
    </row>
    <row r="212" spans="1:65" s="2" customFormat="1" ht="24.2" customHeight="1">
      <c r="A212" s="31"/>
      <c r="B212" s="129"/>
      <c r="C212" s="183" t="s">
        <v>593</v>
      </c>
      <c r="D212" s="183" t="s">
        <v>407</v>
      </c>
      <c r="E212" s="184" t="s">
        <v>2618</v>
      </c>
      <c r="F212" s="185" t="s">
        <v>2619</v>
      </c>
      <c r="G212" s="186" t="s">
        <v>245</v>
      </c>
      <c r="H212" s="187">
        <v>1</v>
      </c>
      <c r="I212" s="188"/>
      <c r="J212" s="189">
        <f t="shared" ref="J212:J218" si="25">ROUND(I212*H212,2)</f>
        <v>0</v>
      </c>
      <c r="K212" s="190"/>
      <c r="L212" s="191"/>
      <c r="M212" s="192" t="s">
        <v>1</v>
      </c>
      <c r="N212" s="193" t="s">
        <v>39</v>
      </c>
      <c r="O212" s="60"/>
      <c r="P212" s="174">
        <f t="shared" ref="P212:P218" si="26">O212*H212</f>
        <v>0</v>
      </c>
      <c r="Q212" s="174">
        <v>0</v>
      </c>
      <c r="R212" s="174">
        <f t="shared" ref="R212:R218" si="27">Q212*H212</f>
        <v>0</v>
      </c>
      <c r="S212" s="174">
        <v>0</v>
      </c>
      <c r="T212" s="175">
        <f t="shared" ref="T212:T218" si="28"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190</v>
      </c>
      <c r="AT212" s="176" t="s">
        <v>407</v>
      </c>
      <c r="AU212" s="176" t="s">
        <v>151</v>
      </c>
      <c r="AY212" s="16" t="s">
        <v>173</v>
      </c>
      <c r="BE212" s="177">
        <f t="shared" ref="BE212:BE218" si="29">IF(N212="základná",J212,0)</f>
        <v>0</v>
      </c>
      <c r="BF212" s="177">
        <f t="shared" ref="BF212:BF218" si="30">IF(N212="znížená",J212,0)</f>
        <v>0</v>
      </c>
      <c r="BG212" s="177">
        <f t="shared" ref="BG212:BG218" si="31">IF(N212="zákl. prenesená",J212,0)</f>
        <v>0</v>
      </c>
      <c r="BH212" s="177">
        <f t="shared" ref="BH212:BH218" si="32">IF(N212="zníž. prenesená",J212,0)</f>
        <v>0</v>
      </c>
      <c r="BI212" s="177">
        <f t="shared" ref="BI212:BI218" si="33">IF(N212="nulová",J212,0)</f>
        <v>0</v>
      </c>
      <c r="BJ212" s="16" t="s">
        <v>151</v>
      </c>
      <c r="BK212" s="177">
        <f t="shared" ref="BK212:BK218" si="34">ROUND(I212*H212,2)</f>
        <v>0</v>
      </c>
      <c r="BL212" s="16" t="s">
        <v>180</v>
      </c>
      <c r="BM212" s="176" t="s">
        <v>620</v>
      </c>
    </row>
    <row r="213" spans="1:65" s="2" customFormat="1" ht="16.5" customHeight="1">
      <c r="A213" s="31"/>
      <c r="B213" s="129"/>
      <c r="C213" s="183" t="s">
        <v>294</v>
      </c>
      <c r="D213" s="183" t="s">
        <v>407</v>
      </c>
      <c r="E213" s="184" t="s">
        <v>2620</v>
      </c>
      <c r="F213" s="185" t="s">
        <v>2621</v>
      </c>
      <c r="G213" s="186" t="s">
        <v>245</v>
      </c>
      <c r="H213" s="187">
        <v>1</v>
      </c>
      <c r="I213" s="188"/>
      <c r="J213" s="189">
        <f t="shared" si="25"/>
        <v>0</v>
      </c>
      <c r="K213" s="190"/>
      <c r="L213" s="191"/>
      <c r="M213" s="192" t="s">
        <v>1</v>
      </c>
      <c r="N213" s="193" t="s">
        <v>39</v>
      </c>
      <c r="O213" s="60"/>
      <c r="P213" s="174">
        <f t="shared" si="26"/>
        <v>0</v>
      </c>
      <c r="Q213" s="174">
        <v>0</v>
      </c>
      <c r="R213" s="174">
        <f t="shared" si="27"/>
        <v>0</v>
      </c>
      <c r="S213" s="174">
        <v>0</v>
      </c>
      <c r="T213" s="175">
        <f t="shared" si="28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190</v>
      </c>
      <c r="AT213" s="176" t="s">
        <v>407</v>
      </c>
      <c r="AU213" s="176" t="s">
        <v>151</v>
      </c>
      <c r="AY213" s="16" t="s">
        <v>173</v>
      </c>
      <c r="BE213" s="177">
        <f t="shared" si="29"/>
        <v>0</v>
      </c>
      <c r="BF213" s="177">
        <f t="shared" si="30"/>
        <v>0</v>
      </c>
      <c r="BG213" s="177">
        <f t="shared" si="31"/>
        <v>0</v>
      </c>
      <c r="BH213" s="177">
        <f t="shared" si="32"/>
        <v>0</v>
      </c>
      <c r="BI213" s="177">
        <f t="shared" si="33"/>
        <v>0</v>
      </c>
      <c r="BJ213" s="16" t="s">
        <v>151</v>
      </c>
      <c r="BK213" s="177">
        <f t="shared" si="34"/>
        <v>0</v>
      </c>
      <c r="BL213" s="16" t="s">
        <v>180</v>
      </c>
      <c r="BM213" s="176" t="s">
        <v>624</v>
      </c>
    </row>
    <row r="214" spans="1:65" s="2" customFormat="1" ht="16.5" customHeight="1">
      <c r="A214" s="31"/>
      <c r="B214" s="129"/>
      <c r="C214" s="183" t="s">
        <v>600</v>
      </c>
      <c r="D214" s="183" t="s">
        <v>407</v>
      </c>
      <c r="E214" s="184" t="s">
        <v>2622</v>
      </c>
      <c r="F214" s="185" t="s">
        <v>2623</v>
      </c>
      <c r="G214" s="186" t="s">
        <v>245</v>
      </c>
      <c r="H214" s="187">
        <v>1</v>
      </c>
      <c r="I214" s="188"/>
      <c r="J214" s="189">
        <f t="shared" si="25"/>
        <v>0</v>
      </c>
      <c r="K214" s="190"/>
      <c r="L214" s="191"/>
      <c r="M214" s="192" t="s">
        <v>1</v>
      </c>
      <c r="N214" s="193" t="s">
        <v>39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190</v>
      </c>
      <c r="AT214" s="176" t="s">
        <v>407</v>
      </c>
      <c r="AU214" s="176" t="s">
        <v>151</v>
      </c>
      <c r="AY214" s="16" t="s">
        <v>173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151</v>
      </c>
      <c r="BK214" s="177">
        <f t="shared" si="34"/>
        <v>0</v>
      </c>
      <c r="BL214" s="16" t="s">
        <v>180</v>
      </c>
      <c r="BM214" s="176" t="s">
        <v>873</v>
      </c>
    </row>
    <row r="215" spans="1:65" s="2" customFormat="1" ht="24.2" customHeight="1">
      <c r="A215" s="31"/>
      <c r="B215" s="129"/>
      <c r="C215" s="183" t="s">
        <v>297</v>
      </c>
      <c r="D215" s="183" t="s">
        <v>407</v>
      </c>
      <c r="E215" s="184" t="s">
        <v>2624</v>
      </c>
      <c r="F215" s="185" t="s">
        <v>2625</v>
      </c>
      <c r="G215" s="186" t="s">
        <v>245</v>
      </c>
      <c r="H215" s="187">
        <v>1</v>
      </c>
      <c r="I215" s="188"/>
      <c r="J215" s="189">
        <f t="shared" si="25"/>
        <v>0</v>
      </c>
      <c r="K215" s="190"/>
      <c r="L215" s="191"/>
      <c r="M215" s="192" t="s">
        <v>1</v>
      </c>
      <c r="N215" s="193" t="s">
        <v>39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190</v>
      </c>
      <c r="AT215" s="176" t="s">
        <v>407</v>
      </c>
      <c r="AU215" s="176" t="s">
        <v>151</v>
      </c>
      <c r="AY215" s="16" t="s">
        <v>173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151</v>
      </c>
      <c r="BK215" s="177">
        <f t="shared" si="34"/>
        <v>0</v>
      </c>
      <c r="BL215" s="16" t="s">
        <v>180</v>
      </c>
      <c r="BM215" s="176" t="s">
        <v>628</v>
      </c>
    </row>
    <row r="216" spans="1:65" s="2" customFormat="1" ht="24.2" customHeight="1">
      <c r="A216" s="31"/>
      <c r="B216" s="129"/>
      <c r="C216" s="183" t="s">
        <v>607</v>
      </c>
      <c r="D216" s="183" t="s">
        <v>407</v>
      </c>
      <c r="E216" s="184" t="s">
        <v>2626</v>
      </c>
      <c r="F216" s="185" t="s">
        <v>2627</v>
      </c>
      <c r="G216" s="186" t="s">
        <v>245</v>
      </c>
      <c r="H216" s="187">
        <v>1</v>
      </c>
      <c r="I216" s="188"/>
      <c r="J216" s="189">
        <f t="shared" si="25"/>
        <v>0</v>
      </c>
      <c r="K216" s="190"/>
      <c r="L216" s="191"/>
      <c r="M216" s="192" t="s">
        <v>1</v>
      </c>
      <c r="N216" s="193" t="s">
        <v>39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190</v>
      </c>
      <c r="AT216" s="176" t="s">
        <v>407</v>
      </c>
      <c r="AU216" s="176" t="s">
        <v>151</v>
      </c>
      <c r="AY216" s="16" t="s">
        <v>173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151</v>
      </c>
      <c r="BK216" s="177">
        <f t="shared" si="34"/>
        <v>0</v>
      </c>
      <c r="BL216" s="16" t="s">
        <v>180</v>
      </c>
      <c r="BM216" s="176" t="s">
        <v>635</v>
      </c>
    </row>
    <row r="217" spans="1:65" s="2" customFormat="1" ht="21.75" customHeight="1">
      <c r="A217" s="31"/>
      <c r="B217" s="129"/>
      <c r="C217" s="183" t="s">
        <v>301</v>
      </c>
      <c r="D217" s="183" t="s">
        <v>407</v>
      </c>
      <c r="E217" s="184" t="s">
        <v>2628</v>
      </c>
      <c r="F217" s="185" t="s">
        <v>2629</v>
      </c>
      <c r="G217" s="186" t="s">
        <v>245</v>
      </c>
      <c r="H217" s="187">
        <v>1</v>
      </c>
      <c r="I217" s="188"/>
      <c r="J217" s="189">
        <f t="shared" si="25"/>
        <v>0</v>
      </c>
      <c r="K217" s="190"/>
      <c r="L217" s="191"/>
      <c r="M217" s="192" t="s">
        <v>1</v>
      </c>
      <c r="N217" s="193" t="s">
        <v>39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190</v>
      </c>
      <c r="AT217" s="176" t="s">
        <v>407</v>
      </c>
      <c r="AU217" s="176" t="s">
        <v>151</v>
      </c>
      <c r="AY217" s="16" t="s">
        <v>173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151</v>
      </c>
      <c r="BK217" s="177">
        <f t="shared" si="34"/>
        <v>0</v>
      </c>
      <c r="BL217" s="16" t="s">
        <v>180</v>
      </c>
      <c r="BM217" s="176" t="s">
        <v>641</v>
      </c>
    </row>
    <row r="218" spans="1:65" s="2" customFormat="1" ht="24.2" customHeight="1">
      <c r="A218" s="31"/>
      <c r="B218" s="129"/>
      <c r="C218" s="183" t="s">
        <v>614</v>
      </c>
      <c r="D218" s="183" t="s">
        <v>407</v>
      </c>
      <c r="E218" s="184" t="s">
        <v>2630</v>
      </c>
      <c r="F218" s="185" t="s">
        <v>2631</v>
      </c>
      <c r="G218" s="186" t="s">
        <v>245</v>
      </c>
      <c r="H218" s="187">
        <v>1</v>
      </c>
      <c r="I218" s="188"/>
      <c r="J218" s="189">
        <f t="shared" si="25"/>
        <v>0</v>
      </c>
      <c r="K218" s="190"/>
      <c r="L218" s="191"/>
      <c r="M218" s="192" t="s">
        <v>1</v>
      </c>
      <c r="N218" s="193" t="s">
        <v>39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190</v>
      </c>
      <c r="AT218" s="176" t="s">
        <v>407</v>
      </c>
      <c r="AU218" s="176" t="s">
        <v>151</v>
      </c>
      <c r="AY218" s="16" t="s">
        <v>173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151</v>
      </c>
      <c r="BK218" s="177">
        <f t="shared" si="34"/>
        <v>0</v>
      </c>
      <c r="BL218" s="16" t="s">
        <v>180</v>
      </c>
      <c r="BM218" s="176" t="s">
        <v>646</v>
      </c>
    </row>
    <row r="219" spans="1:65" s="12" customFormat="1" ht="22.9" customHeight="1">
      <c r="B219" s="151"/>
      <c r="D219" s="152" t="s">
        <v>72</v>
      </c>
      <c r="E219" s="162" t="s">
        <v>2632</v>
      </c>
      <c r="F219" s="162" t="s">
        <v>2633</v>
      </c>
      <c r="I219" s="154"/>
      <c r="J219" s="163">
        <f>BK219</f>
        <v>0</v>
      </c>
      <c r="L219" s="151"/>
      <c r="M219" s="156"/>
      <c r="N219" s="157"/>
      <c r="O219" s="157"/>
      <c r="P219" s="158">
        <f>SUM(P220:P257)</f>
        <v>0</v>
      </c>
      <c r="Q219" s="157"/>
      <c r="R219" s="158">
        <f>SUM(R220:R257)</f>
        <v>0</v>
      </c>
      <c r="S219" s="157"/>
      <c r="T219" s="159">
        <f>SUM(T220:T257)</f>
        <v>0</v>
      </c>
      <c r="AR219" s="152" t="s">
        <v>81</v>
      </c>
      <c r="AT219" s="160" t="s">
        <v>72</v>
      </c>
      <c r="AU219" s="160" t="s">
        <v>81</v>
      </c>
      <c r="AY219" s="152" t="s">
        <v>173</v>
      </c>
      <c r="BK219" s="161">
        <f>SUM(BK220:BK257)</f>
        <v>0</v>
      </c>
    </row>
    <row r="220" spans="1:65" s="2" customFormat="1" ht="33" customHeight="1">
      <c r="A220" s="31"/>
      <c r="B220" s="129"/>
      <c r="C220" s="164" t="s">
        <v>304</v>
      </c>
      <c r="D220" s="164" t="s">
        <v>176</v>
      </c>
      <c r="E220" s="165" t="s">
        <v>2634</v>
      </c>
      <c r="F220" s="166" t="s">
        <v>2635</v>
      </c>
      <c r="G220" s="167" t="s">
        <v>245</v>
      </c>
      <c r="H220" s="168">
        <v>1</v>
      </c>
      <c r="I220" s="169"/>
      <c r="J220" s="170">
        <f t="shared" ref="J220:J257" si="35">ROUND(I220*H220,2)</f>
        <v>0</v>
      </c>
      <c r="K220" s="171"/>
      <c r="L220" s="32"/>
      <c r="M220" s="172" t="s">
        <v>1</v>
      </c>
      <c r="N220" s="173" t="s">
        <v>39</v>
      </c>
      <c r="O220" s="60"/>
      <c r="P220" s="174">
        <f t="shared" ref="P220:P257" si="36">O220*H220</f>
        <v>0</v>
      </c>
      <c r="Q220" s="174">
        <v>0</v>
      </c>
      <c r="R220" s="174">
        <f t="shared" ref="R220:R257" si="37">Q220*H220</f>
        <v>0</v>
      </c>
      <c r="S220" s="174">
        <v>0</v>
      </c>
      <c r="T220" s="175">
        <f t="shared" ref="T220:T257" si="38"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180</v>
      </c>
      <c r="AT220" s="176" t="s">
        <v>176</v>
      </c>
      <c r="AU220" s="176" t="s">
        <v>151</v>
      </c>
      <c r="AY220" s="16" t="s">
        <v>173</v>
      </c>
      <c r="BE220" s="177">
        <f t="shared" ref="BE220:BE257" si="39">IF(N220="základná",J220,0)</f>
        <v>0</v>
      </c>
      <c r="BF220" s="177">
        <f t="shared" ref="BF220:BF257" si="40">IF(N220="znížená",J220,0)</f>
        <v>0</v>
      </c>
      <c r="BG220" s="177">
        <f t="shared" ref="BG220:BG257" si="41">IF(N220="zákl. prenesená",J220,0)</f>
        <v>0</v>
      </c>
      <c r="BH220" s="177">
        <f t="shared" ref="BH220:BH257" si="42">IF(N220="zníž. prenesená",J220,0)</f>
        <v>0</v>
      </c>
      <c r="BI220" s="177">
        <f t="shared" ref="BI220:BI257" si="43">IF(N220="nulová",J220,0)</f>
        <v>0</v>
      </c>
      <c r="BJ220" s="16" t="s">
        <v>151</v>
      </c>
      <c r="BK220" s="177">
        <f t="shared" ref="BK220:BK257" si="44">ROUND(I220*H220,2)</f>
        <v>0</v>
      </c>
      <c r="BL220" s="16" t="s">
        <v>180</v>
      </c>
      <c r="BM220" s="176" t="s">
        <v>650</v>
      </c>
    </row>
    <row r="221" spans="1:65" s="2" customFormat="1" ht="33" customHeight="1">
      <c r="A221" s="31"/>
      <c r="B221" s="129"/>
      <c r="C221" s="183" t="s">
        <v>621</v>
      </c>
      <c r="D221" s="183" t="s">
        <v>407</v>
      </c>
      <c r="E221" s="184" t="s">
        <v>2636</v>
      </c>
      <c r="F221" s="185" t="s">
        <v>2637</v>
      </c>
      <c r="G221" s="186" t="s">
        <v>245</v>
      </c>
      <c r="H221" s="187">
        <v>1</v>
      </c>
      <c r="I221" s="188"/>
      <c r="J221" s="189">
        <f t="shared" si="35"/>
        <v>0</v>
      </c>
      <c r="K221" s="190"/>
      <c r="L221" s="191"/>
      <c r="M221" s="192" t="s">
        <v>1</v>
      </c>
      <c r="N221" s="193" t="s">
        <v>39</v>
      </c>
      <c r="O221" s="60"/>
      <c r="P221" s="174">
        <f t="shared" si="36"/>
        <v>0</v>
      </c>
      <c r="Q221" s="174">
        <v>0</v>
      </c>
      <c r="R221" s="174">
        <f t="shared" si="37"/>
        <v>0</v>
      </c>
      <c r="S221" s="174">
        <v>0</v>
      </c>
      <c r="T221" s="175">
        <f t="shared" si="3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190</v>
      </c>
      <c r="AT221" s="176" t="s">
        <v>407</v>
      </c>
      <c r="AU221" s="176" t="s">
        <v>151</v>
      </c>
      <c r="AY221" s="16" t="s">
        <v>173</v>
      </c>
      <c r="BE221" s="177">
        <f t="shared" si="39"/>
        <v>0</v>
      </c>
      <c r="BF221" s="177">
        <f t="shared" si="40"/>
        <v>0</v>
      </c>
      <c r="BG221" s="177">
        <f t="shared" si="41"/>
        <v>0</v>
      </c>
      <c r="BH221" s="177">
        <f t="shared" si="42"/>
        <v>0</v>
      </c>
      <c r="BI221" s="177">
        <f t="shared" si="43"/>
        <v>0</v>
      </c>
      <c r="BJ221" s="16" t="s">
        <v>151</v>
      </c>
      <c r="BK221" s="177">
        <f t="shared" si="44"/>
        <v>0</v>
      </c>
      <c r="BL221" s="16" t="s">
        <v>180</v>
      </c>
      <c r="BM221" s="176" t="s">
        <v>655</v>
      </c>
    </row>
    <row r="222" spans="1:65" s="2" customFormat="1" ht="24.2" customHeight="1">
      <c r="A222" s="31"/>
      <c r="B222" s="129"/>
      <c r="C222" s="164" t="s">
        <v>308</v>
      </c>
      <c r="D222" s="164" t="s">
        <v>176</v>
      </c>
      <c r="E222" s="165" t="s">
        <v>2514</v>
      </c>
      <c r="F222" s="166" t="s">
        <v>2515</v>
      </c>
      <c r="G222" s="167" t="s">
        <v>245</v>
      </c>
      <c r="H222" s="168">
        <v>5</v>
      </c>
      <c r="I222" s="169"/>
      <c r="J222" s="170">
        <f t="shared" si="35"/>
        <v>0</v>
      </c>
      <c r="K222" s="171"/>
      <c r="L222" s="32"/>
      <c r="M222" s="172" t="s">
        <v>1</v>
      </c>
      <c r="N222" s="173" t="s">
        <v>39</v>
      </c>
      <c r="O222" s="60"/>
      <c r="P222" s="174">
        <f t="shared" si="36"/>
        <v>0</v>
      </c>
      <c r="Q222" s="174">
        <v>0</v>
      </c>
      <c r="R222" s="174">
        <f t="shared" si="37"/>
        <v>0</v>
      </c>
      <c r="S222" s="174">
        <v>0</v>
      </c>
      <c r="T222" s="175">
        <f t="shared" si="3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180</v>
      </c>
      <c r="AT222" s="176" t="s">
        <v>176</v>
      </c>
      <c r="AU222" s="176" t="s">
        <v>151</v>
      </c>
      <c r="AY222" s="16" t="s">
        <v>173</v>
      </c>
      <c r="BE222" s="177">
        <f t="shared" si="39"/>
        <v>0</v>
      </c>
      <c r="BF222" s="177">
        <f t="shared" si="40"/>
        <v>0</v>
      </c>
      <c r="BG222" s="177">
        <f t="shared" si="41"/>
        <v>0</v>
      </c>
      <c r="BH222" s="177">
        <f t="shared" si="42"/>
        <v>0</v>
      </c>
      <c r="BI222" s="177">
        <f t="shared" si="43"/>
        <v>0</v>
      </c>
      <c r="BJ222" s="16" t="s">
        <v>151</v>
      </c>
      <c r="BK222" s="177">
        <f t="shared" si="44"/>
        <v>0</v>
      </c>
      <c r="BL222" s="16" t="s">
        <v>180</v>
      </c>
      <c r="BM222" s="176" t="s">
        <v>662</v>
      </c>
    </row>
    <row r="223" spans="1:65" s="2" customFormat="1" ht="24.2" customHeight="1">
      <c r="A223" s="31"/>
      <c r="B223" s="129"/>
      <c r="C223" s="183" t="s">
        <v>632</v>
      </c>
      <c r="D223" s="183" t="s">
        <v>407</v>
      </c>
      <c r="E223" s="184" t="s">
        <v>2516</v>
      </c>
      <c r="F223" s="185" t="s">
        <v>2517</v>
      </c>
      <c r="G223" s="186" t="s">
        <v>245</v>
      </c>
      <c r="H223" s="187">
        <v>5</v>
      </c>
      <c r="I223" s="188"/>
      <c r="J223" s="189">
        <f t="shared" si="35"/>
        <v>0</v>
      </c>
      <c r="K223" s="190"/>
      <c r="L223" s="191"/>
      <c r="M223" s="192" t="s">
        <v>1</v>
      </c>
      <c r="N223" s="193" t="s">
        <v>39</v>
      </c>
      <c r="O223" s="60"/>
      <c r="P223" s="174">
        <f t="shared" si="36"/>
        <v>0</v>
      </c>
      <c r="Q223" s="174">
        <v>0</v>
      </c>
      <c r="R223" s="174">
        <f t="shared" si="37"/>
        <v>0</v>
      </c>
      <c r="S223" s="174">
        <v>0</v>
      </c>
      <c r="T223" s="175">
        <f t="shared" si="3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190</v>
      </c>
      <c r="AT223" s="176" t="s">
        <v>407</v>
      </c>
      <c r="AU223" s="176" t="s">
        <v>151</v>
      </c>
      <c r="AY223" s="16" t="s">
        <v>173</v>
      </c>
      <c r="BE223" s="177">
        <f t="shared" si="39"/>
        <v>0</v>
      </c>
      <c r="BF223" s="177">
        <f t="shared" si="40"/>
        <v>0</v>
      </c>
      <c r="BG223" s="177">
        <f t="shared" si="41"/>
        <v>0</v>
      </c>
      <c r="BH223" s="177">
        <f t="shared" si="42"/>
        <v>0</v>
      </c>
      <c r="BI223" s="177">
        <f t="shared" si="43"/>
        <v>0</v>
      </c>
      <c r="BJ223" s="16" t="s">
        <v>151</v>
      </c>
      <c r="BK223" s="177">
        <f t="shared" si="44"/>
        <v>0</v>
      </c>
      <c r="BL223" s="16" t="s">
        <v>180</v>
      </c>
      <c r="BM223" s="176" t="s">
        <v>668</v>
      </c>
    </row>
    <row r="224" spans="1:65" s="2" customFormat="1" ht="21.75" customHeight="1">
      <c r="A224" s="31"/>
      <c r="B224" s="129"/>
      <c r="C224" s="183" t="s">
        <v>311</v>
      </c>
      <c r="D224" s="183" t="s">
        <v>407</v>
      </c>
      <c r="E224" s="184" t="s">
        <v>2518</v>
      </c>
      <c r="F224" s="185" t="s">
        <v>2519</v>
      </c>
      <c r="G224" s="186" t="s">
        <v>245</v>
      </c>
      <c r="H224" s="187">
        <v>12</v>
      </c>
      <c r="I224" s="188"/>
      <c r="J224" s="189">
        <f t="shared" si="35"/>
        <v>0</v>
      </c>
      <c r="K224" s="190"/>
      <c r="L224" s="191"/>
      <c r="M224" s="192" t="s">
        <v>1</v>
      </c>
      <c r="N224" s="193" t="s">
        <v>39</v>
      </c>
      <c r="O224" s="60"/>
      <c r="P224" s="174">
        <f t="shared" si="36"/>
        <v>0</v>
      </c>
      <c r="Q224" s="174">
        <v>0</v>
      </c>
      <c r="R224" s="174">
        <f t="shared" si="37"/>
        <v>0</v>
      </c>
      <c r="S224" s="174">
        <v>0</v>
      </c>
      <c r="T224" s="175">
        <f t="shared" si="3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190</v>
      </c>
      <c r="AT224" s="176" t="s">
        <v>407</v>
      </c>
      <c r="AU224" s="176" t="s">
        <v>151</v>
      </c>
      <c r="AY224" s="16" t="s">
        <v>173</v>
      </c>
      <c r="BE224" s="177">
        <f t="shared" si="39"/>
        <v>0</v>
      </c>
      <c r="BF224" s="177">
        <f t="shared" si="40"/>
        <v>0</v>
      </c>
      <c r="BG224" s="177">
        <f t="shared" si="41"/>
        <v>0</v>
      </c>
      <c r="BH224" s="177">
        <f t="shared" si="42"/>
        <v>0</v>
      </c>
      <c r="BI224" s="177">
        <f t="shared" si="43"/>
        <v>0</v>
      </c>
      <c r="BJ224" s="16" t="s">
        <v>151</v>
      </c>
      <c r="BK224" s="177">
        <f t="shared" si="44"/>
        <v>0</v>
      </c>
      <c r="BL224" s="16" t="s">
        <v>180</v>
      </c>
      <c r="BM224" s="176" t="s">
        <v>681</v>
      </c>
    </row>
    <row r="225" spans="1:65" s="2" customFormat="1" ht="21.75" customHeight="1">
      <c r="A225" s="31"/>
      <c r="B225" s="129"/>
      <c r="C225" s="164" t="s">
        <v>643</v>
      </c>
      <c r="D225" s="164" t="s">
        <v>176</v>
      </c>
      <c r="E225" s="165" t="s">
        <v>2548</v>
      </c>
      <c r="F225" s="166" t="s">
        <v>2549</v>
      </c>
      <c r="G225" s="167" t="s">
        <v>245</v>
      </c>
      <c r="H225" s="168">
        <v>38</v>
      </c>
      <c r="I225" s="169"/>
      <c r="J225" s="170">
        <f t="shared" si="35"/>
        <v>0</v>
      </c>
      <c r="K225" s="171"/>
      <c r="L225" s="32"/>
      <c r="M225" s="172" t="s">
        <v>1</v>
      </c>
      <c r="N225" s="173" t="s">
        <v>39</v>
      </c>
      <c r="O225" s="60"/>
      <c r="P225" s="174">
        <f t="shared" si="36"/>
        <v>0</v>
      </c>
      <c r="Q225" s="174">
        <v>0</v>
      </c>
      <c r="R225" s="174">
        <f t="shared" si="37"/>
        <v>0</v>
      </c>
      <c r="S225" s="174">
        <v>0</v>
      </c>
      <c r="T225" s="175">
        <f t="shared" si="3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180</v>
      </c>
      <c r="AT225" s="176" t="s">
        <v>176</v>
      </c>
      <c r="AU225" s="176" t="s">
        <v>151</v>
      </c>
      <c r="AY225" s="16" t="s">
        <v>173</v>
      </c>
      <c r="BE225" s="177">
        <f t="shared" si="39"/>
        <v>0</v>
      </c>
      <c r="BF225" s="177">
        <f t="shared" si="40"/>
        <v>0</v>
      </c>
      <c r="BG225" s="177">
        <f t="shared" si="41"/>
        <v>0</v>
      </c>
      <c r="BH225" s="177">
        <f t="shared" si="42"/>
        <v>0</v>
      </c>
      <c r="BI225" s="177">
        <f t="shared" si="43"/>
        <v>0</v>
      </c>
      <c r="BJ225" s="16" t="s">
        <v>151</v>
      </c>
      <c r="BK225" s="177">
        <f t="shared" si="44"/>
        <v>0</v>
      </c>
      <c r="BL225" s="16" t="s">
        <v>180</v>
      </c>
      <c r="BM225" s="176" t="s">
        <v>685</v>
      </c>
    </row>
    <row r="226" spans="1:65" s="2" customFormat="1" ht="33" customHeight="1">
      <c r="A226" s="31"/>
      <c r="B226" s="129"/>
      <c r="C226" s="183" t="s">
        <v>317</v>
      </c>
      <c r="D226" s="183" t="s">
        <v>407</v>
      </c>
      <c r="E226" s="184" t="s">
        <v>2550</v>
      </c>
      <c r="F226" s="185" t="s">
        <v>2551</v>
      </c>
      <c r="G226" s="186" t="s">
        <v>245</v>
      </c>
      <c r="H226" s="187">
        <v>24</v>
      </c>
      <c r="I226" s="188"/>
      <c r="J226" s="189">
        <f t="shared" si="35"/>
        <v>0</v>
      </c>
      <c r="K226" s="190"/>
      <c r="L226" s="191"/>
      <c r="M226" s="192" t="s">
        <v>1</v>
      </c>
      <c r="N226" s="193" t="s">
        <v>39</v>
      </c>
      <c r="O226" s="60"/>
      <c r="P226" s="174">
        <f t="shared" si="36"/>
        <v>0</v>
      </c>
      <c r="Q226" s="174">
        <v>0</v>
      </c>
      <c r="R226" s="174">
        <f t="shared" si="37"/>
        <v>0</v>
      </c>
      <c r="S226" s="174">
        <v>0</v>
      </c>
      <c r="T226" s="175">
        <f t="shared" si="3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190</v>
      </c>
      <c r="AT226" s="176" t="s">
        <v>407</v>
      </c>
      <c r="AU226" s="176" t="s">
        <v>151</v>
      </c>
      <c r="AY226" s="16" t="s">
        <v>173</v>
      </c>
      <c r="BE226" s="177">
        <f t="shared" si="39"/>
        <v>0</v>
      </c>
      <c r="BF226" s="177">
        <f t="shared" si="40"/>
        <v>0</v>
      </c>
      <c r="BG226" s="177">
        <f t="shared" si="41"/>
        <v>0</v>
      </c>
      <c r="BH226" s="177">
        <f t="shared" si="42"/>
        <v>0</v>
      </c>
      <c r="BI226" s="177">
        <f t="shared" si="43"/>
        <v>0</v>
      </c>
      <c r="BJ226" s="16" t="s">
        <v>151</v>
      </c>
      <c r="BK226" s="177">
        <f t="shared" si="44"/>
        <v>0</v>
      </c>
      <c r="BL226" s="16" t="s">
        <v>180</v>
      </c>
      <c r="BM226" s="176" t="s">
        <v>693</v>
      </c>
    </row>
    <row r="227" spans="1:65" s="2" customFormat="1" ht="33" customHeight="1">
      <c r="A227" s="31"/>
      <c r="B227" s="129"/>
      <c r="C227" s="183" t="s">
        <v>652</v>
      </c>
      <c r="D227" s="183" t="s">
        <v>407</v>
      </c>
      <c r="E227" s="184" t="s">
        <v>2554</v>
      </c>
      <c r="F227" s="185" t="s">
        <v>2555</v>
      </c>
      <c r="G227" s="186" t="s">
        <v>245</v>
      </c>
      <c r="H227" s="187">
        <v>8</v>
      </c>
      <c r="I227" s="188"/>
      <c r="J227" s="189">
        <f t="shared" si="35"/>
        <v>0</v>
      </c>
      <c r="K227" s="190"/>
      <c r="L227" s="191"/>
      <c r="M227" s="192" t="s">
        <v>1</v>
      </c>
      <c r="N227" s="193" t="s">
        <v>39</v>
      </c>
      <c r="O227" s="60"/>
      <c r="P227" s="174">
        <f t="shared" si="36"/>
        <v>0</v>
      </c>
      <c r="Q227" s="174">
        <v>0</v>
      </c>
      <c r="R227" s="174">
        <f t="shared" si="37"/>
        <v>0</v>
      </c>
      <c r="S227" s="174">
        <v>0</v>
      </c>
      <c r="T227" s="175">
        <f t="shared" si="3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190</v>
      </c>
      <c r="AT227" s="176" t="s">
        <v>407</v>
      </c>
      <c r="AU227" s="176" t="s">
        <v>151</v>
      </c>
      <c r="AY227" s="16" t="s">
        <v>173</v>
      </c>
      <c r="BE227" s="177">
        <f t="shared" si="39"/>
        <v>0</v>
      </c>
      <c r="BF227" s="177">
        <f t="shared" si="40"/>
        <v>0</v>
      </c>
      <c r="BG227" s="177">
        <f t="shared" si="41"/>
        <v>0</v>
      </c>
      <c r="BH227" s="177">
        <f t="shared" si="42"/>
        <v>0</v>
      </c>
      <c r="BI227" s="177">
        <f t="shared" si="43"/>
        <v>0</v>
      </c>
      <c r="BJ227" s="16" t="s">
        <v>151</v>
      </c>
      <c r="BK227" s="177">
        <f t="shared" si="44"/>
        <v>0</v>
      </c>
      <c r="BL227" s="16" t="s">
        <v>180</v>
      </c>
      <c r="BM227" s="176" t="s">
        <v>696</v>
      </c>
    </row>
    <row r="228" spans="1:65" s="2" customFormat="1" ht="33" customHeight="1">
      <c r="A228" s="31"/>
      <c r="B228" s="129"/>
      <c r="C228" s="183" t="s">
        <v>322</v>
      </c>
      <c r="D228" s="183" t="s">
        <v>407</v>
      </c>
      <c r="E228" s="184" t="s">
        <v>2552</v>
      </c>
      <c r="F228" s="185" t="s">
        <v>2553</v>
      </c>
      <c r="G228" s="186" t="s">
        <v>245</v>
      </c>
      <c r="H228" s="187">
        <v>6</v>
      </c>
      <c r="I228" s="188"/>
      <c r="J228" s="189">
        <f t="shared" si="35"/>
        <v>0</v>
      </c>
      <c r="K228" s="190"/>
      <c r="L228" s="191"/>
      <c r="M228" s="192" t="s">
        <v>1</v>
      </c>
      <c r="N228" s="193" t="s">
        <v>39</v>
      </c>
      <c r="O228" s="60"/>
      <c r="P228" s="174">
        <f t="shared" si="36"/>
        <v>0</v>
      </c>
      <c r="Q228" s="174">
        <v>0</v>
      </c>
      <c r="R228" s="174">
        <f t="shared" si="37"/>
        <v>0</v>
      </c>
      <c r="S228" s="174">
        <v>0</v>
      </c>
      <c r="T228" s="175">
        <f t="shared" si="3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190</v>
      </c>
      <c r="AT228" s="176" t="s">
        <v>407</v>
      </c>
      <c r="AU228" s="176" t="s">
        <v>151</v>
      </c>
      <c r="AY228" s="16" t="s">
        <v>173</v>
      </c>
      <c r="BE228" s="177">
        <f t="shared" si="39"/>
        <v>0</v>
      </c>
      <c r="BF228" s="177">
        <f t="shared" si="40"/>
        <v>0</v>
      </c>
      <c r="BG228" s="177">
        <f t="shared" si="41"/>
        <v>0</v>
      </c>
      <c r="BH228" s="177">
        <f t="shared" si="42"/>
        <v>0</v>
      </c>
      <c r="BI228" s="177">
        <f t="shared" si="43"/>
        <v>0</v>
      </c>
      <c r="BJ228" s="16" t="s">
        <v>151</v>
      </c>
      <c r="BK228" s="177">
        <f t="shared" si="44"/>
        <v>0</v>
      </c>
      <c r="BL228" s="16" t="s">
        <v>180</v>
      </c>
      <c r="BM228" s="176" t="s">
        <v>700</v>
      </c>
    </row>
    <row r="229" spans="1:65" s="2" customFormat="1" ht="24.2" customHeight="1">
      <c r="A229" s="31"/>
      <c r="B229" s="129"/>
      <c r="C229" s="164" t="s">
        <v>665</v>
      </c>
      <c r="D229" s="164" t="s">
        <v>176</v>
      </c>
      <c r="E229" s="165" t="s">
        <v>2584</v>
      </c>
      <c r="F229" s="166" t="s">
        <v>2585</v>
      </c>
      <c r="G229" s="167" t="s">
        <v>245</v>
      </c>
      <c r="H229" s="168">
        <v>2</v>
      </c>
      <c r="I229" s="169"/>
      <c r="J229" s="170">
        <f t="shared" si="35"/>
        <v>0</v>
      </c>
      <c r="K229" s="171"/>
      <c r="L229" s="32"/>
      <c r="M229" s="172" t="s">
        <v>1</v>
      </c>
      <c r="N229" s="173" t="s">
        <v>39</v>
      </c>
      <c r="O229" s="60"/>
      <c r="P229" s="174">
        <f t="shared" si="36"/>
        <v>0</v>
      </c>
      <c r="Q229" s="174">
        <v>0</v>
      </c>
      <c r="R229" s="174">
        <f t="shared" si="37"/>
        <v>0</v>
      </c>
      <c r="S229" s="174">
        <v>0</v>
      </c>
      <c r="T229" s="175">
        <f t="shared" si="3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180</v>
      </c>
      <c r="AT229" s="176" t="s">
        <v>176</v>
      </c>
      <c r="AU229" s="176" t="s">
        <v>151</v>
      </c>
      <c r="AY229" s="16" t="s">
        <v>173</v>
      </c>
      <c r="BE229" s="177">
        <f t="shared" si="39"/>
        <v>0</v>
      </c>
      <c r="BF229" s="177">
        <f t="shared" si="40"/>
        <v>0</v>
      </c>
      <c r="BG229" s="177">
        <f t="shared" si="41"/>
        <v>0</v>
      </c>
      <c r="BH229" s="177">
        <f t="shared" si="42"/>
        <v>0</v>
      </c>
      <c r="BI229" s="177">
        <f t="shared" si="43"/>
        <v>0</v>
      </c>
      <c r="BJ229" s="16" t="s">
        <v>151</v>
      </c>
      <c r="BK229" s="177">
        <f t="shared" si="44"/>
        <v>0</v>
      </c>
      <c r="BL229" s="16" t="s">
        <v>180</v>
      </c>
      <c r="BM229" s="176" t="s">
        <v>703</v>
      </c>
    </row>
    <row r="230" spans="1:65" s="2" customFormat="1" ht="24.2" customHeight="1">
      <c r="A230" s="31"/>
      <c r="B230" s="129"/>
      <c r="C230" s="183" t="s">
        <v>326</v>
      </c>
      <c r="D230" s="183" t="s">
        <v>407</v>
      </c>
      <c r="E230" s="184" t="s">
        <v>2586</v>
      </c>
      <c r="F230" s="185" t="s">
        <v>2587</v>
      </c>
      <c r="G230" s="186" t="s">
        <v>245</v>
      </c>
      <c r="H230" s="187">
        <v>2</v>
      </c>
      <c r="I230" s="188"/>
      <c r="J230" s="189">
        <f t="shared" si="35"/>
        <v>0</v>
      </c>
      <c r="K230" s="190"/>
      <c r="L230" s="191"/>
      <c r="M230" s="192" t="s">
        <v>1</v>
      </c>
      <c r="N230" s="193" t="s">
        <v>39</v>
      </c>
      <c r="O230" s="60"/>
      <c r="P230" s="174">
        <f t="shared" si="36"/>
        <v>0</v>
      </c>
      <c r="Q230" s="174">
        <v>0</v>
      </c>
      <c r="R230" s="174">
        <f t="shared" si="37"/>
        <v>0</v>
      </c>
      <c r="S230" s="174">
        <v>0</v>
      </c>
      <c r="T230" s="175">
        <f t="shared" si="3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190</v>
      </c>
      <c r="AT230" s="176" t="s">
        <v>407</v>
      </c>
      <c r="AU230" s="176" t="s">
        <v>151</v>
      </c>
      <c r="AY230" s="16" t="s">
        <v>173</v>
      </c>
      <c r="BE230" s="177">
        <f t="shared" si="39"/>
        <v>0</v>
      </c>
      <c r="BF230" s="177">
        <f t="shared" si="40"/>
        <v>0</v>
      </c>
      <c r="BG230" s="177">
        <f t="shared" si="41"/>
        <v>0</v>
      </c>
      <c r="BH230" s="177">
        <f t="shared" si="42"/>
        <v>0</v>
      </c>
      <c r="BI230" s="177">
        <f t="shared" si="43"/>
        <v>0</v>
      </c>
      <c r="BJ230" s="16" t="s">
        <v>151</v>
      </c>
      <c r="BK230" s="177">
        <f t="shared" si="44"/>
        <v>0</v>
      </c>
      <c r="BL230" s="16" t="s">
        <v>180</v>
      </c>
      <c r="BM230" s="176" t="s">
        <v>707</v>
      </c>
    </row>
    <row r="231" spans="1:65" s="2" customFormat="1" ht="21.75" customHeight="1">
      <c r="A231" s="31"/>
      <c r="B231" s="129"/>
      <c r="C231" s="183" t="s">
        <v>675</v>
      </c>
      <c r="D231" s="183" t="s">
        <v>407</v>
      </c>
      <c r="E231" s="184" t="s">
        <v>2588</v>
      </c>
      <c r="F231" s="185" t="s">
        <v>2589</v>
      </c>
      <c r="G231" s="186" t="s">
        <v>245</v>
      </c>
      <c r="H231" s="187">
        <v>2</v>
      </c>
      <c r="I231" s="188"/>
      <c r="J231" s="189">
        <f t="shared" si="35"/>
        <v>0</v>
      </c>
      <c r="K231" s="190"/>
      <c r="L231" s="191"/>
      <c r="M231" s="192" t="s">
        <v>1</v>
      </c>
      <c r="N231" s="193" t="s">
        <v>39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190</v>
      </c>
      <c r="AT231" s="176" t="s">
        <v>407</v>
      </c>
      <c r="AU231" s="176" t="s">
        <v>151</v>
      </c>
      <c r="AY231" s="16" t="s">
        <v>173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151</v>
      </c>
      <c r="BK231" s="177">
        <f t="shared" si="44"/>
        <v>0</v>
      </c>
      <c r="BL231" s="16" t="s">
        <v>180</v>
      </c>
      <c r="BM231" s="176" t="s">
        <v>711</v>
      </c>
    </row>
    <row r="232" spans="1:65" s="2" customFormat="1" ht="16.5" customHeight="1">
      <c r="A232" s="31"/>
      <c r="B232" s="129"/>
      <c r="C232" s="164" t="s">
        <v>329</v>
      </c>
      <c r="D232" s="164" t="s">
        <v>176</v>
      </c>
      <c r="E232" s="165" t="s">
        <v>2638</v>
      </c>
      <c r="F232" s="166" t="s">
        <v>2639</v>
      </c>
      <c r="G232" s="167" t="s">
        <v>245</v>
      </c>
      <c r="H232" s="168">
        <v>2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39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180</v>
      </c>
      <c r="AT232" s="176" t="s">
        <v>176</v>
      </c>
      <c r="AU232" s="176" t="s">
        <v>151</v>
      </c>
      <c r="AY232" s="16" t="s">
        <v>173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151</v>
      </c>
      <c r="BK232" s="177">
        <f t="shared" si="44"/>
        <v>0</v>
      </c>
      <c r="BL232" s="16" t="s">
        <v>180</v>
      </c>
      <c r="BM232" s="176" t="s">
        <v>713</v>
      </c>
    </row>
    <row r="233" spans="1:65" s="2" customFormat="1" ht="37.9" customHeight="1">
      <c r="A233" s="31"/>
      <c r="B233" s="129"/>
      <c r="C233" s="183" t="s">
        <v>682</v>
      </c>
      <c r="D233" s="183" t="s">
        <v>407</v>
      </c>
      <c r="E233" s="184" t="s">
        <v>2640</v>
      </c>
      <c r="F233" s="185" t="s">
        <v>2641</v>
      </c>
      <c r="G233" s="186" t="s">
        <v>245</v>
      </c>
      <c r="H233" s="187">
        <v>2</v>
      </c>
      <c r="I233" s="188"/>
      <c r="J233" s="189">
        <f t="shared" si="35"/>
        <v>0</v>
      </c>
      <c r="K233" s="190"/>
      <c r="L233" s="191"/>
      <c r="M233" s="192" t="s">
        <v>1</v>
      </c>
      <c r="N233" s="193" t="s">
        <v>39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190</v>
      </c>
      <c r="AT233" s="176" t="s">
        <v>407</v>
      </c>
      <c r="AU233" s="176" t="s">
        <v>151</v>
      </c>
      <c r="AY233" s="16" t="s">
        <v>173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151</v>
      </c>
      <c r="BK233" s="177">
        <f t="shared" si="44"/>
        <v>0</v>
      </c>
      <c r="BL233" s="16" t="s">
        <v>180</v>
      </c>
      <c r="BM233" s="176" t="s">
        <v>716</v>
      </c>
    </row>
    <row r="234" spans="1:65" s="2" customFormat="1" ht="16.5" customHeight="1">
      <c r="A234" s="31"/>
      <c r="B234" s="129"/>
      <c r="C234" s="164" t="s">
        <v>335</v>
      </c>
      <c r="D234" s="164" t="s">
        <v>176</v>
      </c>
      <c r="E234" s="165" t="s">
        <v>2642</v>
      </c>
      <c r="F234" s="166" t="s">
        <v>2643</v>
      </c>
      <c r="G234" s="167" t="s">
        <v>245</v>
      </c>
      <c r="H234" s="168">
        <v>2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39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180</v>
      </c>
      <c r="AT234" s="176" t="s">
        <v>176</v>
      </c>
      <c r="AU234" s="176" t="s">
        <v>151</v>
      </c>
      <c r="AY234" s="16" t="s">
        <v>173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151</v>
      </c>
      <c r="BK234" s="177">
        <f t="shared" si="44"/>
        <v>0</v>
      </c>
      <c r="BL234" s="16" t="s">
        <v>180</v>
      </c>
      <c r="BM234" s="176" t="s">
        <v>720</v>
      </c>
    </row>
    <row r="235" spans="1:65" s="2" customFormat="1" ht="21.75" customHeight="1">
      <c r="A235" s="31"/>
      <c r="B235" s="129"/>
      <c r="C235" s="183" t="s">
        <v>690</v>
      </c>
      <c r="D235" s="183" t="s">
        <v>407</v>
      </c>
      <c r="E235" s="184" t="s">
        <v>2644</v>
      </c>
      <c r="F235" s="185" t="s">
        <v>2645</v>
      </c>
      <c r="G235" s="186" t="s">
        <v>245</v>
      </c>
      <c r="H235" s="187">
        <v>2</v>
      </c>
      <c r="I235" s="188"/>
      <c r="J235" s="189">
        <f t="shared" si="35"/>
        <v>0</v>
      </c>
      <c r="K235" s="190"/>
      <c r="L235" s="191"/>
      <c r="M235" s="192" t="s">
        <v>1</v>
      </c>
      <c r="N235" s="193" t="s">
        <v>39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190</v>
      </c>
      <c r="AT235" s="176" t="s">
        <v>407</v>
      </c>
      <c r="AU235" s="176" t="s">
        <v>151</v>
      </c>
      <c r="AY235" s="16" t="s">
        <v>173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151</v>
      </c>
      <c r="BK235" s="177">
        <f t="shared" si="44"/>
        <v>0</v>
      </c>
      <c r="BL235" s="16" t="s">
        <v>180</v>
      </c>
      <c r="BM235" s="176" t="s">
        <v>725</v>
      </c>
    </row>
    <row r="236" spans="1:65" s="2" customFormat="1" ht="16.5" customHeight="1">
      <c r="A236" s="31"/>
      <c r="B236" s="129"/>
      <c r="C236" s="164" t="s">
        <v>340</v>
      </c>
      <c r="D236" s="164" t="s">
        <v>176</v>
      </c>
      <c r="E236" s="165" t="s">
        <v>2526</v>
      </c>
      <c r="F236" s="166" t="s">
        <v>2527</v>
      </c>
      <c r="G236" s="167" t="s">
        <v>245</v>
      </c>
      <c r="H236" s="168">
        <v>1</v>
      </c>
      <c r="I236" s="169"/>
      <c r="J236" s="170">
        <f t="shared" si="35"/>
        <v>0</v>
      </c>
      <c r="K236" s="171"/>
      <c r="L236" s="32"/>
      <c r="M236" s="172" t="s">
        <v>1</v>
      </c>
      <c r="N236" s="173" t="s">
        <v>39</v>
      </c>
      <c r="O236" s="60"/>
      <c r="P236" s="174">
        <f t="shared" si="36"/>
        <v>0</v>
      </c>
      <c r="Q236" s="174">
        <v>0</v>
      </c>
      <c r="R236" s="174">
        <f t="shared" si="37"/>
        <v>0</v>
      </c>
      <c r="S236" s="174">
        <v>0</v>
      </c>
      <c r="T236" s="175">
        <f t="shared" si="3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180</v>
      </c>
      <c r="AT236" s="176" t="s">
        <v>176</v>
      </c>
      <c r="AU236" s="176" t="s">
        <v>151</v>
      </c>
      <c r="AY236" s="16" t="s">
        <v>173</v>
      </c>
      <c r="BE236" s="177">
        <f t="shared" si="39"/>
        <v>0</v>
      </c>
      <c r="BF236" s="177">
        <f t="shared" si="40"/>
        <v>0</v>
      </c>
      <c r="BG236" s="177">
        <f t="shared" si="41"/>
        <v>0</v>
      </c>
      <c r="BH236" s="177">
        <f t="shared" si="42"/>
        <v>0</v>
      </c>
      <c r="BI236" s="177">
        <f t="shared" si="43"/>
        <v>0</v>
      </c>
      <c r="BJ236" s="16" t="s">
        <v>151</v>
      </c>
      <c r="BK236" s="177">
        <f t="shared" si="44"/>
        <v>0</v>
      </c>
      <c r="BL236" s="16" t="s">
        <v>180</v>
      </c>
      <c r="BM236" s="176" t="s">
        <v>732</v>
      </c>
    </row>
    <row r="237" spans="1:65" s="2" customFormat="1" ht="16.5" customHeight="1">
      <c r="A237" s="31"/>
      <c r="B237" s="129"/>
      <c r="C237" s="183" t="s">
        <v>697</v>
      </c>
      <c r="D237" s="183" t="s">
        <v>407</v>
      </c>
      <c r="E237" s="184" t="s">
        <v>2528</v>
      </c>
      <c r="F237" s="185" t="s">
        <v>2529</v>
      </c>
      <c r="G237" s="186" t="s">
        <v>245</v>
      </c>
      <c r="H237" s="187">
        <v>1</v>
      </c>
      <c r="I237" s="188"/>
      <c r="J237" s="189">
        <f t="shared" si="35"/>
        <v>0</v>
      </c>
      <c r="K237" s="190"/>
      <c r="L237" s="191"/>
      <c r="M237" s="192" t="s">
        <v>1</v>
      </c>
      <c r="N237" s="193" t="s">
        <v>39</v>
      </c>
      <c r="O237" s="60"/>
      <c r="P237" s="174">
        <f t="shared" si="36"/>
        <v>0</v>
      </c>
      <c r="Q237" s="174">
        <v>0</v>
      </c>
      <c r="R237" s="174">
        <f t="shared" si="37"/>
        <v>0</v>
      </c>
      <c r="S237" s="174">
        <v>0</v>
      </c>
      <c r="T237" s="175">
        <f t="shared" si="3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190</v>
      </c>
      <c r="AT237" s="176" t="s">
        <v>407</v>
      </c>
      <c r="AU237" s="176" t="s">
        <v>151</v>
      </c>
      <c r="AY237" s="16" t="s">
        <v>173</v>
      </c>
      <c r="BE237" s="177">
        <f t="shared" si="39"/>
        <v>0</v>
      </c>
      <c r="BF237" s="177">
        <f t="shared" si="40"/>
        <v>0</v>
      </c>
      <c r="BG237" s="177">
        <f t="shared" si="41"/>
        <v>0</v>
      </c>
      <c r="BH237" s="177">
        <f t="shared" si="42"/>
        <v>0</v>
      </c>
      <c r="BI237" s="177">
        <f t="shared" si="43"/>
        <v>0</v>
      </c>
      <c r="BJ237" s="16" t="s">
        <v>151</v>
      </c>
      <c r="BK237" s="177">
        <f t="shared" si="44"/>
        <v>0</v>
      </c>
      <c r="BL237" s="16" t="s">
        <v>180</v>
      </c>
      <c r="BM237" s="176" t="s">
        <v>735</v>
      </c>
    </row>
    <row r="238" spans="1:65" s="2" customFormat="1" ht="16.5" customHeight="1">
      <c r="A238" s="31"/>
      <c r="B238" s="129"/>
      <c r="C238" s="164" t="s">
        <v>344</v>
      </c>
      <c r="D238" s="164" t="s">
        <v>176</v>
      </c>
      <c r="E238" s="165" t="s">
        <v>2532</v>
      </c>
      <c r="F238" s="166" t="s">
        <v>2533</v>
      </c>
      <c r="G238" s="167" t="s">
        <v>245</v>
      </c>
      <c r="H238" s="168">
        <v>1</v>
      </c>
      <c r="I238" s="169"/>
      <c r="J238" s="170">
        <f t="shared" si="35"/>
        <v>0</v>
      </c>
      <c r="K238" s="171"/>
      <c r="L238" s="32"/>
      <c r="M238" s="172" t="s">
        <v>1</v>
      </c>
      <c r="N238" s="173" t="s">
        <v>39</v>
      </c>
      <c r="O238" s="60"/>
      <c r="P238" s="174">
        <f t="shared" si="36"/>
        <v>0</v>
      </c>
      <c r="Q238" s="174">
        <v>0</v>
      </c>
      <c r="R238" s="174">
        <f t="shared" si="37"/>
        <v>0</v>
      </c>
      <c r="S238" s="174">
        <v>0</v>
      </c>
      <c r="T238" s="175">
        <f t="shared" si="3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180</v>
      </c>
      <c r="AT238" s="176" t="s">
        <v>176</v>
      </c>
      <c r="AU238" s="176" t="s">
        <v>151</v>
      </c>
      <c r="AY238" s="16" t="s">
        <v>173</v>
      </c>
      <c r="BE238" s="177">
        <f t="shared" si="39"/>
        <v>0</v>
      </c>
      <c r="BF238" s="177">
        <f t="shared" si="40"/>
        <v>0</v>
      </c>
      <c r="BG238" s="177">
        <f t="shared" si="41"/>
        <v>0</v>
      </c>
      <c r="BH238" s="177">
        <f t="shared" si="42"/>
        <v>0</v>
      </c>
      <c r="BI238" s="177">
        <f t="shared" si="43"/>
        <v>0</v>
      </c>
      <c r="BJ238" s="16" t="s">
        <v>151</v>
      </c>
      <c r="BK238" s="177">
        <f t="shared" si="44"/>
        <v>0</v>
      </c>
      <c r="BL238" s="16" t="s">
        <v>180</v>
      </c>
      <c r="BM238" s="176" t="s">
        <v>738</v>
      </c>
    </row>
    <row r="239" spans="1:65" s="2" customFormat="1" ht="21.75" customHeight="1">
      <c r="A239" s="31"/>
      <c r="B239" s="129"/>
      <c r="C239" s="183" t="s">
        <v>704</v>
      </c>
      <c r="D239" s="183" t="s">
        <v>407</v>
      </c>
      <c r="E239" s="184" t="s">
        <v>2542</v>
      </c>
      <c r="F239" s="185" t="s">
        <v>2543</v>
      </c>
      <c r="G239" s="186" t="s">
        <v>245</v>
      </c>
      <c r="H239" s="187">
        <v>1</v>
      </c>
      <c r="I239" s="188"/>
      <c r="J239" s="189">
        <f t="shared" si="35"/>
        <v>0</v>
      </c>
      <c r="K239" s="190"/>
      <c r="L239" s="191"/>
      <c r="M239" s="192" t="s">
        <v>1</v>
      </c>
      <c r="N239" s="193" t="s">
        <v>39</v>
      </c>
      <c r="O239" s="60"/>
      <c r="P239" s="174">
        <f t="shared" si="36"/>
        <v>0</v>
      </c>
      <c r="Q239" s="174">
        <v>0</v>
      </c>
      <c r="R239" s="174">
        <f t="shared" si="37"/>
        <v>0</v>
      </c>
      <c r="S239" s="174">
        <v>0</v>
      </c>
      <c r="T239" s="175">
        <f t="shared" si="3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190</v>
      </c>
      <c r="AT239" s="176" t="s">
        <v>407</v>
      </c>
      <c r="AU239" s="176" t="s">
        <v>151</v>
      </c>
      <c r="AY239" s="16" t="s">
        <v>173</v>
      </c>
      <c r="BE239" s="177">
        <f t="shared" si="39"/>
        <v>0</v>
      </c>
      <c r="BF239" s="177">
        <f t="shared" si="40"/>
        <v>0</v>
      </c>
      <c r="BG239" s="177">
        <f t="shared" si="41"/>
        <v>0</v>
      </c>
      <c r="BH239" s="177">
        <f t="shared" si="42"/>
        <v>0</v>
      </c>
      <c r="BI239" s="177">
        <f t="shared" si="43"/>
        <v>0</v>
      </c>
      <c r="BJ239" s="16" t="s">
        <v>151</v>
      </c>
      <c r="BK239" s="177">
        <f t="shared" si="44"/>
        <v>0</v>
      </c>
      <c r="BL239" s="16" t="s">
        <v>180</v>
      </c>
      <c r="BM239" s="176" t="s">
        <v>741</v>
      </c>
    </row>
    <row r="240" spans="1:65" s="2" customFormat="1" ht="16.5" customHeight="1">
      <c r="A240" s="31"/>
      <c r="B240" s="129"/>
      <c r="C240" s="164" t="s">
        <v>349</v>
      </c>
      <c r="D240" s="164" t="s">
        <v>176</v>
      </c>
      <c r="E240" s="165" t="s">
        <v>2646</v>
      </c>
      <c r="F240" s="166" t="s">
        <v>2647</v>
      </c>
      <c r="G240" s="167" t="s">
        <v>245</v>
      </c>
      <c r="H240" s="168">
        <v>1</v>
      </c>
      <c r="I240" s="169"/>
      <c r="J240" s="170">
        <f t="shared" si="35"/>
        <v>0</v>
      </c>
      <c r="K240" s="171"/>
      <c r="L240" s="32"/>
      <c r="M240" s="172" t="s">
        <v>1</v>
      </c>
      <c r="N240" s="173" t="s">
        <v>39</v>
      </c>
      <c r="O240" s="60"/>
      <c r="P240" s="174">
        <f t="shared" si="36"/>
        <v>0</v>
      </c>
      <c r="Q240" s="174">
        <v>0</v>
      </c>
      <c r="R240" s="174">
        <f t="shared" si="37"/>
        <v>0</v>
      </c>
      <c r="S240" s="174">
        <v>0</v>
      </c>
      <c r="T240" s="175">
        <f t="shared" si="3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180</v>
      </c>
      <c r="AT240" s="176" t="s">
        <v>176</v>
      </c>
      <c r="AU240" s="176" t="s">
        <v>151</v>
      </c>
      <c r="AY240" s="16" t="s">
        <v>173</v>
      </c>
      <c r="BE240" s="177">
        <f t="shared" si="39"/>
        <v>0</v>
      </c>
      <c r="BF240" s="177">
        <f t="shared" si="40"/>
        <v>0</v>
      </c>
      <c r="BG240" s="177">
        <f t="shared" si="41"/>
        <v>0</v>
      </c>
      <c r="BH240" s="177">
        <f t="shared" si="42"/>
        <v>0</v>
      </c>
      <c r="BI240" s="177">
        <f t="shared" si="43"/>
        <v>0</v>
      </c>
      <c r="BJ240" s="16" t="s">
        <v>151</v>
      </c>
      <c r="BK240" s="177">
        <f t="shared" si="44"/>
        <v>0</v>
      </c>
      <c r="BL240" s="16" t="s">
        <v>180</v>
      </c>
      <c r="BM240" s="176" t="s">
        <v>745</v>
      </c>
    </row>
    <row r="241" spans="1:65" s="2" customFormat="1" ht="24.2" customHeight="1">
      <c r="A241" s="31"/>
      <c r="B241" s="129"/>
      <c r="C241" s="183" t="s">
        <v>712</v>
      </c>
      <c r="D241" s="183" t="s">
        <v>407</v>
      </c>
      <c r="E241" s="184" t="s">
        <v>2648</v>
      </c>
      <c r="F241" s="185" t="s">
        <v>2649</v>
      </c>
      <c r="G241" s="186" t="s">
        <v>245</v>
      </c>
      <c r="H241" s="187">
        <v>1</v>
      </c>
      <c r="I241" s="188"/>
      <c r="J241" s="189">
        <f t="shared" si="35"/>
        <v>0</v>
      </c>
      <c r="K241" s="190"/>
      <c r="L241" s="191"/>
      <c r="M241" s="192" t="s">
        <v>1</v>
      </c>
      <c r="N241" s="193" t="s">
        <v>39</v>
      </c>
      <c r="O241" s="60"/>
      <c r="P241" s="174">
        <f t="shared" si="36"/>
        <v>0</v>
      </c>
      <c r="Q241" s="174">
        <v>0</v>
      </c>
      <c r="R241" s="174">
        <f t="shared" si="37"/>
        <v>0</v>
      </c>
      <c r="S241" s="174">
        <v>0</v>
      </c>
      <c r="T241" s="175">
        <f t="shared" si="3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190</v>
      </c>
      <c r="AT241" s="176" t="s">
        <v>407</v>
      </c>
      <c r="AU241" s="176" t="s">
        <v>151</v>
      </c>
      <c r="AY241" s="16" t="s">
        <v>173</v>
      </c>
      <c r="BE241" s="177">
        <f t="shared" si="39"/>
        <v>0</v>
      </c>
      <c r="BF241" s="177">
        <f t="shared" si="40"/>
        <v>0</v>
      </c>
      <c r="BG241" s="177">
        <f t="shared" si="41"/>
        <v>0</v>
      </c>
      <c r="BH241" s="177">
        <f t="shared" si="42"/>
        <v>0</v>
      </c>
      <c r="BI241" s="177">
        <f t="shared" si="43"/>
        <v>0</v>
      </c>
      <c r="BJ241" s="16" t="s">
        <v>151</v>
      </c>
      <c r="BK241" s="177">
        <f t="shared" si="44"/>
        <v>0</v>
      </c>
      <c r="BL241" s="16" t="s">
        <v>180</v>
      </c>
      <c r="BM241" s="176" t="s">
        <v>748</v>
      </c>
    </row>
    <row r="242" spans="1:65" s="2" customFormat="1" ht="16.5" customHeight="1">
      <c r="A242" s="31"/>
      <c r="B242" s="129"/>
      <c r="C242" s="164" t="s">
        <v>353</v>
      </c>
      <c r="D242" s="164" t="s">
        <v>176</v>
      </c>
      <c r="E242" s="165" t="s">
        <v>2650</v>
      </c>
      <c r="F242" s="166" t="s">
        <v>2651</v>
      </c>
      <c r="G242" s="167" t="s">
        <v>245</v>
      </c>
      <c r="H242" s="168">
        <v>1</v>
      </c>
      <c r="I242" s="169"/>
      <c r="J242" s="170">
        <f t="shared" si="35"/>
        <v>0</v>
      </c>
      <c r="K242" s="171"/>
      <c r="L242" s="32"/>
      <c r="M242" s="172" t="s">
        <v>1</v>
      </c>
      <c r="N242" s="173" t="s">
        <v>39</v>
      </c>
      <c r="O242" s="60"/>
      <c r="P242" s="174">
        <f t="shared" si="36"/>
        <v>0</v>
      </c>
      <c r="Q242" s="174">
        <v>0</v>
      </c>
      <c r="R242" s="174">
        <f t="shared" si="37"/>
        <v>0</v>
      </c>
      <c r="S242" s="174">
        <v>0</v>
      </c>
      <c r="T242" s="175">
        <f t="shared" si="3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180</v>
      </c>
      <c r="AT242" s="176" t="s">
        <v>176</v>
      </c>
      <c r="AU242" s="176" t="s">
        <v>151</v>
      </c>
      <c r="AY242" s="16" t="s">
        <v>173</v>
      </c>
      <c r="BE242" s="177">
        <f t="shared" si="39"/>
        <v>0</v>
      </c>
      <c r="BF242" s="177">
        <f t="shared" si="40"/>
        <v>0</v>
      </c>
      <c r="BG242" s="177">
        <f t="shared" si="41"/>
        <v>0</v>
      </c>
      <c r="BH242" s="177">
        <f t="shared" si="42"/>
        <v>0</v>
      </c>
      <c r="BI242" s="177">
        <f t="shared" si="43"/>
        <v>0</v>
      </c>
      <c r="BJ242" s="16" t="s">
        <v>151</v>
      </c>
      <c r="BK242" s="177">
        <f t="shared" si="44"/>
        <v>0</v>
      </c>
      <c r="BL242" s="16" t="s">
        <v>180</v>
      </c>
      <c r="BM242" s="176" t="s">
        <v>752</v>
      </c>
    </row>
    <row r="243" spans="1:65" s="2" customFormat="1" ht="24.2" customHeight="1">
      <c r="A243" s="31"/>
      <c r="B243" s="129"/>
      <c r="C243" s="183" t="s">
        <v>717</v>
      </c>
      <c r="D243" s="183" t="s">
        <v>407</v>
      </c>
      <c r="E243" s="184" t="s">
        <v>2630</v>
      </c>
      <c r="F243" s="185" t="s">
        <v>2631</v>
      </c>
      <c r="G243" s="186" t="s">
        <v>245</v>
      </c>
      <c r="H243" s="187">
        <v>1</v>
      </c>
      <c r="I243" s="188"/>
      <c r="J243" s="189">
        <f t="shared" si="35"/>
        <v>0</v>
      </c>
      <c r="K243" s="190"/>
      <c r="L243" s="191"/>
      <c r="M243" s="192" t="s">
        <v>1</v>
      </c>
      <c r="N243" s="193" t="s">
        <v>39</v>
      </c>
      <c r="O243" s="60"/>
      <c r="P243" s="174">
        <f t="shared" si="36"/>
        <v>0</v>
      </c>
      <c r="Q243" s="174">
        <v>0</v>
      </c>
      <c r="R243" s="174">
        <f t="shared" si="37"/>
        <v>0</v>
      </c>
      <c r="S243" s="174">
        <v>0</v>
      </c>
      <c r="T243" s="175">
        <f t="shared" si="3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190</v>
      </c>
      <c r="AT243" s="176" t="s">
        <v>407</v>
      </c>
      <c r="AU243" s="176" t="s">
        <v>151</v>
      </c>
      <c r="AY243" s="16" t="s">
        <v>173</v>
      </c>
      <c r="BE243" s="177">
        <f t="shared" si="39"/>
        <v>0</v>
      </c>
      <c r="BF243" s="177">
        <f t="shared" si="40"/>
        <v>0</v>
      </c>
      <c r="BG243" s="177">
        <f t="shared" si="41"/>
        <v>0</v>
      </c>
      <c r="BH243" s="177">
        <f t="shared" si="42"/>
        <v>0</v>
      </c>
      <c r="BI243" s="177">
        <f t="shared" si="43"/>
        <v>0</v>
      </c>
      <c r="BJ243" s="16" t="s">
        <v>151</v>
      </c>
      <c r="BK243" s="177">
        <f t="shared" si="44"/>
        <v>0</v>
      </c>
      <c r="BL243" s="16" t="s">
        <v>180</v>
      </c>
      <c r="BM243" s="176" t="s">
        <v>755</v>
      </c>
    </row>
    <row r="244" spans="1:65" s="2" customFormat="1" ht="16.5" customHeight="1">
      <c r="A244" s="31"/>
      <c r="B244" s="129"/>
      <c r="C244" s="164" t="s">
        <v>358</v>
      </c>
      <c r="D244" s="164" t="s">
        <v>176</v>
      </c>
      <c r="E244" s="165" t="s">
        <v>2592</v>
      </c>
      <c r="F244" s="166" t="s">
        <v>2593</v>
      </c>
      <c r="G244" s="167" t="s">
        <v>245</v>
      </c>
      <c r="H244" s="168">
        <v>1</v>
      </c>
      <c r="I244" s="169"/>
      <c r="J244" s="170">
        <f t="shared" si="35"/>
        <v>0</v>
      </c>
      <c r="K244" s="171"/>
      <c r="L244" s="32"/>
      <c r="M244" s="172" t="s">
        <v>1</v>
      </c>
      <c r="N244" s="173" t="s">
        <v>39</v>
      </c>
      <c r="O244" s="60"/>
      <c r="P244" s="174">
        <f t="shared" si="36"/>
        <v>0</v>
      </c>
      <c r="Q244" s="174">
        <v>0</v>
      </c>
      <c r="R244" s="174">
        <f t="shared" si="37"/>
        <v>0</v>
      </c>
      <c r="S244" s="174">
        <v>0</v>
      </c>
      <c r="T244" s="175">
        <f t="shared" si="3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180</v>
      </c>
      <c r="AT244" s="176" t="s">
        <v>176</v>
      </c>
      <c r="AU244" s="176" t="s">
        <v>151</v>
      </c>
      <c r="AY244" s="16" t="s">
        <v>173</v>
      </c>
      <c r="BE244" s="177">
        <f t="shared" si="39"/>
        <v>0</v>
      </c>
      <c r="BF244" s="177">
        <f t="shared" si="40"/>
        <v>0</v>
      </c>
      <c r="BG244" s="177">
        <f t="shared" si="41"/>
        <v>0</v>
      </c>
      <c r="BH244" s="177">
        <f t="shared" si="42"/>
        <v>0</v>
      </c>
      <c r="BI244" s="177">
        <f t="shared" si="43"/>
        <v>0</v>
      </c>
      <c r="BJ244" s="16" t="s">
        <v>151</v>
      </c>
      <c r="BK244" s="177">
        <f t="shared" si="44"/>
        <v>0</v>
      </c>
      <c r="BL244" s="16" t="s">
        <v>180</v>
      </c>
      <c r="BM244" s="176" t="s">
        <v>759</v>
      </c>
    </row>
    <row r="245" spans="1:65" s="2" customFormat="1" ht="37.9" customHeight="1">
      <c r="A245" s="31"/>
      <c r="B245" s="129"/>
      <c r="C245" s="183" t="s">
        <v>729</v>
      </c>
      <c r="D245" s="183" t="s">
        <v>407</v>
      </c>
      <c r="E245" s="184" t="s">
        <v>2594</v>
      </c>
      <c r="F245" s="185" t="s">
        <v>2595</v>
      </c>
      <c r="G245" s="186" t="s">
        <v>245</v>
      </c>
      <c r="H245" s="187">
        <v>1</v>
      </c>
      <c r="I245" s="188"/>
      <c r="J245" s="189">
        <f t="shared" si="35"/>
        <v>0</v>
      </c>
      <c r="K245" s="190"/>
      <c r="L245" s="191"/>
      <c r="M245" s="192" t="s">
        <v>1</v>
      </c>
      <c r="N245" s="193" t="s">
        <v>39</v>
      </c>
      <c r="O245" s="60"/>
      <c r="P245" s="174">
        <f t="shared" si="36"/>
        <v>0</v>
      </c>
      <c r="Q245" s="174">
        <v>0</v>
      </c>
      <c r="R245" s="174">
        <f t="shared" si="37"/>
        <v>0</v>
      </c>
      <c r="S245" s="174">
        <v>0</v>
      </c>
      <c r="T245" s="175">
        <f t="shared" si="3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190</v>
      </c>
      <c r="AT245" s="176" t="s">
        <v>407</v>
      </c>
      <c r="AU245" s="176" t="s">
        <v>151</v>
      </c>
      <c r="AY245" s="16" t="s">
        <v>173</v>
      </c>
      <c r="BE245" s="177">
        <f t="shared" si="39"/>
        <v>0</v>
      </c>
      <c r="BF245" s="177">
        <f t="shared" si="40"/>
        <v>0</v>
      </c>
      <c r="BG245" s="177">
        <f t="shared" si="41"/>
        <v>0</v>
      </c>
      <c r="BH245" s="177">
        <f t="shared" si="42"/>
        <v>0</v>
      </c>
      <c r="BI245" s="177">
        <f t="shared" si="43"/>
        <v>0</v>
      </c>
      <c r="BJ245" s="16" t="s">
        <v>151</v>
      </c>
      <c r="BK245" s="177">
        <f t="shared" si="44"/>
        <v>0</v>
      </c>
      <c r="BL245" s="16" t="s">
        <v>180</v>
      </c>
      <c r="BM245" s="176" t="s">
        <v>760</v>
      </c>
    </row>
    <row r="246" spans="1:65" s="2" customFormat="1" ht="33" customHeight="1">
      <c r="A246" s="31"/>
      <c r="B246" s="129"/>
      <c r="C246" s="164" t="s">
        <v>362</v>
      </c>
      <c r="D246" s="164" t="s">
        <v>176</v>
      </c>
      <c r="E246" s="165" t="s">
        <v>2596</v>
      </c>
      <c r="F246" s="166" t="s">
        <v>2597</v>
      </c>
      <c r="G246" s="167" t="s">
        <v>245</v>
      </c>
      <c r="H246" s="168">
        <v>100</v>
      </c>
      <c r="I246" s="169"/>
      <c r="J246" s="170">
        <f t="shared" si="35"/>
        <v>0</v>
      </c>
      <c r="K246" s="171"/>
      <c r="L246" s="32"/>
      <c r="M246" s="172" t="s">
        <v>1</v>
      </c>
      <c r="N246" s="173" t="s">
        <v>39</v>
      </c>
      <c r="O246" s="60"/>
      <c r="P246" s="174">
        <f t="shared" si="36"/>
        <v>0</v>
      </c>
      <c r="Q246" s="174">
        <v>0</v>
      </c>
      <c r="R246" s="174">
        <f t="shared" si="37"/>
        <v>0</v>
      </c>
      <c r="S246" s="174">
        <v>0</v>
      </c>
      <c r="T246" s="175">
        <f t="shared" si="3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180</v>
      </c>
      <c r="AT246" s="176" t="s">
        <v>176</v>
      </c>
      <c r="AU246" s="176" t="s">
        <v>151</v>
      </c>
      <c r="AY246" s="16" t="s">
        <v>173</v>
      </c>
      <c r="BE246" s="177">
        <f t="shared" si="39"/>
        <v>0</v>
      </c>
      <c r="BF246" s="177">
        <f t="shared" si="40"/>
        <v>0</v>
      </c>
      <c r="BG246" s="177">
        <f t="shared" si="41"/>
        <v>0</v>
      </c>
      <c r="BH246" s="177">
        <f t="shared" si="42"/>
        <v>0</v>
      </c>
      <c r="BI246" s="177">
        <f t="shared" si="43"/>
        <v>0</v>
      </c>
      <c r="BJ246" s="16" t="s">
        <v>151</v>
      </c>
      <c r="BK246" s="177">
        <f t="shared" si="44"/>
        <v>0</v>
      </c>
      <c r="BL246" s="16" t="s">
        <v>180</v>
      </c>
      <c r="BM246" s="176" t="s">
        <v>765</v>
      </c>
    </row>
    <row r="247" spans="1:65" s="2" customFormat="1" ht="24.2" customHeight="1">
      <c r="A247" s="31"/>
      <c r="B247" s="129"/>
      <c r="C247" s="183" t="s">
        <v>721</v>
      </c>
      <c r="D247" s="183" t="s">
        <v>407</v>
      </c>
      <c r="E247" s="184" t="s">
        <v>2598</v>
      </c>
      <c r="F247" s="185" t="s">
        <v>2599</v>
      </c>
      <c r="G247" s="186" t="s">
        <v>245</v>
      </c>
      <c r="H247" s="187">
        <v>100</v>
      </c>
      <c r="I247" s="188"/>
      <c r="J247" s="189">
        <f t="shared" si="35"/>
        <v>0</v>
      </c>
      <c r="K247" s="190"/>
      <c r="L247" s="191"/>
      <c r="M247" s="192" t="s">
        <v>1</v>
      </c>
      <c r="N247" s="193" t="s">
        <v>39</v>
      </c>
      <c r="O247" s="60"/>
      <c r="P247" s="174">
        <f t="shared" si="36"/>
        <v>0</v>
      </c>
      <c r="Q247" s="174">
        <v>0</v>
      </c>
      <c r="R247" s="174">
        <f t="shared" si="37"/>
        <v>0</v>
      </c>
      <c r="S247" s="174">
        <v>0</v>
      </c>
      <c r="T247" s="175">
        <f t="shared" si="38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76" t="s">
        <v>190</v>
      </c>
      <c r="AT247" s="176" t="s">
        <v>407</v>
      </c>
      <c r="AU247" s="176" t="s">
        <v>151</v>
      </c>
      <c r="AY247" s="16" t="s">
        <v>173</v>
      </c>
      <c r="BE247" s="177">
        <f t="shared" si="39"/>
        <v>0</v>
      </c>
      <c r="BF247" s="177">
        <f t="shared" si="40"/>
        <v>0</v>
      </c>
      <c r="BG247" s="177">
        <f t="shared" si="41"/>
        <v>0</v>
      </c>
      <c r="BH247" s="177">
        <f t="shared" si="42"/>
        <v>0</v>
      </c>
      <c r="BI247" s="177">
        <f t="shared" si="43"/>
        <v>0</v>
      </c>
      <c r="BJ247" s="16" t="s">
        <v>151</v>
      </c>
      <c r="BK247" s="177">
        <f t="shared" si="44"/>
        <v>0</v>
      </c>
      <c r="BL247" s="16" t="s">
        <v>180</v>
      </c>
      <c r="BM247" s="176" t="s">
        <v>770</v>
      </c>
    </row>
    <row r="248" spans="1:65" s="2" customFormat="1" ht="16.5" customHeight="1">
      <c r="A248" s="31"/>
      <c r="B248" s="129"/>
      <c r="C248" s="183" t="s">
        <v>365</v>
      </c>
      <c r="D248" s="183" t="s">
        <v>407</v>
      </c>
      <c r="E248" s="184" t="s">
        <v>2600</v>
      </c>
      <c r="F248" s="185" t="s">
        <v>2601</v>
      </c>
      <c r="G248" s="186" t="s">
        <v>245</v>
      </c>
      <c r="H248" s="187">
        <v>6</v>
      </c>
      <c r="I248" s="188"/>
      <c r="J248" s="189">
        <f t="shared" si="35"/>
        <v>0</v>
      </c>
      <c r="K248" s="190"/>
      <c r="L248" s="191"/>
      <c r="M248" s="192" t="s">
        <v>1</v>
      </c>
      <c r="N248" s="193" t="s">
        <v>39</v>
      </c>
      <c r="O248" s="60"/>
      <c r="P248" s="174">
        <f t="shared" si="36"/>
        <v>0</v>
      </c>
      <c r="Q248" s="174">
        <v>0</v>
      </c>
      <c r="R248" s="174">
        <f t="shared" si="37"/>
        <v>0</v>
      </c>
      <c r="S248" s="174">
        <v>0</v>
      </c>
      <c r="T248" s="175">
        <f t="shared" si="38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76" t="s">
        <v>190</v>
      </c>
      <c r="AT248" s="176" t="s">
        <v>407</v>
      </c>
      <c r="AU248" s="176" t="s">
        <v>151</v>
      </c>
      <c r="AY248" s="16" t="s">
        <v>173</v>
      </c>
      <c r="BE248" s="177">
        <f t="shared" si="39"/>
        <v>0</v>
      </c>
      <c r="BF248" s="177">
        <f t="shared" si="40"/>
        <v>0</v>
      </c>
      <c r="BG248" s="177">
        <f t="shared" si="41"/>
        <v>0</v>
      </c>
      <c r="BH248" s="177">
        <f t="shared" si="42"/>
        <v>0</v>
      </c>
      <c r="BI248" s="177">
        <f t="shared" si="43"/>
        <v>0</v>
      </c>
      <c r="BJ248" s="16" t="s">
        <v>151</v>
      </c>
      <c r="BK248" s="177">
        <f t="shared" si="44"/>
        <v>0</v>
      </c>
      <c r="BL248" s="16" t="s">
        <v>180</v>
      </c>
      <c r="BM248" s="176" t="s">
        <v>775</v>
      </c>
    </row>
    <row r="249" spans="1:65" s="2" customFormat="1" ht="16.5" customHeight="1">
      <c r="A249" s="31"/>
      <c r="B249" s="129"/>
      <c r="C249" s="183" t="s">
        <v>742</v>
      </c>
      <c r="D249" s="183" t="s">
        <v>407</v>
      </c>
      <c r="E249" s="184" t="s">
        <v>2602</v>
      </c>
      <c r="F249" s="185" t="s">
        <v>2603</v>
      </c>
      <c r="G249" s="186" t="s">
        <v>245</v>
      </c>
      <c r="H249" s="187">
        <v>6</v>
      </c>
      <c r="I249" s="188"/>
      <c r="J249" s="189">
        <f t="shared" si="35"/>
        <v>0</v>
      </c>
      <c r="K249" s="190"/>
      <c r="L249" s="191"/>
      <c r="M249" s="192" t="s">
        <v>1</v>
      </c>
      <c r="N249" s="193" t="s">
        <v>39</v>
      </c>
      <c r="O249" s="60"/>
      <c r="P249" s="174">
        <f t="shared" si="36"/>
        <v>0</v>
      </c>
      <c r="Q249" s="174">
        <v>0</v>
      </c>
      <c r="R249" s="174">
        <f t="shared" si="37"/>
        <v>0</v>
      </c>
      <c r="S249" s="174">
        <v>0</v>
      </c>
      <c r="T249" s="175">
        <f t="shared" si="38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190</v>
      </c>
      <c r="AT249" s="176" t="s">
        <v>407</v>
      </c>
      <c r="AU249" s="176" t="s">
        <v>151</v>
      </c>
      <c r="AY249" s="16" t="s">
        <v>173</v>
      </c>
      <c r="BE249" s="177">
        <f t="shared" si="39"/>
        <v>0</v>
      </c>
      <c r="BF249" s="177">
        <f t="shared" si="40"/>
        <v>0</v>
      </c>
      <c r="BG249" s="177">
        <f t="shared" si="41"/>
        <v>0</v>
      </c>
      <c r="BH249" s="177">
        <f t="shared" si="42"/>
        <v>0</v>
      </c>
      <c r="BI249" s="177">
        <f t="shared" si="43"/>
        <v>0</v>
      </c>
      <c r="BJ249" s="16" t="s">
        <v>151</v>
      </c>
      <c r="BK249" s="177">
        <f t="shared" si="44"/>
        <v>0</v>
      </c>
      <c r="BL249" s="16" t="s">
        <v>180</v>
      </c>
      <c r="BM249" s="176" t="s">
        <v>778</v>
      </c>
    </row>
    <row r="250" spans="1:65" s="2" customFormat="1" ht="33" customHeight="1">
      <c r="A250" s="31"/>
      <c r="B250" s="129"/>
      <c r="C250" s="164" t="s">
        <v>369</v>
      </c>
      <c r="D250" s="164" t="s">
        <v>176</v>
      </c>
      <c r="E250" s="165" t="s">
        <v>2604</v>
      </c>
      <c r="F250" s="166" t="s">
        <v>2605</v>
      </c>
      <c r="G250" s="167" t="s">
        <v>245</v>
      </c>
      <c r="H250" s="168">
        <v>8</v>
      </c>
      <c r="I250" s="169"/>
      <c r="J250" s="170">
        <f t="shared" si="35"/>
        <v>0</v>
      </c>
      <c r="K250" s="171"/>
      <c r="L250" s="32"/>
      <c r="M250" s="172" t="s">
        <v>1</v>
      </c>
      <c r="N250" s="173" t="s">
        <v>39</v>
      </c>
      <c r="O250" s="60"/>
      <c r="P250" s="174">
        <f t="shared" si="36"/>
        <v>0</v>
      </c>
      <c r="Q250" s="174">
        <v>0</v>
      </c>
      <c r="R250" s="174">
        <f t="shared" si="37"/>
        <v>0</v>
      </c>
      <c r="S250" s="174">
        <v>0</v>
      </c>
      <c r="T250" s="175">
        <f t="shared" si="3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180</v>
      </c>
      <c r="AT250" s="176" t="s">
        <v>176</v>
      </c>
      <c r="AU250" s="176" t="s">
        <v>151</v>
      </c>
      <c r="AY250" s="16" t="s">
        <v>173</v>
      </c>
      <c r="BE250" s="177">
        <f t="shared" si="39"/>
        <v>0</v>
      </c>
      <c r="BF250" s="177">
        <f t="shared" si="40"/>
        <v>0</v>
      </c>
      <c r="BG250" s="177">
        <f t="shared" si="41"/>
        <v>0</v>
      </c>
      <c r="BH250" s="177">
        <f t="shared" si="42"/>
        <v>0</v>
      </c>
      <c r="BI250" s="177">
        <f t="shared" si="43"/>
        <v>0</v>
      </c>
      <c r="BJ250" s="16" t="s">
        <v>151</v>
      </c>
      <c r="BK250" s="177">
        <f t="shared" si="44"/>
        <v>0</v>
      </c>
      <c r="BL250" s="16" t="s">
        <v>180</v>
      </c>
      <c r="BM250" s="176" t="s">
        <v>787</v>
      </c>
    </row>
    <row r="251" spans="1:65" s="2" customFormat="1" ht="16.5" customHeight="1">
      <c r="A251" s="31"/>
      <c r="B251" s="129"/>
      <c r="C251" s="183" t="s">
        <v>749</v>
      </c>
      <c r="D251" s="183" t="s">
        <v>407</v>
      </c>
      <c r="E251" s="184" t="s">
        <v>2606</v>
      </c>
      <c r="F251" s="185" t="s">
        <v>2607</v>
      </c>
      <c r="G251" s="186" t="s">
        <v>245</v>
      </c>
      <c r="H251" s="187">
        <v>8</v>
      </c>
      <c r="I251" s="188"/>
      <c r="J251" s="189">
        <f t="shared" si="35"/>
        <v>0</v>
      </c>
      <c r="K251" s="190"/>
      <c r="L251" s="191"/>
      <c r="M251" s="192" t="s">
        <v>1</v>
      </c>
      <c r="N251" s="193" t="s">
        <v>39</v>
      </c>
      <c r="O251" s="60"/>
      <c r="P251" s="174">
        <f t="shared" si="36"/>
        <v>0</v>
      </c>
      <c r="Q251" s="174">
        <v>0</v>
      </c>
      <c r="R251" s="174">
        <f t="shared" si="37"/>
        <v>0</v>
      </c>
      <c r="S251" s="174">
        <v>0</v>
      </c>
      <c r="T251" s="175">
        <f t="shared" si="3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190</v>
      </c>
      <c r="AT251" s="176" t="s">
        <v>407</v>
      </c>
      <c r="AU251" s="176" t="s">
        <v>151</v>
      </c>
      <c r="AY251" s="16" t="s">
        <v>173</v>
      </c>
      <c r="BE251" s="177">
        <f t="shared" si="39"/>
        <v>0</v>
      </c>
      <c r="BF251" s="177">
        <f t="shared" si="40"/>
        <v>0</v>
      </c>
      <c r="BG251" s="177">
        <f t="shared" si="41"/>
        <v>0</v>
      </c>
      <c r="BH251" s="177">
        <f t="shared" si="42"/>
        <v>0</v>
      </c>
      <c r="BI251" s="177">
        <f t="shared" si="43"/>
        <v>0</v>
      </c>
      <c r="BJ251" s="16" t="s">
        <v>151</v>
      </c>
      <c r="BK251" s="177">
        <f t="shared" si="44"/>
        <v>0</v>
      </c>
      <c r="BL251" s="16" t="s">
        <v>180</v>
      </c>
      <c r="BM251" s="176" t="s">
        <v>791</v>
      </c>
    </row>
    <row r="252" spans="1:65" s="2" customFormat="1" ht="16.5" customHeight="1">
      <c r="A252" s="31"/>
      <c r="B252" s="129"/>
      <c r="C252" s="183" t="s">
        <v>374</v>
      </c>
      <c r="D252" s="183" t="s">
        <v>407</v>
      </c>
      <c r="E252" s="184" t="s">
        <v>2600</v>
      </c>
      <c r="F252" s="185" t="s">
        <v>2601</v>
      </c>
      <c r="G252" s="186" t="s">
        <v>245</v>
      </c>
      <c r="H252" s="187">
        <v>2</v>
      </c>
      <c r="I252" s="188"/>
      <c r="J252" s="189">
        <f t="shared" si="35"/>
        <v>0</v>
      </c>
      <c r="K252" s="190"/>
      <c r="L252" s="191"/>
      <c r="M252" s="192" t="s">
        <v>1</v>
      </c>
      <c r="N252" s="193" t="s">
        <v>39</v>
      </c>
      <c r="O252" s="60"/>
      <c r="P252" s="174">
        <f t="shared" si="36"/>
        <v>0</v>
      </c>
      <c r="Q252" s="174">
        <v>0</v>
      </c>
      <c r="R252" s="174">
        <f t="shared" si="37"/>
        <v>0</v>
      </c>
      <c r="S252" s="174">
        <v>0</v>
      </c>
      <c r="T252" s="175">
        <f t="shared" si="3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190</v>
      </c>
      <c r="AT252" s="176" t="s">
        <v>407</v>
      </c>
      <c r="AU252" s="176" t="s">
        <v>151</v>
      </c>
      <c r="AY252" s="16" t="s">
        <v>173</v>
      </c>
      <c r="BE252" s="177">
        <f t="shared" si="39"/>
        <v>0</v>
      </c>
      <c r="BF252" s="177">
        <f t="shared" si="40"/>
        <v>0</v>
      </c>
      <c r="BG252" s="177">
        <f t="shared" si="41"/>
        <v>0</v>
      </c>
      <c r="BH252" s="177">
        <f t="shared" si="42"/>
        <v>0</v>
      </c>
      <c r="BI252" s="177">
        <f t="shared" si="43"/>
        <v>0</v>
      </c>
      <c r="BJ252" s="16" t="s">
        <v>151</v>
      </c>
      <c r="BK252" s="177">
        <f t="shared" si="44"/>
        <v>0</v>
      </c>
      <c r="BL252" s="16" t="s">
        <v>180</v>
      </c>
      <c r="BM252" s="176" t="s">
        <v>796</v>
      </c>
    </row>
    <row r="253" spans="1:65" s="2" customFormat="1" ht="16.5" customHeight="1">
      <c r="A253" s="31"/>
      <c r="B253" s="129"/>
      <c r="C253" s="183" t="s">
        <v>756</v>
      </c>
      <c r="D253" s="183" t="s">
        <v>407</v>
      </c>
      <c r="E253" s="184" t="s">
        <v>2602</v>
      </c>
      <c r="F253" s="185" t="s">
        <v>2603</v>
      </c>
      <c r="G253" s="186" t="s">
        <v>245</v>
      </c>
      <c r="H253" s="187">
        <v>2</v>
      </c>
      <c r="I253" s="188"/>
      <c r="J253" s="189">
        <f t="shared" si="35"/>
        <v>0</v>
      </c>
      <c r="K253" s="190"/>
      <c r="L253" s="191"/>
      <c r="M253" s="192" t="s">
        <v>1</v>
      </c>
      <c r="N253" s="193" t="s">
        <v>39</v>
      </c>
      <c r="O253" s="60"/>
      <c r="P253" s="174">
        <f t="shared" si="36"/>
        <v>0</v>
      </c>
      <c r="Q253" s="174">
        <v>0</v>
      </c>
      <c r="R253" s="174">
        <f t="shared" si="37"/>
        <v>0</v>
      </c>
      <c r="S253" s="174">
        <v>0</v>
      </c>
      <c r="T253" s="175">
        <f t="shared" si="3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190</v>
      </c>
      <c r="AT253" s="176" t="s">
        <v>407</v>
      </c>
      <c r="AU253" s="176" t="s">
        <v>151</v>
      </c>
      <c r="AY253" s="16" t="s">
        <v>173</v>
      </c>
      <c r="BE253" s="177">
        <f t="shared" si="39"/>
        <v>0</v>
      </c>
      <c r="BF253" s="177">
        <f t="shared" si="40"/>
        <v>0</v>
      </c>
      <c r="BG253" s="177">
        <f t="shared" si="41"/>
        <v>0</v>
      </c>
      <c r="BH253" s="177">
        <f t="shared" si="42"/>
        <v>0</v>
      </c>
      <c r="BI253" s="177">
        <f t="shared" si="43"/>
        <v>0</v>
      </c>
      <c r="BJ253" s="16" t="s">
        <v>151</v>
      </c>
      <c r="BK253" s="177">
        <f t="shared" si="44"/>
        <v>0</v>
      </c>
      <c r="BL253" s="16" t="s">
        <v>180</v>
      </c>
      <c r="BM253" s="176" t="s">
        <v>799</v>
      </c>
    </row>
    <row r="254" spans="1:65" s="2" customFormat="1" ht="33" customHeight="1">
      <c r="A254" s="31"/>
      <c r="B254" s="129"/>
      <c r="C254" s="164" t="s">
        <v>378</v>
      </c>
      <c r="D254" s="164" t="s">
        <v>176</v>
      </c>
      <c r="E254" s="165" t="s">
        <v>2608</v>
      </c>
      <c r="F254" s="166" t="s">
        <v>2609</v>
      </c>
      <c r="G254" s="167" t="s">
        <v>245</v>
      </c>
      <c r="H254" s="168">
        <v>16</v>
      </c>
      <c r="I254" s="169"/>
      <c r="J254" s="170">
        <f t="shared" si="35"/>
        <v>0</v>
      </c>
      <c r="K254" s="171"/>
      <c r="L254" s="32"/>
      <c r="M254" s="172" t="s">
        <v>1</v>
      </c>
      <c r="N254" s="173" t="s">
        <v>39</v>
      </c>
      <c r="O254" s="60"/>
      <c r="P254" s="174">
        <f t="shared" si="36"/>
        <v>0</v>
      </c>
      <c r="Q254" s="174">
        <v>0</v>
      </c>
      <c r="R254" s="174">
        <f t="shared" si="37"/>
        <v>0</v>
      </c>
      <c r="S254" s="174">
        <v>0</v>
      </c>
      <c r="T254" s="175">
        <f t="shared" si="3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180</v>
      </c>
      <c r="AT254" s="176" t="s">
        <v>176</v>
      </c>
      <c r="AU254" s="176" t="s">
        <v>151</v>
      </c>
      <c r="AY254" s="16" t="s">
        <v>173</v>
      </c>
      <c r="BE254" s="177">
        <f t="shared" si="39"/>
        <v>0</v>
      </c>
      <c r="BF254" s="177">
        <f t="shared" si="40"/>
        <v>0</v>
      </c>
      <c r="BG254" s="177">
        <f t="shared" si="41"/>
        <v>0</v>
      </c>
      <c r="BH254" s="177">
        <f t="shared" si="42"/>
        <v>0</v>
      </c>
      <c r="BI254" s="177">
        <f t="shared" si="43"/>
        <v>0</v>
      </c>
      <c r="BJ254" s="16" t="s">
        <v>151</v>
      </c>
      <c r="BK254" s="177">
        <f t="shared" si="44"/>
        <v>0</v>
      </c>
      <c r="BL254" s="16" t="s">
        <v>180</v>
      </c>
      <c r="BM254" s="176" t="s">
        <v>803</v>
      </c>
    </row>
    <row r="255" spans="1:65" s="2" customFormat="1" ht="24.2" customHeight="1">
      <c r="A255" s="31"/>
      <c r="B255" s="129"/>
      <c r="C255" s="183" t="s">
        <v>761</v>
      </c>
      <c r="D255" s="183" t="s">
        <v>407</v>
      </c>
      <c r="E255" s="184" t="s">
        <v>2610</v>
      </c>
      <c r="F255" s="185" t="s">
        <v>2611</v>
      </c>
      <c r="G255" s="186" t="s">
        <v>245</v>
      </c>
      <c r="H255" s="187">
        <v>16</v>
      </c>
      <c r="I255" s="188"/>
      <c r="J255" s="189">
        <f t="shared" si="35"/>
        <v>0</v>
      </c>
      <c r="K255" s="190"/>
      <c r="L255" s="191"/>
      <c r="M255" s="192" t="s">
        <v>1</v>
      </c>
      <c r="N255" s="193" t="s">
        <v>39</v>
      </c>
      <c r="O255" s="60"/>
      <c r="P255" s="174">
        <f t="shared" si="36"/>
        <v>0</v>
      </c>
      <c r="Q255" s="174">
        <v>0</v>
      </c>
      <c r="R255" s="174">
        <f t="shared" si="37"/>
        <v>0</v>
      </c>
      <c r="S255" s="174">
        <v>0</v>
      </c>
      <c r="T255" s="175">
        <f t="shared" si="3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190</v>
      </c>
      <c r="AT255" s="176" t="s">
        <v>407</v>
      </c>
      <c r="AU255" s="176" t="s">
        <v>151</v>
      </c>
      <c r="AY255" s="16" t="s">
        <v>173</v>
      </c>
      <c r="BE255" s="177">
        <f t="shared" si="39"/>
        <v>0</v>
      </c>
      <c r="BF255" s="177">
        <f t="shared" si="40"/>
        <v>0</v>
      </c>
      <c r="BG255" s="177">
        <f t="shared" si="41"/>
        <v>0</v>
      </c>
      <c r="BH255" s="177">
        <f t="shared" si="42"/>
        <v>0</v>
      </c>
      <c r="BI255" s="177">
        <f t="shared" si="43"/>
        <v>0</v>
      </c>
      <c r="BJ255" s="16" t="s">
        <v>151</v>
      </c>
      <c r="BK255" s="177">
        <f t="shared" si="44"/>
        <v>0</v>
      </c>
      <c r="BL255" s="16" t="s">
        <v>180</v>
      </c>
      <c r="BM255" s="176" t="s">
        <v>807</v>
      </c>
    </row>
    <row r="256" spans="1:65" s="2" customFormat="1" ht="16.5" customHeight="1">
      <c r="A256" s="31"/>
      <c r="B256" s="129"/>
      <c r="C256" s="183" t="s">
        <v>382</v>
      </c>
      <c r="D256" s="183" t="s">
        <v>407</v>
      </c>
      <c r="E256" s="184" t="s">
        <v>2600</v>
      </c>
      <c r="F256" s="185" t="s">
        <v>2601</v>
      </c>
      <c r="G256" s="186" t="s">
        <v>245</v>
      </c>
      <c r="H256" s="187">
        <v>2</v>
      </c>
      <c r="I256" s="188"/>
      <c r="J256" s="189">
        <f t="shared" si="35"/>
        <v>0</v>
      </c>
      <c r="K256" s="190"/>
      <c r="L256" s="191"/>
      <c r="M256" s="192" t="s">
        <v>1</v>
      </c>
      <c r="N256" s="193" t="s">
        <v>39</v>
      </c>
      <c r="O256" s="60"/>
      <c r="P256" s="174">
        <f t="shared" si="36"/>
        <v>0</v>
      </c>
      <c r="Q256" s="174">
        <v>0</v>
      </c>
      <c r="R256" s="174">
        <f t="shared" si="37"/>
        <v>0</v>
      </c>
      <c r="S256" s="174">
        <v>0</v>
      </c>
      <c r="T256" s="175">
        <f t="shared" si="3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190</v>
      </c>
      <c r="AT256" s="176" t="s">
        <v>407</v>
      </c>
      <c r="AU256" s="176" t="s">
        <v>151</v>
      </c>
      <c r="AY256" s="16" t="s">
        <v>173</v>
      </c>
      <c r="BE256" s="177">
        <f t="shared" si="39"/>
        <v>0</v>
      </c>
      <c r="BF256" s="177">
        <f t="shared" si="40"/>
        <v>0</v>
      </c>
      <c r="BG256" s="177">
        <f t="shared" si="41"/>
        <v>0</v>
      </c>
      <c r="BH256" s="177">
        <f t="shared" si="42"/>
        <v>0</v>
      </c>
      <c r="BI256" s="177">
        <f t="shared" si="43"/>
        <v>0</v>
      </c>
      <c r="BJ256" s="16" t="s">
        <v>151</v>
      </c>
      <c r="BK256" s="177">
        <f t="shared" si="44"/>
        <v>0</v>
      </c>
      <c r="BL256" s="16" t="s">
        <v>180</v>
      </c>
      <c r="BM256" s="176" t="s">
        <v>811</v>
      </c>
    </row>
    <row r="257" spans="1:65" s="2" customFormat="1" ht="16.5" customHeight="1">
      <c r="A257" s="31"/>
      <c r="B257" s="129"/>
      <c r="C257" s="183" t="s">
        <v>772</v>
      </c>
      <c r="D257" s="183" t="s">
        <v>407</v>
      </c>
      <c r="E257" s="184" t="s">
        <v>2602</v>
      </c>
      <c r="F257" s="185" t="s">
        <v>2603</v>
      </c>
      <c r="G257" s="186" t="s">
        <v>245</v>
      </c>
      <c r="H257" s="187">
        <v>2</v>
      </c>
      <c r="I257" s="188"/>
      <c r="J257" s="189">
        <f t="shared" si="35"/>
        <v>0</v>
      </c>
      <c r="K257" s="190"/>
      <c r="L257" s="191"/>
      <c r="M257" s="192" t="s">
        <v>1</v>
      </c>
      <c r="N257" s="193" t="s">
        <v>39</v>
      </c>
      <c r="O257" s="60"/>
      <c r="P257" s="174">
        <f t="shared" si="36"/>
        <v>0</v>
      </c>
      <c r="Q257" s="174">
        <v>0</v>
      </c>
      <c r="R257" s="174">
        <f t="shared" si="37"/>
        <v>0</v>
      </c>
      <c r="S257" s="174">
        <v>0</v>
      </c>
      <c r="T257" s="175">
        <f t="shared" si="3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190</v>
      </c>
      <c r="AT257" s="176" t="s">
        <v>407</v>
      </c>
      <c r="AU257" s="176" t="s">
        <v>151</v>
      </c>
      <c r="AY257" s="16" t="s">
        <v>173</v>
      </c>
      <c r="BE257" s="177">
        <f t="shared" si="39"/>
        <v>0</v>
      </c>
      <c r="BF257" s="177">
        <f t="shared" si="40"/>
        <v>0</v>
      </c>
      <c r="BG257" s="177">
        <f t="shared" si="41"/>
        <v>0</v>
      </c>
      <c r="BH257" s="177">
        <f t="shared" si="42"/>
        <v>0</v>
      </c>
      <c r="BI257" s="177">
        <f t="shared" si="43"/>
        <v>0</v>
      </c>
      <c r="BJ257" s="16" t="s">
        <v>151</v>
      </c>
      <c r="BK257" s="177">
        <f t="shared" si="44"/>
        <v>0</v>
      </c>
      <c r="BL257" s="16" t="s">
        <v>180</v>
      </c>
      <c r="BM257" s="176" t="s">
        <v>814</v>
      </c>
    </row>
    <row r="258" spans="1:65" s="12" customFormat="1" ht="22.9" customHeight="1">
      <c r="B258" s="151"/>
      <c r="D258" s="152" t="s">
        <v>72</v>
      </c>
      <c r="E258" s="162" t="s">
        <v>2652</v>
      </c>
      <c r="F258" s="162" t="s">
        <v>2653</v>
      </c>
      <c r="I258" s="154"/>
      <c r="J258" s="163">
        <f>BK258</f>
        <v>0</v>
      </c>
      <c r="L258" s="151"/>
      <c r="M258" s="156"/>
      <c r="N258" s="157"/>
      <c r="O258" s="157"/>
      <c r="P258" s="158">
        <f>SUM(P259:P270)</f>
        <v>0</v>
      </c>
      <c r="Q258" s="157"/>
      <c r="R258" s="158">
        <f>SUM(R259:R270)</f>
        <v>0</v>
      </c>
      <c r="S258" s="157"/>
      <c r="T258" s="159">
        <f>SUM(T259:T270)</f>
        <v>0</v>
      </c>
      <c r="AR258" s="152" t="s">
        <v>81</v>
      </c>
      <c r="AT258" s="160" t="s">
        <v>72</v>
      </c>
      <c r="AU258" s="160" t="s">
        <v>81</v>
      </c>
      <c r="AY258" s="152" t="s">
        <v>173</v>
      </c>
      <c r="BK258" s="161">
        <f>SUM(BK259:BK270)</f>
        <v>0</v>
      </c>
    </row>
    <row r="259" spans="1:65" s="2" customFormat="1" ht="33" customHeight="1">
      <c r="A259" s="31"/>
      <c r="B259" s="129"/>
      <c r="C259" s="164" t="s">
        <v>388</v>
      </c>
      <c r="D259" s="164" t="s">
        <v>176</v>
      </c>
      <c r="E259" s="165" t="s">
        <v>2634</v>
      </c>
      <c r="F259" s="166" t="s">
        <v>2635</v>
      </c>
      <c r="G259" s="167" t="s">
        <v>245</v>
      </c>
      <c r="H259" s="168">
        <v>1</v>
      </c>
      <c r="I259" s="169"/>
      <c r="J259" s="170">
        <f t="shared" ref="J259:J270" si="45">ROUND(I259*H259,2)</f>
        <v>0</v>
      </c>
      <c r="K259" s="171"/>
      <c r="L259" s="32"/>
      <c r="M259" s="172" t="s">
        <v>1</v>
      </c>
      <c r="N259" s="173" t="s">
        <v>39</v>
      </c>
      <c r="O259" s="60"/>
      <c r="P259" s="174">
        <f t="shared" ref="P259:P270" si="46">O259*H259</f>
        <v>0</v>
      </c>
      <c r="Q259" s="174">
        <v>0</v>
      </c>
      <c r="R259" s="174">
        <f t="shared" ref="R259:R270" si="47">Q259*H259</f>
        <v>0</v>
      </c>
      <c r="S259" s="174">
        <v>0</v>
      </c>
      <c r="T259" s="175">
        <f t="shared" ref="T259:T270" si="48"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180</v>
      </c>
      <c r="AT259" s="176" t="s">
        <v>176</v>
      </c>
      <c r="AU259" s="176" t="s">
        <v>151</v>
      </c>
      <c r="AY259" s="16" t="s">
        <v>173</v>
      </c>
      <c r="BE259" s="177">
        <f t="shared" ref="BE259:BE270" si="49">IF(N259="základná",J259,0)</f>
        <v>0</v>
      </c>
      <c r="BF259" s="177">
        <f t="shared" ref="BF259:BF270" si="50">IF(N259="znížená",J259,0)</f>
        <v>0</v>
      </c>
      <c r="BG259" s="177">
        <f t="shared" ref="BG259:BG270" si="51">IF(N259="zákl. prenesená",J259,0)</f>
        <v>0</v>
      </c>
      <c r="BH259" s="177">
        <f t="shared" ref="BH259:BH270" si="52">IF(N259="zníž. prenesená",J259,0)</f>
        <v>0</v>
      </c>
      <c r="BI259" s="177">
        <f t="shared" ref="BI259:BI270" si="53">IF(N259="nulová",J259,0)</f>
        <v>0</v>
      </c>
      <c r="BJ259" s="16" t="s">
        <v>151</v>
      </c>
      <c r="BK259" s="177">
        <f t="shared" ref="BK259:BK270" si="54">ROUND(I259*H259,2)</f>
        <v>0</v>
      </c>
      <c r="BL259" s="16" t="s">
        <v>180</v>
      </c>
      <c r="BM259" s="176" t="s">
        <v>820</v>
      </c>
    </row>
    <row r="260" spans="1:65" s="2" customFormat="1" ht="44.25" customHeight="1">
      <c r="A260" s="31"/>
      <c r="B260" s="129"/>
      <c r="C260" s="183" t="s">
        <v>784</v>
      </c>
      <c r="D260" s="183" t="s">
        <v>407</v>
      </c>
      <c r="E260" s="184" t="s">
        <v>2654</v>
      </c>
      <c r="F260" s="185" t="s">
        <v>2655</v>
      </c>
      <c r="G260" s="186" t="s">
        <v>245</v>
      </c>
      <c r="H260" s="187">
        <v>1</v>
      </c>
      <c r="I260" s="188"/>
      <c r="J260" s="189">
        <f t="shared" si="45"/>
        <v>0</v>
      </c>
      <c r="K260" s="190"/>
      <c r="L260" s="191"/>
      <c r="M260" s="192" t="s">
        <v>1</v>
      </c>
      <c r="N260" s="193" t="s">
        <v>39</v>
      </c>
      <c r="O260" s="60"/>
      <c r="P260" s="174">
        <f t="shared" si="46"/>
        <v>0</v>
      </c>
      <c r="Q260" s="174">
        <v>0</v>
      </c>
      <c r="R260" s="174">
        <f t="shared" si="47"/>
        <v>0</v>
      </c>
      <c r="S260" s="174">
        <v>0</v>
      </c>
      <c r="T260" s="175">
        <f t="shared" si="48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190</v>
      </c>
      <c r="AT260" s="176" t="s">
        <v>407</v>
      </c>
      <c r="AU260" s="176" t="s">
        <v>151</v>
      </c>
      <c r="AY260" s="16" t="s">
        <v>173</v>
      </c>
      <c r="BE260" s="177">
        <f t="shared" si="49"/>
        <v>0</v>
      </c>
      <c r="BF260" s="177">
        <f t="shared" si="50"/>
        <v>0</v>
      </c>
      <c r="BG260" s="177">
        <f t="shared" si="51"/>
        <v>0</v>
      </c>
      <c r="BH260" s="177">
        <f t="shared" si="52"/>
        <v>0</v>
      </c>
      <c r="BI260" s="177">
        <f t="shared" si="53"/>
        <v>0</v>
      </c>
      <c r="BJ260" s="16" t="s">
        <v>151</v>
      </c>
      <c r="BK260" s="177">
        <f t="shared" si="54"/>
        <v>0</v>
      </c>
      <c r="BL260" s="16" t="s">
        <v>180</v>
      </c>
      <c r="BM260" s="176" t="s">
        <v>823</v>
      </c>
    </row>
    <row r="261" spans="1:65" s="2" customFormat="1" ht="16.5" customHeight="1">
      <c r="A261" s="31"/>
      <c r="B261" s="129"/>
      <c r="C261" s="164" t="s">
        <v>393</v>
      </c>
      <c r="D261" s="164" t="s">
        <v>176</v>
      </c>
      <c r="E261" s="165" t="s">
        <v>2656</v>
      </c>
      <c r="F261" s="166" t="s">
        <v>2657</v>
      </c>
      <c r="G261" s="167" t="s">
        <v>245</v>
      </c>
      <c r="H261" s="168">
        <v>6</v>
      </c>
      <c r="I261" s="169"/>
      <c r="J261" s="170">
        <f t="shared" si="45"/>
        <v>0</v>
      </c>
      <c r="K261" s="171"/>
      <c r="L261" s="32"/>
      <c r="M261" s="172" t="s">
        <v>1</v>
      </c>
      <c r="N261" s="173" t="s">
        <v>39</v>
      </c>
      <c r="O261" s="60"/>
      <c r="P261" s="174">
        <f t="shared" si="46"/>
        <v>0</v>
      </c>
      <c r="Q261" s="174">
        <v>0</v>
      </c>
      <c r="R261" s="174">
        <f t="shared" si="47"/>
        <v>0</v>
      </c>
      <c r="S261" s="174">
        <v>0</v>
      </c>
      <c r="T261" s="175">
        <f t="shared" si="48"/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180</v>
      </c>
      <c r="AT261" s="176" t="s">
        <v>176</v>
      </c>
      <c r="AU261" s="176" t="s">
        <v>151</v>
      </c>
      <c r="AY261" s="16" t="s">
        <v>173</v>
      </c>
      <c r="BE261" s="177">
        <f t="shared" si="49"/>
        <v>0</v>
      </c>
      <c r="BF261" s="177">
        <f t="shared" si="50"/>
        <v>0</v>
      </c>
      <c r="BG261" s="177">
        <f t="shared" si="51"/>
        <v>0</v>
      </c>
      <c r="BH261" s="177">
        <f t="shared" si="52"/>
        <v>0</v>
      </c>
      <c r="BI261" s="177">
        <f t="shared" si="53"/>
        <v>0</v>
      </c>
      <c r="BJ261" s="16" t="s">
        <v>151</v>
      </c>
      <c r="BK261" s="177">
        <f t="shared" si="54"/>
        <v>0</v>
      </c>
      <c r="BL261" s="16" t="s">
        <v>180</v>
      </c>
      <c r="BM261" s="176" t="s">
        <v>828</v>
      </c>
    </row>
    <row r="262" spans="1:65" s="2" customFormat="1" ht="21.75" customHeight="1">
      <c r="A262" s="31"/>
      <c r="B262" s="129"/>
      <c r="C262" s="183" t="s">
        <v>793</v>
      </c>
      <c r="D262" s="183" t="s">
        <v>407</v>
      </c>
      <c r="E262" s="184" t="s">
        <v>2658</v>
      </c>
      <c r="F262" s="185" t="s">
        <v>2659</v>
      </c>
      <c r="G262" s="186" t="s">
        <v>245</v>
      </c>
      <c r="H262" s="187">
        <v>6</v>
      </c>
      <c r="I262" s="188"/>
      <c r="J262" s="189">
        <f t="shared" si="45"/>
        <v>0</v>
      </c>
      <c r="K262" s="190"/>
      <c r="L262" s="191"/>
      <c r="M262" s="192" t="s">
        <v>1</v>
      </c>
      <c r="N262" s="193" t="s">
        <v>39</v>
      </c>
      <c r="O262" s="60"/>
      <c r="P262" s="174">
        <f t="shared" si="46"/>
        <v>0</v>
      </c>
      <c r="Q262" s="174">
        <v>0</v>
      </c>
      <c r="R262" s="174">
        <f t="shared" si="47"/>
        <v>0</v>
      </c>
      <c r="S262" s="174">
        <v>0</v>
      </c>
      <c r="T262" s="175">
        <f t="shared" si="48"/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190</v>
      </c>
      <c r="AT262" s="176" t="s">
        <v>407</v>
      </c>
      <c r="AU262" s="176" t="s">
        <v>151</v>
      </c>
      <c r="AY262" s="16" t="s">
        <v>173</v>
      </c>
      <c r="BE262" s="177">
        <f t="shared" si="49"/>
        <v>0</v>
      </c>
      <c r="BF262" s="177">
        <f t="shared" si="50"/>
        <v>0</v>
      </c>
      <c r="BG262" s="177">
        <f t="shared" si="51"/>
        <v>0</v>
      </c>
      <c r="BH262" s="177">
        <f t="shared" si="52"/>
        <v>0</v>
      </c>
      <c r="BI262" s="177">
        <f t="shared" si="53"/>
        <v>0</v>
      </c>
      <c r="BJ262" s="16" t="s">
        <v>151</v>
      </c>
      <c r="BK262" s="177">
        <f t="shared" si="54"/>
        <v>0</v>
      </c>
      <c r="BL262" s="16" t="s">
        <v>180</v>
      </c>
      <c r="BM262" s="176" t="s">
        <v>831</v>
      </c>
    </row>
    <row r="263" spans="1:65" s="2" customFormat="1" ht="33" customHeight="1">
      <c r="A263" s="31"/>
      <c r="B263" s="129"/>
      <c r="C263" s="164" t="s">
        <v>397</v>
      </c>
      <c r="D263" s="164" t="s">
        <v>176</v>
      </c>
      <c r="E263" s="165" t="s">
        <v>2596</v>
      </c>
      <c r="F263" s="166" t="s">
        <v>2597</v>
      </c>
      <c r="G263" s="167" t="s">
        <v>245</v>
      </c>
      <c r="H263" s="168">
        <v>4</v>
      </c>
      <c r="I263" s="169"/>
      <c r="J263" s="170">
        <f t="shared" si="45"/>
        <v>0</v>
      </c>
      <c r="K263" s="171"/>
      <c r="L263" s="32"/>
      <c r="M263" s="172" t="s">
        <v>1</v>
      </c>
      <c r="N263" s="173" t="s">
        <v>39</v>
      </c>
      <c r="O263" s="60"/>
      <c r="P263" s="174">
        <f t="shared" si="46"/>
        <v>0</v>
      </c>
      <c r="Q263" s="174">
        <v>0</v>
      </c>
      <c r="R263" s="174">
        <f t="shared" si="47"/>
        <v>0</v>
      </c>
      <c r="S263" s="174">
        <v>0</v>
      </c>
      <c r="T263" s="175">
        <f t="shared" si="48"/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180</v>
      </c>
      <c r="AT263" s="176" t="s">
        <v>176</v>
      </c>
      <c r="AU263" s="176" t="s">
        <v>151</v>
      </c>
      <c r="AY263" s="16" t="s">
        <v>173</v>
      </c>
      <c r="BE263" s="177">
        <f t="shared" si="49"/>
        <v>0</v>
      </c>
      <c r="BF263" s="177">
        <f t="shared" si="50"/>
        <v>0</v>
      </c>
      <c r="BG263" s="177">
        <f t="shared" si="51"/>
        <v>0</v>
      </c>
      <c r="BH263" s="177">
        <f t="shared" si="52"/>
        <v>0</v>
      </c>
      <c r="BI263" s="177">
        <f t="shared" si="53"/>
        <v>0</v>
      </c>
      <c r="BJ263" s="16" t="s">
        <v>151</v>
      </c>
      <c r="BK263" s="177">
        <f t="shared" si="54"/>
        <v>0</v>
      </c>
      <c r="BL263" s="16" t="s">
        <v>180</v>
      </c>
      <c r="BM263" s="176" t="s">
        <v>1213</v>
      </c>
    </row>
    <row r="264" spans="1:65" s="2" customFormat="1" ht="24.2" customHeight="1">
      <c r="A264" s="31"/>
      <c r="B264" s="129"/>
      <c r="C264" s="183" t="s">
        <v>800</v>
      </c>
      <c r="D264" s="183" t="s">
        <v>407</v>
      </c>
      <c r="E264" s="184" t="s">
        <v>2598</v>
      </c>
      <c r="F264" s="185" t="s">
        <v>2599</v>
      </c>
      <c r="G264" s="186" t="s">
        <v>245</v>
      </c>
      <c r="H264" s="187">
        <v>4</v>
      </c>
      <c r="I264" s="188"/>
      <c r="J264" s="189">
        <f t="shared" si="45"/>
        <v>0</v>
      </c>
      <c r="K264" s="190"/>
      <c r="L264" s="191"/>
      <c r="M264" s="192" t="s">
        <v>1</v>
      </c>
      <c r="N264" s="193" t="s">
        <v>39</v>
      </c>
      <c r="O264" s="60"/>
      <c r="P264" s="174">
        <f t="shared" si="46"/>
        <v>0</v>
      </c>
      <c r="Q264" s="174">
        <v>0</v>
      </c>
      <c r="R264" s="174">
        <f t="shared" si="47"/>
        <v>0</v>
      </c>
      <c r="S264" s="174">
        <v>0</v>
      </c>
      <c r="T264" s="175">
        <f t="shared" si="48"/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76" t="s">
        <v>190</v>
      </c>
      <c r="AT264" s="176" t="s">
        <v>407</v>
      </c>
      <c r="AU264" s="176" t="s">
        <v>151</v>
      </c>
      <c r="AY264" s="16" t="s">
        <v>173</v>
      </c>
      <c r="BE264" s="177">
        <f t="shared" si="49"/>
        <v>0</v>
      </c>
      <c r="BF264" s="177">
        <f t="shared" si="50"/>
        <v>0</v>
      </c>
      <c r="BG264" s="177">
        <f t="shared" si="51"/>
        <v>0</v>
      </c>
      <c r="BH264" s="177">
        <f t="shared" si="52"/>
        <v>0</v>
      </c>
      <c r="BI264" s="177">
        <f t="shared" si="53"/>
        <v>0</v>
      </c>
      <c r="BJ264" s="16" t="s">
        <v>151</v>
      </c>
      <c r="BK264" s="177">
        <f t="shared" si="54"/>
        <v>0</v>
      </c>
      <c r="BL264" s="16" t="s">
        <v>180</v>
      </c>
      <c r="BM264" s="176" t="s">
        <v>1224</v>
      </c>
    </row>
    <row r="265" spans="1:65" s="2" customFormat="1" ht="16.5" customHeight="1">
      <c r="A265" s="31"/>
      <c r="B265" s="129"/>
      <c r="C265" s="183" t="s">
        <v>402</v>
      </c>
      <c r="D265" s="183" t="s">
        <v>407</v>
      </c>
      <c r="E265" s="184" t="s">
        <v>2600</v>
      </c>
      <c r="F265" s="185" t="s">
        <v>2601</v>
      </c>
      <c r="G265" s="186" t="s">
        <v>245</v>
      </c>
      <c r="H265" s="187">
        <v>2</v>
      </c>
      <c r="I265" s="188"/>
      <c r="J265" s="189">
        <f t="shared" si="45"/>
        <v>0</v>
      </c>
      <c r="K265" s="190"/>
      <c r="L265" s="191"/>
      <c r="M265" s="192" t="s">
        <v>1</v>
      </c>
      <c r="N265" s="193" t="s">
        <v>39</v>
      </c>
      <c r="O265" s="60"/>
      <c r="P265" s="174">
        <f t="shared" si="46"/>
        <v>0</v>
      </c>
      <c r="Q265" s="174">
        <v>0</v>
      </c>
      <c r="R265" s="174">
        <f t="shared" si="47"/>
        <v>0</v>
      </c>
      <c r="S265" s="174">
        <v>0</v>
      </c>
      <c r="T265" s="175">
        <f t="shared" si="48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190</v>
      </c>
      <c r="AT265" s="176" t="s">
        <v>407</v>
      </c>
      <c r="AU265" s="176" t="s">
        <v>151</v>
      </c>
      <c r="AY265" s="16" t="s">
        <v>173</v>
      </c>
      <c r="BE265" s="177">
        <f t="shared" si="49"/>
        <v>0</v>
      </c>
      <c r="BF265" s="177">
        <f t="shared" si="50"/>
        <v>0</v>
      </c>
      <c r="BG265" s="177">
        <f t="shared" si="51"/>
        <v>0</v>
      </c>
      <c r="BH265" s="177">
        <f t="shared" si="52"/>
        <v>0</v>
      </c>
      <c r="BI265" s="177">
        <f t="shared" si="53"/>
        <v>0</v>
      </c>
      <c r="BJ265" s="16" t="s">
        <v>151</v>
      </c>
      <c r="BK265" s="177">
        <f t="shared" si="54"/>
        <v>0</v>
      </c>
      <c r="BL265" s="16" t="s">
        <v>180</v>
      </c>
      <c r="BM265" s="176" t="s">
        <v>1236</v>
      </c>
    </row>
    <row r="266" spans="1:65" s="2" customFormat="1" ht="16.5" customHeight="1">
      <c r="A266" s="31"/>
      <c r="B266" s="129"/>
      <c r="C266" s="183" t="s">
        <v>808</v>
      </c>
      <c r="D266" s="183" t="s">
        <v>407</v>
      </c>
      <c r="E266" s="184" t="s">
        <v>2602</v>
      </c>
      <c r="F266" s="185" t="s">
        <v>2603</v>
      </c>
      <c r="G266" s="186" t="s">
        <v>245</v>
      </c>
      <c r="H266" s="187">
        <v>2</v>
      </c>
      <c r="I266" s="188"/>
      <c r="J266" s="189">
        <f t="shared" si="45"/>
        <v>0</v>
      </c>
      <c r="K266" s="190"/>
      <c r="L266" s="191"/>
      <c r="M266" s="192" t="s">
        <v>1</v>
      </c>
      <c r="N266" s="193" t="s">
        <v>39</v>
      </c>
      <c r="O266" s="60"/>
      <c r="P266" s="174">
        <f t="shared" si="46"/>
        <v>0</v>
      </c>
      <c r="Q266" s="174">
        <v>0</v>
      </c>
      <c r="R266" s="174">
        <f t="shared" si="47"/>
        <v>0</v>
      </c>
      <c r="S266" s="174">
        <v>0</v>
      </c>
      <c r="T266" s="175">
        <f t="shared" si="48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190</v>
      </c>
      <c r="AT266" s="176" t="s">
        <v>407</v>
      </c>
      <c r="AU266" s="176" t="s">
        <v>151</v>
      </c>
      <c r="AY266" s="16" t="s">
        <v>173</v>
      </c>
      <c r="BE266" s="177">
        <f t="shared" si="49"/>
        <v>0</v>
      </c>
      <c r="BF266" s="177">
        <f t="shared" si="50"/>
        <v>0</v>
      </c>
      <c r="BG266" s="177">
        <f t="shared" si="51"/>
        <v>0</v>
      </c>
      <c r="BH266" s="177">
        <f t="shared" si="52"/>
        <v>0</v>
      </c>
      <c r="BI266" s="177">
        <f t="shared" si="53"/>
        <v>0</v>
      </c>
      <c r="BJ266" s="16" t="s">
        <v>151</v>
      </c>
      <c r="BK266" s="177">
        <f t="shared" si="54"/>
        <v>0</v>
      </c>
      <c r="BL266" s="16" t="s">
        <v>180</v>
      </c>
      <c r="BM266" s="176" t="s">
        <v>1244</v>
      </c>
    </row>
    <row r="267" spans="1:65" s="2" customFormat="1" ht="33" customHeight="1">
      <c r="A267" s="31"/>
      <c r="B267" s="129"/>
      <c r="C267" s="164" t="s">
        <v>406</v>
      </c>
      <c r="D267" s="164" t="s">
        <v>176</v>
      </c>
      <c r="E267" s="165" t="s">
        <v>2608</v>
      </c>
      <c r="F267" s="166" t="s">
        <v>2609</v>
      </c>
      <c r="G267" s="167" t="s">
        <v>245</v>
      </c>
      <c r="H267" s="168">
        <v>4</v>
      </c>
      <c r="I267" s="169"/>
      <c r="J267" s="170">
        <f t="shared" si="45"/>
        <v>0</v>
      </c>
      <c r="K267" s="171"/>
      <c r="L267" s="32"/>
      <c r="M267" s="172" t="s">
        <v>1</v>
      </c>
      <c r="N267" s="173" t="s">
        <v>39</v>
      </c>
      <c r="O267" s="60"/>
      <c r="P267" s="174">
        <f t="shared" si="46"/>
        <v>0</v>
      </c>
      <c r="Q267" s="174">
        <v>0</v>
      </c>
      <c r="R267" s="174">
        <f t="shared" si="47"/>
        <v>0</v>
      </c>
      <c r="S267" s="174">
        <v>0</v>
      </c>
      <c r="T267" s="175">
        <f t="shared" si="48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180</v>
      </c>
      <c r="AT267" s="176" t="s">
        <v>176</v>
      </c>
      <c r="AU267" s="176" t="s">
        <v>151</v>
      </c>
      <c r="AY267" s="16" t="s">
        <v>173</v>
      </c>
      <c r="BE267" s="177">
        <f t="shared" si="49"/>
        <v>0</v>
      </c>
      <c r="BF267" s="177">
        <f t="shared" si="50"/>
        <v>0</v>
      </c>
      <c r="BG267" s="177">
        <f t="shared" si="51"/>
        <v>0</v>
      </c>
      <c r="BH267" s="177">
        <f t="shared" si="52"/>
        <v>0</v>
      </c>
      <c r="BI267" s="177">
        <f t="shared" si="53"/>
        <v>0</v>
      </c>
      <c r="BJ267" s="16" t="s">
        <v>151</v>
      </c>
      <c r="BK267" s="177">
        <f t="shared" si="54"/>
        <v>0</v>
      </c>
      <c r="BL267" s="16" t="s">
        <v>180</v>
      </c>
      <c r="BM267" s="176" t="s">
        <v>1254</v>
      </c>
    </row>
    <row r="268" spans="1:65" s="2" customFormat="1" ht="24.2" customHeight="1">
      <c r="A268" s="31"/>
      <c r="B268" s="129"/>
      <c r="C268" s="183" t="s">
        <v>817</v>
      </c>
      <c r="D268" s="183" t="s">
        <v>407</v>
      </c>
      <c r="E268" s="184" t="s">
        <v>2610</v>
      </c>
      <c r="F268" s="185" t="s">
        <v>2611</v>
      </c>
      <c r="G268" s="186" t="s">
        <v>245</v>
      </c>
      <c r="H268" s="187">
        <v>4</v>
      </c>
      <c r="I268" s="188"/>
      <c r="J268" s="189">
        <f t="shared" si="45"/>
        <v>0</v>
      </c>
      <c r="K268" s="190"/>
      <c r="L268" s="191"/>
      <c r="M268" s="192" t="s">
        <v>1</v>
      </c>
      <c r="N268" s="193" t="s">
        <v>39</v>
      </c>
      <c r="O268" s="60"/>
      <c r="P268" s="174">
        <f t="shared" si="46"/>
        <v>0</v>
      </c>
      <c r="Q268" s="174">
        <v>0</v>
      </c>
      <c r="R268" s="174">
        <f t="shared" si="47"/>
        <v>0</v>
      </c>
      <c r="S268" s="174">
        <v>0</v>
      </c>
      <c r="T268" s="175">
        <f t="shared" si="48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190</v>
      </c>
      <c r="AT268" s="176" t="s">
        <v>407</v>
      </c>
      <c r="AU268" s="176" t="s">
        <v>151</v>
      </c>
      <c r="AY268" s="16" t="s">
        <v>173</v>
      </c>
      <c r="BE268" s="177">
        <f t="shared" si="49"/>
        <v>0</v>
      </c>
      <c r="BF268" s="177">
        <f t="shared" si="50"/>
        <v>0</v>
      </c>
      <c r="BG268" s="177">
        <f t="shared" si="51"/>
        <v>0</v>
      </c>
      <c r="BH268" s="177">
        <f t="shared" si="52"/>
        <v>0</v>
      </c>
      <c r="BI268" s="177">
        <f t="shared" si="53"/>
        <v>0</v>
      </c>
      <c r="BJ268" s="16" t="s">
        <v>151</v>
      </c>
      <c r="BK268" s="177">
        <f t="shared" si="54"/>
        <v>0</v>
      </c>
      <c r="BL268" s="16" t="s">
        <v>180</v>
      </c>
      <c r="BM268" s="176" t="s">
        <v>1263</v>
      </c>
    </row>
    <row r="269" spans="1:65" s="2" customFormat="1" ht="16.5" customHeight="1">
      <c r="A269" s="31"/>
      <c r="B269" s="129"/>
      <c r="C269" s="183" t="s">
        <v>413</v>
      </c>
      <c r="D269" s="183" t="s">
        <v>407</v>
      </c>
      <c r="E269" s="184" t="s">
        <v>2600</v>
      </c>
      <c r="F269" s="185" t="s">
        <v>2601</v>
      </c>
      <c r="G269" s="186" t="s">
        <v>245</v>
      </c>
      <c r="H269" s="187">
        <v>2</v>
      </c>
      <c r="I269" s="188"/>
      <c r="J269" s="189">
        <f t="shared" si="45"/>
        <v>0</v>
      </c>
      <c r="K269" s="190"/>
      <c r="L269" s="191"/>
      <c r="M269" s="192" t="s">
        <v>1</v>
      </c>
      <c r="N269" s="193" t="s">
        <v>39</v>
      </c>
      <c r="O269" s="60"/>
      <c r="P269" s="174">
        <f t="shared" si="46"/>
        <v>0</v>
      </c>
      <c r="Q269" s="174">
        <v>0</v>
      </c>
      <c r="R269" s="174">
        <f t="shared" si="47"/>
        <v>0</v>
      </c>
      <c r="S269" s="174">
        <v>0</v>
      </c>
      <c r="T269" s="175">
        <f t="shared" si="48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76" t="s">
        <v>190</v>
      </c>
      <c r="AT269" s="176" t="s">
        <v>407</v>
      </c>
      <c r="AU269" s="176" t="s">
        <v>151</v>
      </c>
      <c r="AY269" s="16" t="s">
        <v>173</v>
      </c>
      <c r="BE269" s="177">
        <f t="shared" si="49"/>
        <v>0</v>
      </c>
      <c r="BF269" s="177">
        <f t="shared" si="50"/>
        <v>0</v>
      </c>
      <c r="BG269" s="177">
        <f t="shared" si="51"/>
        <v>0</v>
      </c>
      <c r="BH269" s="177">
        <f t="shared" si="52"/>
        <v>0</v>
      </c>
      <c r="BI269" s="177">
        <f t="shared" si="53"/>
        <v>0</v>
      </c>
      <c r="BJ269" s="16" t="s">
        <v>151</v>
      </c>
      <c r="BK269" s="177">
        <f t="shared" si="54"/>
        <v>0</v>
      </c>
      <c r="BL269" s="16" t="s">
        <v>180</v>
      </c>
      <c r="BM269" s="176" t="s">
        <v>835</v>
      </c>
    </row>
    <row r="270" spans="1:65" s="2" customFormat="1" ht="16.5" customHeight="1">
      <c r="A270" s="31"/>
      <c r="B270" s="129"/>
      <c r="C270" s="183" t="s">
        <v>825</v>
      </c>
      <c r="D270" s="183" t="s">
        <v>407</v>
      </c>
      <c r="E270" s="184" t="s">
        <v>2602</v>
      </c>
      <c r="F270" s="185" t="s">
        <v>2603</v>
      </c>
      <c r="G270" s="186" t="s">
        <v>245</v>
      </c>
      <c r="H270" s="187">
        <v>2</v>
      </c>
      <c r="I270" s="188"/>
      <c r="J270" s="189">
        <f t="shared" si="45"/>
        <v>0</v>
      </c>
      <c r="K270" s="190"/>
      <c r="L270" s="191"/>
      <c r="M270" s="192" t="s">
        <v>1</v>
      </c>
      <c r="N270" s="193" t="s">
        <v>39</v>
      </c>
      <c r="O270" s="60"/>
      <c r="P270" s="174">
        <f t="shared" si="46"/>
        <v>0</v>
      </c>
      <c r="Q270" s="174">
        <v>0</v>
      </c>
      <c r="R270" s="174">
        <f t="shared" si="47"/>
        <v>0</v>
      </c>
      <c r="S270" s="174">
        <v>0</v>
      </c>
      <c r="T270" s="175">
        <f t="shared" si="48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76" t="s">
        <v>190</v>
      </c>
      <c r="AT270" s="176" t="s">
        <v>407</v>
      </c>
      <c r="AU270" s="176" t="s">
        <v>151</v>
      </c>
      <c r="AY270" s="16" t="s">
        <v>173</v>
      </c>
      <c r="BE270" s="177">
        <f t="shared" si="49"/>
        <v>0</v>
      </c>
      <c r="BF270" s="177">
        <f t="shared" si="50"/>
        <v>0</v>
      </c>
      <c r="BG270" s="177">
        <f t="shared" si="51"/>
        <v>0</v>
      </c>
      <c r="BH270" s="177">
        <f t="shared" si="52"/>
        <v>0</v>
      </c>
      <c r="BI270" s="177">
        <f t="shared" si="53"/>
        <v>0</v>
      </c>
      <c r="BJ270" s="16" t="s">
        <v>151</v>
      </c>
      <c r="BK270" s="177">
        <f t="shared" si="54"/>
        <v>0</v>
      </c>
      <c r="BL270" s="16" t="s">
        <v>180</v>
      </c>
      <c r="BM270" s="176" t="s">
        <v>838</v>
      </c>
    </row>
    <row r="271" spans="1:65" s="12" customFormat="1" ht="22.9" customHeight="1">
      <c r="B271" s="151"/>
      <c r="D271" s="152" t="s">
        <v>72</v>
      </c>
      <c r="E271" s="162" t="s">
        <v>2660</v>
      </c>
      <c r="F271" s="162" t="s">
        <v>2661</v>
      </c>
      <c r="I271" s="154"/>
      <c r="J271" s="163">
        <f>BK271</f>
        <v>0</v>
      </c>
      <c r="L271" s="151"/>
      <c r="M271" s="156"/>
      <c r="N271" s="157"/>
      <c r="O271" s="157"/>
      <c r="P271" s="158">
        <f>SUM(P272:P283)</f>
        <v>0</v>
      </c>
      <c r="Q271" s="157"/>
      <c r="R271" s="158">
        <f>SUM(R272:R283)</f>
        <v>0</v>
      </c>
      <c r="S271" s="157"/>
      <c r="T271" s="159">
        <f>SUM(T272:T283)</f>
        <v>0</v>
      </c>
      <c r="AR271" s="152" t="s">
        <v>81</v>
      </c>
      <c r="AT271" s="160" t="s">
        <v>72</v>
      </c>
      <c r="AU271" s="160" t="s">
        <v>81</v>
      </c>
      <c r="AY271" s="152" t="s">
        <v>173</v>
      </c>
      <c r="BK271" s="161">
        <f>SUM(BK272:BK283)</f>
        <v>0</v>
      </c>
    </row>
    <row r="272" spans="1:65" s="2" customFormat="1" ht="33" customHeight="1">
      <c r="A272" s="31"/>
      <c r="B272" s="129"/>
      <c r="C272" s="164" t="s">
        <v>588</v>
      </c>
      <c r="D272" s="164" t="s">
        <v>176</v>
      </c>
      <c r="E272" s="165" t="s">
        <v>2634</v>
      </c>
      <c r="F272" s="166" t="s">
        <v>2635</v>
      </c>
      <c r="G272" s="167" t="s">
        <v>245</v>
      </c>
      <c r="H272" s="168">
        <v>1</v>
      </c>
      <c r="I272" s="169"/>
      <c r="J272" s="170">
        <f t="shared" ref="J272:J283" si="55">ROUND(I272*H272,2)</f>
        <v>0</v>
      </c>
      <c r="K272" s="171"/>
      <c r="L272" s="32"/>
      <c r="M272" s="172" t="s">
        <v>1</v>
      </c>
      <c r="N272" s="173" t="s">
        <v>39</v>
      </c>
      <c r="O272" s="60"/>
      <c r="P272" s="174">
        <f t="shared" ref="P272:P283" si="56">O272*H272</f>
        <v>0</v>
      </c>
      <c r="Q272" s="174">
        <v>0</v>
      </c>
      <c r="R272" s="174">
        <f t="shared" ref="R272:R283" si="57">Q272*H272</f>
        <v>0</v>
      </c>
      <c r="S272" s="174">
        <v>0</v>
      </c>
      <c r="T272" s="175">
        <f t="shared" ref="T272:T283" si="58"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180</v>
      </c>
      <c r="AT272" s="176" t="s">
        <v>176</v>
      </c>
      <c r="AU272" s="176" t="s">
        <v>151</v>
      </c>
      <c r="AY272" s="16" t="s">
        <v>173</v>
      </c>
      <c r="BE272" s="177">
        <f t="shared" ref="BE272:BE283" si="59">IF(N272="základná",J272,0)</f>
        <v>0</v>
      </c>
      <c r="BF272" s="177">
        <f t="shared" ref="BF272:BF283" si="60">IF(N272="znížená",J272,0)</f>
        <v>0</v>
      </c>
      <c r="BG272" s="177">
        <f t="shared" ref="BG272:BG283" si="61">IF(N272="zákl. prenesená",J272,0)</f>
        <v>0</v>
      </c>
      <c r="BH272" s="177">
        <f t="shared" ref="BH272:BH283" si="62">IF(N272="zníž. prenesená",J272,0)</f>
        <v>0</v>
      </c>
      <c r="BI272" s="177">
        <f t="shared" ref="BI272:BI283" si="63">IF(N272="nulová",J272,0)</f>
        <v>0</v>
      </c>
      <c r="BJ272" s="16" t="s">
        <v>151</v>
      </c>
      <c r="BK272" s="177">
        <f t="shared" ref="BK272:BK283" si="64">ROUND(I272*H272,2)</f>
        <v>0</v>
      </c>
      <c r="BL272" s="16" t="s">
        <v>180</v>
      </c>
      <c r="BM272" s="176" t="s">
        <v>842</v>
      </c>
    </row>
    <row r="273" spans="1:65" s="2" customFormat="1" ht="44.25" customHeight="1">
      <c r="A273" s="31"/>
      <c r="B273" s="129"/>
      <c r="C273" s="183" t="s">
        <v>832</v>
      </c>
      <c r="D273" s="183" t="s">
        <v>407</v>
      </c>
      <c r="E273" s="184" t="s">
        <v>2654</v>
      </c>
      <c r="F273" s="185" t="s">
        <v>2655</v>
      </c>
      <c r="G273" s="186" t="s">
        <v>245</v>
      </c>
      <c r="H273" s="187">
        <v>1</v>
      </c>
      <c r="I273" s="188"/>
      <c r="J273" s="189">
        <f t="shared" si="55"/>
        <v>0</v>
      </c>
      <c r="K273" s="190"/>
      <c r="L273" s="191"/>
      <c r="M273" s="192" t="s">
        <v>1</v>
      </c>
      <c r="N273" s="193" t="s">
        <v>39</v>
      </c>
      <c r="O273" s="60"/>
      <c r="P273" s="174">
        <f t="shared" si="56"/>
        <v>0</v>
      </c>
      <c r="Q273" s="174">
        <v>0</v>
      </c>
      <c r="R273" s="174">
        <f t="shared" si="57"/>
        <v>0</v>
      </c>
      <c r="S273" s="174">
        <v>0</v>
      </c>
      <c r="T273" s="175">
        <f t="shared" si="58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76" t="s">
        <v>190</v>
      </c>
      <c r="AT273" s="176" t="s">
        <v>407</v>
      </c>
      <c r="AU273" s="176" t="s">
        <v>151</v>
      </c>
      <c r="AY273" s="16" t="s">
        <v>173</v>
      </c>
      <c r="BE273" s="177">
        <f t="shared" si="59"/>
        <v>0</v>
      </c>
      <c r="BF273" s="177">
        <f t="shared" si="60"/>
        <v>0</v>
      </c>
      <c r="BG273" s="177">
        <f t="shared" si="61"/>
        <v>0</v>
      </c>
      <c r="BH273" s="177">
        <f t="shared" si="62"/>
        <v>0</v>
      </c>
      <c r="BI273" s="177">
        <f t="shared" si="63"/>
        <v>0</v>
      </c>
      <c r="BJ273" s="16" t="s">
        <v>151</v>
      </c>
      <c r="BK273" s="177">
        <f t="shared" si="64"/>
        <v>0</v>
      </c>
      <c r="BL273" s="16" t="s">
        <v>180</v>
      </c>
      <c r="BM273" s="176" t="s">
        <v>845</v>
      </c>
    </row>
    <row r="274" spans="1:65" s="2" customFormat="1" ht="16.5" customHeight="1">
      <c r="A274" s="31"/>
      <c r="B274" s="129"/>
      <c r="C274" s="164" t="s">
        <v>599</v>
      </c>
      <c r="D274" s="164" t="s">
        <v>176</v>
      </c>
      <c r="E274" s="165" t="s">
        <v>2656</v>
      </c>
      <c r="F274" s="166" t="s">
        <v>2657</v>
      </c>
      <c r="G274" s="167" t="s">
        <v>245</v>
      </c>
      <c r="H274" s="168">
        <v>6</v>
      </c>
      <c r="I274" s="169"/>
      <c r="J274" s="170">
        <f t="shared" si="55"/>
        <v>0</v>
      </c>
      <c r="K274" s="171"/>
      <c r="L274" s="32"/>
      <c r="M274" s="172" t="s">
        <v>1</v>
      </c>
      <c r="N274" s="173" t="s">
        <v>39</v>
      </c>
      <c r="O274" s="60"/>
      <c r="P274" s="174">
        <f t="shared" si="56"/>
        <v>0</v>
      </c>
      <c r="Q274" s="174">
        <v>0</v>
      </c>
      <c r="R274" s="174">
        <f t="shared" si="57"/>
        <v>0</v>
      </c>
      <c r="S274" s="174">
        <v>0</v>
      </c>
      <c r="T274" s="175">
        <f t="shared" si="58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76" t="s">
        <v>180</v>
      </c>
      <c r="AT274" s="176" t="s">
        <v>176</v>
      </c>
      <c r="AU274" s="176" t="s">
        <v>151</v>
      </c>
      <c r="AY274" s="16" t="s">
        <v>173</v>
      </c>
      <c r="BE274" s="177">
        <f t="shared" si="59"/>
        <v>0</v>
      </c>
      <c r="BF274" s="177">
        <f t="shared" si="60"/>
        <v>0</v>
      </c>
      <c r="BG274" s="177">
        <f t="shared" si="61"/>
        <v>0</v>
      </c>
      <c r="BH274" s="177">
        <f t="shared" si="62"/>
        <v>0</v>
      </c>
      <c r="BI274" s="177">
        <f t="shared" si="63"/>
        <v>0</v>
      </c>
      <c r="BJ274" s="16" t="s">
        <v>151</v>
      </c>
      <c r="BK274" s="177">
        <f t="shared" si="64"/>
        <v>0</v>
      </c>
      <c r="BL274" s="16" t="s">
        <v>180</v>
      </c>
      <c r="BM274" s="176" t="s">
        <v>850</v>
      </c>
    </row>
    <row r="275" spans="1:65" s="2" customFormat="1" ht="21.75" customHeight="1">
      <c r="A275" s="31"/>
      <c r="B275" s="129"/>
      <c r="C275" s="183" t="s">
        <v>839</v>
      </c>
      <c r="D275" s="183" t="s">
        <v>407</v>
      </c>
      <c r="E275" s="184" t="s">
        <v>2658</v>
      </c>
      <c r="F275" s="185" t="s">
        <v>2659</v>
      </c>
      <c r="G275" s="186" t="s">
        <v>245</v>
      </c>
      <c r="H275" s="187">
        <v>6</v>
      </c>
      <c r="I275" s="188"/>
      <c r="J275" s="189">
        <f t="shared" si="55"/>
        <v>0</v>
      </c>
      <c r="K275" s="190"/>
      <c r="L275" s="191"/>
      <c r="M275" s="192" t="s">
        <v>1</v>
      </c>
      <c r="N275" s="193" t="s">
        <v>39</v>
      </c>
      <c r="O275" s="60"/>
      <c r="P275" s="174">
        <f t="shared" si="56"/>
        <v>0</v>
      </c>
      <c r="Q275" s="174">
        <v>0</v>
      </c>
      <c r="R275" s="174">
        <f t="shared" si="57"/>
        <v>0</v>
      </c>
      <c r="S275" s="174">
        <v>0</v>
      </c>
      <c r="T275" s="175">
        <f t="shared" si="58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76" t="s">
        <v>190</v>
      </c>
      <c r="AT275" s="176" t="s">
        <v>407</v>
      </c>
      <c r="AU275" s="176" t="s">
        <v>151</v>
      </c>
      <c r="AY275" s="16" t="s">
        <v>173</v>
      </c>
      <c r="BE275" s="177">
        <f t="shared" si="59"/>
        <v>0</v>
      </c>
      <c r="BF275" s="177">
        <f t="shared" si="60"/>
        <v>0</v>
      </c>
      <c r="BG275" s="177">
        <f t="shared" si="61"/>
        <v>0</v>
      </c>
      <c r="BH275" s="177">
        <f t="shared" si="62"/>
        <v>0</v>
      </c>
      <c r="BI275" s="177">
        <f t="shared" si="63"/>
        <v>0</v>
      </c>
      <c r="BJ275" s="16" t="s">
        <v>151</v>
      </c>
      <c r="BK275" s="177">
        <f t="shared" si="64"/>
        <v>0</v>
      </c>
      <c r="BL275" s="16" t="s">
        <v>180</v>
      </c>
      <c r="BM275" s="176" t="s">
        <v>853</v>
      </c>
    </row>
    <row r="276" spans="1:65" s="2" customFormat="1" ht="33" customHeight="1">
      <c r="A276" s="31"/>
      <c r="B276" s="129"/>
      <c r="C276" s="164" t="s">
        <v>603</v>
      </c>
      <c r="D276" s="164" t="s">
        <v>176</v>
      </c>
      <c r="E276" s="165" t="s">
        <v>2596</v>
      </c>
      <c r="F276" s="166" t="s">
        <v>2597</v>
      </c>
      <c r="G276" s="167" t="s">
        <v>245</v>
      </c>
      <c r="H276" s="168">
        <v>4</v>
      </c>
      <c r="I276" s="169"/>
      <c r="J276" s="170">
        <f t="shared" si="55"/>
        <v>0</v>
      </c>
      <c r="K276" s="171"/>
      <c r="L276" s="32"/>
      <c r="M276" s="172" t="s">
        <v>1</v>
      </c>
      <c r="N276" s="173" t="s">
        <v>39</v>
      </c>
      <c r="O276" s="60"/>
      <c r="P276" s="174">
        <f t="shared" si="56"/>
        <v>0</v>
      </c>
      <c r="Q276" s="174">
        <v>0</v>
      </c>
      <c r="R276" s="174">
        <f t="shared" si="57"/>
        <v>0</v>
      </c>
      <c r="S276" s="174">
        <v>0</v>
      </c>
      <c r="T276" s="175">
        <f t="shared" si="58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180</v>
      </c>
      <c r="AT276" s="176" t="s">
        <v>176</v>
      </c>
      <c r="AU276" s="176" t="s">
        <v>151</v>
      </c>
      <c r="AY276" s="16" t="s">
        <v>173</v>
      </c>
      <c r="BE276" s="177">
        <f t="shared" si="59"/>
        <v>0</v>
      </c>
      <c r="BF276" s="177">
        <f t="shared" si="60"/>
        <v>0</v>
      </c>
      <c r="BG276" s="177">
        <f t="shared" si="61"/>
        <v>0</v>
      </c>
      <c r="BH276" s="177">
        <f t="shared" si="62"/>
        <v>0</v>
      </c>
      <c r="BI276" s="177">
        <f t="shared" si="63"/>
        <v>0</v>
      </c>
      <c r="BJ276" s="16" t="s">
        <v>151</v>
      </c>
      <c r="BK276" s="177">
        <f t="shared" si="64"/>
        <v>0</v>
      </c>
      <c r="BL276" s="16" t="s">
        <v>180</v>
      </c>
      <c r="BM276" s="176" t="s">
        <v>857</v>
      </c>
    </row>
    <row r="277" spans="1:65" s="2" customFormat="1" ht="24.2" customHeight="1">
      <c r="A277" s="31"/>
      <c r="B277" s="129"/>
      <c r="C277" s="183" t="s">
        <v>847</v>
      </c>
      <c r="D277" s="183" t="s">
        <v>407</v>
      </c>
      <c r="E277" s="184" t="s">
        <v>2598</v>
      </c>
      <c r="F277" s="185" t="s">
        <v>2599</v>
      </c>
      <c r="G277" s="186" t="s">
        <v>245</v>
      </c>
      <c r="H277" s="187">
        <v>4</v>
      </c>
      <c r="I277" s="188"/>
      <c r="J277" s="189">
        <f t="shared" si="55"/>
        <v>0</v>
      </c>
      <c r="K277" s="190"/>
      <c r="L277" s="191"/>
      <c r="M277" s="192" t="s">
        <v>1</v>
      </c>
      <c r="N277" s="193" t="s">
        <v>39</v>
      </c>
      <c r="O277" s="60"/>
      <c r="P277" s="174">
        <f t="shared" si="56"/>
        <v>0</v>
      </c>
      <c r="Q277" s="174">
        <v>0</v>
      </c>
      <c r="R277" s="174">
        <f t="shared" si="57"/>
        <v>0</v>
      </c>
      <c r="S277" s="174">
        <v>0</v>
      </c>
      <c r="T277" s="175">
        <f t="shared" si="58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76" t="s">
        <v>190</v>
      </c>
      <c r="AT277" s="176" t="s">
        <v>407</v>
      </c>
      <c r="AU277" s="176" t="s">
        <v>151</v>
      </c>
      <c r="AY277" s="16" t="s">
        <v>173</v>
      </c>
      <c r="BE277" s="177">
        <f t="shared" si="59"/>
        <v>0</v>
      </c>
      <c r="BF277" s="177">
        <f t="shared" si="60"/>
        <v>0</v>
      </c>
      <c r="BG277" s="177">
        <f t="shared" si="61"/>
        <v>0</v>
      </c>
      <c r="BH277" s="177">
        <f t="shared" si="62"/>
        <v>0</v>
      </c>
      <c r="BI277" s="177">
        <f t="shared" si="63"/>
        <v>0</v>
      </c>
      <c r="BJ277" s="16" t="s">
        <v>151</v>
      </c>
      <c r="BK277" s="177">
        <f t="shared" si="64"/>
        <v>0</v>
      </c>
      <c r="BL277" s="16" t="s">
        <v>180</v>
      </c>
      <c r="BM277" s="176" t="s">
        <v>865</v>
      </c>
    </row>
    <row r="278" spans="1:65" s="2" customFormat="1" ht="16.5" customHeight="1">
      <c r="A278" s="31"/>
      <c r="B278" s="129"/>
      <c r="C278" s="183" t="s">
        <v>610</v>
      </c>
      <c r="D278" s="183" t="s">
        <v>407</v>
      </c>
      <c r="E278" s="184" t="s">
        <v>2600</v>
      </c>
      <c r="F278" s="185" t="s">
        <v>2601</v>
      </c>
      <c r="G278" s="186" t="s">
        <v>245</v>
      </c>
      <c r="H278" s="187">
        <v>2</v>
      </c>
      <c r="I278" s="188"/>
      <c r="J278" s="189">
        <f t="shared" si="55"/>
        <v>0</v>
      </c>
      <c r="K278" s="190"/>
      <c r="L278" s="191"/>
      <c r="M278" s="192" t="s">
        <v>1</v>
      </c>
      <c r="N278" s="193" t="s">
        <v>39</v>
      </c>
      <c r="O278" s="60"/>
      <c r="P278" s="174">
        <f t="shared" si="56"/>
        <v>0</v>
      </c>
      <c r="Q278" s="174">
        <v>0</v>
      </c>
      <c r="R278" s="174">
        <f t="shared" si="57"/>
        <v>0</v>
      </c>
      <c r="S278" s="174">
        <v>0</v>
      </c>
      <c r="T278" s="175">
        <f t="shared" si="58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76" t="s">
        <v>190</v>
      </c>
      <c r="AT278" s="176" t="s">
        <v>407</v>
      </c>
      <c r="AU278" s="176" t="s">
        <v>151</v>
      </c>
      <c r="AY278" s="16" t="s">
        <v>173</v>
      </c>
      <c r="BE278" s="177">
        <f t="shared" si="59"/>
        <v>0</v>
      </c>
      <c r="BF278" s="177">
        <f t="shared" si="60"/>
        <v>0</v>
      </c>
      <c r="BG278" s="177">
        <f t="shared" si="61"/>
        <v>0</v>
      </c>
      <c r="BH278" s="177">
        <f t="shared" si="62"/>
        <v>0</v>
      </c>
      <c r="BI278" s="177">
        <f t="shared" si="63"/>
        <v>0</v>
      </c>
      <c r="BJ278" s="16" t="s">
        <v>151</v>
      </c>
      <c r="BK278" s="177">
        <f t="shared" si="64"/>
        <v>0</v>
      </c>
      <c r="BL278" s="16" t="s">
        <v>180</v>
      </c>
      <c r="BM278" s="176" t="s">
        <v>868</v>
      </c>
    </row>
    <row r="279" spans="1:65" s="2" customFormat="1" ht="16.5" customHeight="1">
      <c r="A279" s="31"/>
      <c r="B279" s="129"/>
      <c r="C279" s="183" t="s">
        <v>854</v>
      </c>
      <c r="D279" s="183" t="s">
        <v>407</v>
      </c>
      <c r="E279" s="184" t="s">
        <v>2602</v>
      </c>
      <c r="F279" s="185" t="s">
        <v>2603</v>
      </c>
      <c r="G279" s="186" t="s">
        <v>245</v>
      </c>
      <c r="H279" s="187">
        <v>2</v>
      </c>
      <c r="I279" s="188"/>
      <c r="J279" s="189">
        <f t="shared" si="55"/>
        <v>0</v>
      </c>
      <c r="K279" s="190"/>
      <c r="L279" s="191"/>
      <c r="M279" s="192" t="s">
        <v>1</v>
      </c>
      <c r="N279" s="193" t="s">
        <v>39</v>
      </c>
      <c r="O279" s="60"/>
      <c r="P279" s="174">
        <f t="shared" si="56"/>
        <v>0</v>
      </c>
      <c r="Q279" s="174">
        <v>0</v>
      </c>
      <c r="R279" s="174">
        <f t="shared" si="57"/>
        <v>0</v>
      </c>
      <c r="S279" s="174">
        <v>0</v>
      </c>
      <c r="T279" s="175">
        <f t="shared" si="58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76" t="s">
        <v>190</v>
      </c>
      <c r="AT279" s="176" t="s">
        <v>407</v>
      </c>
      <c r="AU279" s="176" t="s">
        <v>151</v>
      </c>
      <c r="AY279" s="16" t="s">
        <v>173</v>
      </c>
      <c r="BE279" s="177">
        <f t="shared" si="59"/>
        <v>0</v>
      </c>
      <c r="BF279" s="177">
        <f t="shared" si="60"/>
        <v>0</v>
      </c>
      <c r="BG279" s="177">
        <f t="shared" si="61"/>
        <v>0</v>
      </c>
      <c r="BH279" s="177">
        <f t="shared" si="62"/>
        <v>0</v>
      </c>
      <c r="BI279" s="177">
        <f t="shared" si="63"/>
        <v>0</v>
      </c>
      <c r="BJ279" s="16" t="s">
        <v>151</v>
      </c>
      <c r="BK279" s="177">
        <f t="shared" si="64"/>
        <v>0</v>
      </c>
      <c r="BL279" s="16" t="s">
        <v>180</v>
      </c>
      <c r="BM279" s="176" t="s">
        <v>872</v>
      </c>
    </row>
    <row r="280" spans="1:65" s="2" customFormat="1" ht="33" customHeight="1">
      <c r="A280" s="31"/>
      <c r="B280" s="129"/>
      <c r="C280" s="164" t="s">
        <v>620</v>
      </c>
      <c r="D280" s="164" t="s">
        <v>176</v>
      </c>
      <c r="E280" s="165" t="s">
        <v>2608</v>
      </c>
      <c r="F280" s="166" t="s">
        <v>2609</v>
      </c>
      <c r="G280" s="167" t="s">
        <v>245</v>
      </c>
      <c r="H280" s="168">
        <v>4</v>
      </c>
      <c r="I280" s="169"/>
      <c r="J280" s="170">
        <f t="shared" si="55"/>
        <v>0</v>
      </c>
      <c r="K280" s="171"/>
      <c r="L280" s="32"/>
      <c r="M280" s="172" t="s">
        <v>1</v>
      </c>
      <c r="N280" s="173" t="s">
        <v>39</v>
      </c>
      <c r="O280" s="60"/>
      <c r="P280" s="174">
        <f t="shared" si="56"/>
        <v>0</v>
      </c>
      <c r="Q280" s="174">
        <v>0</v>
      </c>
      <c r="R280" s="174">
        <f t="shared" si="57"/>
        <v>0</v>
      </c>
      <c r="S280" s="174">
        <v>0</v>
      </c>
      <c r="T280" s="175">
        <f t="shared" si="58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76" t="s">
        <v>180</v>
      </c>
      <c r="AT280" s="176" t="s">
        <v>176</v>
      </c>
      <c r="AU280" s="176" t="s">
        <v>151</v>
      </c>
      <c r="AY280" s="16" t="s">
        <v>173</v>
      </c>
      <c r="BE280" s="177">
        <f t="shared" si="59"/>
        <v>0</v>
      </c>
      <c r="BF280" s="177">
        <f t="shared" si="60"/>
        <v>0</v>
      </c>
      <c r="BG280" s="177">
        <f t="shared" si="61"/>
        <v>0</v>
      </c>
      <c r="BH280" s="177">
        <f t="shared" si="62"/>
        <v>0</v>
      </c>
      <c r="BI280" s="177">
        <f t="shared" si="63"/>
        <v>0</v>
      </c>
      <c r="BJ280" s="16" t="s">
        <v>151</v>
      </c>
      <c r="BK280" s="177">
        <f t="shared" si="64"/>
        <v>0</v>
      </c>
      <c r="BL280" s="16" t="s">
        <v>180</v>
      </c>
      <c r="BM280" s="176" t="s">
        <v>876</v>
      </c>
    </row>
    <row r="281" spans="1:65" s="2" customFormat="1" ht="24.2" customHeight="1">
      <c r="A281" s="31"/>
      <c r="B281" s="129"/>
      <c r="C281" s="183" t="s">
        <v>862</v>
      </c>
      <c r="D281" s="183" t="s">
        <v>407</v>
      </c>
      <c r="E281" s="184" t="s">
        <v>2610</v>
      </c>
      <c r="F281" s="185" t="s">
        <v>2611</v>
      </c>
      <c r="G281" s="186" t="s">
        <v>245</v>
      </c>
      <c r="H281" s="187">
        <v>4</v>
      </c>
      <c r="I281" s="188"/>
      <c r="J281" s="189">
        <f t="shared" si="55"/>
        <v>0</v>
      </c>
      <c r="K281" s="190"/>
      <c r="L281" s="191"/>
      <c r="M281" s="192" t="s">
        <v>1</v>
      </c>
      <c r="N281" s="193" t="s">
        <v>39</v>
      </c>
      <c r="O281" s="60"/>
      <c r="P281" s="174">
        <f t="shared" si="56"/>
        <v>0</v>
      </c>
      <c r="Q281" s="174">
        <v>0</v>
      </c>
      <c r="R281" s="174">
        <f t="shared" si="57"/>
        <v>0</v>
      </c>
      <c r="S281" s="174">
        <v>0</v>
      </c>
      <c r="T281" s="175">
        <f t="shared" si="58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190</v>
      </c>
      <c r="AT281" s="176" t="s">
        <v>407</v>
      </c>
      <c r="AU281" s="176" t="s">
        <v>151</v>
      </c>
      <c r="AY281" s="16" t="s">
        <v>173</v>
      </c>
      <c r="BE281" s="177">
        <f t="shared" si="59"/>
        <v>0</v>
      </c>
      <c r="BF281" s="177">
        <f t="shared" si="60"/>
        <v>0</v>
      </c>
      <c r="BG281" s="177">
        <f t="shared" si="61"/>
        <v>0</v>
      </c>
      <c r="BH281" s="177">
        <f t="shared" si="62"/>
        <v>0</v>
      </c>
      <c r="BI281" s="177">
        <f t="shared" si="63"/>
        <v>0</v>
      </c>
      <c r="BJ281" s="16" t="s">
        <v>151</v>
      </c>
      <c r="BK281" s="177">
        <f t="shared" si="64"/>
        <v>0</v>
      </c>
      <c r="BL281" s="16" t="s">
        <v>180</v>
      </c>
      <c r="BM281" s="176" t="s">
        <v>884</v>
      </c>
    </row>
    <row r="282" spans="1:65" s="2" customFormat="1" ht="16.5" customHeight="1">
      <c r="A282" s="31"/>
      <c r="B282" s="129"/>
      <c r="C282" s="183" t="s">
        <v>624</v>
      </c>
      <c r="D282" s="183" t="s">
        <v>407</v>
      </c>
      <c r="E282" s="184" t="s">
        <v>2600</v>
      </c>
      <c r="F282" s="185" t="s">
        <v>2601</v>
      </c>
      <c r="G282" s="186" t="s">
        <v>245</v>
      </c>
      <c r="H282" s="187">
        <v>2</v>
      </c>
      <c r="I282" s="188"/>
      <c r="J282" s="189">
        <f t="shared" si="55"/>
        <v>0</v>
      </c>
      <c r="K282" s="190"/>
      <c r="L282" s="191"/>
      <c r="M282" s="192" t="s">
        <v>1</v>
      </c>
      <c r="N282" s="193" t="s">
        <v>39</v>
      </c>
      <c r="O282" s="60"/>
      <c r="P282" s="174">
        <f t="shared" si="56"/>
        <v>0</v>
      </c>
      <c r="Q282" s="174">
        <v>0</v>
      </c>
      <c r="R282" s="174">
        <f t="shared" si="57"/>
        <v>0</v>
      </c>
      <c r="S282" s="174">
        <v>0</v>
      </c>
      <c r="T282" s="175">
        <f t="shared" si="58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190</v>
      </c>
      <c r="AT282" s="176" t="s">
        <v>407</v>
      </c>
      <c r="AU282" s="176" t="s">
        <v>151</v>
      </c>
      <c r="AY282" s="16" t="s">
        <v>173</v>
      </c>
      <c r="BE282" s="177">
        <f t="shared" si="59"/>
        <v>0</v>
      </c>
      <c r="BF282" s="177">
        <f t="shared" si="60"/>
        <v>0</v>
      </c>
      <c r="BG282" s="177">
        <f t="shared" si="61"/>
        <v>0</v>
      </c>
      <c r="BH282" s="177">
        <f t="shared" si="62"/>
        <v>0</v>
      </c>
      <c r="BI282" s="177">
        <f t="shared" si="63"/>
        <v>0</v>
      </c>
      <c r="BJ282" s="16" t="s">
        <v>151</v>
      </c>
      <c r="BK282" s="177">
        <f t="shared" si="64"/>
        <v>0</v>
      </c>
      <c r="BL282" s="16" t="s">
        <v>180</v>
      </c>
      <c r="BM282" s="176" t="s">
        <v>888</v>
      </c>
    </row>
    <row r="283" spans="1:65" s="2" customFormat="1" ht="16.5" customHeight="1">
      <c r="A283" s="31"/>
      <c r="B283" s="129"/>
      <c r="C283" s="183" t="s">
        <v>869</v>
      </c>
      <c r="D283" s="183" t="s">
        <v>407</v>
      </c>
      <c r="E283" s="184" t="s">
        <v>2602</v>
      </c>
      <c r="F283" s="185" t="s">
        <v>2603</v>
      </c>
      <c r="G283" s="186" t="s">
        <v>245</v>
      </c>
      <c r="H283" s="187">
        <v>2</v>
      </c>
      <c r="I283" s="188"/>
      <c r="J283" s="189">
        <f t="shared" si="55"/>
        <v>0</v>
      </c>
      <c r="K283" s="190"/>
      <c r="L283" s="191"/>
      <c r="M283" s="192" t="s">
        <v>1</v>
      </c>
      <c r="N283" s="193" t="s">
        <v>39</v>
      </c>
      <c r="O283" s="60"/>
      <c r="P283" s="174">
        <f t="shared" si="56"/>
        <v>0</v>
      </c>
      <c r="Q283" s="174">
        <v>0</v>
      </c>
      <c r="R283" s="174">
        <f t="shared" si="57"/>
        <v>0</v>
      </c>
      <c r="S283" s="174">
        <v>0</v>
      </c>
      <c r="T283" s="175">
        <f t="shared" si="58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190</v>
      </c>
      <c r="AT283" s="176" t="s">
        <v>407</v>
      </c>
      <c r="AU283" s="176" t="s">
        <v>151</v>
      </c>
      <c r="AY283" s="16" t="s">
        <v>173</v>
      </c>
      <c r="BE283" s="177">
        <f t="shared" si="59"/>
        <v>0</v>
      </c>
      <c r="BF283" s="177">
        <f t="shared" si="60"/>
        <v>0</v>
      </c>
      <c r="BG283" s="177">
        <f t="shared" si="61"/>
        <v>0</v>
      </c>
      <c r="BH283" s="177">
        <f t="shared" si="62"/>
        <v>0</v>
      </c>
      <c r="BI283" s="177">
        <f t="shared" si="63"/>
        <v>0</v>
      </c>
      <c r="BJ283" s="16" t="s">
        <v>151</v>
      </c>
      <c r="BK283" s="177">
        <f t="shared" si="64"/>
        <v>0</v>
      </c>
      <c r="BL283" s="16" t="s">
        <v>180</v>
      </c>
      <c r="BM283" s="176" t="s">
        <v>892</v>
      </c>
    </row>
    <row r="284" spans="1:65" s="12" customFormat="1" ht="22.9" customHeight="1">
      <c r="B284" s="151"/>
      <c r="D284" s="152" t="s">
        <v>72</v>
      </c>
      <c r="E284" s="162" t="s">
        <v>2662</v>
      </c>
      <c r="F284" s="162" t="s">
        <v>2663</v>
      </c>
      <c r="I284" s="154"/>
      <c r="J284" s="163">
        <f>BK284</f>
        <v>0</v>
      </c>
      <c r="L284" s="151"/>
      <c r="M284" s="156"/>
      <c r="N284" s="157"/>
      <c r="O284" s="157"/>
      <c r="P284" s="158">
        <f>P285+SUM(P286:P297)</f>
        <v>0</v>
      </c>
      <c r="Q284" s="157"/>
      <c r="R284" s="158">
        <f>R285+SUM(R286:R297)</f>
        <v>0</v>
      </c>
      <c r="S284" s="157"/>
      <c r="T284" s="159">
        <f>T285+SUM(T286:T297)</f>
        <v>0</v>
      </c>
      <c r="AR284" s="152" t="s">
        <v>81</v>
      </c>
      <c r="AT284" s="160" t="s">
        <v>72</v>
      </c>
      <c r="AU284" s="160" t="s">
        <v>81</v>
      </c>
      <c r="AY284" s="152" t="s">
        <v>173</v>
      </c>
      <c r="BK284" s="161">
        <f>BK285+SUM(BK286:BK297)</f>
        <v>0</v>
      </c>
    </row>
    <row r="285" spans="1:65" s="2" customFormat="1" ht="33" customHeight="1">
      <c r="A285" s="31"/>
      <c r="B285" s="129"/>
      <c r="C285" s="164" t="s">
        <v>873</v>
      </c>
      <c r="D285" s="164" t="s">
        <v>176</v>
      </c>
      <c r="E285" s="165" t="s">
        <v>2634</v>
      </c>
      <c r="F285" s="166" t="s">
        <v>2635</v>
      </c>
      <c r="G285" s="167" t="s">
        <v>245</v>
      </c>
      <c r="H285" s="168">
        <v>1</v>
      </c>
      <c r="I285" s="169"/>
      <c r="J285" s="170">
        <f t="shared" ref="J285:J296" si="65">ROUND(I285*H285,2)</f>
        <v>0</v>
      </c>
      <c r="K285" s="171"/>
      <c r="L285" s="32"/>
      <c r="M285" s="172" t="s">
        <v>1</v>
      </c>
      <c r="N285" s="173" t="s">
        <v>39</v>
      </c>
      <c r="O285" s="60"/>
      <c r="P285" s="174">
        <f t="shared" ref="P285:P296" si="66">O285*H285</f>
        <v>0</v>
      </c>
      <c r="Q285" s="174">
        <v>0</v>
      </c>
      <c r="R285" s="174">
        <f t="shared" ref="R285:R296" si="67">Q285*H285</f>
        <v>0</v>
      </c>
      <c r="S285" s="174">
        <v>0</v>
      </c>
      <c r="T285" s="175">
        <f t="shared" ref="T285:T296" si="68"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180</v>
      </c>
      <c r="AT285" s="176" t="s">
        <v>176</v>
      </c>
      <c r="AU285" s="176" t="s">
        <v>151</v>
      </c>
      <c r="AY285" s="16" t="s">
        <v>173</v>
      </c>
      <c r="BE285" s="177">
        <f t="shared" ref="BE285:BE296" si="69">IF(N285="základná",J285,0)</f>
        <v>0</v>
      </c>
      <c r="BF285" s="177">
        <f t="shared" ref="BF285:BF296" si="70">IF(N285="znížená",J285,0)</f>
        <v>0</v>
      </c>
      <c r="BG285" s="177">
        <f t="shared" ref="BG285:BG296" si="71">IF(N285="zákl. prenesená",J285,0)</f>
        <v>0</v>
      </c>
      <c r="BH285" s="177">
        <f t="shared" ref="BH285:BH296" si="72">IF(N285="zníž. prenesená",J285,0)</f>
        <v>0</v>
      </c>
      <c r="BI285" s="177">
        <f t="shared" ref="BI285:BI296" si="73">IF(N285="nulová",J285,0)</f>
        <v>0</v>
      </c>
      <c r="BJ285" s="16" t="s">
        <v>151</v>
      </c>
      <c r="BK285" s="177">
        <f t="shared" ref="BK285:BK296" si="74">ROUND(I285*H285,2)</f>
        <v>0</v>
      </c>
      <c r="BL285" s="16" t="s">
        <v>180</v>
      </c>
      <c r="BM285" s="176" t="s">
        <v>896</v>
      </c>
    </row>
    <row r="286" spans="1:65" s="2" customFormat="1" ht="44.25" customHeight="1">
      <c r="A286" s="31"/>
      <c r="B286" s="129"/>
      <c r="C286" s="183" t="s">
        <v>877</v>
      </c>
      <c r="D286" s="183" t="s">
        <v>407</v>
      </c>
      <c r="E286" s="184" t="s">
        <v>2654</v>
      </c>
      <c r="F286" s="185" t="s">
        <v>2655</v>
      </c>
      <c r="G286" s="186" t="s">
        <v>245</v>
      </c>
      <c r="H286" s="187">
        <v>1</v>
      </c>
      <c r="I286" s="188"/>
      <c r="J286" s="189">
        <f t="shared" si="65"/>
        <v>0</v>
      </c>
      <c r="K286" s="190"/>
      <c r="L286" s="191"/>
      <c r="M286" s="192" t="s">
        <v>1</v>
      </c>
      <c r="N286" s="193" t="s">
        <v>39</v>
      </c>
      <c r="O286" s="60"/>
      <c r="P286" s="174">
        <f t="shared" si="66"/>
        <v>0</v>
      </c>
      <c r="Q286" s="174">
        <v>0</v>
      </c>
      <c r="R286" s="174">
        <f t="shared" si="67"/>
        <v>0</v>
      </c>
      <c r="S286" s="174">
        <v>0</v>
      </c>
      <c r="T286" s="175">
        <f t="shared" si="68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76" t="s">
        <v>190</v>
      </c>
      <c r="AT286" s="176" t="s">
        <v>407</v>
      </c>
      <c r="AU286" s="176" t="s">
        <v>151</v>
      </c>
      <c r="AY286" s="16" t="s">
        <v>173</v>
      </c>
      <c r="BE286" s="177">
        <f t="shared" si="69"/>
        <v>0</v>
      </c>
      <c r="BF286" s="177">
        <f t="shared" si="70"/>
        <v>0</v>
      </c>
      <c r="BG286" s="177">
        <f t="shared" si="71"/>
        <v>0</v>
      </c>
      <c r="BH286" s="177">
        <f t="shared" si="72"/>
        <v>0</v>
      </c>
      <c r="BI286" s="177">
        <f t="shared" si="73"/>
        <v>0</v>
      </c>
      <c r="BJ286" s="16" t="s">
        <v>151</v>
      </c>
      <c r="BK286" s="177">
        <f t="shared" si="74"/>
        <v>0</v>
      </c>
      <c r="BL286" s="16" t="s">
        <v>180</v>
      </c>
      <c r="BM286" s="176" t="s">
        <v>903</v>
      </c>
    </row>
    <row r="287" spans="1:65" s="2" customFormat="1" ht="16.5" customHeight="1">
      <c r="A287" s="31"/>
      <c r="B287" s="129"/>
      <c r="C287" s="164" t="s">
        <v>628</v>
      </c>
      <c r="D287" s="164" t="s">
        <v>176</v>
      </c>
      <c r="E287" s="165" t="s">
        <v>2656</v>
      </c>
      <c r="F287" s="166" t="s">
        <v>2657</v>
      </c>
      <c r="G287" s="167" t="s">
        <v>245</v>
      </c>
      <c r="H287" s="168">
        <v>6</v>
      </c>
      <c r="I287" s="169"/>
      <c r="J287" s="170">
        <f t="shared" si="65"/>
        <v>0</v>
      </c>
      <c r="K287" s="171"/>
      <c r="L287" s="32"/>
      <c r="M287" s="172" t="s">
        <v>1</v>
      </c>
      <c r="N287" s="173" t="s">
        <v>39</v>
      </c>
      <c r="O287" s="60"/>
      <c r="P287" s="174">
        <f t="shared" si="66"/>
        <v>0</v>
      </c>
      <c r="Q287" s="174">
        <v>0</v>
      </c>
      <c r="R287" s="174">
        <f t="shared" si="67"/>
        <v>0</v>
      </c>
      <c r="S287" s="174">
        <v>0</v>
      </c>
      <c r="T287" s="175">
        <f t="shared" si="68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180</v>
      </c>
      <c r="AT287" s="176" t="s">
        <v>176</v>
      </c>
      <c r="AU287" s="176" t="s">
        <v>151</v>
      </c>
      <c r="AY287" s="16" t="s">
        <v>173</v>
      </c>
      <c r="BE287" s="177">
        <f t="shared" si="69"/>
        <v>0</v>
      </c>
      <c r="BF287" s="177">
        <f t="shared" si="70"/>
        <v>0</v>
      </c>
      <c r="BG287" s="177">
        <f t="shared" si="71"/>
        <v>0</v>
      </c>
      <c r="BH287" s="177">
        <f t="shared" si="72"/>
        <v>0</v>
      </c>
      <c r="BI287" s="177">
        <f t="shared" si="73"/>
        <v>0</v>
      </c>
      <c r="BJ287" s="16" t="s">
        <v>151</v>
      </c>
      <c r="BK287" s="177">
        <f t="shared" si="74"/>
        <v>0</v>
      </c>
      <c r="BL287" s="16" t="s">
        <v>180</v>
      </c>
      <c r="BM287" s="176" t="s">
        <v>953</v>
      </c>
    </row>
    <row r="288" spans="1:65" s="2" customFormat="1" ht="21.75" customHeight="1">
      <c r="A288" s="31"/>
      <c r="B288" s="129"/>
      <c r="C288" s="183" t="s">
        <v>885</v>
      </c>
      <c r="D288" s="183" t="s">
        <v>407</v>
      </c>
      <c r="E288" s="184" t="s">
        <v>2658</v>
      </c>
      <c r="F288" s="185" t="s">
        <v>2659</v>
      </c>
      <c r="G288" s="186" t="s">
        <v>245</v>
      </c>
      <c r="H288" s="187">
        <v>6</v>
      </c>
      <c r="I288" s="188"/>
      <c r="J288" s="189">
        <f t="shared" si="65"/>
        <v>0</v>
      </c>
      <c r="K288" s="190"/>
      <c r="L288" s="191"/>
      <c r="M288" s="192" t="s">
        <v>1</v>
      </c>
      <c r="N288" s="193" t="s">
        <v>39</v>
      </c>
      <c r="O288" s="60"/>
      <c r="P288" s="174">
        <f t="shared" si="66"/>
        <v>0</v>
      </c>
      <c r="Q288" s="174">
        <v>0</v>
      </c>
      <c r="R288" s="174">
        <f t="shared" si="67"/>
        <v>0</v>
      </c>
      <c r="S288" s="174">
        <v>0</v>
      </c>
      <c r="T288" s="175">
        <f t="shared" si="6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190</v>
      </c>
      <c r="AT288" s="176" t="s">
        <v>407</v>
      </c>
      <c r="AU288" s="176" t="s">
        <v>151</v>
      </c>
      <c r="AY288" s="16" t="s">
        <v>173</v>
      </c>
      <c r="BE288" s="177">
        <f t="shared" si="69"/>
        <v>0</v>
      </c>
      <c r="BF288" s="177">
        <f t="shared" si="70"/>
        <v>0</v>
      </c>
      <c r="BG288" s="177">
        <f t="shared" si="71"/>
        <v>0</v>
      </c>
      <c r="BH288" s="177">
        <f t="shared" si="72"/>
        <v>0</v>
      </c>
      <c r="BI288" s="177">
        <f t="shared" si="73"/>
        <v>0</v>
      </c>
      <c r="BJ288" s="16" t="s">
        <v>151</v>
      </c>
      <c r="BK288" s="177">
        <f t="shared" si="74"/>
        <v>0</v>
      </c>
      <c r="BL288" s="16" t="s">
        <v>180</v>
      </c>
      <c r="BM288" s="176" t="s">
        <v>956</v>
      </c>
    </row>
    <row r="289" spans="1:65" s="2" customFormat="1" ht="33" customHeight="1">
      <c r="A289" s="31"/>
      <c r="B289" s="129"/>
      <c r="C289" s="164" t="s">
        <v>635</v>
      </c>
      <c r="D289" s="164" t="s">
        <v>176</v>
      </c>
      <c r="E289" s="165" t="s">
        <v>2596</v>
      </c>
      <c r="F289" s="166" t="s">
        <v>2597</v>
      </c>
      <c r="G289" s="167" t="s">
        <v>245</v>
      </c>
      <c r="H289" s="168">
        <v>4</v>
      </c>
      <c r="I289" s="169"/>
      <c r="J289" s="170">
        <f t="shared" si="65"/>
        <v>0</v>
      </c>
      <c r="K289" s="171"/>
      <c r="L289" s="32"/>
      <c r="M289" s="172" t="s">
        <v>1</v>
      </c>
      <c r="N289" s="173" t="s">
        <v>39</v>
      </c>
      <c r="O289" s="60"/>
      <c r="P289" s="174">
        <f t="shared" si="66"/>
        <v>0</v>
      </c>
      <c r="Q289" s="174">
        <v>0</v>
      </c>
      <c r="R289" s="174">
        <f t="shared" si="67"/>
        <v>0</v>
      </c>
      <c r="S289" s="174">
        <v>0</v>
      </c>
      <c r="T289" s="175">
        <f t="shared" si="6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180</v>
      </c>
      <c r="AT289" s="176" t="s">
        <v>176</v>
      </c>
      <c r="AU289" s="176" t="s">
        <v>151</v>
      </c>
      <c r="AY289" s="16" t="s">
        <v>173</v>
      </c>
      <c r="BE289" s="177">
        <f t="shared" si="69"/>
        <v>0</v>
      </c>
      <c r="BF289" s="177">
        <f t="shared" si="70"/>
        <v>0</v>
      </c>
      <c r="BG289" s="177">
        <f t="shared" si="71"/>
        <v>0</v>
      </c>
      <c r="BH289" s="177">
        <f t="shared" si="72"/>
        <v>0</v>
      </c>
      <c r="BI289" s="177">
        <f t="shared" si="73"/>
        <v>0</v>
      </c>
      <c r="BJ289" s="16" t="s">
        <v>151</v>
      </c>
      <c r="BK289" s="177">
        <f t="shared" si="74"/>
        <v>0</v>
      </c>
      <c r="BL289" s="16" t="s">
        <v>180</v>
      </c>
      <c r="BM289" s="176" t="s">
        <v>960</v>
      </c>
    </row>
    <row r="290" spans="1:65" s="2" customFormat="1" ht="24.2" customHeight="1">
      <c r="A290" s="31"/>
      <c r="B290" s="129"/>
      <c r="C290" s="183" t="s">
        <v>893</v>
      </c>
      <c r="D290" s="183" t="s">
        <v>407</v>
      </c>
      <c r="E290" s="184" t="s">
        <v>2598</v>
      </c>
      <c r="F290" s="185" t="s">
        <v>2599</v>
      </c>
      <c r="G290" s="186" t="s">
        <v>245</v>
      </c>
      <c r="H290" s="187">
        <v>4</v>
      </c>
      <c r="I290" s="188"/>
      <c r="J290" s="189">
        <f t="shared" si="65"/>
        <v>0</v>
      </c>
      <c r="K290" s="190"/>
      <c r="L290" s="191"/>
      <c r="M290" s="192" t="s">
        <v>1</v>
      </c>
      <c r="N290" s="193" t="s">
        <v>39</v>
      </c>
      <c r="O290" s="60"/>
      <c r="P290" s="174">
        <f t="shared" si="66"/>
        <v>0</v>
      </c>
      <c r="Q290" s="174">
        <v>0</v>
      </c>
      <c r="R290" s="174">
        <f t="shared" si="67"/>
        <v>0</v>
      </c>
      <c r="S290" s="174">
        <v>0</v>
      </c>
      <c r="T290" s="175">
        <f t="shared" si="6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190</v>
      </c>
      <c r="AT290" s="176" t="s">
        <v>407</v>
      </c>
      <c r="AU290" s="176" t="s">
        <v>151</v>
      </c>
      <c r="AY290" s="16" t="s">
        <v>173</v>
      </c>
      <c r="BE290" s="177">
        <f t="shared" si="69"/>
        <v>0</v>
      </c>
      <c r="BF290" s="177">
        <f t="shared" si="70"/>
        <v>0</v>
      </c>
      <c r="BG290" s="177">
        <f t="shared" si="71"/>
        <v>0</v>
      </c>
      <c r="BH290" s="177">
        <f t="shared" si="72"/>
        <v>0</v>
      </c>
      <c r="BI290" s="177">
        <f t="shared" si="73"/>
        <v>0</v>
      </c>
      <c r="BJ290" s="16" t="s">
        <v>151</v>
      </c>
      <c r="BK290" s="177">
        <f t="shared" si="74"/>
        <v>0</v>
      </c>
      <c r="BL290" s="16" t="s">
        <v>180</v>
      </c>
      <c r="BM290" s="176" t="s">
        <v>964</v>
      </c>
    </row>
    <row r="291" spans="1:65" s="2" customFormat="1" ht="16.5" customHeight="1">
      <c r="A291" s="31"/>
      <c r="B291" s="129"/>
      <c r="C291" s="183" t="s">
        <v>641</v>
      </c>
      <c r="D291" s="183" t="s">
        <v>407</v>
      </c>
      <c r="E291" s="184" t="s">
        <v>2600</v>
      </c>
      <c r="F291" s="185" t="s">
        <v>2601</v>
      </c>
      <c r="G291" s="186" t="s">
        <v>245</v>
      </c>
      <c r="H291" s="187">
        <v>2</v>
      </c>
      <c r="I291" s="188"/>
      <c r="J291" s="189">
        <f t="shared" si="65"/>
        <v>0</v>
      </c>
      <c r="K291" s="190"/>
      <c r="L291" s="191"/>
      <c r="M291" s="192" t="s">
        <v>1</v>
      </c>
      <c r="N291" s="193" t="s">
        <v>39</v>
      </c>
      <c r="O291" s="60"/>
      <c r="P291" s="174">
        <f t="shared" si="66"/>
        <v>0</v>
      </c>
      <c r="Q291" s="174">
        <v>0</v>
      </c>
      <c r="R291" s="174">
        <f t="shared" si="67"/>
        <v>0</v>
      </c>
      <c r="S291" s="174">
        <v>0</v>
      </c>
      <c r="T291" s="175">
        <f t="shared" si="6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190</v>
      </c>
      <c r="AT291" s="176" t="s">
        <v>407</v>
      </c>
      <c r="AU291" s="176" t="s">
        <v>151</v>
      </c>
      <c r="AY291" s="16" t="s">
        <v>173</v>
      </c>
      <c r="BE291" s="177">
        <f t="shared" si="69"/>
        <v>0</v>
      </c>
      <c r="BF291" s="177">
        <f t="shared" si="70"/>
        <v>0</v>
      </c>
      <c r="BG291" s="177">
        <f t="shared" si="71"/>
        <v>0</v>
      </c>
      <c r="BH291" s="177">
        <f t="shared" si="72"/>
        <v>0</v>
      </c>
      <c r="BI291" s="177">
        <f t="shared" si="73"/>
        <v>0</v>
      </c>
      <c r="BJ291" s="16" t="s">
        <v>151</v>
      </c>
      <c r="BK291" s="177">
        <f t="shared" si="74"/>
        <v>0</v>
      </c>
      <c r="BL291" s="16" t="s">
        <v>180</v>
      </c>
      <c r="BM291" s="176" t="s">
        <v>968</v>
      </c>
    </row>
    <row r="292" spans="1:65" s="2" customFormat="1" ht="16.5" customHeight="1">
      <c r="A292" s="31"/>
      <c r="B292" s="129"/>
      <c r="C292" s="183" t="s">
        <v>900</v>
      </c>
      <c r="D292" s="183" t="s">
        <v>407</v>
      </c>
      <c r="E292" s="184" t="s">
        <v>2602</v>
      </c>
      <c r="F292" s="185" t="s">
        <v>2603</v>
      </c>
      <c r="G292" s="186" t="s">
        <v>245</v>
      </c>
      <c r="H292" s="187">
        <v>2</v>
      </c>
      <c r="I292" s="188"/>
      <c r="J292" s="189">
        <f t="shared" si="65"/>
        <v>0</v>
      </c>
      <c r="K292" s="190"/>
      <c r="L292" s="191"/>
      <c r="M292" s="192" t="s">
        <v>1</v>
      </c>
      <c r="N292" s="193" t="s">
        <v>39</v>
      </c>
      <c r="O292" s="60"/>
      <c r="P292" s="174">
        <f t="shared" si="66"/>
        <v>0</v>
      </c>
      <c r="Q292" s="174">
        <v>0</v>
      </c>
      <c r="R292" s="174">
        <f t="shared" si="67"/>
        <v>0</v>
      </c>
      <c r="S292" s="174">
        <v>0</v>
      </c>
      <c r="T292" s="175">
        <f t="shared" si="6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190</v>
      </c>
      <c r="AT292" s="176" t="s">
        <v>407</v>
      </c>
      <c r="AU292" s="176" t="s">
        <v>151</v>
      </c>
      <c r="AY292" s="16" t="s">
        <v>173</v>
      </c>
      <c r="BE292" s="177">
        <f t="shared" si="69"/>
        <v>0</v>
      </c>
      <c r="BF292" s="177">
        <f t="shared" si="70"/>
        <v>0</v>
      </c>
      <c r="BG292" s="177">
        <f t="shared" si="71"/>
        <v>0</v>
      </c>
      <c r="BH292" s="177">
        <f t="shared" si="72"/>
        <v>0</v>
      </c>
      <c r="BI292" s="177">
        <f t="shared" si="73"/>
        <v>0</v>
      </c>
      <c r="BJ292" s="16" t="s">
        <v>151</v>
      </c>
      <c r="BK292" s="177">
        <f t="shared" si="74"/>
        <v>0</v>
      </c>
      <c r="BL292" s="16" t="s">
        <v>180</v>
      </c>
      <c r="BM292" s="176" t="s">
        <v>971</v>
      </c>
    </row>
    <row r="293" spans="1:65" s="2" customFormat="1" ht="33" customHeight="1">
      <c r="A293" s="31"/>
      <c r="B293" s="129"/>
      <c r="C293" s="164" t="s">
        <v>646</v>
      </c>
      <c r="D293" s="164" t="s">
        <v>176</v>
      </c>
      <c r="E293" s="165" t="s">
        <v>2608</v>
      </c>
      <c r="F293" s="166" t="s">
        <v>2609</v>
      </c>
      <c r="G293" s="167" t="s">
        <v>245</v>
      </c>
      <c r="H293" s="168">
        <v>4</v>
      </c>
      <c r="I293" s="169"/>
      <c r="J293" s="170">
        <f t="shared" si="65"/>
        <v>0</v>
      </c>
      <c r="K293" s="171"/>
      <c r="L293" s="32"/>
      <c r="M293" s="172" t="s">
        <v>1</v>
      </c>
      <c r="N293" s="173" t="s">
        <v>39</v>
      </c>
      <c r="O293" s="60"/>
      <c r="P293" s="174">
        <f t="shared" si="66"/>
        <v>0</v>
      </c>
      <c r="Q293" s="174">
        <v>0</v>
      </c>
      <c r="R293" s="174">
        <f t="shared" si="67"/>
        <v>0</v>
      </c>
      <c r="S293" s="174">
        <v>0</v>
      </c>
      <c r="T293" s="175">
        <f t="shared" si="6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180</v>
      </c>
      <c r="AT293" s="176" t="s">
        <v>176</v>
      </c>
      <c r="AU293" s="176" t="s">
        <v>151</v>
      </c>
      <c r="AY293" s="16" t="s">
        <v>173</v>
      </c>
      <c r="BE293" s="177">
        <f t="shared" si="69"/>
        <v>0</v>
      </c>
      <c r="BF293" s="177">
        <f t="shared" si="70"/>
        <v>0</v>
      </c>
      <c r="BG293" s="177">
        <f t="shared" si="71"/>
        <v>0</v>
      </c>
      <c r="BH293" s="177">
        <f t="shared" si="72"/>
        <v>0</v>
      </c>
      <c r="BI293" s="177">
        <f t="shared" si="73"/>
        <v>0</v>
      </c>
      <c r="BJ293" s="16" t="s">
        <v>151</v>
      </c>
      <c r="BK293" s="177">
        <f t="shared" si="74"/>
        <v>0</v>
      </c>
      <c r="BL293" s="16" t="s">
        <v>180</v>
      </c>
      <c r="BM293" s="176" t="s">
        <v>975</v>
      </c>
    </row>
    <row r="294" spans="1:65" s="2" customFormat="1" ht="24.2" customHeight="1">
      <c r="A294" s="31"/>
      <c r="B294" s="129"/>
      <c r="C294" s="183" t="s">
        <v>907</v>
      </c>
      <c r="D294" s="183" t="s">
        <v>407</v>
      </c>
      <c r="E294" s="184" t="s">
        <v>2610</v>
      </c>
      <c r="F294" s="185" t="s">
        <v>2611</v>
      </c>
      <c r="G294" s="186" t="s">
        <v>245</v>
      </c>
      <c r="H294" s="187">
        <v>4</v>
      </c>
      <c r="I294" s="188"/>
      <c r="J294" s="189">
        <f t="shared" si="65"/>
        <v>0</v>
      </c>
      <c r="K294" s="190"/>
      <c r="L294" s="191"/>
      <c r="M294" s="192" t="s">
        <v>1</v>
      </c>
      <c r="N294" s="193" t="s">
        <v>39</v>
      </c>
      <c r="O294" s="60"/>
      <c r="P294" s="174">
        <f t="shared" si="66"/>
        <v>0</v>
      </c>
      <c r="Q294" s="174">
        <v>0</v>
      </c>
      <c r="R294" s="174">
        <f t="shared" si="67"/>
        <v>0</v>
      </c>
      <c r="S294" s="174">
        <v>0</v>
      </c>
      <c r="T294" s="175">
        <f t="shared" si="6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190</v>
      </c>
      <c r="AT294" s="176" t="s">
        <v>407</v>
      </c>
      <c r="AU294" s="176" t="s">
        <v>151</v>
      </c>
      <c r="AY294" s="16" t="s">
        <v>173</v>
      </c>
      <c r="BE294" s="177">
        <f t="shared" si="69"/>
        <v>0</v>
      </c>
      <c r="BF294" s="177">
        <f t="shared" si="70"/>
        <v>0</v>
      </c>
      <c r="BG294" s="177">
        <f t="shared" si="71"/>
        <v>0</v>
      </c>
      <c r="BH294" s="177">
        <f t="shared" si="72"/>
        <v>0</v>
      </c>
      <c r="BI294" s="177">
        <f t="shared" si="73"/>
        <v>0</v>
      </c>
      <c r="BJ294" s="16" t="s">
        <v>151</v>
      </c>
      <c r="BK294" s="177">
        <f t="shared" si="74"/>
        <v>0</v>
      </c>
      <c r="BL294" s="16" t="s">
        <v>180</v>
      </c>
      <c r="BM294" s="176" t="s">
        <v>978</v>
      </c>
    </row>
    <row r="295" spans="1:65" s="2" customFormat="1" ht="16.5" customHeight="1">
      <c r="A295" s="31"/>
      <c r="B295" s="129"/>
      <c r="C295" s="183" t="s">
        <v>650</v>
      </c>
      <c r="D295" s="183" t="s">
        <v>407</v>
      </c>
      <c r="E295" s="184" t="s">
        <v>2600</v>
      </c>
      <c r="F295" s="185" t="s">
        <v>2601</v>
      </c>
      <c r="G295" s="186" t="s">
        <v>245</v>
      </c>
      <c r="H295" s="187">
        <v>2</v>
      </c>
      <c r="I295" s="188"/>
      <c r="J295" s="189">
        <f t="shared" si="65"/>
        <v>0</v>
      </c>
      <c r="K295" s="190"/>
      <c r="L295" s="191"/>
      <c r="M295" s="192" t="s">
        <v>1</v>
      </c>
      <c r="N295" s="193" t="s">
        <v>39</v>
      </c>
      <c r="O295" s="60"/>
      <c r="P295" s="174">
        <f t="shared" si="66"/>
        <v>0</v>
      </c>
      <c r="Q295" s="174">
        <v>0</v>
      </c>
      <c r="R295" s="174">
        <f t="shared" si="67"/>
        <v>0</v>
      </c>
      <c r="S295" s="174">
        <v>0</v>
      </c>
      <c r="T295" s="175">
        <f t="shared" si="6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190</v>
      </c>
      <c r="AT295" s="176" t="s">
        <v>407</v>
      </c>
      <c r="AU295" s="176" t="s">
        <v>151</v>
      </c>
      <c r="AY295" s="16" t="s">
        <v>173</v>
      </c>
      <c r="BE295" s="177">
        <f t="shared" si="69"/>
        <v>0</v>
      </c>
      <c r="BF295" s="177">
        <f t="shared" si="70"/>
        <v>0</v>
      </c>
      <c r="BG295" s="177">
        <f t="shared" si="71"/>
        <v>0</v>
      </c>
      <c r="BH295" s="177">
        <f t="shared" si="72"/>
        <v>0</v>
      </c>
      <c r="BI295" s="177">
        <f t="shared" si="73"/>
        <v>0</v>
      </c>
      <c r="BJ295" s="16" t="s">
        <v>151</v>
      </c>
      <c r="BK295" s="177">
        <f t="shared" si="74"/>
        <v>0</v>
      </c>
      <c r="BL295" s="16" t="s">
        <v>180</v>
      </c>
      <c r="BM295" s="176" t="s">
        <v>982</v>
      </c>
    </row>
    <row r="296" spans="1:65" s="2" customFormat="1" ht="16.5" customHeight="1">
      <c r="A296" s="31"/>
      <c r="B296" s="129"/>
      <c r="C296" s="183" t="s">
        <v>914</v>
      </c>
      <c r="D296" s="183" t="s">
        <v>407</v>
      </c>
      <c r="E296" s="184" t="s">
        <v>2602</v>
      </c>
      <c r="F296" s="185" t="s">
        <v>2603</v>
      </c>
      <c r="G296" s="186" t="s">
        <v>245</v>
      </c>
      <c r="H296" s="187">
        <v>2</v>
      </c>
      <c r="I296" s="188"/>
      <c r="J296" s="189">
        <f t="shared" si="65"/>
        <v>0</v>
      </c>
      <c r="K296" s="190"/>
      <c r="L296" s="191"/>
      <c r="M296" s="192" t="s">
        <v>1</v>
      </c>
      <c r="N296" s="193" t="s">
        <v>39</v>
      </c>
      <c r="O296" s="60"/>
      <c r="P296" s="174">
        <f t="shared" si="66"/>
        <v>0</v>
      </c>
      <c r="Q296" s="174">
        <v>0</v>
      </c>
      <c r="R296" s="174">
        <f t="shared" si="67"/>
        <v>0</v>
      </c>
      <c r="S296" s="174">
        <v>0</v>
      </c>
      <c r="T296" s="175">
        <f t="shared" si="68"/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76" t="s">
        <v>190</v>
      </c>
      <c r="AT296" s="176" t="s">
        <v>407</v>
      </c>
      <c r="AU296" s="176" t="s">
        <v>151</v>
      </c>
      <c r="AY296" s="16" t="s">
        <v>173</v>
      </c>
      <c r="BE296" s="177">
        <f t="shared" si="69"/>
        <v>0</v>
      </c>
      <c r="BF296" s="177">
        <f t="shared" si="70"/>
        <v>0</v>
      </c>
      <c r="BG296" s="177">
        <f t="shared" si="71"/>
        <v>0</v>
      </c>
      <c r="BH296" s="177">
        <f t="shared" si="72"/>
        <v>0</v>
      </c>
      <c r="BI296" s="177">
        <f t="shared" si="73"/>
        <v>0</v>
      </c>
      <c r="BJ296" s="16" t="s">
        <v>151</v>
      </c>
      <c r="BK296" s="177">
        <f t="shared" si="74"/>
        <v>0</v>
      </c>
      <c r="BL296" s="16" t="s">
        <v>180</v>
      </c>
      <c r="BM296" s="176" t="s">
        <v>985</v>
      </c>
    </row>
    <row r="297" spans="1:65" s="12" customFormat="1" ht="20.85" customHeight="1">
      <c r="B297" s="151"/>
      <c r="D297" s="152" t="s">
        <v>72</v>
      </c>
      <c r="E297" s="162" t="s">
        <v>2664</v>
      </c>
      <c r="F297" s="162" t="s">
        <v>2665</v>
      </c>
      <c r="I297" s="154"/>
      <c r="J297" s="163">
        <f>BK297</f>
        <v>0</v>
      </c>
      <c r="L297" s="151"/>
      <c r="M297" s="156"/>
      <c r="N297" s="157"/>
      <c r="O297" s="157"/>
      <c r="P297" s="158">
        <f>SUM(P298:P299)</f>
        <v>0</v>
      </c>
      <c r="Q297" s="157"/>
      <c r="R297" s="158">
        <f>SUM(R298:R299)</f>
        <v>0</v>
      </c>
      <c r="S297" s="157"/>
      <c r="T297" s="159">
        <f>SUM(T298:T299)</f>
        <v>0</v>
      </c>
      <c r="AR297" s="152" t="s">
        <v>81</v>
      </c>
      <c r="AT297" s="160" t="s">
        <v>72</v>
      </c>
      <c r="AU297" s="160" t="s">
        <v>151</v>
      </c>
      <c r="AY297" s="152" t="s">
        <v>173</v>
      </c>
      <c r="BK297" s="161">
        <f>SUM(BK298:BK299)</f>
        <v>0</v>
      </c>
    </row>
    <row r="298" spans="1:65" s="2" customFormat="1" ht="21.75" customHeight="1">
      <c r="A298" s="31"/>
      <c r="B298" s="129"/>
      <c r="C298" s="164" t="s">
        <v>655</v>
      </c>
      <c r="D298" s="164" t="s">
        <v>176</v>
      </c>
      <c r="E298" s="165" t="s">
        <v>2666</v>
      </c>
      <c r="F298" s="166" t="s">
        <v>2667</v>
      </c>
      <c r="G298" s="167" t="s">
        <v>245</v>
      </c>
      <c r="H298" s="168">
        <v>2</v>
      </c>
      <c r="I298" s="169"/>
      <c r="J298" s="170">
        <f>ROUND(I298*H298,2)</f>
        <v>0</v>
      </c>
      <c r="K298" s="171"/>
      <c r="L298" s="32"/>
      <c r="M298" s="172" t="s">
        <v>1</v>
      </c>
      <c r="N298" s="173" t="s">
        <v>39</v>
      </c>
      <c r="O298" s="60"/>
      <c r="P298" s="174">
        <f>O298*H298</f>
        <v>0</v>
      </c>
      <c r="Q298" s="174">
        <v>0</v>
      </c>
      <c r="R298" s="174">
        <f>Q298*H298</f>
        <v>0</v>
      </c>
      <c r="S298" s="174">
        <v>0</v>
      </c>
      <c r="T298" s="175">
        <f>S298*H298</f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76" t="s">
        <v>180</v>
      </c>
      <c r="AT298" s="176" t="s">
        <v>176</v>
      </c>
      <c r="AU298" s="176" t="s">
        <v>183</v>
      </c>
      <c r="AY298" s="16" t="s">
        <v>173</v>
      </c>
      <c r="BE298" s="177">
        <f>IF(N298="základná",J298,0)</f>
        <v>0</v>
      </c>
      <c r="BF298" s="177">
        <f>IF(N298="znížená",J298,0)</f>
        <v>0</v>
      </c>
      <c r="BG298" s="177">
        <f>IF(N298="zákl. prenesená",J298,0)</f>
        <v>0</v>
      </c>
      <c r="BH298" s="177">
        <f>IF(N298="zníž. prenesená",J298,0)</f>
        <v>0</v>
      </c>
      <c r="BI298" s="177">
        <f>IF(N298="nulová",J298,0)</f>
        <v>0</v>
      </c>
      <c r="BJ298" s="16" t="s">
        <v>151</v>
      </c>
      <c r="BK298" s="177">
        <f>ROUND(I298*H298,2)</f>
        <v>0</v>
      </c>
      <c r="BL298" s="16" t="s">
        <v>180</v>
      </c>
      <c r="BM298" s="176" t="s">
        <v>992</v>
      </c>
    </row>
    <row r="299" spans="1:65" s="2" customFormat="1" ht="44.25" customHeight="1">
      <c r="A299" s="31"/>
      <c r="B299" s="129"/>
      <c r="C299" s="183" t="s">
        <v>921</v>
      </c>
      <c r="D299" s="183" t="s">
        <v>407</v>
      </c>
      <c r="E299" s="184" t="s">
        <v>2665</v>
      </c>
      <c r="F299" s="185" t="s">
        <v>2668</v>
      </c>
      <c r="G299" s="186" t="s">
        <v>245</v>
      </c>
      <c r="H299" s="187">
        <v>2</v>
      </c>
      <c r="I299" s="188"/>
      <c r="J299" s="189">
        <f>ROUND(I299*H299,2)</f>
        <v>0</v>
      </c>
      <c r="K299" s="190"/>
      <c r="L299" s="191"/>
      <c r="M299" s="192" t="s">
        <v>1</v>
      </c>
      <c r="N299" s="193" t="s">
        <v>39</v>
      </c>
      <c r="O299" s="60"/>
      <c r="P299" s="174">
        <f>O299*H299</f>
        <v>0</v>
      </c>
      <c r="Q299" s="174">
        <v>0</v>
      </c>
      <c r="R299" s="174">
        <f>Q299*H299</f>
        <v>0</v>
      </c>
      <c r="S299" s="174">
        <v>0</v>
      </c>
      <c r="T299" s="175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76" t="s">
        <v>190</v>
      </c>
      <c r="AT299" s="176" t="s">
        <v>407</v>
      </c>
      <c r="AU299" s="176" t="s">
        <v>183</v>
      </c>
      <c r="AY299" s="16" t="s">
        <v>173</v>
      </c>
      <c r="BE299" s="177">
        <f>IF(N299="základná",J299,0)</f>
        <v>0</v>
      </c>
      <c r="BF299" s="177">
        <f>IF(N299="znížená",J299,0)</f>
        <v>0</v>
      </c>
      <c r="BG299" s="177">
        <f>IF(N299="zákl. prenesená",J299,0)</f>
        <v>0</v>
      </c>
      <c r="BH299" s="177">
        <f>IF(N299="zníž. prenesená",J299,0)</f>
        <v>0</v>
      </c>
      <c r="BI299" s="177">
        <f>IF(N299="nulová",J299,0)</f>
        <v>0</v>
      </c>
      <c r="BJ299" s="16" t="s">
        <v>151</v>
      </c>
      <c r="BK299" s="177">
        <f>ROUND(I299*H299,2)</f>
        <v>0</v>
      </c>
      <c r="BL299" s="16" t="s">
        <v>180</v>
      </c>
      <c r="BM299" s="176" t="s">
        <v>996</v>
      </c>
    </row>
    <row r="300" spans="1:65" s="12" customFormat="1" ht="22.9" customHeight="1">
      <c r="B300" s="151"/>
      <c r="D300" s="152" t="s">
        <v>72</v>
      </c>
      <c r="E300" s="162" t="s">
        <v>2669</v>
      </c>
      <c r="F300" s="162" t="s">
        <v>2670</v>
      </c>
      <c r="I300" s="154"/>
      <c r="J300" s="163">
        <f>BK300</f>
        <v>0</v>
      </c>
      <c r="L300" s="151"/>
      <c r="M300" s="156"/>
      <c r="N300" s="157"/>
      <c r="O300" s="157"/>
      <c r="P300" s="158">
        <f>SUM(P301:P335)</f>
        <v>0</v>
      </c>
      <c r="Q300" s="157"/>
      <c r="R300" s="158">
        <f>SUM(R301:R335)</f>
        <v>0</v>
      </c>
      <c r="S300" s="157"/>
      <c r="T300" s="159">
        <f>SUM(T301:T335)</f>
        <v>0</v>
      </c>
      <c r="AR300" s="152" t="s">
        <v>81</v>
      </c>
      <c r="AT300" s="160" t="s">
        <v>72</v>
      </c>
      <c r="AU300" s="160" t="s">
        <v>81</v>
      </c>
      <c r="AY300" s="152" t="s">
        <v>173</v>
      </c>
      <c r="BK300" s="161">
        <f>SUM(BK301:BK335)</f>
        <v>0</v>
      </c>
    </row>
    <row r="301" spans="1:65" s="2" customFormat="1" ht="24.2" customHeight="1">
      <c r="A301" s="31"/>
      <c r="B301" s="129"/>
      <c r="C301" s="164" t="s">
        <v>662</v>
      </c>
      <c r="D301" s="164" t="s">
        <v>176</v>
      </c>
      <c r="E301" s="165" t="s">
        <v>2671</v>
      </c>
      <c r="F301" s="166" t="s">
        <v>2672</v>
      </c>
      <c r="G301" s="167" t="s">
        <v>240</v>
      </c>
      <c r="H301" s="168">
        <v>200</v>
      </c>
      <c r="I301" s="169"/>
      <c r="J301" s="170">
        <f t="shared" ref="J301:J335" si="75">ROUND(I301*H301,2)</f>
        <v>0</v>
      </c>
      <c r="K301" s="171"/>
      <c r="L301" s="32"/>
      <c r="M301" s="172" t="s">
        <v>1</v>
      </c>
      <c r="N301" s="173" t="s">
        <v>39</v>
      </c>
      <c r="O301" s="60"/>
      <c r="P301" s="174">
        <f t="shared" ref="P301:P335" si="76">O301*H301</f>
        <v>0</v>
      </c>
      <c r="Q301" s="174">
        <v>0</v>
      </c>
      <c r="R301" s="174">
        <f t="shared" ref="R301:R335" si="77">Q301*H301</f>
        <v>0</v>
      </c>
      <c r="S301" s="174">
        <v>0</v>
      </c>
      <c r="T301" s="175">
        <f t="shared" ref="T301:T335" si="78"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180</v>
      </c>
      <c r="AT301" s="176" t="s">
        <v>176</v>
      </c>
      <c r="AU301" s="176" t="s">
        <v>151</v>
      </c>
      <c r="AY301" s="16" t="s">
        <v>173</v>
      </c>
      <c r="BE301" s="177">
        <f t="shared" ref="BE301:BE335" si="79">IF(N301="základná",J301,0)</f>
        <v>0</v>
      </c>
      <c r="BF301" s="177">
        <f t="shared" ref="BF301:BF335" si="80">IF(N301="znížená",J301,0)</f>
        <v>0</v>
      </c>
      <c r="BG301" s="177">
        <f t="shared" ref="BG301:BG335" si="81">IF(N301="zákl. prenesená",J301,0)</f>
        <v>0</v>
      </c>
      <c r="BH301" s="177">
        <f t="shared" ref="BH301:BH335" si="82">IF(N301="zníž. prenesená",J301,0)</f>
        <v>0</v>
      </c>
      <c r="BI301" s="177">
        <f t="shared" ref="BI301:BI335" si="83">IF(N301="nulová",J301,0)</f>
        <v>0</v>
      </c>
      <c r="BJ301" s="16" t="s">
        <v>151</v>
      </c>
      <c r="BK301" s="177">
        <f t="shared" ref="BK301:BK335" si="84">ROUND(I301*H301,2)</f>
        <v>0</v>
      </c>
      <c r="BL301" s="16" t="s">
        <v>180</v>
      </c>
      <c r="BM301" s="176" t="s">
        <v>999</v>
      </c>
    </row>
    <row r="302" spans="1:65" s="2" customFormat="1" ht="24.2" customHeight="1">
      <c r="A302" s="31"/>
      <c r="B302" s="129"/>
      <c r="C302" s="183" t="s">
        <v>929</v>
      </c>
      <c r="D302" s="183" t="s">
        <v>407</v>
      </c>
      <c r="E302" s="184" t="s">
        <v>2673</v>
      </c>
      <c r="F302" s="185" t="s">
        <v>2674</v>
      </c>
      <c r="G302" s="186" t="s">
        <v>240</v>
      </c>
      <c r="H302" s="187">
        <v>200</v>
      </c>
      <c r="I302" s="188"/>
      <c r="J302" s="189">
        <f t="shared" si="75"/>
        <v>0</v>
      </c>
      <c r="K302" s="190"/>
      <c r="L302" s="191"/>
      <c r="M302" s="192" t="s">
        <v>1</v>
      </c>
      <c r="N302" s="193" t="s">
        <v>39</v>
      </c>
      <c r="O302" s="60"/>
      <c r="P302" s="174">
        <f t="shared" si="76"/>
        <v>0</v>
      </c>
      <c r="Q302" s="174">
        <v>0</v>
      </c>
      <c r="R302" s="174">
        <f t="shared" si="77"/>
        <v>0</v>
      </c>
      <c r="S302" s="174">
        <v>0</v>
      </c>
      <c r="T302" s="175">
        <f t="shared" si="7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190</v>
      </c>
      <c r="AT302" s="176" t="s">
        <v>407</v>
      </c>
      <c r="AU302" s="176" t="s">
        <v>151</v>
      </c>
      <c r="AY302" s="16" t="s">
        <v>173</v>
      </c>
      <c r="BE302" s="177">
        <f t="shared" si="79"/>
        <v>0</v>
      </c>
      <c r="BF302" s="177">
        <f t="shared" si="80"/>
        <v>0</v>
      </c>
      <c r="BG302" s="177">
        <f t="shared" si="81"/>
        <v>0</v>
      </c>
      <c r="BH302" s="177">
        <f t="shared" si="82"/>
        <v>0</v>
      </c>
      <c r="BI302" s="177">
        <f t="shared" si="83"/>
        <v>0</v>
      </c>
      <c r="BJ302" s="16" t="s">
        <v>151</v>
      </c>
      <c r="BK302" s="177">
        <f t="shared" si="84"/>
        <v>0</v>
      </c>
      <c r="BL302" s="16" t="s">
        <v>180</v>
      </c>
      <c r="BM302" s="176" t="s">
        <v>1003</v>
      </c>
    </row>
    <row r="303" spans="1:65" s="2" customFormat="1" ht="24.2" customHeight="1">
      <c r="A303" s="31"/>
      <c r="B303" s="129"/>
      <c r="C303" s="164" t="s">
        <v>668</v>
      </c>
      <c r="D303" s="164" t="s">
        <v>176</v>
      </c>
      <c r="E303" s="165" t="s">
        <v>2675</v>
      </c>
      <c r="F303" s="166" t="s">
        <v>2676</v>
      </c>
      <c r="G303" s="167" t="s">
        <v>240</v>
      </c>
      <c r="H303" s="168">
        <v>350</v>
      </c>
      <c r="I303" s="169"/>
      <c r="J303" s="170">
        <f t="shared" si="75"/>
        <v>0</v>
      </c>
      <c r="K303" s="171"/>
      <c r="L303" s="32"/>
      <c r="M303" s="172" t="s">
        <v>1</v>
      </c>
      <c r="N303" s="173" t="s">
        <v>39</v>
      </c>
      <c r="O303" s="60"/>
      <c r="P303" s="174">
        <f t="shared" si="76"/>
        <v>0</v>
      </c>
      <c r="Q303" s="174">
        <v>0</v>
      </c>
      <c r="R303" s="174">
        <f t="shared" si="77"/>
        <v>0</v>
      </c>
      <c r="S303" s="174">
        <v>0</v>
      </c>
      <c r="T303" s="175">
        <f t="shared" si="7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180</v>
      </c>
      <c r="AT303" s="176" t="s">
        <v>176</v>
      </c>
      <c r="AU303" s="176" t="s">
        <v>151</v>
      </c>
      <c r="AY303" s="16" t="s">
        <v>173</v>
      </c>
      <c r="BE303" s="177">
        <f t="shared" si="79"/>
        <v>0</v>
      </c>
      <c r="BF303" s="177">
        <f t="shared" si="80"/>
        <v>0</v>
      </c>
      <c r="BG303" s="177">
        <f t="shared" si="81"/>
        <v>0</v>
      </c>
      <c r="BH303" s="177">
        <f t="shared" si="82"/>
        <v>0</v>
      </c>
      <c r="BI303" s="177">
        <f t="shared" si="83"/>
        <v>0</v>
      </c>
      <c r="BJ303" s="16" t="s">
        <v>151</v>
      </c>
      <c r="BK303" s="177">
        <f t="shared" si="84"/>
        <v>0</v>
      </c>
      <c r="BL303" s="16" t="s">
        <v>180</v>
      </c>
      <c r="BM303" s="176" t="s">
        <v>1006</v>
      </c>
    </row>
    <row r="304" spans="1:65" s="2" customFormat="1" ht="24.2" customHeight="1">
      <c r="A304" s="31"/>
      <c r="B304" s="129"/>
      <c r="C304" s="183" t="s">
        <v>936</v>
      </c>
      <c r="D304" s="183" t="s">
        <v>407</v>
      </c>
      <c r="E304" s="184" t="s">
        <v>2677</v>
      </c>
      <c r="F304" s="185" t="s">
        <v>2678</v>
      </c>
      <c r="G304" s="186" t="s">
        <v>240</v>
      </c>
      <c r="H304" s="187">
        <v>350</v>
      </c>
      <c r="I304" s="188"/>
      <c r="J304" s="189">
        <f t="shared" si="75"/>
        <v>0</v>
      </c>
      <c r="K304" s="190"/>
      <c r="L304" s="191"/>
      <c r="M304" s="192" t="s">
        <v>1</v>
      </c>
      <c r="N304" s="193" t="s">
        <v>39</v>
      </c>
      <c r="O304" s="60"/>
      <c r="P304" s="174">
        <f t="shared" si="76"/>
        <v>0</v>
      </c>
      <c r="Q304" s="174">
        <v>0</v>
      </c>
      <c r="R304" s="174">
        <f t="shared" si="77"/>
        <v>0</v>
      </c>
      <c r="S304" s="174">
        <v>0</v>
      </c>
      <c r="T304" s="175">
        <f t="shared" si="7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190</v>
      </c>
      <c r="AT304" s="176" t="s">
        <v>407</v>
      </c>
      <c r="AU304" s="176" t="s">
        <v>151</v>
      </c>
      <c r="AY304" s="16" t="s">
        <v>173</v>
      </c>
      <c r="BE304" s="177">
        <f t="shared" si="79"/>
        <v>0</v>
      </c>
      <c r="BF304" s="177">
        <f t="shared" si="80"/>
        <v>0</v>
      </c>
      <c r="BG304" s="177">
        <f t="shared" si="81"/>
        <v>0</v>
      </c>
      <c r="BH304" s="177">
        <f t="shared" si="82"/>
        <v>0</v>
      </c>
      <c r="BI304" s="177">
        <f t="shared" si="83"/>
        <v>0</v>
      </c>
      <c r="BJ304" s="16" t="s">
        <v>151</v>
      </c>
      <c r="BK304" s="177">
        <f t="shared" si="84"/>
        <v>0</v>
      </c>
      <c r="BL304" s="16" t="s">
        <v>180</v>
      </c>
      <c r="BM304" s="176" t="s">
        <v>1010</v>
      </c>
    </row>
    <row r="305" spans="1:65" s="2" customFormat="1" ht="24.2" customHeight="1">
      <c r="A305" s="31"/>
      <c r="B305" s="129"/>
      <c r="C305" s="164" t="s">
        <v>681</v>
      </c>
      <c r="D305" s="164" t="s">
        <v>176</v>
      </c>
      <c r="E305" s="165" t="s">
        <v>2679</v>
      </c>
      <c r="F305" s="166" t="s">
        <v>2680</v>
      </c>
      <c r="G305" s="167" t="s">
        <v>240</v>
      </c>
      <c r="H305" s="168">
        <v>120</v>
      </c>
      <c r="I305" s="169"/>
      <c r="J305" s="170">
        <f t="shared" si="75"/>
        <v>0</v>
      </c>
      <c r="K305" s="171"/>
      <c r="L305" s="32"/>
      <c r="M305" s="172" t="s">
        <v>1</v>
      </c>
      <c r="N305" s="173" t="s">
        <v>39</v>
      </c>
      <c r="O305" s="60"/>
      <c r="P305" s="174">
        <f t="shared" si="76"/>
        <v>0</v>
      </c>
      <c r="Q305" s="174">
        <v>0</v>
      </c>
      <c r="R305" s="174">
        <f t="shared" si="77"/>
        <v>0</v>
      </c>
      <c r="S305" s="174">
        <v>0</v>
      </c>
      <c r="T305" s="175">
        <f t="shared" si="7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180</v>
      </c>
      <c r="AT305" s="176" t="s">
        <v>176</v>
      </c>
      <c r="AU305" s="176" t="s">
        <v>151</v>
      </c>
      <c r="AY305" s="16" t="s">
        <v>173</v>
      </c>
      <c r="BE305" s="177">
        <f t="shared" si="79"/>
        <v>0</v>
      </c>
      <c r="BF305" s="177">
        <f t="shared" si="80"/>
        <v>0</v>
      </c>
      <c r="BG305" s="177">
        <f t="shared" si="81"/>
        <v>0</v>
      </c>
      <c r="BH305" s="177">
        <f t="shared" si="82"/>
        <v>0</v>
      </c>
      <c r="BI305" s="177">
        <f t="shared" si="83"/>
        <v>0</v>
      </c>
      <c r="BJ305" s="16" t="s">
        <v>151</v>
      </c>
      <c r="BK305" s="177">
        <f t="shared" si="84"/>
        <v>0</v>
      </c>
      <c r="BL305" s="16" t="s">
        <v>180</v>
      </c>
      <c r="BM305" s="176" t="s">
        <v>1013</v>
      </c>
    </row>
    <row r="306" spans="1:65" s="2" customFormat="1" ht="24.2" customHeight="1">
      <c r="A306" s="31"/>
      <c r="B306" s="129"/>
      <c r="C306" s="183" t="s">
        <v>943</v>
      </c>
      <c r="D306" s="183" t="s">
        <v>407</v>
      </c>
      <c r="E306" s="184" t="s">
        <v>2681</v>
      </c>
      <c r="F306" s="185" t="s">
        <v>2682</v>
      </c>
      <c r="G306" s="186" t="s">
        <v>240</v>
      </c>
      <c r="H306" s="187">
        <v>120</v>
      </c>
      <c r="I306" s="188"/>
      <c r="J306" s="189">
        <f t="shared" si="75"/>
        <v>0</v>
      </c>
      <c r="K306" s="190"/>
      <c r="L306" s="191"/>
      <c r="M306" s="192" t="s">
        <v>1</v>
      </c>
      <c r="N306" s="193" t="s">
        <v>39</v>
      </c>
      <c r="O306" s="60"/>
      <c r="P306" s="174">
        <f t="shared" si="76"/>
        <v>0</v>
      </c>
      <c r="Q306" s="174">
        <v>0</v>
      </c>
      <c r="R306" s="174">
        <f t="shared" si="77"/>
        <v>0</v>
      </c>
      <c r="S306" s="174">
        <v>0</v>
      </c>
      <c r="T306" s="175">
        <f t="shared" si="7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190</v>
      </c>
      <c r="AT306" s="176" t="s">
        <v>407</v>
      </c>
      <c r="AU306" s="176" t="s">
        <v>151</v>
      </c>
      <c r="AY306" s="16" t="s">
        <v>173</v>
      </c>
      <c r="BE306" s="177">
        <f t="shared" si="79"/>
        <v>0</v>
      </c>
      <c r="BF306" s="177">
        <f t="shared" si="80"/>
        <v>0</v>
      </c>
      <c r="BG306" s="177">
        <f t="shared" si="81"/>
        <v>0</v>
      </c>
      <c r="BH306" s="177">
        <f t="shared" si="82"/>
        <v>0</v>
      </c>
      <c r="BI306" s="177">
        <f t="shared" si="83"/>
        <v>0</v>
      </c>
      <c r="BJ306" s="16" t="s">
        <v>151</v>
      </c>
      <c r="BK306" s="177">
        <f t="shared" si="84"/>
        <v>0</v>
      </c>
      <c r="BL306" s="16" t="s">
        <v>180</v>
      </c>
      <c r="BM306" s="176" t="s">
        <v>1017</v>
      </c>
    </row>
    <row r="307" spans="1:65" s="2" customFormat="1" ht="24.2" customHeight="1">
      <c r="A307" s="31"/>
      <c r="B307" s="129"/>
      <c r="C307" s="164" t="s">
        <v>685</v>
      </c>
      <c r="D307" s="164" t="s">
        <v>176</v>
      </c>
      <c r="E307" s="165" t="s">
        <v>2683</v>
      </c>
      <c r="F307" s="166" t="s">
        <v>2684</v>
      </c>
      <c r="G307" s="167" t="s">
        <v>240</v>
      </c>
      <c r="H307" s="168">
        <v>60</v>
      </c>
      <c r="I307" s="169"/>
      <c r="J307" s="170">
        <f t="shared" si="75"/>
        <v>0</v>
      </c>
      <c r="K307" s="171"/>
      <c r="L307" s="32"/>
      <c r="M307" s="172" t="s">
        <v>1</v>
      </c>
      <c r="N307" s="173" t="s">
        <v>39</v>
      </c>
      <c r="O307" s="60"/>
      <c r="P307" s="174">
        <f t="shared" si="76"/>
        <v>0</v>
      </c>
      <c r="Q307" s="174">
        <v>0</v>
      </c>
      <c r="R307" s="174">
        <f t="shared" si="77"/>
        <v>0</v>
      </c>
      <c r="S307" s="174">
        <v>0</v>
      </c>
      <c r="T307" s="175">
        <f t="shared" si="7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180</v>
      </c>
      <c r="AT307" s="176" t="s">
        <v>176</v>
      </c>
      <c r="AU307" s="176" t="s">
        <v>151</v>
      </c>
      <c r="AY307" s="16" t="s">
        <v>173</v>
      </c>
      <c r="BE307" s="177">
        <f t="shared" si="79"/>
        <v>0</v>
      </c>
      <c r="BF307" s="177">
        <f t="shared" si="80"/>
        <v>0</v>
      </c>
      <c r="BG307" s="177">
        <f t="shared" si="81"/>
        <v>0</v>
      </c>
      <c r="BH307" s="177">
        <f t="shared" si="82"/>
        <v>0</v>
      </c>
      <c r="BI307" s="177">
        <f t="shared" si="83"/>
        <v>0</v>
      </c>
      <c r="BJ307" s="16" t="s">
        <v>151</v>
      </c>
      <c r="BK307" s="177">
        <f t="shared" si="84"/>
        <v>0</v>
      </c>
      <c r="BL307" s="16" t="s">
        <v>180</v>
      </c>
      <c r="BM307" s="176" t="s">
        <v>1020</v>
      </c>
    </row>
    <row r="308" spans="1:65" s="2" customFormat="1" ht="24.2" customHeight="1">
      <c r="A308" s="31"/>
      <c r="B308" s="129"/>
      <c r="C308" s="183" t="s">
        <v>950</v>
      </c>
      <c r="D308" s="183" t="s">
        <v>407</v>
      </c>
      <c r="E308" s="184" t="s">
        <v>2685</v>
      </c>
      <c r="F308" s="185" t="s">
        <v>2686</v>
      </c>
      <c r="G308" s="186" t="s">
        <v>240</v>
      </c>
      <c r="H308" s="187">
        <v>60</v>
      </c>
      <c r="I308" s="188"/>
      <c r="J308" s="189">
        <f t="shared" si="75"/>
        <v>0</v>
      </c>
      <c r="K308" s="190"/>
      <c r="L308" s="191"/>
      <c r="M308" s="192" t="s">
        <v>1</v>
      </c>
      <c r="N308" s="193" t="s">
        <v>39</v>
      </c>
      <c r="O308" s="60"/>
      <c r="P308" s="174">
        <f t="shared" si="76"/>
        <v>0</v>
      </c>
      <c r="Q308" s="174">
        <v>0</v>
      </c>
      <c r="R308" s="174">
        <f t="shared" si="77"/>
        <v>0</v>
      </c>
      <c r="S308" s="174">
        <v>0</v>
      </c>
      <c r="T308" s="175">
        <f t="shared" si="7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190</v>
      </c>
      <c r="AT308" s="176" t="s">
        <v>407</v>
      </c>
      <c r="AU308" s="176" t="s">
        <v>151</v>
      </c>
      <c r="AY308" s="16" t="s">
        <v>173</v>
      </c>
      <c r="BE308" s="177">
        <f t="shared" si="79"/>
        <v>0</v>
      </c>
      <c r="BF308" s="177">
        <f t="shared" si="80"/>
        <v>0</v>
      </c>
      <c r="BG308" s="177">
        <f t="shared" si="81"/>
        <v>0</v>
      </c>
      <c r="BH308" s="177">
        <f t="shared" si="82"/>
        <v>0</v>
      </c>
      <c r="BI308" s="177">
        <f t="shared" si="83"/>
        <v>0</v>
      </c>
      <c r="BJ308" s="16" t="s">
        <v>151</v>
      </c>
      <c r="BK308" s="177">
        <f t="shared" si="84"/>
        <v>0</v>
      </c>
      <c r="BL308" s="16" t="s">
        <v>180</v>
      </c>
      <c r="BM308" s="176" t="s">
        <v>1024</v>
      </c>
    </row>
    <row r="309" spans="1:65" s="2" customFormat="1" ht="24.2" customHeight="1">
      <c r="A309" s="31"/>
      <c r="B309" s="129"/>
      <c r="C309" s="164" t="s">
        <v>693</v>
      </c>
      <c r="D309" s="164" t="s">
        <v>176</v>
      </c>
      <c r="E309" s="165" t="s">
        <v>2687</v>
      </c>
      <c r="F309" s="166" t="s">
        <v>2688</v>
      </c>
      <c r="G309" s="167" t="s">
        <v>240</v>
      </c>
      <c r="H309" s="168">
        <v>2500</v>
      </c>
      <c r="I309" s="169"/>
      <c r="J309" s="170">
        <f t="shared" si="75"/>
        <v>0</v>
      </c>
      <c r="K309" s="171"/>
      <c r="L309" s="32"/>
      <c r="M309" s="172" t="s">
        <v>1</v>
      </c>
      <c r="N309" s="173" t="s">
        <v>39</v>
      </c>
      <c r="O309" s="60"/>
      <c r="P309" s="174">
        <f t="shared" si="76"/>
        <v>0</v>
      </c>
      <c r="Q309" s="174">
        <v>0</v>
      </c>
      <c r="R309" s="174">
        <f t="shared" si="77"/>
        <v>0</v>
      </c>
      <c r="S309" s="174">
        <v>0</v>
      </c>
      <c r="T309" s="175">
        <f t="shared" si="7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180</v>
      </c>
      <c r="AT309" s="176" t="s">
        <v>176</v>
      </c>
      <c r="AU309" s="176" t="s">
        <v>151</v>
      </c>
      <c r="AY309" s="16" t="s">
        <v>173</v>
      </c>
      <c r="BE309" s="177">
        <f t="shared" si="79"/>
        <v>0</v>
      </c>
      <c r="BF309" s="177">
        <f t="shared" si="80"/>
        <v>0</v>
      </c>
      <c r="BG309" s="177">
        <f t="shared" si="81"/>
        <v>0</v>
      </c>
      <c r="BH309" s="177">
        <f t="shared" si="82"/>
        <v>0</v>
      </c>
      <c r="BI309" s="177">
        <f t="shared" si="83"/>
        <v>0</v>
      </c>
      <c r="BJ309" s="16" t="s">
        <v>151</v>
      </c>
      <c r="BK309" s="177">
        <f t="shared" si="84"/>
        <v>0</v>
      </c>
      <c r="BL309" s="16" t="s">
        <v>180</v>
      </c>
      <c r="BM309" s="176" t="s">
        <v>1027</v>
      </c>
    </row>
    <row r="310" spans="1:65" s="2" customFormat="1" ht="24.2" customHeight="1">
      <c r="A310" s="31"/>
      <c r="B310" s="129"/>
      <c r="C310" s="183" t="s">
        <v>957</v>
      </c>
      <c r="D310" s="183" t="s">
        <v>407</v>
      </c>
      <c r="E310" s="184" t="s">
        <v>2689</v>
      </c>
      <c r="F310" s="185" t="s">
        <v>2690</v>
      </c>
      <c r="G310" s="186" t="s">
        <v>240</v>
      </c>
      <c r="H310" s="187">
        <v>2500</v>
      </c>
      <c r="I310" s="188"/>
      <c r="J310" s="189">
        <f t="shared" si="75"/>
        <v>0</v>
      </c>
      <c r="K310" s="190"/>
      <c r="L310" s="191"/>
      <c r="M310" s="192" t="s">
        <v>1</v>
      </c>
      <c r="N310" s="193" t="s">
        <v>39</v>
      </c>
      <c r="O310" s="60"/>
      <c r="P310" s="174">
        <f t="shared" si="76"/>
        <v>0</v>
      </c>
      <c r="Q310" s="174">
        <v>0</v>
      </c>
      <c r="R310" s="174">
        <f t="shared" si="77"/>
        <v>0</v>
      </c>
      <c r="S310" s="174">
        <v>0</v>
      </c>
      <c r="T310" s="175">
        <f t="shared" si="7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190</v>
      </c>
      <c r="AT310" s="176" t="s">
        <v>407</v>
      </c>
      <c r="AU310" s="176" t="s">
        <v>151</v>
      </c>
      <c r="AY310" s="16" t="s">
        <v>173</v>
      </c>
      <c r="BE310" s="177">
        <f t="shared" si="79"/>
        <v>0</v>
      </c>
      <c r="BF310" s="177">
        <f t="shared" si="80"/>
        <v>0</v>
      </c>
      <c r="BG310" s="177">
        <f t="shared" si="81"/>
        <v>0</v>
      </c>
      <c r="BH310" s="177">
        <f t="shared" si="82"/>
        <v>0</v>
      </c>
      <c r="BI310" s="177">
        <f t="shared" si="83"/>
        <v>0</v>
      </c>
      <c r="BJ310" s="16" t="s">
        <v>151</v>
      </c>
      <c r="BK310" s="177">
        <f t="shared" si="84"/>
        <v>0</v>
      </c>
      <c r="BL310" s="16" t="s">
        <v>180</v>
      </c>
      <c r="BM310" s="176" t="s">
        <v>1034</v>
      </c>
    </row>
    <row r="311" spans="1:65" s="2" customFormat="1" ht="24.2" customHeight="1">
      <c r="A311" s="31"/>
      <c r="B311" s="129"/>
      <c r="C311" s="164" t="s">
        <v>696</v>
      </c>
      <c r="D311" s="164" t="s">
        <v>176</v>
      </c>
      <c r="E311" s="165" t="s">
        <v>2691</v>
      </c>
      <c r="F311" s="166" t="s">
        <v>2692</v>
      </c>
      <c r="G311" s="167" t="s">
        <v>240</v>
      </c>
      <c r="H311" s="168">
        <v>2450</v>
      </c>
      <c r="I311" s="169"/>
      <c r="J311" s="170">
        <f t="shared" si="75"/>
        <v>0</v>
      </c>
      <c r="K311" s="171"/>
      <c r="L311" s="32"/>
      <c r="M311" s="172" t="s">
        <v>1</v>
      </c>
      <c r="N311" s="173" t="s">
        <v>39</v>
      </c>
      <c r="O311" s="60"/>
      <c r="P311" s="174">
        <f t="shared" si="76"/>
        <v>0</v>
      </c>
      <c r="Q311" s="174">
        <v>0</v>
      </c>
      <c r="R311" s="174">
        <f t="shared" si="77"/>
        <v>0</v>
      </c>
      <c r="S311" s="174">
        <v>0</v>
      </c>
      <c r="T311" s="175">
        <f t="shared" si="78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76" t="s">
        <v>180</v>
      </c>
      <c r="AT311" s="176" t="s">
        <v>176</v>
      </c>
      <c r="AU311" s="176" t="s">
        <v>151</v>
      </c>
      <c r="AY311" s="16" t="s">
        <v>173</v>
      </c>
      <c r="BE311" s="177">
        <f t="shared" si="79"/>
        <v>0</v>
      </c>
      <c r="BF311" s="177">
        <f t="shared" si="80"/>
        <v>0</v>
      </c>
      <c r="BG311" s="177">
        <f t="shared" si="81"/>
        <v>0</v>
      </c>
      <c r="BH311" s="177">
        <f t="shared" si="82"/>
        <v>0</v>
      </c>
      <c r="BI311" s="177">
        <f t="shared" si="83"/>
        <v>0</v>
      </c>
      <c r="BJ311" s="16" t="s">
        <v>151</v>
      </c>
      <c r="BK311" s="177">
        <f t="shared" si="84"/>
        <v>0</v>
      </c>
      <c r="BL311" s="16" t="s">
        <v>180</v>
      </c>
      <c r="BM311" s="176" t="s">
        <v>1041</v>
      </c>
    </row>
    <row r="312" spans="1:65" s="2" customFormat="1" ht="24.2" customHeight="1">
      <c r="A312" s="31"/>
      <c r="B312" s="129"/>
      <c r="C312" s="183" t="s">
        <v>965</v>
      </c>
      <c r="D312" s="183" t="s">
        <v>407</v>
      </c>
      <c r="E312" s="184" t="s">
        <v>2693</v>
      </c>
      <c r="F312" s="185" t="s">
        <v>2694</v>
      </c>
      <c r="G312" s="186" t="s">
        <v>240</v>
      </c>
      <c r="H312" s="187">
        <v>2000</v>
      </c>
      <c r="I312" s="188"/>
      <c r="J312" s="189">
        <f t="shared" si="75"/>
        <v>0</v>
      </c>
      <c r="K312" s="190"/>
      <c r="L312" s="191"/>
      <c r="M312" s="192" t="s">
        <v>1</v>
      </c>
      <c r="N312" s="193" t="s">
        <v>39</v>
      </c>
      <c r="O312" s="60"/>
      <c r="P312" s="174">
        <f t="shared" si="76"/>
        <v>0</v>
      </c>
      <c r="Q312" s="174">
        <v>0</v>
      </c>
      <c r="R312" s="174">
        <f t="shared" si="77"/>
        <v>0</v>
      </c>
      <c r="S312" s="174">
        <v>0</v>
      </c>
      <c r="T312" s="175">
        <f t="shared" si="78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190</v>
      </c>
      <c r="AT312" s="176" t="s">
        <v>407</v>
      </c>
      <c r="AU312" s="176" t="s">
        <v>151</v>
      </c>
      <c r="AY312" s="16" t="s">
        <v>173</v>
      </c>
      <c r="BE312" s="177">
        <f t="shared" si="79"/>
        <v>0</v>
      </c>
      <c r="BF312" s="177">
        <f t="shared" si="80"/>
        <v>0</v>
      </c>
      <c r="BG312" s="177">
        <f t="shared" si="81"/>
        <v>0</v>
      </c>
      <c r="BH312" s="177">
        <f t="shared" si="82"/>
        <v>0</v>
      </c>
      <c r="BI312" s="177">
        <f t="shared" si="83"/>
        <v>0</v>
      </c>
      <c r="BJ312" s="16" t="s">
        <v>151</v>
      </c>
      <c r="BK312" s="177">
        <f t="shared" si="84"/>
        <v>0</v>
      </c>
      <c r="BL312" s="16" t="s">
        <v>180</v>
      </c>
      <c r="BM312" s="176" t="s">
        <v>1045</v>
      </c>
    </row>
    <row r="313" spans="1:65" s="2" customFormat="1" ht="37.9" customHeight="1">
      <c r="A313" s="31"/>
      <c r="B313" s="129"/>
      <c r="C313" s="183" t="s">
        <v>700</v>
      </c>
      <c r="D313" s="183" t="s">
        <v>407</v>
      </c>
      <c r="E313" s="184" t="s">
        <v>2695</v>
      </c>
      <c r="F313" s="185" t="s">
        <v>2696</v>
      </c>
      <c r="G313" s="186" t="s">
        <v>240</v>
      </c>
      <c r="H313" s="187">
        <v>450</v>
      </c>
      <c r="I313" s="188"/>
      <c r="J313" s="189">
        <f t="shared" si="75"/>
        <v>0</v>
      </c>
      <c r="K313" s="190"/>
      <c r="L313" s="191"/>
      <c r="M313" s="192" t="s">
        <v>1</v>
      </c>
      <c r="N313" s="193" t="s">
        <v>39</v>
      </c>
      <c r="O313" s="60"/>
      <c r="P313" s="174">
        <f t="shared" si="76"/>
        <v>0</v>
      </c>
      <c r="Q313" s="174">
        <v>0</v>
      </c>
      <c r="R313" s="174">
        <f t="shared" si="77"/>
        <v>0</v>
      </c>
      <c r="S313" s="174">
        <v>0</v>
      </c>
      <c r="T313" s="175">
        <f t="shared" si="78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76" t="s">
        <v>190</v>
      </c>
      <c r="AT313" s="176" t="s">
        <v>407</v>
      </c>
      <c r="AU313" s="176" t="s">
        <v>151</v>
      </c>
      <c r="AY313" s="16" t="s">
        <v>173</v>
      </c>
      <c r="BE313" s="177">
        <f t="shared" si="79"/>
        <v>0</v>
      </c>
      <c r="BF313" s="177">
        <f t="shared" si="80"/>
        <v>0</v>
      </c>
      <c r="BG313" s="177">
        <f t="shared" si="81"/>
        <v>0</v>
      </c>
      <c r="BH313" s="177">
        <f t="shared" si="82"/>
        <v>0</v>
      </c>
      <c r="BI313" s="177">
        <f t="shared" si="83"/>
        <v>0</v>
      </c>
      <c r="BJ313" s="16" t="s">
        <v>151</v>
      </c>
      <c r="BK313" s="177">
        <f t="shared" si="84"/>
        <v>0</v>
      </c>
      <c r="BL313" s="16" t="s">
        <v>180</v>
      </c>
      <c r="BM313" s="176" t="s">
        <v>1048</v>
      </c>
    </row>
    <row r="314" spans="1:65" s="2" customFormat="1" ht="24.2" customHeight="1">
      <c r="A314" s="31"/>
      <c r="B314" s="129"/>
      <c r="C314" s="164" t="s">
        <v>972</v>
      </c>
      <c r="D314" s="164" t="s">
        <v>176</v>
      </c>
      <c r="E314" s="165" t="s">
        <v>2697</v>
      </c>
      <c r="F314" s="166" t="s">
        <v>2698</v>
      </c>
      <c r="G314" s="167" t="s">
        <v>240</v>
      </c>
      <c r="H314" s="168">
        <v>250</v>
      </c>
      <c r="I314" s="169"/>
      <c r="J314" s="170">
        <f t="shared" si="75"/>
        <v>0</v>
      </c>
      <c r="K314" s="171"/>
      <c r="L314" s="32"/>
      <c r="M314" s="172" t="s">
        <v>1</v>
      </c>
      <c r="N314" s="173" t="s">
        <v>39</v>
      </c>
      <c r="O314" s="60"/>
      <c r="P314" s="174">
        <f t="shared" si="76"/>
        <v>0</v>
      </c>
      <c r="Q314" s="174">
        <v>0</v>
      </c>
      <c r="R314" s="174">
        <f t="shared" si="77"/>
        <v>0</v>
      </c>
      <c r="S314" s="174">
        <v>0</v>
      </c>
      <c r="T314" s="175">
        <f t="shared" si="78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76" t="s">
        <v>180</v>
      </c>
      <c r="AT314" s="176" t="s">
        <v>176</v>
      </c>
      <c r="AU314" s="176" t="s">
        <v>151</v>
      </c>
      <c r="AY314" s="16" t="s">
        <v>173</v>
      </c>
      <c r="BE314" s="177">
        <f t="shared" si="79"/>
        <v>0</v>
      </c>
      <c r="BF314" s="177">
        <f t="shared" si="80"/>
        <v>0</v>
      </c>
      <c r="BG314" s="177">
        <f t="shared" si="81"/>
        <v>0</v>
      </c>
      <c r="BH314" s="177">
        <f t="shared" si="82"/>
        <v>0</v>
      </c>
      <c r="BI314" s="177">
        <f t="shared" si="83"/>
        <v>0</v>
      </c>
      <c r="BJ314" s="16" t="s">
        <v>151</v>
      </c>
      <c r="BK314" s="177">
        <f t="shared" si="84"/>
        <v>0</v>
      </c>
      <c r="BL314" s="16" t="s">
        <v>180</v>
      </c>
      <c r="BM314" s="176" t="s">
        <v>1052</v>
      </c>
    </row>
    <row r="315" spans="1:65" s="2" customFormat="1" ht="37.9" customHeight="1">
      <c r="A315" s="31"/>
      <c r="B315" s="129"/>
      <c r="C315" s="183" t="s">
        <v>703</v>
      </c>
      <c r="D315" s="183" t="s">
        <v>407</v>
      </c>
      <c r="E315" s="184" t="s">
        <v>2699</v>
      </c>
      <c r="F315" s="185" t="s">
        <v>2700</v>
      </c>
      <c r="G315" s="186" t="s">
        <v>240</v>
      </c>
      <c r="H315" s="187">
        <v>250</v>
      </c>
      <c r="I315" s="188"/>
      <c r="J315" s="189">
        <f t="shared" si="75"/>
        <v>0</v>
      </c>
      <c r="K315" s="190"/>
      <c r="L315" s="191"/>
      <c r="M315" s="192" t="s">
        <v>1</v>
      </c>
      <c r="N315" s="193" t="s">
        <v>39</v>
      </c>
      <c r="O315" s="60"/>
      <c r="P315" s="174">
        <f t="shared" si="76"/>
        <v>0</v>
      </c>
      <c r="Q315" s="174">
        <v>0</v>
      </c>
      <c r="R315" s="174">
        <f t="shared" si="77"/>
        <v>0</v>
      </c>
      <c r="S315" s="174">
        <v>0</v>
      </c>
      <c r="T315" s="175">
        <f t="shared" si="78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190</v>
      </c>
      <c r="AT315" s="176" t="s">
        <v>407</v>
      </c>
      <c r="AU315" s="176" t="s">
        <v>151</v>
      </c>
      <c r="AY315" s="16" t="s">
        <v>173</v>
      </c>
      <c r="BE315" s="177">
        <f t="shared" si="79"/>
        <v>0</v>
      </c>
      <c r="BF315" s="177">
        <f t="shared" si="80"/>
        <v>0</v>
      </c>
      <c r="BG315" s="177">
        <f t="shared" si="81"/>
        <v>0</v>
      </c>
      <c r="BH315" s="177">
        <f t="shared" si="82"/>
        <v>0</v>
      </c>
      <c r="BI315" s="177">
        <f t="shared" si="83"/>
        <v>0</v>
      </c>
      <c r="BJ315" s="16" t="s">
        <v>151</v>
      </c>
      <c r="BK315" s="177">
        <f t="shared" si="84"/>
        <v>0</v>
      </c>
      <c r="BL315" s="16" t="s">
        <v>180</v>
      </c>
      <c r="BM315" s="176" t="s">
        <v>1055</v>
      </c>
    </row>
    <row r="316" spans="1:65" s="2" customFormat="1" ht="24.2" customHeight="1">
      <c r="A316" s="31"/>
      <c r="B316" s="129"/>
      <c r="C316" s="164" t="s">
        <v>979</v>
      </c>
      <c r="D316" s="164" t="s">
        <v>176</v>
      </c>
      <c r="E316" s="165" t="s">
        <v>2701</v>
      </c>
      <c r="F316" s="166" t="s">
        <v>2702</v>
      </c>
      <c r="G316" s="167" t="s">
        <v>240</v>
      </c>
      <c r="H316" s="168">
        <v>20</v>
      </c>
      <c r="I316" s="169"/>
      <c r="J316" s="170">
        <f t="shared" si="75"/>
        <v>0</v>
      </c>
      <c r="K316" s="171"/>
      <c r="L316" s="32"/>
      <c r="M316" s="172" t="s">
        <v>1</v>
      </c>
      <c r="N316" s="173" t="s">
        <v>39</v>
      </c>
      <c r="O316" s="60"/>
      <c r="P316" s="174">
        <f t="shared" si="76"/>
        <v>0</v>
      </c>
      <c r="Q316" s="174">
        <v>0</v>
      </c>
      <c r="R316" s="174">
        <f t="shared" si="77"/>
        <v>0</v>
      </c>
      <c r="S316" s="174">
        <v>0</v>
      </c>
      <c r="T316" s="175">
        <f t="shared" si="78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180</v>
      </c>
      <c r="AT316" s="176" t="s">
        <v>176</v>
      </c>
      <c r="AU316" s="176" t="s">
        <v>151</v>
      </c>
      <c r="AY316" s="16" t="s">
        <v>173</v>
      </c>
      <c r="BE316" s="177">
        <f t="shared" si="79"/>
        <v>0</v>
      </c>
      <c r="BF316" s="177">
        <f t="shared" si="80"/>
        <v>0</v>
      </c>
      <c r="BG316" s="177">
        <f t="shared" si="81"/>
        <v>0</v>
      </c>
      <c r="BH316" s="177">
        <f t="shared" si="82"/>
        <v>0</v>
      </c>
      <c r="BI316" s="177">
        <f t="shared" si="83"/>
        <v>0</v>
      </c>
      <c r="BJ316" s="16" t="s">
        <v>151</v>
      </c>
      <c r="BK316" s="177">
        <f t="shared" si="84"/>
        <v>0</v>
      </c>
      <c r="BL316" s="16" t="s">
        <v>180</v>
      </c>
      <c r="BM316" s="176" t="s">
        <v>1059</v>
      </c>
    </row>
    <row r="317" spans="1:65" s="2" customFormat="1" ht="24.2" customHeight="1">
      <c r="A317" s="31"/>
      <c r="B317" s="129"/>
      <c r="C317" s="183" t="s">
        <v>707</v>
      </c>
      <c r="D317" s="183" t="s">
        <v>407</v>
      </c>
      <c r="E317" s="184" t="s">
        <v>2703</v>
      </c>
      <c r="F317" s="185" t="s">
        <v>2704</v>
      </c>
      <c r="G317" s="186" t="s">
        <v>240</v>
      </c>
      <c r="H317" s="187">
        <v>20</v>
      </c>
      <c r="I317" s="188"/>
      <c r="J317" s="189">
        <f t="shared" si="75"/>
        <v>0</v>
      </c>
      <c r="K317" s="190"/>
      <c r="L317" s="191"/>
      <c r="M317" s="192" t="s">
        <v>1</v>
      </c>
      <c r="N317" s="193" t="s">
        <v>39</v>
      </c>
      <c r="O317" s="60"/>
      <c r="P317" s="174">
        <f t="shared" si="76"/>
        <v>0</v>
      </c>
      <c r="Q317" s="174">
        <v>0</v>
      </c>
      <c r="R317" s="174">
        <f t="shared" si="77"/>
        <v>0</v>
      </c>
      <c r="S317" s="174">
        <v>0</v>
      </c>
      <c r="T317" s="175">
        <f t="shared" si="78"/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76" t="s">
        <v>190</v>
      </c>
      <c r="AT317" s="176" t="s">
        <v>407</v>
      </c>
      <c r="AU317" s="176" t="s">
        <v>151</v>
      </c>
      <c r="AY317" s="16" t="s">
        <v>173</v>
      </c>
      <c r="BE317" s="177">
        <f t="shared" si="79"/>
        <v>0</v>
      </c>
      <c r="BF317" s="177">
        <f t="shared" si="80"/>
        <v>0</v>
      </c>
      <c r="BG317" s="177">
        <f t="shared" si="81"/>
        <v>0</v>
      </c>
      <c r="BH317" s="177">
        <f t="shared" si="82"/>
        <v>0</v>
      </c>
      <c r="BI317" s="177">
        <f t="shared" si="83"/>
        <v>0</v>
      </c>
      <c r="BJ317" s="16" t="s">
        <v>151</v>
      </c>
      <c r="BK317" s="177">
        <f t="shared" si="84"/>
        <v>0</v>
      </c>
      <c r="BL317" s="16" t="s">
        <v>180</v>
      </c>
      <c r="BM317" s="176" t="s">
        <v>1073</v>
      </c>
    </row>
    <row r="318" spans="1:65" s="2" customFormat="1" ht="24.2" customHeight="1">
      <c r="A318" s="31"/>
      <c r="B318" s="129"/>
      <c r="C318" s="164" t="s">
        <v>986</v>
      </c>
      <c r="D318" s="164" t="s">
        <v>176</v>
      </c>
      <c r="E318" s="165" t="s">
        <v>2705</v>
      </c>
      <c r="F318" s="166" t="s">
        <v>2706</v>
      </c>
      <c r="G318" s="167" t="s">
        <v>240</v>
      </c>
      <c r="H318" s="168">
        <v>300</v>
      </c>
      <c r="I318" s="169"/>
      <c r="J318" s="170">
        <f t="shared" si="75"/>
        <v>0</v>
      </c>
      <c r="K318" s="171"/>
      <c r="L318" s="32"/>
      <c r="M318" s="172" t="s">
        <v>1</v>
      </c>
      <c r="N318" s="173" t="s">
        <v>39</v>
      </c>
      <c r="O318" s="60"/>
      <c r="P318" s="174">
        <f t="shared" si="76"/>
        <v>0</v>
      </c>
      <c r="Q318" s="174">
        <v>0</v>
      </c>
      <c r="R318" s="174">
        <f t="shared" si="77"/>
        <v>0</v>
      </c>
      <c r="S318" s="174">
        <v>0</v>
      </c>
      <c r="T318" s="175">
        <f t="shared" si="78"/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76" t="s">
        <v>180</v>
      </c>
      <c r="AT318" s="176" t="s">
        <v>176</v>
      </c>
      <c r="AU318" s="176" t="s">
        <v>151</v>
      </c>
      <c r="AY318" s="16" t="s">
        <v>173</v>
      </c>
      <c r="BE318" s="177">
        <f t="shared" si="79"/>
        <v>0</v>
      </c>
      <c r="BF318" s="177">
        <f t="shared" si="80"/>
        <v>0</v>
      </c>
      <c r="BG318" s="177">
        <f t="shared" si="81"/>
        <v>0</v>
      </c>
      <c r="BH318" s="177">
        <f t="shared" si="82"/>
        <v>0</v>
      </c>
      <c r="BI318" s="177">
        <f t="shared" si="83"/>
        <v>0</v>
      </c>
      <c r="BJ318" s="16" t="s">
        <v>151</v>
      </c>
      <c r="BK318" s="177">
        <f t="shared" si="84"/>
        <v>0</v>
      </c>
      <c r="BL318" s="16" t="s">
        <v>180</v>
      </c>
      <c r="BM318" s="176" t="s">
        <v>1115</v>
      </c>
    </row>
    <row r="319" spans="1:65" s="2" customFormat="1" ht="33" customHeight="1">
      <c r="A319" s="31"/>
      <c r="B319" s="129"/>
      <c r="C319" s="183" t="s">
        <v>711</v>
      </c>
      <c r="D319" s="183" t="s">
        <v>407</v>
      </c>
      <c r="E319" s="184" t="s">
        <v>2707</v>
      </c>
      <c r="F319" s="185" t="s">
        <v>2708</v>
      </c>
      <c r="G319" s="186" t="s">
        <v>240</v>
      </c>
      <c r="H319" s="187">
        <v>300</v>
      </c>
      <c r="I319" s="188"/>
      <c r="J319" s="189">
        <f t="shared" si="75"/>
        <v>0</v>
      </c>
      <c r="K319" s="190"/>
      <c r="L319" s="191"/>
      <c r="M319" s="192" t="s">
        <v>1</v>
      </c>
      <c r="N319" s="193" t="s">
        <v>39</v>
      </c>
      <c r="O319" s="60"/>
      <c r="P319" s="174">
        <f t="shared" si="76"/>
        <v>0</v>
      </c>
      <c r="Q319" s="174">
        <v>0</v>
      </c>
      <c r="R319" s="174">
        <f t="shared" si="77"/>
        <v>0</v>
      </c>
      <c r="S319" s="174">
        <v>0</v>
      </c>
      <c r="T319" s="175">
        <f t="shared" si="78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76" t="s">
        <v>190</v>
      </c>
      <c r="AT319" s="176" t="s">
        <v>407</v>
      </c>
      <c r="AU319" s="176" t="s">
        <v>151</v>
      </c>
      <c r="AY319" s="16" t="s">
        <v>173</v>
      </c>
      <c r="BE319" s="177">
        <f t="shared" si="79"/>
        <v>0</v>
      </c>
      <c r="BF319" s="177">
        <f t="shared" si="80"/>
        <v>0</v>
      </c>
      <c r="BG319" s="177">
        <f t="shared" si="81"/>
        <v>0</v>
      </c>
      <c r="BH319" s="177">
        <f t="shared" si="82"/>
        <v>0</v>
      </c>
      <c r="BI319" s="177">
        <f t="shared" si="83"/>
        <v>0</v>
      </c>
      <c r="BJ319" s="16" t="s">
        <v>151</v>
      </c>
      <c r="BK319" s="177">
        <f t="shared" si="84"/>
        <v>0</v>
      </c>
      <c r="BL319" s="16" t="s">
        <v>180</v>
      </c>
      <c r="BM319" s="176" t="s">
        <v>2709</v>
      </c>
    </row>
    <row r="320" spans="1:65" s="2" customFormat="1" ht="24.2" customHeight="1">
      <c r="A320" s="31"/>
      <c r="B320" s="129"/>
      <c r="C320" s="164" t="s">
        <v>993</v>
      </c>
      <c r="D320" s="164" t="s">
        <v>176</v>
      </c>
      <c r="E320" s="165" t="s">
        <v>2710</v>
      </c>
      <c r="F320" s="166" t="s">
        <v>2711</v>
      </c>
      <c r="G320" s="167" t="s">
        <v>240</v>
      </c>
      <c r="H320" s="168">
        <v>200</v>
      </c>
      <c r="I320" s="169"/>
      <c r="J320" s="170">
        <f t="shared" si="75"/>
        <v>0</v>
      </c>
      <c r="K320" s="171"/>
      <c r="L320" s="32"/>
      <c r="M320" s="172" t="s">
        <v>1</v>
      </c>
      <c r="N320" s="173" t="s">
        <v>39</v>
      </c>
      <c r="O320" s="60"/>
      <c r="P320" s="174">
        <f t="shared" si="76"/>
        <v>0</v>
      </c>
      <c r="Q320" s="174">
        <v>0</v>
      </c>
      <c r="R320" s="174">
        <f t="shared" si="77"/>
        <v>0</v>
      </c>
      <c r="S320" s="174">
        <v>0</v>
      </c>
      <c r="T320" s="175">
        <f t="shared" si="78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76" t="s">
        <v>180</v>
      </c>
      <c r="AT320" s="176" t="s">
        <v>176</v>
      </c>
      <c r="AU320" s="176" t="s">
        <v>151</v>
      </c>
      <c r="AY320" s="16" t="s">
        <v>173</v>
      </c>
      <c r="BE320" s="177">
        <f t="shared" si="79"/>
        <v>0</v>
      </c>
      <c r="BF320" s="177">
        <f t="shared" si="80"/>
        <v>0</v>
      </c>
      <c r="BG320" s="177">
        <f t="shared" si="81"/>
        <v>0</v>
      </c>
      <c r="BH320" s="177">
        <f t="shared" si="82"/>
        <v>0</v>
      </c>
      <c r="BI320" s="177">
        <f t="shared" si="83"/>
        <v>0</v>
      </c>
      <c r="BJ320" s="16" t="s">
        <v>151</v>
      </c>
      <c r="BK320" s="177">
        <f t="shared" si="84"/>
        <v>0</v>
      </c>
      <c r="BL320" s="16" t="s">
        <v>180</v>
      </c>
      <c r="BM320" s="176" t="s">
        <v>2712</v>
      </c>
    </row>
    <row r="321" spans="1:65" s="2" customFormat="1" ht="24.2" customHeight="1">
      <c r="A321" s="31"/>
      <c r="B321" s="129"/>
      <c r="C321" s="183" t="s">
        <v>713</v>
      </c>
      <c r="D321" s="183" t="s">
        <v>407</v>
      </c>
      <c r="E321" s="184" t="s">
        <v>2713</v>
      </c>
      <c r="F321" s="185" t="s">
        <v>2714</v>
      </c>
      <c r="G321" s="186" t="s">
        <v>240</v>
      </c>
      <c r="H321" s="187">
        <v>200</v>
      </c>
      <c r="I321" s="188"/>
      <c r="J321" s="189">
        <f t="shared" si="75"/>
        <v>0</v>
      </c>
      <c r="K321" s="190"/>
      <c r="L321" s="191"/>
      <c r="M321" s="192" t="s">
        <v>1</v>
      </c>
      <c r="N321" s="193" t="s">
        <v>39</v>
      </c>
      <c r="O321" s="60"/>
      <c r="P321" s="174">
        <f t="shared" si="76"/>
        <v>0</v>
      </c>
      <c r="Q321" s="174">
        <v>0</v>
      </c>
      <c r="R321" s="174">
        <f t="shared" si="77"/>
        <v>0</v>
      </c>
      <c r="S321" s="174">
        <v>0</v>
      </c>
      <c r="T321" s="175">
        <f t="shared" si="78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76" t="s">
        <v>190</v>
      </c>
      <c r="AT321" s="176" t="s">
        <v>407</v>
      </c>
      <c r="AU321" s="176" t="s">
        <v>151</v>
      </c>
      <c r="AY321" s="16" t="s">
        <v>173</v>
      </c>
      <c r="BE321" s="177">
        <f t="shared" si="79"/>
        <v>0</v>
      </c>
      <c r="BF321" s="177">
        <f t="shared" si="80"/>
        <v>0</v>
      </c>
      <c r="BG321" s="177">
        <f t="shared" si="81"/>
        <v>0</v>
      </c>
      <c r="BH321" s="177">
        <f t="shared" si="82"/>
        <v>0</v>
      </c>
      <c r="BI321" s="177">
        <f t="shared" si="83"/>
        <v>0</v>
      </c>
      <c r="BJ321" s="16" t="s">
        <v>151</v>
      </c>
      <c r="BK321" s="177">
        <f t="shared" si="84"/>
        <v>0</v>
      </c>
      <c r="BL321" s="16" t="s">
        <v>180</v>
      </c>
      <c r="BM321" s="176" t="s">
        <v>2715</v>
      </c>
    </row>
    <row r="322" spans="1:65" s="2" customFormat="1" ht="24.2" customHeight="1">
      <c r="A322" s="31"/>
      <c r="B322" s="129"/>
      <c r="C322" s="164" t="s">
        <v>1000</v>
      </c>
      <c r="D322" s="164" t="s">
        <v>176</v>
      </c>
      <c r="E322" s="165" t="s">
        <v>2716</v>
      </c>
      <c r="F322" s="166" t="s">
        <v>2717</v>
      </c>
      <c r="G322" s="167" t="s">
        <v>240</v>
      </c>
      <c r="H322" s="168">
        <v>3600</v>
      </c>
      <c r="I322" s="169"/>
      <c r="J322" s="170">
        <f t="shared" si="75"/>
        <v>0</v>
      </c>
      <c r="K322" s="171"/>
      <c r="L322" s="32"/>
      <c r="M322" s="172" t="s">
        <v>1</v>
      </c>
      <c r="N322" s="173" t="s">
        <v>39</v>
      </c>
      <c r="O322" s="60"/>
      <c r="P322" s="174">
        <f t="shared" si="76"/>
        <v>0</v>
      </c>
      <c r="Q322" s="174">
        <v>0</v>
      </c>
      <c r="R322" s="174">
        <f t="shared" si="77"/>
        <v>0</v>
      </c>
      <c r="S322" s="174">
        <v>0</v>
      </c>
      <c r="T322" s="175">
        <f t="shared" si="78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76" t="s">
        <v>180</v>
      </c>
      <c r="AT322" s="176" t="s">
        <v>176</v>
      </c>
      <c r="AU322" s="176" t="s">
        <v>151</v>
      </c>
      <c r="AY322" s="16" t="s">
        <v>173</v>
      </c>
      <c r="BE322" s="177">
        <f t="shared" si="79"/>
        <v>0</v>
      </c>
      <c r="BF322" s="177">
        <f t="shared" si="80"/>
        <v>0</v>
      </c>
      <c r="BG322" s="177">
        <f t="shared" si="81"/>
        <v>0</v>
      </c>
      <c r="BH322" s="177">
        <f t="shared" si="82"/>
        <v>0</v>
      </c>
      <c r="BI322" s="177">
        <f t="shared" si="83"/>
        <v>0</v>
      </c>
      <c r="BJ322" s="16" t="s">
        <v>151</v>
      </c>
      <c r="BK322" s="177">
        <f t="shared" si="84"/>
        <v>0</v>
      </c>
      <c r="BL322" s="16" t="s">
        <v>180</v>
      </c>
      <c r="BM322" s="176" t="s">
        <v>2718</v>
      </c>
    </row>
    <row r="323" spans="1:65" s="2" customFormat="1" ht="24.2" customHeight="1">
      <c r="A323" s="31"/>
      <c r="B323" s="129"/>
      <c r="C323" s="183" t="s">
        <v>716</v>
      </c>
      <c r="D323" s="183" t="s">
        <v>407</v>
      </c>
      <c r="E323" s="184" t="s">
        <v>2719</v>
      </c>
      <c r="F323" s="185" t="s">
        <v>2720</v>
      </c>
      <c r="G323" s="186" t="s">
        <v>240</v>
      </c>
      <c r="H323" s="187">
        <v>600</v>
      </c>
      <c r="I323" s="188"/>
      <c r="J323" s="189">
        <f t="shared" si="75"/>
        <v>0</v>
      </c>
      <c r="K323" s="190"/>
      <c r="L323" s="191"/>
      <c r="M323" s="192" t="s">
        <v>1</v>
      </c>
      <c r="N323" s="193" t="s">
        <v>39</v>
      </c>
      <c r="O323" s="60"/>
      <c r="P323" s="174">
        <f t="shared" si="76"/>
        <v>0</v>
      </c>
      <c r="Q323" s="174">
        <v>0</v>
      </c>
      <c r="R323" s="174">
        <f t="shared" si="77"/>
        <v>0</v>
      </c>
      <c r="S323" s="174">
        <v>0</v>
      </c>
      <c r="T323" s="175">
        <f t="shared" si="78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190</v>
      </c>
      <c r="AT323" s="176" t="s">
        <v>407</v>
      </c>
      <c r="AU323" s="176" t="s">
        <v>151</v>
      </c>
      <c r="AY323" s="16" t="s">
        <v>173</v>
      </c>
      <c r="BE323" s="177">
        <f t="shared" si="79"/>
        <v>0</v>
      </c>
      <c r="BF323" s="177">
        <f t="shared" si="80"/>
        <v>0</v>
      </c>
      <c r="BG323" s="177">
        <f t="shared" si="81"/>
        <v>0</v>
      </c>
      <c r="BH323" s="177">
        <f t="shared" si="82"/>
        <v>0</v>
      </c>
      <c r="BI323" s="177">
        <f t="shared" si="83"/>
        <v>0</v>
      </c>
      <c r="BJ323" s="16" t="s">
        <v>151</v>
      </c>
      <c r="BK323" s="177">
        <f t="shared" si="84"/>
        <v>0</v>
      </c>
      <c r="BL323" s="16" t="s">
        <v>180</v>
      </c>
      <c r="BM323" s="176" t="s">
        <v>1118</v>
      </c>
    </row>
    <row r="324" spans="1:65" s="2" customFormat="1" ht="24.2" customHeight="1">
      <c r="A324" s="31"/>
      <c r="B324" s="129"/>
      <c r="C324" s="183" t="s">
        <v>1007</v>
      </c>
      <c r="D324" s="183" t="s">
        <v>407</v>
      </c>
      <c r="E324" s="184" t="s">
        <v>2721</v>
      </c>
      <c r="F324" s="185" t="s">
        <v>2722</v>
      </c>
      <c r="G324" s="186" t="s">
        <v>240</v>
      </c>
      <c r="H324" s="187">
        <v>3000</v>
      </c>
      <c r="I324" s="188"/>
      <c r="J324" s="189">
        <f t="shared" si="75"/>
        <v>0</v>
      </c>
      <c r="K324" s="190"/>
      <c r="L324" s="191"/>
      <c r="M324" s="192" t="s">
        <v>1</v>
      </c>
      <c r="N324" s="193" t="s">
        <v>39</v>
      </c>
      <c r="O324" s="60"/>
      <c r="P324" s="174">
        <f t="shared" si="76"/>
        <v>0</v>
      </c>
      <c r="Q324" s="174">
        <v>0</v>
      </c>
      <c r="R324" s="174">
        <f t="shared" si="77"/>
        <v>0</v>
      </c>
      <c r="S324" s="174">
        <v>0</v>
      </c>
      <c r="T324" s="175">
        <f t="shared" si="78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76" t="s">
        <v>190</v>
      </c>
      <c r="AT324" s="176" t="s">
        <v>407</v>
      </c>
      <c r="AU324" s="176" t="s">
        <v>151</v>
      </c>
      <c r="AY324" s="16" t="s">
        <v>173</v>
      </c>
      <c r="BE324" s="177">
        <f t="shared" si="79"/>
        <v>0</v>
      </c>
      <c r="BF324" s="177">
        <f t="shared" si="80"/>
        <v>0</v>
      </c>
      <c r="BG324" s="177">
        <f t="shared" si="81"/>
        <v>0</v>
      </c>
      <c r="BH324" s="177">
        <f t="shared" si="82"/>
        <v>0</v>
      </c>
      <c r="BI324" s="177">
        <f t="shared" si="83"/>
        <v>0</v>
      </c>
      <c r="BJ324" s="16" t="s">
        <v>151</v>
      </c>
      <c r="BK324" s="177">
        <f t="shared" si="84"/>
        <v>0</v>
      </c>
      <c r="BL324" s="16" t="s">
        <v>180</v>
      </c>
      <c r="BM324" s="176" t="s">
        <v>1122</v>
      </c>
    </row>
    <row r="325" spans="1:65" s="2" customFormat="1" ht="24.2" customHeight="1">
      <c r="A325" s="31"/>
      <c r="B325" s="129"/>
      <c r="C325" s="164" t="s">
        <v>720</v>
      </c>
      <c r="D325" s="164" t="s">
        <v>176</v>
      </c>
      <c r="E325" s="165" t="s">
        <v>2723</v>
      </c>
      <c r="F325" s="166" t="s">
        <v>2724</v>
      </c>
      <c r="G325" s="167" t="s">
        <v>240</v>
      </c>
      <c r="H325" s="168">
        <v>100</v>
      </c>
      <c r="I325" s="169"/>
      <c r="J325" s="170">
        <f t="shared" si="75"/>
        <v>0</v>
      </c>
      <c r="K325" s="171"/>
      <c r="L325" s="32"/>
      <c r="M325" s="172" t="s">
        <v>1</v>
      </c>
      <c r="N325" s="173" t="s">
        <v>39</v>
      </c>
      <c r="O325" s="60"/>
      <c r="P325" s="174">
        <f t="shared" si="76"/>
        <v>0</v>
      </c>
      <c r="Q325" s="174">
        <v>0</v>
      </c>
      <c r="R325" s="174">
        <f t="shared" si="77"/>
        <v>0</v>
      </c>
      <c r="S325" s="174">
        <v>0</v>
      </c>
      <c r="T325" s="175">
        <f t="shared" si="78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76" t="s">
        <v>180</v>
      </c>
      <c r="AT325" s="176" t="s">
        <v>176</v>
      </c>
      <c r="AU325" s="176" t="s">
        <v>151</v>
      </c>
      <c r="AY325" s="16" t="s">
        <v>173</v>
      </c>
      <c r="BE325" s="177">
        <f t="shared" si="79"/>
        <v>0</v>
      </c>
      <c r="BF325" s="177">
        <f t="shared" si="80"/>
        <v>0</v>
      </c>
      <c r="BG325" s="177">
        <f t="shared" si="81"/>
        <v>0</v>
      </c>
      <c r="BH325" s="177">
        <f t="shared" si="82"/>
        <v>0</v>
      </c>
      <c r="BI325" s="177">
        <f t="shared" si="83"/>
        <v>0</v>
      </c>
      <c r="BJ325" s="16" t="s">
        <v>151</v>
      </c>
      <c r="BK325" s="177">
        <f t="shared" si="84"/>
        <v>0</v>
      </c>
      <c r="BL325" s="16" t="s">
        <v>180</v>
      </c>
      <c r="BM325" s="176" t="s">
        <v>1125</v>
      </c>
    </row>
    <row r="326" spans="1:65" s="2" customFormat="1" ht="24.2" customHeight="1">
      <c r="A326" s="31"/>
      <c r="B326" s="129"/>
      <c r="C326" s="183" t="s">
        <v>1014</v>
      </c>
      <c r="D326" s="183" t="s">
        <v>407</v>
      </c>
      <c r="E326" s="184" t="s">
        <v>2725</v>
      </c>
      <c r="F326" s="185" t="s">
        <v>2726</v>
      </c>
      <c r="G326" s="186" t="s">
        <v>240</v>
      </c>
      <c r="H326" s="187">
        <v>100</v>
      </c>
      <c r="I326" s="188"/>
      <c r="J326" s="189">
        <f t="shared" si="75"/>
        <v>0</v>
      </c>
      <c r="K326" s="190"/>
      <c r="L326" s="191"/>
      <c r="M326" s="192" t="s">
        <v>1</v>
      </c>
      <c r="N326" s="193" t="s">
        <v>39</v>
      </c>
      <c r="O326" s="60"/>
      <c r="P326" s="174">
        <f t="shared" si="76"/>
        <v>0</v>
      </c>
      <c r="Q326" s="174">
        <v>0</v>
      </c>
      <c r="R326" s="174">
        <f t="shared" si="77"/>
        <v>0</v>
      </c>
      <c r="S326" s="174">
        <v>0</v>
      </c>
      <c r="T326" s="175">
        <f t="shared" si="78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76" t="s">
        <v>190</v>
      </c>
      <c r="AT326" s="176" t="s">
        <v>407</v>
      </c>
      <c r="AU326" s="176" t="s">
        <v>151</v>
      </c>
      <c r="AY326" s="16" t="s">
        <v>173</v>
      </c>
      <c r="BE326" s="177">
        <f t="shared" si="79"/>
        <v>0</v>
      </c>
      <c r="BF326" s="177">
        <f t="shared" si="80"/>
        <v>0</v>
      </c>
      <c r="BG326" s="177">
        <f t="shared" si="81"/>
        <v>0</v>
      </c>
      <c r="BH326" s="177">
        <f t="shared" si="82"/>
        <v>0</v>
      </c>
      <c r="BI326" s="177">
        <f t="shared" si="83"/>
        <v>0</v>
      </c>
      <c r="BJ326" s="16" t="s">
        <v>151</v>
      </c>
      <c r="BK326" s="177">
        <f t="shared" si="84"/>
        <v>0</v>
      </c>
      <c r="BL326" s="16" t="s">
        <v>180</v>
      </c>
      <c r="BM326" s="176" t="s">
        <v>1129</v>
      </c>
    </row>
    <row r="327" spans="1:65" s="2" customFormat="1" ht="24.2" customHeight="1">
      <c r="A327" s="31"/>
      <c r="B327" s="129"/>
      <c r="C327" s="164" t="s">
        <v>725</v>
      </c>
      <c r="D327" s="164" t="s">
        <v>176</v>
      </c>
      <c r="E327" s="165" t="s">
        <v>2727</v>
      </c>
      <c r="F327" s="166" t="s">
        <v>2728</v>
      </c>
      <c r="G327" s="167" t="s">
        <v>240</v>
      </c>
      <c r="H327" s="168">
        <v>350</v>
      </c>
      <c r="I327" s="169"/>
      <c r="J327" s="170">
        <f t="shared" si="75"/>
        <v>0</v>
      </c>
      <c r="K327" s="171"/>
      <c r="L327" s="32"/>
      <c r="M327" s="172" t="s">
        <v>1</v>
      </c>
      <c r="N327" s="173" t="s">
        <v>39</v>
      </c>
      <c r="O327" s="60"/>
      <c r="P327" s="174">
        <f t="shared" si="76"/>
        <v>0</v>
      </c>
      <c r="Q327" s="174">
        <v>0</v>
      </c>
      <c r="R327" s="174">
        <f t="shared" si="77"/>
        <v>0</v>
      </c>
      <c r="S327" s="174">
        <v>0</v>
      </c>
      <c r="T327" s="175">
        <f t="shared" si="78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76" t="s">
        <v>180</v>
      </c>
      <c r="AT327" s="176" t="s">
        <v>176</v>
      </c>
      <c r="AU327" s="176" t="s">
        <v>151</v>
      </c>
      <c r="AY327" s="16" t="s">
        <v>173</v>
      </c>
      <c r="BE327" s="177">
        <f t="shared" si="79"/>
        <v>0</v>
      </c>
      <c r="BF327" s="177">
        <f t="shared" si="80"/>
        <v>0</v>
      </c>
      <c r="BG327" s="177">
        <f t="shared" si="81"/>
        <v>0</v>
      </c>
      <c r="BH327" s="177">
        <f t="shared" si="82"/>
        <v>0</v>
      </c>
      <c r="BI327" s="177">
        <f t="shared" si="83"/>
        <v>0</v>
      </c>
      <c r="BJ327" s="16" t="s">
        <v>151</v>
      </c>
      <c r="BK327" s="177">
        <f t="shared" si="84"/>
        <v>0</v>
      </c>
      <c r="BL327" s="16" t="s">
        <v>180</v>
      </c>
      <c r="BM327" s="176" t="s">
        <v>1132</v>
      </c>
    </row>
    <row r="328" spans="1:65" s="2" customFormat="1" ht="24.2" customHeight="1">
      <c r="A328" s="31"/>
      <c r="B328" s="129"/>
      <c r="C328" s="183" t="s">
        <v>1021</v>
      </c>
      <c r="D328" s="183" t="s">
        <v>407</v>
      </c>
      <c r="E328" s="184" t="s">
        <v>2729</v>
      </c>
      <c r="F328" s="185" t="s">
        <v>2730</v>
      </c>
      <c r="G328" s="186" t="s">
        <v>240</v>
      </c>
      <c r="H328" s="187">
        <v>250</v>
      </c>
      <c r="I328" s="188"/>
      <c r="J328" s="189">
        <f t="shared" si="75"/>
        <v>0</v>
      </c>
      <c r="K328" s="190"/>
      <c r="L328" s="191"/>
      <c r="M328" s="192" t="s">
        <v>1</v>
      </c>
      <c r="N328" s="193" t="s">
        <v>39</v>
      </c>
      <c r="O328" s="60"/>
      <c r="P328" s="174">
        <f t="shared" si="76"/>
        <v>0</v>
      </c>
      <c r="Q328" s="174">
        <v>0</v>
      </c>
      <c r="R328" s="174">
        <f t="shared" si="77"/>
        <v>0</v>
      </c>
      <c r="S328" s="174">
        <v>0</v>
      </c>
      <c r="T328" s="175">
        <f t="shared" si="78"/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76" t="s">
        <v>190</v>
      </c>
      <c r="AT328" s="176" t="s">
        <v>407</v>
      </c>
      <c r="AU328" s="176" t="s">
        <v>151</v>
      </c>
      <c r="AY328" s="16" t="s">
        <v>173</v>
      </c>
      <c r="BE328" s="177">
        <f t="shared" si="79"/>
        <v>0</v>
      </c>
      <c r="BF328" s="177">
        <f t="shared" si="80"/>
        <v>0</v>
      </c>
      <c r="BG328" s="177">
        <f t="shared" si="81"/>
        <v>0</v>
      </c>
      <c r="BH328" s="177">
        <f t="shared" si="82"/>
        <v>0</v>
      </c>
      <c r="BI328" s="177">
        <f t="shared" si="83"/>
        <v>0</v>
      </c>
      <c r="BJ328" s="16" t="s">
        <v>151</v>
      </c>
      <c r="BK328" s="177">
        <f t="shared" si="84"/>
        <v>0</v>
      </c>
      <c r="BL328" s="16" t="s">
        <v>180</v>
      </c>
      <c r="BM328" s="176" t="s">
        <v>1145</v>
      </c>
    </row>
    <row r="329" spans="1:65" s="2" customFormat="1" ht="24.2" customHeight="1">
      <c r="A329" s="31"/>
      <c r="B329" s="129"/>
      <c r="C329" s="183" t="s">
        <v>732</v>
      </c>
      <c r="D329" s="183" t="s">
        <v>407</v>
      </c>
      <c r="E329" s="184" t="s">
        <v>2731</v>
      </c>
      <c r="F329" s="185" t="s">
        <v>2732</v>
      </c>
      <c r="G329" s="186" t="s">
        <v>240</v>
      </c>
      <c r="H329" s="187">
        <v>100</v>
      </c>
      <c r="I329" s="188"/>
      <c r="J329" s="189">
        <f t="shared" si="75"/>
        <v>0</v>
      </c>
      <c r="K329" s="190"/>
      <c r="L329" s="191"/>
      <c r="M329" s="192" t="s">
        <v>1</v>
      </c>
      <c r="N329" s="193" t="s">
        <v>39</v>
      </c>
      <c r="O329" s="60"/>
      <c r="P329" s="174">
        <f t="shared" si="76"/>
        <v>0</v>
      </c>
      <c r="Q329" s="174">
        <v>0</v>
      </c>
      <c r="R329" s="174">
        <f t="shared" si="77"/>
        <v>0</v>
      </c>
      <c r="S329" s="174">
        <v>0</v>
      </c>
      <c r="T329" s="175">
        <f t="shared" si="78"/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76" t="s">
        <v>190</v>
      </c>
      <c r="AT329" s="176" t="s">
        <v>407</v>
      </c>
      <c r="AU329" s="176" t="s">
        <v>151</v>
      </c>
      <c r="AY329" s="16" t="s">
        <v>173</v>
      </c>
      <c r="BE329" s="177">
        <f t="shared" si="79"/>
        <v>0</v>
      </c>
      <c r="BF329" s="177">
        <f t="shared" si="80"/>
        <v>0</v>
      </c>
      <c r="BG329" s="177">
        <f t="shared" si="81"/>
        <v>0</v>
      </c>
      <c r="BH329" s="177">
        <f t="shared" si="82"/>
        <v>0</v>
      </c>
      <c r="BI329" s="177">
        <f t="shared" si="83"/>
        <v>0</v>
      </c>
      <c r="BJ329" s="16" t="s">
        <v>151</v>
      </c>
      <c r="BK329" s="177">
        <f t="shared" si="84"/>
        <v>0</v>
      </c>
      <c r="BL329" s="16" t="s">
        <v>180</v>
      </c>
      <c r="BM329" s="176" t="s">
        <v>1149</v>
      </c>
    </row>
    <row r="330" spans="1:65" s="2" customFormat="1" ht="24.2" customHeight="1">
      <c r="A330" s="31"/>
      <c r="B330" s="129"/>
      <c r="C330" s="164" t="s">
        <v>1028</v>
      </c>
      <c r="D330" s="164" t="s">
        <v>176</v>
      </c>
      <c r="E330" s="165" t="s">
        <v>2733</v>
      </c>
      <c r="F330" s="166" t="s">
        <v>2734</v>
      </c>
      <c r="G330" s="167" t="s">
        <v>240</v>
      </c>
      <c r="H330" s="168">
        <v>300</v>
      </c>
      <c r="I330" s="169"/>
      <c r="J330" s="170">
        <f t="shared" si="75"/>
        <v>0</v>
      </c>
      <c r="K330" s="171"/>
      <c r="L330" s="32"/>
      <c r="M330" s="172" t="s">
        <v>1</v>
      </c>
      <c r="N330" s="173" t="s">
        <v>39</v>
      </c>
      <c r="O330" s="60"/>
      <c r="P330" s="174">
        <f t="shared" si="76"/>
        <v>0</v>
      </c>
      <c r="Q330" s="174">
        <v>0</v>
      </c>
      <c r="R330" s="174">
        <f t="shared" si="77"/>
        <v>0</v>
      </c>
      <c r="S330" s="174">
        <v>0</v>
      </c>
      <c r="T330" s="175">
        <f t="shared" si="78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180</v>
      </c>
      <c r="AT330" s="176" t="s">
        <v>176</v>
      </c>
      <c r="AU330" s="176" t="s">
        <v>151</v>
      </c>
      <c r="AY330" s="16" t="s">
        <v>173</v>
      </c>
      <c r="BE330" s="177">
        <f t="shared" si="79"/>
        <v>0</v>
      </c>
      <c r="BF330" s="177">
        <f t="shared" si="80"/>
        <v>0</v>
      </c>
      <c r="BG330" s="177">
        <f t="shared" si="81"/>
        <v>0</v>
      </c>
      <c r="BH330" s="177">
        <f t="shared" si="82"/>
        <v>0</v>
      </c>
      <c r="BI330" s="177">
        <f t="shared" si="83"/>
        <v>0</v>
      </c>
      <c r="BJ330" s="16" t="s">
        <v>151</v>
      </c>
      <c r="BK330" s="177">
        <f t="shared" si="84"/>
        <v>0</v>
      </c>
      <c r="BL330" s="16" t="s">
        <v>180</v>
      </c>
      <c r="BM330" s="176" t="s">
        <v>1153</v>
      </c>
    </row>
    <row r="331" spans="1:65" s="2" customFormat="1" ht="24.2" customHeight="1">
      <c r="A331" s="31"/>
      <c r="B331" s="129"/>
      <c r="C331" s="183" t="s">
        <v>735</v>
      </c>
      <c r="D331" s="183" t="s">
        <v>407</v>
      </c>
      <c r="E331" s="184" t="s">
        <v>2735</v>
      </c>
      <c r="F331" s="185" t="s">
        <v>2736</v>
      </c>
      <c r="G331" s="186" t="s">
        <v>240</v>
      </c>
      <c r="H331" s="187">
        <v>300</v>
      </c>
      <c r="I331" s="188"/>
      <c r="J331" s="189">
        <f t="shared" si="75"/>
        <v>0</v>
      </c>
      <c r="K331" s="190"/>
      <c r="L331" s="191"/>
      <c r="M331" s="192" t="s">
        <v>1</v>
      </c>
      <c r="N331" s="193" t="s">
        <v>39</v>
      </c>
      <c r="O331" s="60"/>
      <c r="P331" s="174">
        <f t="shared" si="76"/>
        <v>0</v>
      </c>
      <c r="Q331" s="174">
        <v>0</v>
      </c>
      <c r="R331" s="174">
        <f t="shared" si="77"/>
        <v>0</v>
      </c>
      <c r="S331" s="174">
        <v>0</v>
      </c>
      <c r="T331" s="175">
        <f t="shared" si="78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76" t="s">
        <v>190</v>
      </c>
      <c r="AT331" s="176" t="s">
        <v>407</v>
      </c>
      <c r="AU331" s="176" t="s">
        <v>151</v>
      </c>
      <c r="AY331" s="16" t="s">
        <v>173</v>
      </c>
      <c r="BE331" s="177">
        <f t="shared" si="79"/>
        <v>0</v>
      </c>
      <c r="BF331" s="177">
        <f t="shared" si="80"/>
        <v>0</v>
      </c>
      <c r="BG331" s="177">
        <f t="shared" si="81"/>
        <v>0</v>
      </c>
      <c r="BH331" s="177">
        <f t="shared" si="82"/>
        <v>0</v>
      </c>
      <c r="BI331" s="177">
        <f t="shared" si="83"/>
        <v>0</v>
      </c>
      <c r="BJ331" s="16" t="s">
        <v>151</v>
      </c>
      <c r="BK331" s="177">
        <f t="shared" si="84"/>
        <v>0</v>
      </c>
      <c r="BL331" s="16" t="s">
        <v>180</v>
      </c>
      <c r="BM331" s="176" t="s">
        <v>1157</v>
      </c>
    </row>
    <row r="332" spans="1:65" s="2" customFormat="1" ht="24.2" customHeight="1">
      <c r="A332" s="31"/>
      <c r="B332" s="129"/>
      <c r="C332" s="164" t="s">
        <v>1035</v>
      </c>
      <c r="D332" s="164" t="s">
        <v>176</v>
      </c>
      <c r="E332" s="165" t="s">
        <v>2737</v>
      </c>
      <c r="F332" s="166" t="s">
        <v>2738</v>
      </c>
      <c r="G332" s="167" t="s">
        <v>240</v>
      </c>
      <c r="H332" s="168">
        <v>700</v>
      </c>
      <c r="I332" s="169"/>
      <c r="J332" s="170">
        <f t="shared" si="75"/>
        <v>0</v>
      </c>
      <c r="K332" s="171"/>
      <c r="L332" s="32"/>
      <c r="M332" s="172" t="s">
        <v>1</v>
      </c>
      <c r="N332" s="173" t="s">
        <v>39</v>
      </c>
      <c r="O332" s="60"/>
      <c r="P332" s="174">
        <f t="shared" si="76"/>
        <v>0</v>
      </c>
      <c r="Q332" s="174">
        <v>0</v>
      </c>
      <c r="R332" s="174">
        <f t="shared" si="77"/>
        <v>0</v>
      </c>
      <c r="S332" s="174">
        <v>0</v>
      </c>
      <c r="T332" s="175">
        <f t="shared" si="78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76" t="s">
        <v>180</v>
      </c>
      <c r="AT332" s="176" t="s">
        <v>176</v>
      </c>
      <c r="AU332" s="176" t="s">
        <v>151</v>
      </c>
      <c r="AY332" s="16" t="s">
        <v>173</v>
      </c>
      <c r="BE332" s="177">
        <f t="shared" si="79"/>
        <v>0</v>
      </c>
      <c r="BF332" s="177">
        <f t="shared" si="80"/>
        <v>0</v>
      </c>
      <c r="BG332" s="177">
        <f t="shared" si="81"/>
        <v>0</v>
      </c>
      <c r="BH332" s="177">
        <f t="shared" si="82"/>
        <v>0</v>
      </c>
      <c r="BI332" s="177">
        <f t="shared" si="83"/>
        <v>0</v>
      </c>
      <c r="BJ332" s="16" t="s">
        <v>151</v>
      </c>
      <c r="BK332" s="177">
        <f t="shared" si="84"/>
        <v>0</v>
      </c>
      <c r="BL332" s="16" t="s">
        <v>180</v>
      </c>
      <c r="BM332" s="176" t="s">
        <v>1162</v>
      </c>
    </row>
    <row r="333" spans="1:65" s="2" customFormat="1" ht="24.2" customHeight="1">
      <c r="A333" s="31"/>
      <c r="B333" s="129"/>
      <c r="C333" s="183" t="s">
        <v>738</v>
      </c>
      <c r="D333" s="183" t="s">
        <v>407</v>
      </c>
      <c r="E333" s="184" t="s">
        <v>2739</v>
      </c>
      <c r="F333" s="185" t="s">
        <v>2740</v>
      </c>
      <c r="G333" s="186" t="s">
        <v>240</v>
      </c>
      <c r="H333" s="187">
        <v>700</v>
      </c>
      <c r="I333" s="188"/>
      <c r="J333" s="189">
        <f t="shared" si="75"/>
        <v>0</v>
      </c>
      <c r="K333" s="190"/>
      <c r="L333" s="191"/>
      <c r="M333" s="192" t="s">
        <v>1</v>
      </c>
      <c r="N333" s="193" t="s">
        <v>39</v>
      </c>
      <c r="O333" s="60"/>
      <c r="P333" s="174">
        <f t="shared" si="76"/>
        <v>0</v>
      </c>
      <c r="Q333" s="174">
        <v>0</v>
      </c>
      <c r="R333" s="174">
        <f t="shared" si="77"/>
        <v>0</v>
      </c>
      <c r="S333" s="174">
        <v>0</v>
      </c>
      <c r="T333" s="175">
        <f t="shared" si="78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190</v>
      </c>
      <c r="AT333" s="176" t="s">
        <v>407</v>
      </c>
      <c r="AU333" s="176" t="s">
        <v>151</v>
      </c>
      <c r="AY333" s="16" t="s">
        <v>173</v>
      </c>
      <c r="BE333" s="177">
        <f t="shared" si="79"/>
        <v>0</v>
      </c>
      <c r="BF333" s="177">
        <f t="shared" si="80"/>
        <v>0</v>
      </c>
      <c r="BG333" s="177">
        <f t="shared" si="81"/>
        <v>0</v>
      </c>
      <c r="BH333" s="177">
        <f t="shared" si="82"/>
        <v>0</v>
      </c>
      <c r="BI333" s="177">
        <f t="shared" si="83"/>
        <v>0</v>
      </c>
      <c r="BJ333" s="16" t="s">
        <v>151</v>
      </c>
      <c r="BK333" s="177">
        <f t="shared" si="84"/>
        <v>0</v>
      </c>
      <c r="BL333" s="16" t="s">
        <v>180</v>
      </c>
      <c r="BM333" s="176" t="s">
        <v>1165</v>
      </c>
    </row>
    <row r="334" spans="1:65" s="2" customFormat="1" ht="16.5" customHeight="1">
      <c r="A334" s="31"/>
      <c r="B334" s="129"/>
      <c r="C334" s="164" t="s">
        <v>1042</v>
      </c>
      <c r="D334" s="164" t="s">
        <v>176</v>
      </c>
      <c r="E334" s="165" t="s">
        <v>2741</v>
      </c>
      <c r="F334" s="166" t="s">
        <v>2742</v>
      </c>
      <c r="G334" s="167" t="s">
        <v>240</v>
      </c>
      <c r="H334" s="168">
        <v>250</v>
      </c>
      <c r="I334" s="169"/>
      <c r="J334" s="170">
        <f t="shared" si="75"/>
        <v>0</v>
      </c>
      <c r="K334" s="171"/>
      <c r="L334" s="32"/>
      <c r="M334" s="172" t="s">
        <v>1</v>
      </c>
      <c r="N334" s="173" t="s">
        <v>39</v>
      </c>
      <c r="O334" s="60"/>
      <c r="P334" s="174">
        <f t="shared" si="76"/>
        <v>0</v>
      </c>
      <c r="Q334" s="174">
        <v>0</v>
      </c>
      <c r="R334" s="174">
        <f t="shared" si="77"/>
        <v>0</v>
      </c>
      <c r="S334" s="174">
        <v>0</v>
      </c>
      <c r="T334" s="175">
        <f t="shared" si="78"/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180</v>
      </c>
      <c r="AT334" s="176" t="s">
        <v>176</v>
      </c>
      <c r="AU334" s="176" t="s">
        <v>151</v>
      </c>
      <c r="AY334" s="16" t="s">
        <v>173</v>
      </c>
      <c r="BE334" s="177">
        <f t="shared" si="79"/>
        <v>0</v>
      </c>
      <c r="BF334" s="177">
        <f t="shared" si="80"/>
        <v>0</v>
      </c>
      <c r="BG334" s="177">
        <f t="shared" si="81"/>
        <v>0</v>
      </c>
      <c r="BH334" s="177">
        <f t="shared" si="82"/>
        <v>0</v>
      </c>
      <c r="BI334" s="177">
        <f t="shared" si="83"/>
        <v>0</v>
      </c>
      <c r="BJ334" s="16" t="s">
        <v>151</v>
      </c>
      <c r="BK334" s="177">
        <f t="shared" si="84"/>
        <v>0</v>
      </c>
      <c r="BL334" s="16" t="s">
        <v>180</v>
      </c>
      <c r="BM334" s="176" t="s">
        <v>1169</v>
      </c>
    </row>
    <row r="335" spans="1:65" s="2" customFormat="1" ht="24.2" customHeight="1">
      <c r="A335" s="31"/>
      <c r="B335" s="129"/>
      <c r="C335" s="183" t="s">
        <v>741</v>
      </c>
      <c r="D335" s="183" t="s">
        <v>407</v>
      </c>
      <c r="E335" s="184" t="s">
        <v>2743</v>
      </c>
      <c r="F335" s="185" t="s">
        <v>2744</v>
      </c>
      <c r="G335" s="186" t="s">
        <v>240</v>
      </c>
      <c r="H335" s="187">
        <v>250</v>
      </c>
      <c r="I335" s="188"/>
      <c r="J335" s="189">
        <f t="shared" si="75"/>
        <v>0</v>
      </c>
      <c r="K335" s="190"/>
      <c r="L335" s="191"/>
      <c r="M335" s="192" t="s">
        <v>1</v>
      </c>
      <c r="N335" s="193" t="s">
        <v>39</v>
      </c>
      <c r="O335" s="60"/>
      <c r="P335" s="174">
        <f t="shared" si="76"/>
        <v>0</v>
      </c>
      <c r="Q335" s="174">
        <v>0</v>
      </c>
      <c r="R335" s="174">
        <f t="shared" si="77"/>
        <v>0</v>
      </c>
      <c r="S335" s="174">
        <v>0</v>
      </c>
      <c r="T335" s="175">
        <f t="shared" si="78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76" t="s">
        <v>190</v>
      </c>
      <c r="AT335" s="176" t="s">
        <v>407</v>
      </c>
      <c r="AU335" s="176" t="s">
        <v>151</v>
      </c>
      <c r="AY335" s="16" t="s">
        <v>173</v>
      </c>
      <c r="BE335" s="177">
        <f t="shared" si="79"/>
        <v>0</v>
      </c>
      <c r="BF335" s="177">
        <f t="shared" si="80"/>
        <v>0</v>
      </c>
      <c r="BG335" s="177">
        <f t="shared" si="81"/>
        <v>0</v>
      </c>
      <c r="BH335" s="177">
        <f t="shared" si="82"/>
        <v>0</v>
      </c>
      <c r="BI335" s="177">
        <f t="shared" si="83"/>
        <v>0</v>
      </c>
      <c r="BJ335" s="16" t="s">
        <v>151</v>
      </c>
      <c r="BK335" s="177">
        <f t="shared" si="84"/>
        <v>0</v>
      </c>
      <c r="BL335" s="16" t="s">
        <v>180</v>
      </c>
      <c r="BM335" s="176" t="s">
        <v>1172</v>
      </c>
    </row>
    <row r="336" spans="1:65" s="12" customFormat="1" ht="22.9" customHeight="1">
      <c r="B336" s="151"/>
      <c r="D336" s="152" t="s">
        <v>72</v>
      </c>
      <c r="E336" s="162" t="s">
        <v>2745</v>
      </c>
      <c r="F336" s="162" t="s">
        <v>2746</v>
      </c>
      <c r="I336" s="154"/>
      <c r="J336" s="163">
        <f>BK336</f>
        <v>0</v>
      </c>
      <c r="L336" s="151"/>
      <c r="M336" s="156"/>
      <c r="N336" s="157"/>
      <c r="O336" s="157"/>
      <c r="P336" s="158">
        <f>P337+P389+P411+P423</f>
        <v>0</v>
      </c>
      <c r="Q336" s="157"/>
      <c r="R336" s="158">
        <f>R337+R389+R411+R423</f>
        <v>0</v>
      </c>
      <c r="S336" s="157"/>
      <c r="T336" s="159">
        <f>T337+T389+T411+T423</f>
        <v>0</v>
      </c>
      <c r="AR336" s="152" t="s">
        <v>81</v>
      </c>
      <c r="AT336" s="160" t="s">
        <v>72</v>
      </c>
      <c r="AU336" s="160" t="s">
        <v>81</v>
      </c>
      <c r="AY336" s="152" t="s">
        <v>173</v>
      </c>
      <c r="BK336" s="161">
        <f>BK337+BK389+BK411+BK423</f>
        <v>0</v>
      </c>
    </row>
    <row r="337" spans="1:65" s="12" customFormat="1" ht="20.85" customHeight="1">
      <c r="B337" s="151"/>
      <c r="D337" s="152" t="s">
        <v>72</v>
      </c>
      <c r="E337" s="162" t="s">
        <v>2747</v>
      </c>
      <c r="F337" s="162" t="s">
        <v>2748</v>
      </c>
      <c r="I337" s="154"/>
      <c r="J337" s="163">
        <f>BK337</f>
        <v>0</v>
      </c>
      <c r="L337" s="151"/>
      <c r="M337" s="156"/>
      <c r="N337" s="157"/>
      <c r="O337" s="157"/>
      <c r="P337" s="158">
        <f>SUM(P338:P388)</f>
        <v>0</v>
      </c>
      <c r="Q337" s="157"/>
      <c r="R337" s="158">
        <f>SUM(R338:R388)</f>
        <v>0</v>
      </c>
      <c r="S337" s="157"/>
      <c r="T337" s="159">
        <f>SUM(T338:T388)</f>
        <v>0</v>
      </c>
      <c r="AR337" s="152" t="s">
        <v>81</v>
      </c>
      <c r="AT337" s="160" t="s">
        <v>72</v>
      </c>
      <c r="AU337" s="160" t="s">
        <v>151</v>
      </c>
      <c r="AY337" s="152" t="s">
        <v>173</v>
      </c>
      <c r="BK337" s="161">
        <f>SUM(BK338:BK388)</f>
        <v>0</v>
      </c>
    </row>
    <row r="338" spans="1:65" s="2" customFormat="1" ht="21.75" customHeight="1">
      <c r="A338" s="31"/>
      <c r="B338" s="129"/>
      <c r="C338" s="164" t="s">
        <v>1049</v>
      </c>
      <c r="D338" s="164" t="s">
        <v>176</v>
      </c>
      <c r="E338" s="165" t="s">
        <v>2749</v>
      </c>
      <c r="F338" s="166" t="s">
        <v>2750</v>
      </c>
      <c r="G338" s="167" t="s">
        <v>245</v>
      </c>
      <c r="H338" s="168">
        <v>120</v>
      </c>
      <c r="I338" s="169"/>
      <c r="J338" s="170">
        <f t="shared" ref="J338:J369" si="85">ROUND(I338*H338,2)</f>
        <v>0</v>
      </c>
      <c r="K338" s="171"/>
      <c r="L338" s="32"/>
      <c r="M338" s="172" t="s">
        <v>1</v>
      </c>
      <c r="N338" s="173" t="s">
        <v>39</v>
      </c>
      <c r="O338" s="60"/>
      <c r="P338" s="174">
        <f t="shared" ref="P338:P369" si="86">O338*H338</f>
        <v>0</v>
      </c>
      <c r="Q338" s="174">
        <v>0</v>
      </c>
      <c r="R338" s="174">
        <f t="shared" ref="R338:R369" si="87">Q338*H338</f>
        <v>0</v>
      </c>
      <c r="S338" s="174">
        <v>0</v>
      </c>
      <c r="T338" s="175">
        <f t="shared" ref="T338:T369" si="88">S338*H338</f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76" t="s">
        <v>180</v>
      </c>
      <c r="AT338" s="176" t="s">
        <v>176</v>
      </c>
      <c r="AU338" s="176" t="s">
        <v>183</v>
      </c>
      <c r="AY338" s="16" t="s">
        <v>173</v>
      </c>
      <c r="BE338" s="177">
        <f t="shared" ref="BE338:BE369" si="89">IF(N338="základná",J338,0)</f>
        <v>0</v>
      </c>
      <c r="BF338" s="177">
        <f t="shared" ref="BF338:BF369" si="90">IF(N338="znížená",J338,0)</f>
        <v>0</v>
      </c>
      <c r="BG338" s="177">
        <f t="shared" ref="BG338:BG369" si="91">IF(N338="zákl. prenesená",J338,0)</f>
        <v>0</v>
      </c>
      <c r="BH338" s="177">
        <f t="shared" ref="BH338:BH369" si="92">IF(N338="zníž. prenesená",J338,0)</f>
        <v>0</v>
      </c>
      <c r="BI338" s="177">
        <f t="shared" ref="BI338:BI369" si="93">IF(N338="nulová",J338,0)</f>
        <v>0</v>
      </c>
      <c r="BJ338" s="16" t="s">
        <v>151</v>
      </c>
      <c r="BK338" s="177">
        <f t="shared" ref="BK338:BK369" si="94">ROUND(I338*H338,2)</f>
        <v>0</v>
      </c>
      <c r="BL338" s="16" t="s">
        <v>180</v>
      </c>
      <c r="BM338" s="176" t="s">
        <v>1176</v>
      </c>
    </row>
    <row r="339" spans="1:65" s="2" customFormat="1" ht="21.75" customHeight="1">
      <c r="A339" s="31"/>
      <c r="B339" s="129"/>
      <c r="C339" s="183" t="s">
        <v>745</v>
      </c>
      <c r="D339" s="183" t="s">
        <v>407</v>
      </c>
      <c r="E339" s="184" t="s">
        <v>2751</v>
      </c>
      <c r="F339" s="185" t="s">
        <v>2752</v>
      </c>
      <c r="G339" s="186" t="s">
        <v>245</v>
      </c>
      <c r="H339" s="187">
        <v>120</v>
      </c>
      <c r="I339" s="188"/>
      <c r="J339" s="189">
        <f t="shared" si="85"/>
        <v>0</v>
      </c>
      <c r="K339" s="190"/>
      <c r="L339" s="191"/>
      <c r="M339" s="192" t="s">
        <v>1</v>
      </c>
      <c r="N339" s="193" t="s">
        <v>39</v>
      </c>
      <c r="O339" s="60"/>
      <c r="P339" s="174">
        <f t="shared" si="86"/>
        <v>0</v>
      </c>
      <c r="Q339" s="174">
        <v>0</v>
      </c>
      <c r="R339" s="174">
        <f t="shared" si="87"/>
        <v>0</v>
      </c>
      <c r="S339" s="174">
        <v>0</v>
      </c>
      <c r="T339" s="175">
        <f t="shared" si="88"/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76" t="s">
        <v>190</v>
      </c>
      <c r="AT339" s="176" t="s">
        <v>407</v>
      </c>
      <c r="AU339" s="176" t="s">
        <v>183</v>
      </c>
      <c r="AY339" s="16" t="s">
        <v>173</v>
      </c>
      <c r="BE339" s="177">
        <f t="shared" si="89"/>
        <v>0</v>
      </c>
      <c r="BF339" s="177">
        <f t="shared" si="90"/>
        <v>0</v>
      </c>
      <c r="BG339" s="177">
        <f t="shared" si="91"/>
        <v>0</v>
      </c>
      <c r="BH339" s="177">
        <f t="shared" si="92"/>
        <v>0</v>
      </c>
      <c r="BI339" s="177">
        <f t="shared" si="93"/>
        <v>0</v>
      </c>
      <c r="BJ339" s="16" t="s">
        <v>151</v>
      </c>
      <c r="BK339" s="177">
        <f t="shared" si="94"/>
        <v>0</v>
      </c>
      <c r="BL339" s="16" t="s">
        <v>180</v>
      </c>
      <c r="BM339" s="176" t="s">
        <v>1179</v>
      </c>
    </row>
    <row r="340" spans="1:65" s="2" customFormat="1" ht="24.2" customHeight="1">
      <c r="A340" s="31"/>
      <c r="B340" s="129"/>
      <c r="C340" s="164" t="s">
        <v>1056</v>
      </c>
      <c r="D340" s="164" t="s">
        <v>176</v>
      </c>
      <c r="E340" s="165" t="s">
        <v>2753</v>
      </c>
      <c r="F340" s="166" t="s">
        <v>2754</v>
      </c>
      <c r="G340" s="167" t="s">
        <v>245</v>
      </c>
      <c r="H340" s="168">
        <v>80</v>
      </c>
      <c r="I340" s="169"/>
      <c r="J340" s="170">
        <f t="shared" si="85"/>
        <v>0</v>
      </c>
      <c r="K340" s="171"/>
      <c r="L340" s="32"/>
      <c r="M340" s="172" t="s">
        <v>1</v>
      </c>
      <c r="N340" s="173" t="s">
        <v>39</v>
      </c>
      <c r="O340" s="60"/>
      <c r="P340" s="174">
        <f t="shared" si="86"/>
        <v>0</v>
      </c>
      <c r="Q340" s="174">
        <v>0</v>
      </c>
      <c r="R340" s="174">
        <f t="shared" si="87"/>
        <v>0</v>
      </c>
      <c r="S340" s="174">
        <v>0</v>
      </c>
      <c r="T340" s="175">
        <f t="shared" si="88"/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176" t="s">
        <v>180</v>
      </c>
      <c r="AT340" s="176" t="s">
        <v>176</v>
      </c>
      <c r="AU340" s="176" t="s">
        <v>183</v>
      </c>
      <c r="AY340" s="16" t="s">
        <v>173</v>
      </c>
      <c r="BE340" s="177">
        <f t="shared" si="89"/>
        <v>0</v>
      </c>
      <c r="BF340" s="177">
        <f t="shared" si="90"/>
        <v>0</v>
      </c>
      <c r="BG340" s="177">
        <f t="shared" si="91"/>
        <v>0</v>
      </c>
      <c r="BH340" s="177">
        <f t="shared" si="92"/>
        <v>0</v>
      </c>
      <c r="BI340" s="177">
        <f t="shared" si="93"/>
        <v>0</v>
      </c>
      <c r="BJ340" s="16" t="s">
        <v>151</v>
      </c>
      <c r="BK340" s="177">
        <f t="shared" si="94"/>
        <v>0</v>
      </c>
      <c r="BL340" s="16" t="s">
        <v>180</v>
      </c>
      <c r="BM340" s="176" t="s">
        <v>1183</v>
      </c>
    </row>
    <row r="341" spans="1:65" s="2" customFormat="1" ht="24.2" customHeight="1">
      <c r="A341" s="31"/>
      <c r="B341" s="129"/>
      <c r="C341" s="183" t="s">
        <v>748</v>
      </c>
      <c r="D341" s="183" t="s">
        <v>407</v>
      </c>
      <c r="E341" s="184" t="s">
        <v>2755</v>
      </c>
      <c r="F341" s="185" t="s">
        <v>2756</v>
      </c>
      <c r="G341" s="186" t="s">
        <v>245</v>
      </c>
      <c r="H341" s="187">
        <v>80</v>
      </c>
      <c r="I341" s="188"/>
      <c r="J341" s="189">
        <f t="shared" si="85"/>
        <v>0</v>
      </c>
      <c r="K341" s="190"/>
      <c r="L341" s="191"/>
      <c r="M341" s="192" t="s">
        <v>1</v>
      </c>
      <c r="N341" s="193" t="s">
        <v>39</v>
      </c>
      <c r="O341" s="60"/>
      <c r="P341" s="174">
        <f t="shared" si="86"/>
        <v>0</v>
      </c>
      <c r="Q341" s="174">
        <v>0</v>
      </c>
      <c r="R341" s="174">
        <f t="shared" si="87"/>
        <v>0</v>
      </c>
      <c r="S341" s="174">
        <v>0</v>
      </c>
      <c r="T341" s="175">
        <f t="shared" si="88"/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76" t="s">
        <v>190</v>
      </c>
      <c r="AT341" s="176" t="s">
        <v>407</v>
      </c>
      <c r="AU341" s="176" t="s">
        <v>183</v>
      </c>
      <c r="AY341" s="16" t="s">
        <v>173</v>
      </c>
      <c r="BE341" s="177">
        <f t="shared" si="89"/>
        <v>0</v>
      </c>
      <c r="BF341" s="177">
        <f t="shared" si="90"/>
        <v>0</v>
      </c>
      <c r="BG341" s="177">
        <f t="shared" si="91"/>
        <v>0</v>
      </c>
      <c r="BH341" s="177">
        <f t="shared" si="92"/>
        <v>0</v>
      </c>
      <c r="BI341" s="177">
        <f t="shared" si="93"/>
        <v>0</v>
      </c>
      <c r="BJ341" s="16" t="s">
        <v>151</v>
      </c>
      <c r="BK341" s="177">
        <f t="shared" si="94"/>
        <v>0</v>
      </c>
      <c r="BL341" s="16" t="s">
        <v>180</v>
      </c>
      <c r="BM341" s="176" t="s">
        <v>1186</v>
      </c>
    </row>
    <row r="342" spans="1:65" s="2" customFormat="1" ht="37.9" customHeight="1">
      <c r="A342" s="31"/>
      <c r="B342" s="129"/>
      <c r="C342" s="164" t="s">
        <v>1063</v>
      </c>
      <c r="D342" s="164" t="s">
        <v>176</v>
      </c>
      <c r="E342" s="165" t="s">
        <v>2757</v>
      </c>
      <c r="F342" s="166" t="s">
        <v>2758</v>
      </c>
      <c r="G342" s="167" t="s">
        <v>245</v>
      </c>
      <c r="H342" s="168">
        <v>50</v>
      </c>
      <c r="I342" s="169"/>
      <c r="J342" s="170">
        <f t="shared" si="85"/>
        <v>0</v>
      </c>
      <c r="K342" s="171"/>
      <c r="L342" s="32"/>
      <c r="M342" s="172" t="s">
        <v>1</v>
      </c>
      <c r="N342" s="173" t="s">
        <v>39</v>
      </c>
      <c r="O342" s="60"/>
      <c r="P342" s="174">
        <f t="shared" si="86"/>
        <v>0</v>
      </c>
      <c r="Q342" s="174">
        <v>0</v>
      </c>
      <c r="R342" s="174">
        <f t="shared" si="87"/>
        <v>0</v>
      </c>
      <c r="S342" s="174">
        <v>0</v>
      </c>
      <c r="T342" s="175">
        <f t="shared" si="88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180</v>
      </c>
      <c r="AT342" s="176" t="s">
        <v>176</v>
      </c>
      <c r="AU342" s="176" t="s">
        <v>183</v>
      </c>
      <c r="AY342" s="16" t="s">
        <v>173</v>
      </c>
      <c r="BE342" s="177">
        <f t="shared" si="89"/>
        <v>0</v>
      </c>
      <c r="BF342" s="177">
        <f t="shared" si="90"/>
        <v>0</v>
      </c>
      <c r="BG342" s="177">
        <f t="shared" si="91"/>
        <v>0</v>
      </c>
      <c r="BH342" s="177">
        <f t="shared" si="92"/>
        <v>0</v>
      </c>
      <c r="BI342" s="177">
        <f t="shared" si="93"/>
        <v>0</v>
      </c>
      <c r="BJ342" s="16" t="s">
        <v>151</v>
      </c>
      <c r="BK342" s="177">
        <f t="shared" si="94"/>
        <v>0</v>
      </c>
      <c r="BL342" s="16" t="s">
        <v>180</v>
      </c>
      <c r="BM342" s="176" t="s">
        <v>1190</v>
      </c>
    </row>
    <row r="343" spans="1:65" s="2" customFormat="1" ht="16.5" customHeight="1">
      <c r="A343" s="31"/>
      <c r="B343" s="129"/>
      <c r="C343" s="183" t="s">
        <v>752</v>
      </c>
      <c r="D343" s="183" t="s">
        <v>407</v>
      </c>
      <c r="E343" s="184" t="s">
        <v>2759</v>
      </c>
      <c r="F343" s="185" t="s">
        <v>2760</v>
      </c>
      <c r="G343" s="186" t="s">
        <v>245</v>
      </c>
      <c r="H343" s="187">
        <v>50</v>
      </c>
      <c r="I343" s="188"/>
      <c r="J343" s="189">
        <f t="shared" si="85"/>
        <v>0</v>
      </c>
      <c r="K343" s="190"/>
      <c r="L343" s="191"/>
      <c r="M343" s="192" t="s">
        <v>1</v>
      </c>
      <c r="N343" s="193" t="s">
        <v>39</v>
      </c>
      <c r="O343" s="60"/>
      <c r="P343" s="174">
        <f t="shared" si="86"/>
        <v>0</v>
      </c>
      <c r="Q343" s="174">
        <v>0</v>
      </c>
      <c r="R343" s="174">
        <f t="shared" si="87"/>
        <v>0</v>
      </c>
      <c r="S343" s="174">
        <v>0</v>
      </c>
      <c r="T343" s="175">
        <f t="shared" si="88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76" t="s">
        <v>190</v>
      </c>
      <c r="AT343" s="176" t="s">
        <v>407</v>
      </c>
      <c r="AU343" s="176" t="s">
        <v>183</v>
      </c>
      <c r="AY343" s="16" t="s">
        <v>173</v>
      </c>
      <c r="BE343" s="177">
        <f t="shared" si="89"/>
        <v>0</v>
      </c>
      <c r="BF343" s="177">
        <f t="shared" si="90"/>
        <v>0</v>
      </c>
      <c r="BG343" s="177">
        <f t="shared" si="91"/>
        <v>0</v>
      </c>
      <c r="BH343" s="177">
        <f t="shared" si="92"/>
        <v>0</v>
      </c>
      <c r="BI343" s="177">
        <f t="shared" si="93"/>
        <v>0</v>
      </c>
      <c r="BJ343" s="16" t="s">
        <v>151</v>
      </c>
      <c r="BK343" s="177">
        <f t="shared" si="94"/>
        <v>0</v>
      </c>
      <c r="BL343" s="16" t="s">
        <v>180</v>
      </c>
      <c r="BM343" s="176" t="s">
        <v>1193</v>
      </c>
    </row>
    <row r="344" spans="1:65" s="2" customFormat="1" ht="24.2" customHeight="1">
      <c r="A344" s="31"/>
      <c r="B344" s="129"/>
      <c r="C344" s="164" t="s">
        <v>1070</v>
      </c>
      <c r="D344" s="164" t="s">
        <v>176</v>
      </c>
      <c r="E344" s="165" t="s">
        <v>2761</v>
      </c>
      <c r="F344" s="166" t="s">
        <v>2762</v>
      </c>
      <c r="G344" s="167" t="s">
        <v>245</v>
      </c>
      <c r="H344" s="168">
        <v>27</v>
      </c>
      <c r="I344" s="169"/>
      <c r="J344" s="170">
        <f t="shared" si="85"/>
        <v>0</v>
      </c>
      <c r="K344" s="171"/>
      <c r="L344" s="32"/>
      <c r="M344" s="172" t="s">
        <v>1</v>
      </c>
      <c r="N344" s="173" t="s">
        <v>39</v>
      </c>
      <c r="O344" s="60"/>
      <c r="P344" s="174">
        <f t="shared" si="86"/>
        <v>0</v>
      </c>
      <c r="Q344" s="174">
        <v>0</v>
      </c>
      <c r="R344" s="174">
        <f t="shared" si="87"/>
        <v>0</v>
      </c>
      <c r="S344" s="174">
        <v>0</v>
      </c>
      <c r="T344" s="175">
        <f t="shared" si="88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180</v>
      </c>
      <c r="AT344" s="176" t="s">
        <v>176</v>
      </c>
      <c r="AU344" s="176" t="s">
        <v>183</v>
      </c>
      <c r="AY344" s="16" t="s">
        <v>173</v>
      </c>
      <c r="BE344" s="177">
        <f t="shared" si="89"/>
        <v>0</v>
      </c>
      <c r="BF344" s="177">
        <f t="shared" si="90"/>
        <v>0</v>
      </c>
      <c r="BG344" s="177">
        <f t="shared" si="91"/>
        <v>0</v>
      </c>
      <c r="BH344" s="177">
        <f t="shared" si="92"/>
        <v>0</v>
      </c>
      <c r="BI344" s="177">
        <f t="shared" si="93"/>
        <v>0</v>
      </c>
      <c r="BJ344" s="16" t="s">
        <v>151</v>
      </c>
      <c r="BK344" s="177">
        <f t="shared" si="94"/>
        <v>0</v>
      </c>
      <c r="BL344" s="16" t="s">
        <v>180</v>
      </c>
      <c r="BM344" s="176" t="s">
        <v>1197</v>
      </c>
    </row>
    <row r="345" spans="1:65" s="2" customFormat="1" ht="16.5" customHeight="1">
      <c r="A345" s="31"/>
      <c r="B345" s="129"/>
      <c r="C345" s="183" t="s">
        <v>755</v>
      </c>
      <c r="D345" s="183" t="s">
        <v>407</v>
      </c>
      <c r="E345" s="184" t="s">
        <v>2763</v>
      </c>
      <c r="F345" s="185" t="s">
        <v>2764</v>
      </c>
      <c r="G345" s="186" t="s">
        <v>245</v>
      </c>
      <c r="H345" s="187">
        <v>27</v>
      </c>
      <c r="I345" s="188"/>
      <c r="J345" s="189">
        <f t="shared" si="85"/>
        <v>0</v>
      </c>
      <c r="K345" s="190"/>
      <c r="L345" s="191"/>
      <c r="M345" s="192" t="s">
        <v>1</v>
      </c>
      <c r="N345" s="193" t="s">
        <v>39</v>
      </c>
      <c r="O345" s="60"/>
      <c r="P345" s="174">
        <f t="shared" si="86"/>
        <v>0</v>
      </c>
      <c r="Q345" s="174">
        <v>0</v>
      </c>
      <c r="R345" s="174">
        <f t="shared" si="87"/>
        <v>0</v>
      </c>
      <c r="S345" s="174">
        <v>0</v>
      </c>
      <c r="T345" s="175">
        <f t="shared" si="88"/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190</v>
      </c>
      <c r="AT345" s="176" t="s">
        <v>407</v>
      </c>
      <c r="AU345" s="176" t="s">
        <v>183</v>
      </c>
      <c r="AY345" s="16" t="s">
        <v>173</v>
      </c>
      <c r="BE345" s="177">
        <f t="shared" si="89"/>
        <v>0</v>
      </c>
      <c r="BF345" s="177">
        <f t="shared" si="90"/>
        <v>0</v>
      </c>
      <c r="BG345" s="177">
        <f t="shared" si="91"/>
        <v>0</v>
      </c>
      <c r="BH345" s="177">
        <f t="shared" si="92"/>
        <v>0</v>
      </c>
      <c r="BI345" s="177">
        <f t="shared" si="93"/>
        <v>0</v>
      </c>
      <c r="BJ345" s="16" t="s">
        <v>151</v>
      </c>
      <c r="BK345" s="177">
        <f t="shared" si="94"/>
        <v>0</v>
      </c>
      <c r="BL345" s="16" t="s">
        <v>180</v>
      </c>
      <c r="BM345" s="176" t="s">
        <v>1200</v>
      </c>
    </row>
    <row r="346" spans="1:65" s="2" customFormat="1" ht="16.5" customHeight="1">
      <c r="A346" s="31"/>
      <c r="B346" s="129"/>
      <c r="C346" s="183" t="s">
        <v>1077</v>
      </c>
      <c r="D346" s="183" t="s">
        <v>407</v>
      </c>
      <c r="E346" s="184" t="s">
        <v>2765</v>
      </c>
      <c r="F346" s="185" t="s">
        <v>2766</v>
      </c>
      <c r="G346" s="186" t="s">
        <v>245</v>
      </c>
      <c r="H346" s="187">
        <v>27</v>
      </c>
      <c r="I346" s="188"/>
      <c r="J346" s="189">
        <f t="shared" si="85"/>
        <v>0</v>
      </c>
      <c r="K346" s="190"/>
      <c r="L346" s="191"/>
      <c r="M346" s="192" t="s">
        <v>1</v>
      </c>
      <c r="N346" s="193" t="s">
        <v>39</v>
      </c>
      <c r="O346" s="60"/>
      <c r="P346" s="174">
        <f t="shared" si="86"/>
        <v>0</v>
      </c>
      <c r="Q346" s="174">
        <v>0</v>
      </c>
      <c r="R346" s="174">
        <f t="shared" si="87"/>
        <v>0</v>
      </c>
      <c r="S346" s="174">
        <v>0</v>
      </c>
      <c r="T346" s="175">
        <f t="shared" si="88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76" t="s">
        <v>190</v>
      </c>
      <c r="AT346" s="176" t="s">
        <v>407</v>
      </c>
      <c r="AU346" s="176" t="s">
        <v>183</v>
      </c>
      <c r="AY346" s="16" t="s">
        <v>173</v>
      </c>
      <c r="BE346" s="177">
        <f t="shared" si="89"/>
        <v>0</v>
      </c>
      <c r="BF346" s="177">
        <f t="shared" si="90"/>
        <v>0</v>
      </c>
      <c r="BG346" s="177">
        <f t="shared" si="91"/>
        <v>0</v>
      </c>
      <c r="BH346" s="177">
        <f t="shared" si="92"/>
        <v>0</v>
      </c>
      <c r="BI346" s="177">
        <f t="shared" si="93"/>
        <v>0</v>
      </c>
      <c r="BJ346" s="16" t="s">
        <v>151</v>
      </c>
      <c r="BK346" s="177">
        <f t="shared" si="94"/>
        <v>0</v>
      </c>
      <c r="BL346" s="16" t="s">
        <v>180</v>
      </c>
      <c r="BM346" s="176" t="s">
        <v>1204</v>
      </c>
    </row>
    <row r="347" spans="1:65" s="2" customFormat="1" ht="16.5" customHeight="1">
      <c r="A347" s="31"/>
      <c r="B347" s="129"/>
      <c r="C347" s="183" t="s">
        <v>759</v>
      </c>
      <c r="D347" s="183" t="s">
        <v>407</v>
      </c>
      <c r="E347" s="184" t="s">
        <v>2767</v>
      </c>
      <c r="F347" s="185" t="s">
        <v>2768</v>
      </c>
      <c r="G347" s="186" t="s">
        <v>245</v>
      </c>
      <c r="H347" s="187">
        <v>27</v>
      </c>
      <c r="I347" s="188"/>
      <c r="J347" s="189">
        <f t="shared" si="85"/>
        <v>0</v>
      </c>
      <c r="K347" s="190"/>
      <c r="L347" s="191"/>
      <c r="M347" s="192" t="s">
        <v>1</v>
      </c>
      <c r="N347" s="193" t="s">
        <v>39</v>
      </c>
      <c r="O347" s="60"/>
      <c r="P347" s="174">
        <f t="shared" si="86"/>
        <v>0</v>
      </c>
      <c r="Q347" s="174">
        <v>0</v>
      </c>
      <c r="R347" s="174">
        <f t="shared" si="87"/>
        <v>0</v>
      </c>
      <c r="S347" s="174">
        <v>0</v>
      </c>
      <c r="T347" s="175">
        <f t="shared" si="88"/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76" t="s">
        <v>190</v>
      </c>
      <c r="AT347" s="176" t="s">
        <v>407</v>
      </c>
      <c r="AU347" s="176" t="s">
        <v>183</v>
      </c>
      <c r="AY347" s="16" t="s">
        <v>173</v>
      </c>
      <c r="BE347" s="177">
        <f t="shared" si="89"/>
        <v>0</v>
      </c>
      <c r="BF347" s="177">
        <f t="shared" si="90"/>
        <v>0</v>
      </c>
      <c r="BG347" s="177">
        <f t="shared" si="91"/>
        <v>0</v>
      </c>
      <c r="BH347" s="177">
        <f t="shared" si="92"/>
        <v>0</v>
      </c>
      <c r="BI347" s="177">
        <f t="shared" si="93"/>
        <v>0</v>
      </c>
      <c r="BJ347" s="16" t="s">
        <v>151</v>
      </c>
      <c r="BK347" s="177">
        <f t="shared" si="94"/>
        <v>0</v>
      </c>
      <c r="BL347" s="16" t="s">
        <v>180</v>
      </c>
      <c r="BM347" s="176" t="s">
        <v>1207</v>
      </c>
    </row>
    <row r="348" spans="1:65" s="2" customFormat="1" ht="24.2" customHeight="1">
      <c r="A348" s="31"/>
      <c r="B348" s="129"/>
      <c r="C348" s="164" t="s">
        <v>1084</v>
      </c>
      <c r="D348" s="164" t="s">
        <v>176</v>
      </c>
      <c r="E348" s="165" t="s">
        <v>2769</v>
      </c>
      <c r="F348" s="166" t="s">
        <v>2770</v>
      </c>
      <c r="G348" s="167" t="s">
        <v>245</v>
      </c>
      <c r="H348" s="168">
        <v>1</v>
      </c>
      <c r="I348" s="169"/>
      <c r="J348" s="170">
        <f t="shared" si="85"/>
        <v>0</v>
      </c>
      <c r="K348" s="171"/>
      <c r="L348" s="32"/>
      <c r="M348" s="172" t="s">
        <v>1</v>
      </c>
      <c r="N348" s="173" t="s">
        <v>39</v>
      </c>
      <c r="O348" s="60"/>
      <c r="P348" s="174">
        <f t="shared" si="86"/>
        <v>0</v>
      </c>
      <c r="Q348" s="174">
        <v>0</v>
      </c>
      <c r="R348" s="174">
        <f t="shared" si="87"/>
        <v>0</v>
      </c>
      <c r="S348" s="174">
        <v>0</v>
      </c>
      <c r="T348" s="175">
        <f t="shared" si="88"/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76" t="s">
        <v>180</v>
      </c>
      <c r="AT348" s="176" t="s">
        <v>176</v>
      </c>
      <c r="AU348" s="176" t="s">
        <v>183</v>
      </c>
      <c r="AY348" s="16" t="s">
        <v>173</v>
      </c>
      <c r="BE348" s="177">
        <f t="shared" si="89"/>
        <v>0</v>
      </c>
      <c r="BF348" s="177">
        <f t="shared" si="90"/>
        <v>0</v>
      </c>
      <c r="BG348" s="177">
        <f t="shared" si="91"/>
        <v>0</v>
      </c>
      <c r="BH348" s="177">
        <f t="shared" si="92"/>
        <v>0</v>
      </c>
      <c r="BI348" s="177">
        <f t="shared" si="93"/>
        <v>0</v>
      </c>
      <c r="BJ348" s="16" t="s">
        <v>151</v>
      </c>
      <c r="BK348" s="177">
        <f t="shared" si="94"/>
        <v>0</v>
      </c>
      <c r="BL348" s="16" t="s">
        <v>180</v>
      </c>
      <c r="BM348" s="176" t="s">
        <v>2771</v>
      </c>
    </row>
    <row r="349" spans="1:65" s="2" customFormat="1" ht="21.75" customHeight="1">
      <c r="A349" s="31"/>
      <c r="B349" s="129"/>
      <c r="C349" s="183" t="s">
        <v>760</v>
      </c>
      <c r="D349" s="183" t="s">
        <v>407</v>
      </c>
      <c r="E349" s="184" t="s">
        <v>2772</v>
      </c>
      <c r="F349" s="185" t="s">
        <v>2773</v>
      </c>
      <c r="G349" s="186" t="s">
        <v>245</v>
      </c>
      <c r="H349" s="187">
        <v>1</v>
      </c>
      <c r="I349" s="188"/>
      <c r="J349" s="189">
        <f t="shared" si="85"/>
        <v>0</v>
      </c>
      <c r="K349" s="190"/>
      <c r="L349" s="191"/>
      <c r="M349" s="192" t="s">
        <v>1</v>
      </c>
      <c r="N349" s="193" t="s">
        <v>39</v>
      </c>
      <c r="O349" s="60"/>
      <c r="P349" s="174">
        <f t="shared" si="86"/>
        <v>0</v>
      </c>
      <c r="Q349" s="174">
        <v>0</v>
      </c>
      <c r="R349" s="174">
        <f t="shared" si="87"/>
        <v>0</v>
      </c>
      <c r="S349" s="174">
        <v>0</v>
      </c>
      <c r="T349" s="175">
        <f t="shared" si="88"/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176" t="s">
        <v>190</v>
      </c>
      <c r="AT349" s="176" t="s">
        <v>407</v>
      </c>
      <c r="AU349" s="176" t="s">
        <v>183</v>
      </c>
      <c r="AY349" s="16" t="s">
        <v>173</v>
      </c>
      <c r="BE349" s="177">
        <f t="shared" si="89"/>
        <v>0</v>
      </c>
      <c r="BF349" s="177">
        <f t="shared" si="90"/>
        <v>0</v>
      </c>
      <c r="BG349" s="177">
        <f t="shared" si="91"/>
        <v>0</v>
      </c>
      <c r="BH349" s="177">
        <f t="shared" si="92"/>
        <v>0</v>
      </c>
      <c r="BI349" s="177">
        <f t="shared" si="93"/>
        <v>0</v>
      </c>
      <c r="BJ349" s="16" t="s">
        <v>151</v>
      </c>
      <c r="BK349" s="177">
        <f t="shared" si="94"/>
        <v>0</v>
      </c>
      <c r="BL349" s="16" t="s">
        <v>180</v>
      </c>
      <c r="BM349" s="176" t="s">
        <v>1222</v>
      </c>
    </row>
    <row r="350" spans="1:65" s="2" customFormat="1" ht="16.5" customHeight="1">
      <c r="A350" s="31"/>
      <c r="B350" s="129"/>
      <c r="C350" s="183" t="s">
        <v>1091</v>
      </c>
      <c r="D350" s="183" t="s">
        <v>407</v>
      </c>
      <c r="E350" s="184" t="s">
        <v>2774</v>
      </c>
      <c r="F350" s="185" t="s">
        <v>2775</v>
      </c>
      <c r="G350" s="186" t="s">
        <v>245</v>
      </c>
      <c r="H350" s="187">
        <v>1</v>
      </c>
      <c r="I350" s="188"/>
      <c r="J350" s="189">
        <f t="shared" si="85"/>
        <v>0</v>
      </c>
      <c r="K350" s="190"/>
      <c r="L350" s="191"/>
      <c r="M350" s="192" t="s">
        <v>1</v>
      </c>
      <c r="N350" s="193" t="s">
        <v>39</v>
      </c>
      <c r="O350" s="60"/>
      <c r="P350" s="174">
        <f t="shared" si="86"/>
        <v>0</v>
      </c>
      <c r="Q350" s="174">
        <v>0</v>
      </c>
      <c r="R350" s="174">
        <f t="shared" si="87"/>
        <v>0</v>
      </c>
      <c r="S350" s="174">
        <v>0</v>
      </c>
      <c r="T350" s="175">
        <f t="shared" si="88"/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76" t="s">
        <v>190</v>
      </c>
      <c r="AT350" s="176" t="s">
        <v>407</v>
      </c>
      <c r="AU350" s="176" t="s">
        <v>183</v>
      </c>
      <c r="AY350" s="16" t="s">
        <v>173</v>
      </c>
      <c r="BE350" s="177">
        <f t="shared" si="89"/>
        <v>0</v>
      </c>
      <c r="BF350" s="177">
        <f t="shared" si="90"/>
        <v>0</v>
      </c>
      <c r="BG350" s="177">
        <f t="shared" si="91"/>
        <v>0</v>
      </c>
      <c r="BH350" s="177">
        <f t="shared" si="92"/>
        <v>0</v>
      </c>
      <c r="BI350" s="177">
        <f t="shared" si="93"/>
        <v>0</v>
      </c>
      <c r="BJ350" s="16" t="s">
        <v>151</v>
      </c>
      <c r="BK350" s="177">
        <f t="shared" si="94"/>
        <v>0</v>
      </c>
      <c r="BL350" s="16" t="s">
        <v>180</v>
      </c>
      <c r="BM350" s="176" t="s">
        <v>1227</v>
      </c>
    </row>
    <row r="351" spans="1:65" s="2" customFormat="1" ht="24.2" customHeight="1">
      <c r="A351" s="31"/>
      <c r="B351" s="129"/>
      <c r="C351" s="164" t="s">
        <v>765</v>
      </c>
      <c r="D351" s="164" t="s">
        <v>176</v>
      </c>
      <c r="E351" s="165" t="s">
        <v>2776</v>
      </c>
      <c r="F351" s="166" t="s">
        <v>2777</v>
      </c>
      <c r="G351" s="167" t="s">
        <v>245</v>
      </c>
      <c r="H351" s="168">
        <v>14</v>
      </c>
      <c r="I351" s="169"/>
      <c r="J351" s="170">
        <f t="shared" si="85"/>
        <v>0</v>
      </c>
      <c r="K351" s="171"/>
      <c r="L351" s="32"/>
      <c r="M351" s="172" t="s">
        <v>1</v>
      </c>
      <c r="N351" s="173" t="s">
        <v>39</v>
      </c>
      <c r="O351" s="60"/>
      <c r="P351" s="174">
        <f t="shared" si="86"/>
        <v>0</v>
      </c>
      <c r="Q351" s="174">
        <v>0</v>
      </c>
      <c r="R351" s="174">
        <f t="shared" si="87"/>
        <v>0</v>
      </c>
      <c r="S351" s="174">
        <v>0</v>
      </c>
      <c r="T351" s="175">
        <f t="shared" si="88"/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76" t="s">
        <v>180</v>
      </c>
      <c r="AT351" s="176" t="s">
        <v>176</v>
      </c>
      <c r="AU351" s="176" t="s">
        <v>183</v>
      </c>
      <c r="AY351" s="16" t="s">
        <v>173</v>
      </c>
      <c r="BE351" s="177">
        <f t="shared" si="89"/>
        <v>0</v>
      </c>
      <c r="BF351" s="177">
        <f t="shared" si="90"/>
        <v>0</v>
      </c>
      <c r="BG351" s="177">
        <f t="shared" si="91"/>
        <v>0</v>
      </c>
      <c r="BH351" s="177">
        <f t="shared" si="92"/>
        <v>0</v>
      </c>
      <c r="BI351" s="177">
        <f t="shared" si="93"/>
        <v>0</v>
      </c>
      <c r="BJ351" s="16" t="s">
        <v>151</v>
      </c>
      <c r="BK351" s="177">
        <f t="shared" si="94"/>
        <v>0</v>
      </c>
      <c r="BL351" s="16" t="s">
        <v>180</v>
      </c>
      <c r="BM351" s="176" t="s">
        <v>1233</v>
      </c>
    </row>
    <row r="352" spans="1:65" s="2" customFormat="1" ht="24.2" customHeight="1">
      <c r="A352" s="31"/>
      <c r="B352" s="129"/>
      <c r="C352" s="183" t="s">
        <v>1098</v>
      </c>
      <c r="D352" s="183" t="s">
        <v>407</v>
      </c>
      <c r="E352" s="184" t="s">
        <v>2778</v>
      </c>
      <c r="F352" s="185" t="s">
        <v>2779</v>
      </c>
      <c r="G352" s="186" t="s">
        <v>245</v>
      </c>
      <c r="H352" s="187">
        <v>14</v>
      </c>
      <c r="I352" s="188"/>
      <c r="J352" s="189">
        <f t="shared" si="85"/>
        <v>0</v>
      </c>
      <c r="K352" s="190"/>
      <c r="L352" s="191"/>
      <c r="M352" s="192" t="s">
        <v>1</v>
      </c>
      <c r="N352" s="193" t="s">
        <v>39</v>
      </c>
      <c r="O352" s="60"/>
      <c r="P352" s="174">
        <f t="shared" si="86"/>
        <v>0</v>
      </c>
      <c r="Q352" s="174">
        <v>0</v>
      </c>
      <c r="R352" s="174">
        <f t="shared" si="87"/>
        <v>0</v>
      </c>
      <c r="S352" s="174">
        <v>0</v>
      </c>
      <c r="T352" s="175">
        <f t="shared" si="88"/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76" t="s">
        <v>190</v>
      </c>
      <c r="AT352" s="176" t="s">
        <v>407</v>
      </c>
      <c r="AU352" s="176" t="s">
        <v>183</v>
      </c>
      <c r="AY352" s="16" t="s">
        <v>173</v>
      </c>
      <c r="BE352" s="177">
        <f t="shared" si="89"/>
        <v>0</v>
      </c>
      <c r="BF352" s="177">
        <f t="shared" si="90"/>
        <v>0</v>
      </c>
      <c r="BG352" s="177">
        <f t="shared" si="91"/>
        <v>0</v>
      </c>
      <c r="BH352" s="177">
        <f t="shared" si="92"/>
        <v>0</v>
      </c>
      <c r="BI352" s="177">
        <f t="shared" si="93"/>
        <v>0</v>
      </c>
      <c r="BJ352" s="16" t="s">
        <v>151</v>
      </c>
      <c r="BK352" s="177">
        <f t="shared" si="94"/>
        <v>0</v>
      </c>
      <c r="BL352" s="16" t="s">
        <v>180</v>
      </c>
      <c r="BM352" s="176" t="s">
        <v>1239</v>
      </c>
    </row>
    <row r="353" spans="1:65" s="2" customFormat="1" ht="16.5" customHeight="1">
      <c r="A353" s="31"/>
      <c r="B353" s="129"/>
      <c r="C353" s="183" t="s">
        <v>770</v>
      </c>
      <c r="D353" s="183" t="s">
        <v>407</v>
      </c>
      <c r="E353" s="184" t="s">
        <v>2774</v>
      </c>
      <c r="F353" s="185" t="s">
        <v>2775</v>
      </c>
      <c r="G353" s="186" t="s">
        <v>245</v>
      </c>
      <c r="H353" s="187">
        <v>14</v>
      </c>
      <c r="I353" s="188"/>
      <c r="J353" s="189">
        <f t="shared" si="85"/>
        <v>0</v>
      </c>
      <c r="K353" s="190"/>
      <c r="L353" s="191"/>
      <c r="M353" s="192" t="s">
        <v>1</v>
      </c>
      <c r="N353" s="193" t="s">
        <v>39</v>
      </c>
      <c r="O353" s="60"/>
      <c r="P353" s="174">
        <f t="shared" si="86"/>
        <v>0</v>
      </c>
      <c r="Q353" s="174">
        <v>0</v>
      </c>
      <c r="R353" s="174">
        <f t="shared" si="87"/>
        <v>0</v>
      </c>
      <c r="S353" s="174">
        <v>0</v>
      </c>
      <c r="T353" s="175">
        <f t="shared" si="88"/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76" t="s">
        <v>190</v>
      </c>
      <c r="AT353" s="176" t="s">
        <v>407</v>
      </c>
      <c r="AU353" s="176" t="s">
        <v>183</v>
      </c>
      <c r="AY353" s="16" t="s">
        <v>173</v>
      </c>
      <c r="BE353" s="177">
        <f t="shared" si="89"/>
        <v>0</v>
      </c>
      <c r="BF353" s="177">
        <f t="shared" si="90"/>
        <v>0</v>
      </c>
      <c r="BG353" s="177">
        <f t="shared" si="91"/>
        <v>0</v>
      </c>
      <c r="BH353" s="177">
        <f t="shared" si="92"/>
        <v>0</v>
      </c>
      <c r="BI353" s="177">
        <f t="shared" si="93"/>
        <v>0</v>
      </c>
      <c r="BJ353" s="16" t="s">
        <v>151</v>
      </c>
      <c r="BK353" s="177">
        <f t="shared" si="94"/>
        <v>0</v>
      </c>
      <c r="BL353" s="16" t="s">
        <v>180</v>
      </c>
      <c r="BM353" s="176" t="s">
        <v>1243</v>
      </c>
    </row>
    <row r="354" spans="1:65" s="2" customFormat="1" ht="24.2" customHeight="1">
      <c r="A354" s="31"/>
      <c r="B354" s="129"/>
      <c r="C354" s="164" t="s">
        <v>1105</v>
      </c>
      <c r="D354" s="164" t="s">
        <v>176</v>
      </c>
      <c r="E354" s="165" t="s">
        <v>2780</v>
      </c>
      <c r="F354" s="166" t="s">
        <v>2781</v>
      </c>
      <c r="G354" s="167" t="s">
        <v>245</v>
      </c>
      <c r="H354" s="168">
        <v>2</v>
      </c>
      <c r="I354" s="169"/>
      <c r="J354" s="170">
        <f t="shared" si="85"/>
        <v>0</v>
      </c>
      <c r="K354" s="171"/>
      <c r="L354" s="32"/>
      <c r="M354" s="172" t="s">
        <v>1</v>
      </c>
      <c r="N354" s="173" t="s">
        <v>39</v>
      </c>
      <c r="O354" s="60"/>
      <c r="P354" s="174">
        <f t="shared" si="86"/>
        <v>0</v>
      </c>
      <c r="Q354" s="174">
        <v>0</v>
      </c>
      <c r="R354" s="174">
        <f t="shared" si="87"/>
        <v>0</v>
      </c>
      <c r="S354" s="174">
        <v>0</v>
      </c>
      <c r="T354" s="175">
        <f t="shared" si="88"/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76" t="s">
        <v>180</v>
      </c>
      <c r="AT354" s="176" t="s">
        <v>176</v>
      </c>
      <c r="AU354" s="176" t="s">
        <v>183</v>
      </c>
      <c r="AY354" s="16" t="s">
        <v>173</v>
      </c>
      <c r="BE354" s="177">
        <f t="shared" si="89"/>
        <v>0</v>
      </c>
      <c r="BF354" s="177">
        <f t="shared" si="90"/>
        <v>0</v>
      </c>
      <c r="BG354" s="177">
        <f t="shared" si="91"/>
        <v>0</v>
      </c>
      <c r="BH354" s="177">
        <f t="shared" si="92"/>
        <v>0</v>
      </c>
      <c r="BI354" s="177">
        <f t="shared" si="93"/>
        <v>0</v>
      </c>
      <c r="BJ354" s="16" t="s">
        <v>151</v>
      </c>
      <c r="BK354" s="177">
        <f t="shared" si="94"/>
        <v>0</v>
      </c>
      <c r="BL354" s="16" t="s">
        <v>180</v>
      </c>
      <c r="BM354" s="176" t="s">
        <v>1247</v>
      </c>
    </row>
    <row r="355" spans="1:65" s="2" customFormat="1" ht="24.2" customHeight="1">
      <c r="A355" s="31"/>
      <c r="B355" s="129"/>
      <c r="C355" s="183" t="s">
        <v>775</v>
      </c>
      <c r="D355" s="183" t="s">
        <v>407</v>
      </c>
      <c r="E355" s="184" t="s">
        <v>2782</v>
      </c>
      <c r="F355" s="185" t="s">
        <v>2783</v>
      </c>
      <c r="G355" s="186" t="s">
        <v>245</v>
      </c>
      <c r="H355" s="187">
        <v>2</v>
      </c>
      <c r="I355" s="188"/>
      <c r="J355" s="189">
        <f t="shared" si="85"/>
        <v>0</v>
      </c>
      <c r="K355" s="190"/>
      <c r="L355" s="191"/>
      <c r="M355" s="192" t="s">
        <v>1</v>
      </c>
      <c r="N355" s="193" t="s">
        <v>39</v>
      </c>
      <c r="O355" s="60"/>
      <c r="P355" s="174">
        <f t="shared" si="86"/>
        <v>0</v>
      </c>
      <c r="Q355" s="174">
        <v>0</v>
      </c>
      <c r="R355" s="174">
        <f t="shared" si="87"/>
        <v>0</v>
      </c>
      <c r="S355" s="174">
        <v>0</v>
      </c>
      <c r="T355" s="175">
        <f t="shared" si="88"/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76" t="s">
        <v>190</v>
      </c>
      <c r="AT355" s="176" t="s">
        <v>407</v>
      </c>
      <c r="AU355" s="176" t="s">
        <v>183</v>
      </c>
      <c r="AY355" s="16" t="s">
        <v>173</v>
      </c>
      <c r="BE355" s="177">
        <f t="shared" si="89"/>
        <v>0</v>
      </c>
      <c r="BF355" s="177">
        <f t="shared" si="90"/>
        <v>0</v>
      </c>
      <c r="BG355" s="177">
        <f t="shared" si="91"/>
        <v>0</v>
      </c>
      <c r="BH355" s="177">
        <f t="shared" si="92"/>
        <v>0</v>
      </c>
      <c r="BI355" s="177">
        <f t="shared" si="93"/>
        <v>0</v>
      </c>
      <c r="BJ355" s="16" t="s">
        <v>151</v>
      </c>
      <c r="BK355" s="177">
        <f t="shared" si="94"/>
        <v>0</v>
      </c>
      <c r="BL355" s="16" t="s">
        <v>180</v>
      </c>
      <c r="BM355" s="176" t="s">
        <v>2784</v>
      </c>
    </row>
    <row r="356" spans="1:65" s="2" customFormat="1" ht="16.5" customHeight="1">
      <c r="A356" s="31"/>
      <c r="B356" s="129"/>
      <c r="C356" s="183" t="s">
        <v>1112</v>
      </c>
      <c r="D356" s="183" t="s">
        <v>407</v>
      </c>
      <c r="E356" s="184" t="s">
        <v>2774</v>
      </c>
      <c r="F356" s="185" t="s">
        <v>2775</v>
      </c>
      <c r="G356" s="186" t="s">
        <v>245</v>
      </c>
      <c r="H356" s="187">
        <v>2</v>
      </c>
      <c r="I356" s="188"/>
      <c r="J356" s="189">
        <f t="shared" si="85"/>
        <v>0</v>
      </c>
      <c r="K356" s="190"/>
      <c r="L356" s="191"/>
      <c r="M356" s="192" t="s">
        <v>1</v>
      </c>
      <c r="N356" s="193" t="s">
        <v>39</v>
      </c>
      <c r="O356" s="60"/>
      <c r="P356" s="174">
        <f t="shared" si="86"/>
        <v>0</v>
      </c>
      <c r="Q356" s="174">
        <v>0</v>
      </c>
      <c r="R356" s="174">
        <f t="shared" si="87"/>
        <v>0</v>
      </c>
      <c r="S356" s="174">
        <v>0</v>
      </c>
      <c r="T356" s="175">
        <f t="shared" si="88"/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76" t="s">
        <v>190</v>
      </c>
      <c r="AT356" s="176" t="s">
        <v>407</v>
      </c>
      <c r="AU356" s="176" t="s">
        <v>183</v>
      </c>
      <c r="AY356" s="16" t="s">
        <v>173</v>
      </c>
      <c r="BE356" s="177">
        <f t="shared" si="89"/>
        <v>0</v>
      </c>
      <c r="BF356" s="177">
        <f t="shared" si="90"/>
        <v>0</v>
      </c>
      <c r="BG356" s="177">
        <f t="shared" si="91"/>
        <v>0</v>
      </c>
      <c r="BH356" s="177">
        <f t="shared" si="92"/>
        <v>0</v>
      </c>
      <c r="BI356" s="177">
        <f t="shared" si="93"/>
        <v>0</v>
      </c>
      <c r="BJ356" s="16" t="s">
        <v>151</v>
      </c>
      <c r="BK356" s="177">
        <f t="shared" si="94"/>
        <v>0</v>
      </c>
      <c r="BL356" s="16" t="s">
        <v>180</v>
      </c>
      <c r="BM356" s="176" t="s">
        <v>2785</v>
      </c>
    </row>
    <row r="357" spans="1:65" s="2" customFormat="1" ht="16.5" customHeight="1">
      <c r="A357" s="31"/>
      <c r="B357" s="129"/>
      <c r="C357" s="164" t="s">
        <v>778</v>
      </c>
      <c r="D357" s="164" t="s">
        <v>176</v>
      </c>
      <c r="E357" s="165" t="s">
        <v>2786</v>
      </c>
      <c r="F357" s="166" t="s">
        <v>2787</v>
      </c>
      <c r="G357" s="167" t="s">
        <v>245</v>
      </c>
      <c r="H357" s="168">
        <v>8</v>
      </c>
      <c r="I357" s="169"/>
      <c r="J357" s="170">
        <f t="shared" si="85"/>
        <v>0</v>
      </c>
      <c r="K357" s="171"/>
      <c r="L357" s="32"/>
      <c r="M357" s="172" t="s">
        <v>1</v>
      </c>
      <c r="N357" s="173" t="s">
        <v>39</v>
      </c>
      <c r="O357" s="60"/>
      <c r="P357" s="174">
        <f t="shared" si="86"/>
        <v>0</v>
      </c>
      <c r="Q357" s="174">
        <v>0</v>
      </c>
      <c r="R357" s="174">
        <f t="shared" si="87"/>
        <v>0</v>
      </c>
      <c r="S357" s="174">
        <v>0</v>
      </c>
      <c r="T357" s="175">
        <f t="shared" si="88"/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76" t="s">
        <v>180</v>
      </c>
      <c r="AT357" s="176" t="s">
        <v>176</v>
      </c>
      <c r="AU357" s="176" t="s">
        <v>183</v>
      </c>
      <c r="AY357" s="16" t="s">
        <v>173</v>
      </c>
      <c r="BE357" s="177">
        <f t="shared" si="89"/>
        <v>0</v>
      </c>
      <c r="BF357" s="177">
        <f t="shared" si="90"/>
        <v>0</v>
      </c>
      <c r="BG357" s="177">
        <f t="shared" si="91"/>
        <v>0</v>
      </c>
      <c r="BH357" s="177">
        <f t="shared" si="92"/>
        <v>0</v>
      </c>
      <c r="BI357" s="177">
        <f t="shared" si="93"/>
        <v>0</v>
      </c>
      <c r="BJ357" s="16" t="s">
        <v>151</v>
      </c>
      <c r="BK357" s="177">
        <f t="shared" si="94"/>
        <v>0</v>
      </c>
      <c r="BL357" s="16" t="s">
        <v>180</v>
      </c>
      <c r="BM357" s="176" t="s">
        <v>2788</v>
      </c>
    </row>
    <row r="358" spans="1:65" s="2" customFormat="1" ht="21.75" customHeight="1">
      <c r="A358" s="31"/>
      <c r="B358" s="129"/>
      <c r="C358" s="183" t="s">
        <v>1119</v>
      </c>
      <c r="D358" s="183" t="s">
        <v>407</v>
      </c>
      <c r="E358" s="184" t="s">
        <v>2789</v>
      </c>
      <c r="F358" s="185" t="s">
        <v>2790</v>
      </c>
      <c r="G358" s="186" t="s">
        <v>245</v>
      </c>
      <c r="H358" s="187">
        <v>8</v>
      </c>
      <c r="I358" s="188"/>
      <c r="J358" s="189">
        <f t="shared" si="85"/>
        <v>0</v>
      </c>
      <c r="K358" s="190"/>
      <c r="L358" s="191"/>
      <c r="M358" s="192" t="s">
        <v>1</v>
      </c>
      <c r="N358" s="193" t="s">
        <v>39</v>
      </c>
      <c r="O358" s="60"/>
      <c r="P358" s="174">
        <f t="shared" si="86"/>
        <v>0</v>
      </c>
      <c r="Q358" s="174">
        <v>0</v>
      </c>
      <c r="R358" s="174">
        <f t="shared" si="87"/>
        <v>0</v>
      </c>
      <c r="S358" s="174">
        <v>0</v>
      </c>
      <c r="T358" s="175">
        <f t="shared" si="88"/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76" t="s">
        <v>190</v>
      </c>
      <c r="AT358" s="176" t="s">
        <v>407</v>
      </c>
      <c r="AU358" s="176" t="s">
        <v>183</v>
      </c>
      <c r="AY358" s="16" t="s">
        <v>173</v>
      </c>
      <c r="BE358" s="177">
        <f t="shared" si="89"/>
        <v>0</v>
      </c>
      <c r="BF358" s="177">
        <f t="shared" si="90"/>
        <v>0</v>
      </c>
      <c r="BG358" s="177">
        <f t="shared" si="91"/>
        <v>0</v>
      </c>
      <c r="BH358" s="177">
        <f t="shared" si="92"/>
        <v>0</v>
      </c>
      <c r="BI358" s="177">
        <f t="shared" si="93"/>
        <v>0</v>
      </c>
      <c r="BJ358" s="16" t="s">
        <v>151</v>
      </c>
      <c r="BK358" s="177">
        <f t="shared" si="94"/>
        <v>0</v>
      </c>
      <c r="BL358" s="16" t="s">
        <v>180</v>
      </c>
      <c r="BM358" s="176" t="s">
        <v>2791</v>
      </c>
    </row>
    <row r="359" spans="1:65" s="2" customFormat="1" ht="24.2" customHeight="1">
      <c r="A359" s="31"/>
      <c r="B359" s="129"/>
      <c r="C359" s="164" t="s">
        <v>787</v>
      </c>
      <c r="D359" s="164" t="s">
        <v>176</v>
      </c>
      <c r="E359" s="165" t="s">
        <v>2792</v>
      </c>
      <c r="F359" s="166" t="s">
        <v>2793</v>
      </c>
      <c r="G359" s="167" t="s">
        <v>245</v>
      </c>
      <c r="H359" s="168">
        <v>1</v>
      </c>
      <c r="I359" s="169"/>
      <c r="J359" s="170">
        <f t="shared" si="85"/>
        <v>0</v>
      </c>
      <c r="K359" s="171"/>
      <c r="L359" s="32"/>
      <c r="M359" s="172" t="s">
        <v>1</v>
      </c>
      <c r="N359" s="173" t="s">
        <v>39</v>
      </c>
      <c r="O359" s="60"/>
      <c r="P359" s="174">
        <f t="shared" si="86"/>
        <v>0</v>
      </c>
      <c r="Q359" s="174">
        <v>0</v>
      </c>
      <c r="R359" s="174">
        <f t="shared" si="87"/>
        <v>0</v>
      </c>
      <c r="S359" s="174">
        <v>0</v>
      </c>
      <c r="T359" s="175">
        <f t="shared" si="88"/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176" t="s">
        <v>180</v>
      </c>
      <c r="AT359" s="176" t="s">
        <v>176</v>
      </c>
      <c r="AU359" s="176" t="s">
        <v>183</v>
      </c>
      <c r="AY359" s="16" t="s">
        <v>173</v>
      </c>
      <c r="BE359" s="177">
        <f t="shared" si="89"/>
        <v>0</v>
      </c>
      <c r="BF359" s="177">
        <f t="shared" si="90"/>
        <v>0</v>
      </c>
      <c r="BG359" s="177">
        <f t="shared" si="91"/>
        <v>0</v>
      </c>
      <c r="BH359" s="177">
        <f t="shared" si="92"/>
        <v>0</v>
      </c>
      <c r="BI359" s="177">
        <f t="shared" si="93"/>
        <v>0</v>
      </c>
      <c r="BJ359" s="16" t="s">
        <v>151</v>
      </c>
      <c r="BK359" s="177">
        <f t="shared" si="94"/>
        <v>0</v>
      </c>
      <c r="BL359" s="16" t="s">
        <v>180</v>
      </c>
      <c r="BM359" s="176" t="s">
        <v>1257</v>
      </c>
    </row>
    <row r="360" spans="1:65" s="2" customFormat="1" ht="24.2" customHeight="1">
      <c r="A360" s="31"/>
      <c r="B360" s="129"/>
      <c r="C360" s="183" t="s">
        <v>1126</v>
      </c>
      <c r="D360" s="183" t="s">
        <v>407</v>
      </c>
      <c r="E360" s="184" t="s">
        <v>2794</v>
      </c>
      <c r="F360" s="185" t="s">
        <v>2795</v>
      </c>
      <c r="G360" s="186" t="s">
        <v>245</v>
      </c>
      <c r="H360" s="187">
        <v>1</v>
      </c>
      <c r="I360" s="188"/>
      <c r="J360" s="189">
        <f t="shared" si="85"/>
        <v>0</v>
      </c>
      <c r="K360" s="190"/>
      <c r="L360" s="191"/>
      <c r="M360" s="192" t="s">
        <v>1</v>
      </c>
      <c r="N360" s="193" t="s">
        <v>39</v>
      </c>
      <c r="O360" s="60"/>
      <c r="P360" s="174">
        <f t="shared" si="86"/>
        <v>0</v>
      </c>
      <c r="Q360" s="174">
        <v>0</v>
      </c>
      <c r="R360" s="174">
        <f t="shared" si="87"/>
        <v>0</v>
      </c>
      <c r="S360" s="174">
        <v>0</v>
      </c>
      <c r="T360" s="175">
        <f t="shared" si="88"/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76" t="s">
        <v>190</v>
      </c>
      <c r="AT360" s="176" t="s">
        <v>407</v>
      </c>
      <c r="AU360" s="176" t="s">
        <v>183</v>
      </c>
      <c r="AY360" s="16" t="s">
        <v>173</v>
      </c>
      <c r="BE360" s="177">
        <f t="shared" si="89"/>
        <v>0</v>
      </c>
      <c r="BF360" s="177">
        <f t="shared" si="90"/>
        <v>0</v>
      </c>
      <c r="BG360" s="177">
        <f t="shared" si="91"/>
        <v>0</v>
      </c>
      <c r="BH360" s="177">
        <f t="shared" si="92"/>
        <v>0</v>
      </c>
      <c r="BI360" s="177">
        <f t="shared" si="93"/>
        <v>0</v>
      </c>
      <c r="BJ360" s="16" t="s">
        <v>151</v>
      </c>
      <c r="BK360" s="177">
        <f t="shared" si="94"/>
        <v>0</v>
      </c>
      <c r="BL360" s="16" t="s">
        <v>180</v>
      </c>
      <c r="BM360" s="176" t="s">
        <v>1261</v>
      </c>
    </row>
    <row r="361" spans="1:65" s="2" customFormat="1" ht="16.5" customHeight="1">
      <c r="A361" s="31"/>
      <c r="B361" s="129"/>
      <c r="C361" s="183" t="s">
        <v>791</v>
      </c>
      <c r="D361" s="183" t="s">
        <v>407</v>
      </c>
      <c r="E361" s="184" t="s">
        <v>2796</v>
      </c>
      <c r="F361" s="185" t="s">
        <v>2797</v>
      </c>
      <c r="G361" s="186" t="s">
        <v>245</v>
      </c>
      <c r="H361" s="187">
        <v>1</v>
      </c>
      <c r="I361" s="188"/>
      <c r="J361" s="189">
        <f t="shared" si="85"/>
        <v>0</v>
      </c>
      <c r="K361" s="190"/>
      <c r="L361" s="191"/>
      <c r="M361" s="192" t="s">
        <v>1</v>
      </c>
      <c r="N361" s="193" t="s">
        <v>39</v>
      </c>
      <c r="O361" s="60"/>
      <c r="P361" s="174">
        <f t="shared" si="86"/>
        <v>0</v>
      </c>
      <c r="Q361" s="174">
        <v>0</v>
      </c>
      <c r="R361" s="174">
        <f t="shared" si="87"/>
        <v>0</v>
      </c>
      <c r="S361" s="174">
        <v>0</v>
      </c>
      <c r="T361" s="175">
        <f t="shared" si="88"/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176" t="s">
        <v>190</v>
      </c>
      <c r="AT361" s="176" t="s">
        <v>407</v>
      </c>
      <c r="AU361" s="176" t="s">
        <v>183</v>
      </c>
      <c r="AY361" s="16" t="s">
        <v>173</v>
      </c>
      <c r="BE361" s="177">
        <f t="shared" si="89"/>
        <v>0</v>
      </c>
      <c r="BF361" s="177">
        <f t="shared" si="90"/>
        <v>0</v>
      </c>
      <c r="BG361" s="177">
        <f t="shared" si="91"/>
        <v>0</v>
      </c>
      <c r="BH361" s="177">
        <f t="shared" si="92"/>
        <v>0</v>
      </c>
      <c r="BI361" s="177">
        <f t="shared" si="93"/>
        <v>0</v>
      </c>
      <c r="BJ361" s="16" t="s">
        <v>151</v>
      </c>
      <c r="BK361" s="177">
        <f t="shared" si="94"/>
        <v>0</v>
      </c>
      <c r="BL361" s="16" t="s">
        <v>180</v>
      </c>
      <c r="BM361" s="176" t="s">
        <v>1271</v>
      </c>
    </row>
    <row r="362" spans="1:65" s="2" customFormat="1" ht="16.5" customHeight="1">
      <c r="A362" s="31"/>
      <c r="B362" s="129"/>
      <c r="C362" s="183" t="s">
        <v>1134</v>
      </c>
      <c r="D362" s="183" t="s">
        <v>407</v>
      </c>
      <c r="E362" s="184" t="s">
        <v>2798</v>
      </c>
      <c r="F362" s="185" t="s">
        <v>2799</v>
      </c>
      <c r="G362" s="186" t="s">
        <v>245</v>
      </c>
      <c r="H362" s="187">
        <v>1</v>
      </c>
      <c r="I362" s="188"/>
      <c r="J362" s="189">
        <f t="shared" si="85"/>
        <v>0</v>
      </c>
      <c r="K362" s="190"/>
      <c r="L362" s="191"/>
      <c r="M362" s="192" t="s">
        <v>1</v>
      </c>
      <c r="N362" s="193" t="s">
        <v>39</v>
      </c>
      <c r="O362" s="60"/>
      <c r="P362" s="174">
        <f t="shared" si="86"/>
        <v>0</v>
      </c>
      <c r="Q362" s="174">
        <v>0</v>
      </c>
      <c r="R362" s="174">
        <f t="shared" si="87"/>
        <v>0</v>
      </c>
      <c r="S362" s="174">
        <v>0</v>
      </c>
      <c r="T362" s="175">
        <f t="shared" si="88"/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76" t="s">
        <v>190</v>
      </c>
      <c r="AT362" s="176" t="s">
        <v>407</v>
      </c>
      <c r="AU362" s="176" t="s">
        <v>183</v>
      </c>
      <c r="AY362" s="16" t="s">
        <v>173</v>
      </c>
      <c r="BE362" s="177">
        <f t="shared" si="89"/>
        <v>0</v>
      </c>
      <c r="BF362" s="177">
        <f t="shared" si="90"/>
        <v>0</v>
      </c>
      <c r="BG362" s="177">
        <f t="shared" si="91"/>
        <v>0</v>
      </c>
      <c r="BH362" s="177">
        <f t="shared" si="92"/>
        <v>0</v>
      </c>
      <c r="BI362" s="177">
        <f t="shared" si="93"/>
        <v>0</v>
      </c>
      <c r="BJ362" s="16" t="s">
        <v>151</v>
      </c>
      <c r="BK362" s="177">
        <f t="shared" si="94"/>
        <v>0</v>
      </c>
      <c r="BL362" s="16" t="s">
        <v>180</v>
      </c>
      <c r="BM362" s="176" t="s">
        <v>1274</v>
      </c>
    </row>
    <row r="363" spans="1:65" s="2" customFormat="1" ht="24.2" customHeight="1">
      <c r="A363" s="31"/>
      <c r="B363" s="129"/>
      <c r="C363" s="164" t="s">
        <v>796</v>
      </c>
      <c r="D363" s="164" t="s">
        <v>176</v>
      </c>
      <c r="E363" s="165" t="s">
        <v>2800</v>
      </c>
      <c r="F363" s="166" t="s">
        <v>2801</v>
      </c>
      <c r="G363" s="167" t="s">
        <v>245</v>
      </c>
      <c r="H363" s="168">
        <v>4</v>
      </c>
      <c r="I363" s="169"/>
      <c r="J363" s="170">
        <f t="shared" si="85"/>
        <v>0</v>
      </c>
      <c r="K363" s="171"/>
      <c r="L363" s="32"/>
      <c r="M363" s="172" t="s">
        <v>1</v>
      </c>
      <c r="N363" s="173" t="s">
        <v>39</v>
      </c>
      <c r="O363" s="60"/>
      <c r="P363" s="174">
        <f t="shared" si="86"/>
        <v>0</v>
      </c>
      <c r="Q363" s="174">
        <v>0</v>
      </c>
      <c r="R363" s="174">
        <f t="shared" si="87"/>
        <v>0</v>
      </c>
      <c r="S363" s="174">
        <v>0</v>
      </c>
      <c r="T363" s="175">
        <f t="shared" si="88"/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76" t="s">
        <v>180</v>
      </c>
      <c r="AT363" s="176" t="s">
        <v>176</v>
      </c>
      <c r="AU363" s="176" t="s">
        <v>183</v>
      </c>
      <c r="AY363" s="16" t="s">
        <v>173</v>
      </c>
      <c r="BE363" s="177">
        <f t="shared" si="89"/>
        <v>0</v>
      </c>
      <c r="BF363" s="177">
        <f t="shared" si="90"/>
        <v>0</v>
      </c>
      <c r="BG363" s="177">
        <f t="shared" si="91"/>
        <v>0</v>
      </c>
      <c r="BH363" s="177">
        <f t="shared" si="92"/>
        <v>0</v>
      </c>
      <c r="BI363" s="177">
        <f t="shared" si="93"/>
        <v>0</v>
      </c>
      <c r="BJ363" s="16" t="s">
        <v>151</v>
      </c>
      <c r="BK363" s="177">
        <f t="shared" si="94"/>
        <v>0</v>
      </c>
      <c r="BL363" s="16" t="s">
        <v>180</v>
      </c>
      <c r="BM363" s="176" t="s">
        <v>1291</v>
      </c>
    </row>
    <row r="364" spans="1:65" s="2" customFormat="1" ht="16.5" customHeight="1">
      <c r="A364" s="31"/>
      <c r="B364" s="129"/>
      <c r="C364" s="183" t="s">
        <v>1142</v>
      </c>
      <c r="D364" s="183" t="s">
        <v>407</v>
      </c>
      <c r="E364" s="184" t="s">
        <v>2774</v>
      </c>
      <c r="F364" s="185" t="s">
        <v>2775</v>
      </c>
      <c r="G364" s="186" t="s">
        <v>245</v>
      </c>
      <c r="H364" s="187">
        <v>4</v>
      </c>
      <c r="I364" s="188"/>
      <c r="J364" s="189">
        <f t="shared" si="85"/>
        <v>0</v>
      </c>
      <c r="K364" s="190"/>
      <c r="L364" s="191"/>
      <c r="M364" s="192" t="s">
        <v>1</v>
      </c>
      <c r="N364" s="193" t="s">
        <v>39</v>
      </c>
      <c r="O364" s="60"/>
      <c r="P364" s="174">
        <f t="shared" si="86"/>
        <v>0</v>
      </c>
      <c r="Q364" s="174">
        <v>0</v>
      </c>
      <c r="R364" s="174">
        <f t="shared" si="87"/>
        <v>0</v>
      </c>
      <c r="S364" s="174">
        <v>0</v>
      </c>
      <c r="T364" s="175">
        <f t="shared" si="88"/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76" t="s">
        <v>190</v>
      </c>
      <c r="AT364" s="176" t="s">
        <v>407</v>
      </c>
      <c r="AU364" s="176" t="s">
        <v>183</v>
      </c>
      <c r="AY364" s="16" t="s">
        <v>173</v>
      </c>
      <c r="BE364" s="177">
        <f t="shared" si="89"/>
        <v>0</v>
      </c>
      <c r="BF364" s="177">
        <f t="shared" si="90"/>
        <v>0</v>
      </c>
      <c r="BG364" s="177">
        <f t="shared" si="91"/>
        <v>0</v>
      </c>
      <c r="BH364" s="177">
        <f t="shared" si="92"/>
        <v>0</v>
      </c>
      <c r="BI364" s="177">
        <f t="shared" si="93"/>
        <v>0</v>
      </c>
      <c r="BJ364" s="16" t="s">
        <v>151</v>
      </c>
      <c r="BK364" s="177">
        <f t="shared" si="94"/>
        <v>0</v>
      </c>
      <c r="BL364" s="16" t="s">
        <v>180</v>
      </c>
      <c r="BM364" s="176" t="s">
        <v>1297</v>
      </c>
    </row>
    <row r="365" spans="1:65" s="2" customFormat="1" ht="24.2" customHeight="1">
      <c r="A365" s="31"/>
      <c r="B365" s="129"/>
      <c r="C365" s="183" t="s">
        <v>799</v>
      </c>
      <c r="D365" s="183" t="s">
        <v>407</v>
      </c>
      <c r="E365" s="184" t="s">
        <v>2802</v>
      </c>
      <c r="F365" s="185" t="s">
        <v>2803</v>
      </c>
      <c r="G365" s="186" t="s">
        <v>245</v>
      </c>
      <c r="H365" s="187">
        <v>4</v>
      </c>
      <c r="I365" s="188"/>
      <c r="J365" s="189">
        <f t="shared" si="85"/>
        <v>0</v>
      </c>
      <c r="K365" s="190"/>
      <c r="L365" s="191"/>
      <c r="M365" s="192" t="s">
        <v>1</v>
      </c>
      <c r="N365" s="193" t="s">
        <v>39</v>
      </c>
      <c r="O365" s="60"/>
      <c r="P365" s="174">
        <f t="shared" si="86"/>
        <v>0</v>
      </c>
      <c r="Q365" s="174">
        <v>0</v>
      </c>
      <c r="R365" s="174">
        <f t="shared" si="87"/>
        <v>0</v>
      </c>
      <c r="S365" s="174">
        <v>0</v>
      </c>
      <c r="T365" s="175">
        <f t="shared" si="88"/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76" t="s">
        <v>190</v>
      </c>
      <c r="AT365" s="176" t="s">
        <v>407</v>
      </c>
      <c r="AU365" s="176" t="s">
        <v>183</v>
      </c>
      <c r="AY365" s="16" t="s">
        <v>173</v>
      </c>
      <c r="BE365" s="177">
        <f t="shared" si="89"/>
        <v>0</v>
      </c>
      <c r="BF365" s="177">
        <f t="shared" si="90"/>
        <v>0</v>
      </c>
      <c r="BG365" s="177">
        <f t="shared" si="91"/>
        <v>0</v>
      </c>
      <c r="BH365" s="177">
        <f t="shared" si="92"/>
        <v>0</v>
      </c>
      <c r="BI365" s="177">
        <f t="shared" si="93"/>
        <v>0</v>
      </c>
      <c r="BJ365" s="16" t="s">
        <v>151</v>
      </c>
      <c r="BK365" s="177">
        <f t="shared" si="94"/>
        <v>0</v>
      </c>
      <c r="BL365" s="16" t="s">
        <v>180</v>
      </c>
      <c r="BM365" s="176" t="s">
        <v>1300</v>
      </c>
    </row>
    <row r="366" spans="1:65" s="2" customFormat="1" ht="24.2" customHeight="1">
      <c r="A366" s="31"/>
      <c r="B366" s="129"/>
      <c r="C366" s="164" t="s">
        <v>1150</v>
      </c>
      <c r="D366" s="164" t="s">
        <v>176</v>
      </c>
      <c r="E366" s="165" t="s">
        <v>2804</v>
      </c>
      <c r="F366" s="166" t="s">
        <v>2805</v>
      </c>
      <c r="G366" s="167" t="s">
        <v>245</v>
      </c>
      <c r="H366" s="168">
        <v>57</v>
      </c>
      <c r="I366" s="169"/>
      <c r="J366" s="170">
        <f t="shared" si="85"/>
        <v>0</v>
      </c>
      <c r="K366" s="171"/>
      <c r="L366" s="32"/>
      <c r="M366" s="172" t="s">
        <v>1</v>
      </c>
      <c r="N366" s="173" t="s">
        <v>39</v>
      </c>
      <c r="O366" s="60"/>
      <c r="P366" s="174">
        <f t="shared" si="86"/>
        <v>0</v>
      </c>
      <c r="Q366" s="174">
        <v>0</v>
      </c>
      <c r="R366" s="174">
        <f t="shared" si="87"/>
        <v>0</v>
      </c>
      <c r="S366" s="174">
        <v>0</v>
      </c>
      <c r="T366" s="175">
        <f t="shared" si="88"/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76" t="s">
        <v>180</v>
      </c>
      <c r="AT366" s="176" t="s">
        <v>176</v>
      </c>
      <c r="AU366" s="176" t="s">
        <v>183</v>
      </c>
      <c r="AY366" s="16" t="s">
        <v>173</v>
      </c>
      <c r="BE366" s="177">
        <f t="shared" si="89"/>
        <v>0</v>
      </c>
      <c r="BF366" s="177">
        <f t="shared" si="90"/>
        <v>0</v>
      </c>
      <c r="BG366" s="177">
        <f t="shared" si="91"/>
        <v>0</v>
      </c>
      <c r="BH366" s="177">
        <f t="shared" si="92"/>
        <v>0</v>
      </c>
      <c r="BI366" s="177">
        <f t="shared" si="93"/>
        <v>0</v>
      </c>
      <c r="BJ366" s="16" t="s">
        <v>151</v>
      </c>
      <c r="BK366" s="177">
        <f t="shared" si="94"/>
        <v>0</v>
      </c>
      <c r="BL366" s="16" t="s">
        <v>180</v>
      </c>
      <c r="BM366" s="176" t="s">
        <v>1304</v>
      </c>
    </row>
    <row r="367" spans="1:65" s="2" customFormat="1" ht="24.2" customHeight="1">
      <c r="A367" s="31"/>
      <c r="B367" s="129"/>
      <c r="C367" s="183" t="s">
        <v>803</v>
      </c>
      <c r="D367" s="183" t="s">
        <v>407</v>
      </c>
      <c r="E367" s="184" t="s">
        <v>2806</v>
      </c>
      <c r="F367" s="185" t="s">
        <v>2807</v>
      </c>
      <c r="G367" s="186" t="s">
        <v>245</v>
      </c>
      <c r="H367" s="187">
        <v>57</v>
      </c>
      <c r="I367" s="188"/>
      <c r="J367" s="189">
        <f t="shared" si="85"/>
        <v>0</v>
      </c>
      <c r="K367" s="190"/>
      <c r="L367" s="191"/>
      <c r="M367" s="192" t="s">
        <v>1</v>
      </c>
      <c r="N367" s="193" t="s">
        <v>39</v>
      </c>
      <c r="O367" s="60"/>
      <c r="P367" s="174">
        <f t="shared" si="86"/>
        <v>0</v>
      </c>
      <c r="Q367" s="174">
        <v>0</v>
      </c>
      <c r="R367" s="174">
        <f t="shared" si="87"/>
        <v>0</v>
      </c>
      <c r="S367" s="174">
        <v>0</v>
      </c>
      <c r="T367" s="175">
        <f t="shared" si="88"/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76" t="s">
        <v>190</v>
      </c>
      <c r="AT367" s="176" t="s">
        <v>407</v>
      </c>
      <c r="AU367" s="176" t="s">
        <v>183</v>
      </c>
      <c r="AY367" s="16" t="s">
        <v>173</v>
      </c>
      <c r="BE367" s="177">
        <f t="shared" si="89"/>
        <v>0</v>
      </c>
      <c r="BF367" s="177">
        <f t="shared" si="90"/>
        <v>0</v>
      </c>
      <c r="BG367" s="177">
        <f t="shared" si="91"/>
        <v>0</v>
      </c>
      <c r="BH367" s="177">
        <f t="shared" si="92"/>
        <v>0</v>
      </c>
      <c r="BI367" s="177">
        <f t="shared" si="93"/>
        <v>0</v>
      </c>
      <c r="BJ367" s="16" t="s">
        <v>151</v>
      </c>
      <c r="BK367" s="177">
        <f t="shared" si="94"/>
        <v>0</v>
      </c>
      <c r="BL367" s="16" t="s">
        <v>180</v>
      </c>
      <c r="BM367" s="176" t="s">
        <v>1316</v>
      </c>
    </row>
    <row r="368" spans="1:65" s="2" customFormat="1" ht="24.2" customHeight="1">
      <c r="A368" s="31"/>
      <c r="B368" s="129"/>
      <c r="C368" s="164" t="s">
        <v>1159</v>
      </c>
      <c r="D368" s="164" t="s">
        <v>176</v>
      </c>
      <c r="E368" s="165" t="s">
        <v>2808</v>
      </c>
      <c r="F368" s="166" t="s">
        <v>2809</v>
      </c>
      <c r="G368" s="167" t="s">
        <v>245</v>
      </c>
      <c r="H368" s="168">
        <v>11</v>
      </c>
      <c r="I368" s="169"/>
      <c r="J368" s="170">
        <f t="shared" si="85"/>
        <v>0</v>
      </c>
      <c r="K368" s="171"/>
      <c r="L368" s="32"/>
      <c r="M368" s="172" t="s">
        <v>1</v>
      </c>
      <c r="N368" s="173" t="s">
        <v>39</v>
      </c>
      <c r="O368" s="60"/>
      <c r="P368" s="174">
        <f t="shared" si="86"/>
        <v>0</v>
      </c>
      <c r="Q368" s="174">
        <v>0</v>
      </c>
      <c r="R368" s="174">
        <f t="shared" si="87"/>
        <v>0</v>
      </c>
      <c r="S368" s="174">
        <v>0</v>
      </c>
      <c r="T368" s="175">
        <f t="shared" si="88"/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76" t="s">
        <v>180</v>
      </c>
      <c r="AT368" s="176" t="s">
        <v>176</v>
      </c>
      <c r="AU368" s="176" t="s">
        <v>183</v>
      </c>
      <c r="AY368" s="16" t="s">
        <v>173</v>
      </c>
      <c r="BE368" s="177">
        <f t="shared" si="89"/>
        <v>0</v>
      </c>
      <c r="BF368" s="177">
        <f t="shared" si="90"/>
        <v>0</v>
      </c>
      <c r="BG368" s="177">
        <f t="shared" si="91"/>
        <v>0</v>
      </c>
      <c r="BH368" s="177">
        <f t="shared" si="92"/>
        <v>0</v>
      </c>
      <c r="BI368" s="177">
        <f t="shared" si="93"/>
        <v>0</v>
      </c>
      <c r="BJ368" s="16" t="s">
        <v>151</v>
      </c>
      <c r="BK368" s="177">
        <f t="shared" si="94"/>
        <v>0</v>
      </c>
      <c r="BL368" s="16" t="s">
        <v>180</v>
      </c>
      <c r="BM368" s="176" t="s">
        <v>1321</v>
      </c>
    </row>
    <row r="369" spans="1:65" s="2" customFormat="1" ht="24.2" customHeight="1">
      <c r="A369" s="31"/>
      <c r="B369" s="129"/>
      <c r="C369" s="183" t="s">
        <v>807</v>
      </c>
      <c r="D369" s="183" t="s">
        <v>407</v>
      </c>
      <c r="E369" s="184" t="s">
        <v>2810</v>
      </c>
      <c r="F369" s="185" t="s">
        <v>2811</v>
      </c>
      <c r="G369" s="186" t="s">
        <v>245</v>
      </c>
      <c r="H369" s="187">
        <v>11</v>
      </c>
      <c r="I369" s="188"/>
      <c r="J369" s="189">
        <f t="shared" si="85"/>
        <v>0</v>
      </c>
      <c r="K369" s="190"/>
      <c r="L369" s="191"/>
      <c r="M369" s="192" t="s">
        <v>1</v>
      </c>
      <c r="N369" s="193" t="s">
        <v>39</v>
      </c>
      <c r="O369" s="60"/>
      <c r="P369" s="174">
        <f t="shared" si="86"/>
        <v>0</v>
      </c>
      <c r="Q369" s="174">
        <v>0</v>
      </c>
      <c r="R369" s="174">
        <f t="shared" si="87"/>
        <v>0</v>
      </c>
      <c r="S369" s="174">
        <v>0</v>
      </c>
      <c r="T369" s="175">
        <f t="shared" si="88"/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76" t="s">
        <v>190</v>
      </c>
      <c r="AT369" s="176" t="s">
        <v>407</v>
      </c>
      <c r="AU369" s="176" t="s">
        <v>183</v>
      </c>
      <c r="AY369" s="16" t="s">
        <v>173</v>
      </c>
      <c r="BE369" s="177">
        <f t="shared" si="89"/>
        <v>0</v>
      </c>
      <c r="BF369" s="177">
        <f t="shared" si="90"/>
        <v>0</v>
      </c>
      <c r="BG369" s="177">
        <f t="shared" si="91"/>
        <v>0</v>
      </c>
      <c r="BH369" s="177">
        <f t="shared" si="92"/>
        <v>0</v>
      </c>
      <c r="BI369" s="177">
        <f t="shared" si="93"/>
        <v>0</v>
      </c>
      <c r="BJ369" s="16" t="s">
        <v>151</v>
      </c>
      <c r="BK369" s="177">
        <f t="shared" si="94"/>
        <v>0</v>
      </c>
      <c r="BL369" s="16" t="s">
        <v>180</v>
      </c>
      <c r="BM369" s="176" t="s">
        <v>1326</v>
      </c>
    </row>
    <row r="370" spans="1:65" s="2" customFormat="1" ht="37.9" customHeight="1">
      <c r="A370" s="31"/>
      <c r="B370" s="129"/>
      <c r="C370" s="164" t="s">
        <v>1166</v>
      </c>
      <c r="D370" s="164" t="s">
        <v>176</v>
      </c>
      <c r="E370" s="165" t="s">
        <v>2812</v>
      </c>
      <c r="F370" s="166" t="s">
        <v>2813</v>
      </c>
      <c r="G370" s="167" t="s">
        <v>245</v>
      </c>
      <c r="H370" s="168">
        <v>2</v>
      </c>
      <c r="I370" s="169"/>
      <c r="J370" s="170">
        <f t="shared" ref="J370:J388" si="95">ROUND(I370*H370,2)</f>
        <v>0</v>
      </c>
      <c r="K370" s="171"/>
      <c r="L370" s="32"/>
      <c r="M370" s="172" t="s">
        <v>1</v>
      </c>
      <c r="N370" s="173" t="s">
        <v>39</v>
      </c>
      <c r="O370" s="60"/>
      <c r="P370" s="174">
        <f t="shared" ref="P370:P388" si="96">O370*H370</f>
        <v>0</v>
      </c>
      <c r="Q370" s="174">
        <v>0</v>
      </c>
      <c r="R370" s="174">
        <f t="shared" ref="R370:R388" si="97">Q370*H370</f>
        <v>0</v>
      </c>
      <c r="S370" s="174">
        <v>0</v>
      </c>
      <c r="T370" s="175">
        <f t="shared" ref="T370:T388" si="98">S370*H370</f>
        <v>0</v>
      </c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R370" s="176" t="s">
        <v>180</v>
      </c>
      <c r="AT370" s="176" t="s">
        <v>176</v>
      </c>
      <c r="AU370" s="176" t="s">
        <v>183</v>
      </c>
      <c r="AY370" s="16" t="s">
        <v>173</v>
      </c>
      <c r="BE370" s="177">
        <f t="shared" ref="BE370:BE388" si="99">IF(N370="základná",J370,0)</f>
        <v>0</v>
      </c>
      <c r="BF370" s="177">
        <f t="shared" ref="BF370:BF388" si="100">IF(N370="znížená",J370,0)</f>
        <v>0</v>
      </c>
      <c r="BG370" s="177">
        <f t="shared" ref="BG370:BG388" si="101">IF(N370="zákl. prenesená",J370,0)</f>
        <v>0</v>
      </c>
      <c r="BH370" s="177">
        <f t="shared" ref="BH370:BH388" si="102">IF(N370="zníž. prenesená",J370,0)</f>
        <v>0</v>
      </c>
      <c r="BI370" s="177">
        <f t="shared" ref="BI370:BI388" si="103">IF(N370="nulová",J370,0)</f>
        <v>0</v>
      </c>
      <c r="BJ370" s="16" t="s">
        <v>151</v>
      </c>
      <c r="BK370" s="177">
        <f t="shared" ref="BK370:BK388" si="104">ROUND(I370*H370,2)</f>
        <v>0</v>
      </c>
      <c r="BL370" s="16" t="s">
        <v>180</v>
      </c>
      <c r="BM370" s="176" t="s">
        <v>1331</v>
      </c>
    </row>
    <row r="371" spans="1:65" s="2" customFormat="1" ht="24.2" customHeight="1">
      <c r="A371" s="31"/>
      <c r="B371" s="129"/>
      <c r="C371" s="183" t="s">
        <v>811</v>
      </c>
      <c r="D371" s="183" t="s">
        <v>407</v>
      </c>
      <c r="E371" s="184" t="s">
        <v>2814</v>
      </c>
      <c r="F371" s="185" t="s">
        <v>2815</v>
      </c>
      <c r="G371" s="186" t="s">
        <v>245</v>
      </c>
      <c r="H371" s="187">
        <v>2</v>
      </c>
      <c r="I371" s="188"/>
      <c r="J371" s="189">
        <f t="shared" si="95"/>
        <v>0</v>
      </c>
      <c r="K371" s="190"/>
      <c r="L371" s="191"/>
      <c r="M371" s="192" t="s">
        <v>1</v>
      </c>
      <c r="N371" s="193" t="s">
        <v>39</v>
      </c>
      <c r="O371" s="60"/>
      <c r="P371" s="174">
        <f t="shared" si="96"/>
        <v>0</v>
      </c>
      <c r="Q371" s="174">
        <v>0</v>
      </c>
      <c r="R371" s="174">
        <f t="shared" si="97"/>
        <v>0</v>
      </c>
      <c r="S371" s="174">
        <v>0</v>
      </c>
      <c r="T371" s="175">
        <f t="shared" si="98"/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76" t="s">
        <v>190</v>
      </c>
      <c r="AT371" s="176" t="s">
        <v>407</v>
      </c>
      <c r="AU371" s="176" t="s">
        <v>183</v>
      </c>
      <c r="AY371" s="16" t="s">
        <v>173</v>
      </c>
      <c r="BE371" s="177">
        <f t="shared" si="99"/>
        <v>0</v>
      </c>
      <c r="BF371" s="177">
        <f t="shared" si="100"/>
        <v>0</v>
      </c>
      <c r="BG371" s="177">
        <f t="shared" si="101"/>
        <v>0</v>
      </c>
      <c r="BH371" s="177">
        <f t="shared" si="102"/>
        <v>0</v>
      </c>
      <c r="BI371" s="177">
        <f t="shared" si="103"/>
        <v>0</v>
      </c>
      <c r="BJ371" s="16" t="s">
        <v>151</v>
      </c>
      <c r="BK371" s="177">
        <f t="shared" si="104"/>
        <v>0</v>
      </c>
      <c r="BL371" s="16" t="s">
        <v>180</v>
      </c>
      <c r="BM371" s="176" t="s">
        <v>1341</v>
      </c>
    </row>
    <row r="372" spans="1:65" s="2" customFormat="1" ht="37.9" customHeight="1">
      <c r="A372" s="31"/>
      <c r="B372" s="129"/>
      <c r="C372" s="164" t="s">
        <v>1173</v>
      </c>
      <c r="D372" s="164" t="s">
        <v>176</v>
      </c>
      <c r="E372" s="165" t="s">
        <v>2816</v>
      </c>
      <c r="F372" s="166" t="s">
        <v>2817</v>
      </c>
      <c r="G372" s="167" t="s">
        <v>245</v>
      </c>
      <c r="H372" s="168">
        <v>2</v>
      </c>
      <c r="I372" s="169"/>
      <c r="J372" s="170">
        <f t="shared" si="95"/>
        <v>0</v>
      </c>
      <c r="K372" s="171"/>
      <c r="L372" s="32"/>
      <c r="M372" s="172" t="s">
        <v>1</v>
      </c>
      <c r="N372" s="173" t="s">
        <v>39</v>
      </c>
      <c r="O372" s="60"/>
      <c r="P372" s="174">
        <f t="shared" si="96"/>
        <v>0</v>
      </c>
      <c r="Q372" s="174">
        <v>0</v>
      </c>
      <c r="R372" s="174">
        <f t="shared" si="97"/>
        <v>0</v>
      </c>
      <c r="S372" s="174">
        <v>0</v>
      </c>
      <c r="T372" s="175">
        <f t="shared" si="98"/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76" t="s">
        <v>180</v>
      </c>
      <c r="AT372" s="176" t="s">
        <v>176</v>
      </c>
      <c r="AU372" s="176" t="s">
        <v>183</v>
      </c>
      <c r="AY372" s="16" t="s">
        <v>173</v>
      </c>
      <c r="BE372" s="177">
        <f t="shared" si="99"/>
        <v>0</v>
      </c>
      <c r="BF372" s="177">
        <f t="shared" si="100"/>
        <v>0</v>
      </c>
      <c r="BG372" s="177">
        <f t="shared" si="101"/>
        <v>0</v>
      </c>
      <c r="BH372" s="177">
        <f t="shared" si="102"/>
        <v>0</v>
      </c>
      <c r="BI372" s="177">
        <f t="shared" si="103"/>
        <v>0</v>
      </c>
      <c r="BJ372" s="16" t="s">
        <v>151</v>
      </c>
      <c r="BK372" s="177">
        <f t="shared" si="104"/>
        <v>0</v>
      </c>
      <c r="BL372" s="16" t="s">
        <v>180</v>
      </c>
      <c r="BM372" s="176" t="s">
        <v>1344</v>
      </c>
    </row>
    <row r="373" spans="1:65" s="2" customFormat="1" ht="24.2" customHeight="1">
      <c r="A373" s="31"/>
      <c r="B373" s="129"/>
      <c r="C373" s="183" t="s">
        <v>814</v>
      </c>
      <c r="D373" s="183" t="s">
        <v>407</v>
      </c>
      <c r="E373" s="184" t="s">
        <v>2818</v>
      </c>
      <c r="F373" s="185" t="s">
        <v>2819</v>
      </c>
      <c r="G373" s="186" t="s">
        <v>245</v>
      </c>
      <c r="H373" s="187">
        <v>2</v>
      </c>
      <c r="I373" s="188"/>
      <c r="J373" s="189">
        <f t="shared" si="95"/>
        <v>0</v>
      </c>
      <c r="K373" s="190"/>
      <c r="L373" s="191"/>
      <c r="M373" s="192" t="s">
        <v>1</v>
      </c>
      <c r="N373" s="193" t="s">
        <v>39</v>
      </c>
      <c r="O373" s="60"/>
      <c r="P373" s="174">
        <f t="shared" si="96"/>
        <v>0</v>
      </c>
      <c r="Q373" s="174">
        <v>0</v>
      </c>
      <c r="R373" s="174">
        <f t="shared" si="97"/>
        <v>0</v>
      </c>
      <c r="S373" s="174">
        <v>0</v>
      </c>
      <c r="T373" s="175">
        <f t="shared" si="98"/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76" t="s">
        <v>190</v>
      </c>
      <c r="AT373" s="176" t="s">
        <v>407</v>
      </c>
      <c r="AU373" s="176" t="s">
        <v>183</v>
      </c>
      <c r="AY373" s="16" t="s">
        <v>173</v>
      </c>
      <c r="BE373" s="177">
        <f t="shared" si="99"/>
        <v>0</v>
      </c>
      <c r="BF373" s="177">
        <f t="shared" si="100"/>
        <v>0</v>
      </c>
      <c r="BG373" s="177">
        <f t="shared" si="101"/>
        <v>0</v>
      </c>
      <c r="BH373" s="177">
        <f t="shared" si="102"/>
        <v>0</v>
      </c>
      <c r="BI373" s="177">
        <f t="shared" si="103"/>
        <v>0</v>
      </c>
      <c r="BJ373" s="16" t="s">
        <v>151</v>
      </c>
      <c r="BK373" s="177">
        <f t="shared" si="104"/>
        <v>0</v>
      </c>
      <c r="BL373" s="16" t="s">
        <v>180</v>
      </c>
      <c r="BM373" s="176" t="s">
        <v>1348</v>
      </c>
    </row>
    <row r="374" spans="1:65" s="2" customFormat="1" ht="24.2" customHeight="1">
      <c r="A374" s="31"/>
      <c r="B374" s="129"/>
      <c r="C374" s="164" t="s">
        <v>1180</v>
      </c>
      <c r="D374" s="164" t="s">
        <v>176</v>
      </c>
      <c r="E374" s="165" t="s">
        <v>2820</v>
      </c>
      <c r="F374" s="166" t="s">
        <v>2821</v>
      </c>
      <c r="G374" s="167" t="s">
        <v>245</v>
      </c>
      <c r="H374" s="168">
        <v>6</v>
      </c>
      <c r="I374" s="169"/>
      <c r="J374" s="170">
        <f t="shared" si="95"/>
        <v>0</v>
      </c>
      <c r="K374" s="171"/>
      <c r="L374" s="32"/>
      <c r="M374" s="172" t="s">
        <v>1</v>
      </c>
      <c r="N374" s="173" t="s">
        <v>39</v>
      </c>
      <c r="O374" s="60"/>
      <c r="P374" s="174">
        <f t="shared" si="96"/>
        <v>0</v>
      </c>
      <c r="Q374" s="174">
        <v>0</v>
      </c>
      <c r="R374" s="174">
        <f t="shared" si="97"/>
        <v>0</v>
      </c>
      <c r="S374" s="174">
        <v>0</v>
      </c>
      <c r="T374" s="175">
        <f t="shared" si="98"/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176" t="s">
        <v>180</v>
      </c>
      <c r="AT374" s="176" t="s">
        <v>176</v>
      </c>
      <c r="AU374" s="176" t="s">
        <v>183</v>
      </c>
      <c r="AY374" s="16" t="s">
        <v>173</v>
      </c>
      <c r="BE374" s="177">
        <f t="shared" si="99"/>
        <v>0</v>
      </c>
      <c r="BF374" s="177">
        <f t="shared" si="100"/>
        <v>0</v>
      </c>
      <c r="BG374" s="177">
        <f t="shared" si="101"/>
        <v>0</v>
      </c>
      <c r="BH374" s="177">
        <f t="shared" si="102"/>
        <v>0</v>
      </c>
      <c r="BI374" s="177">
        <f t="shared" si="103"/>
        <v>0</v>
      </c>
      <c r="BJ374" s="16" t="s">
        <v>151</v>
      </c>
      <c r="BK374" s="177">
        <f t="shared" si="104"/>
        <v>0</v>
      </c>
      <c r="BL374" s="16" t="s">
        <v>180</v>
      </c>
      <c r="BM374" s="176" t="s">
        <v>1351</v>
      </c>
    </row>
    <row r="375" spans="1:65" s="2" customFormat="1" ht="21.75" customHeight="1">
      <c r="A375" s="31"/>
      <c r="B375" s="129"/>
      <c r="C375" s="183" t="s">
        <v>820</v>
      </c>
      <c r="D375" s="183" t="s">
        <v>407</v>
      </c>
      <c r="E375" s="184" t="s">
        <v>2822</v>
      </c>
      <c r="F375" s="185" t="s">
        <v>2823</v>
      </c>
      <c r="G375" s="186" t="s">
        <v>245</v>
      </c>
      <c r="H375" s="187">
        <v>4</v>
      </c>
      <c r="I375" s="188"/>
      <c r="J375" s="189">
        <f t="shared" si="95"/>
        <v>0</v>
      </c>
      <c r="K375" s="190"/>
      <c r="L375" s="191"/>
      <c r="M375" s="192" t="s">
        <v>1</v>
      </c>
      <c r="N375" s="193" t="s">
        <v>39</v>
      </c>
      <c r="O375" s="60"/>
      <c r="P375" s="174">
        <f t="shared" si="96"/>
        <v>0</v>
      </c>
      <c r="Q375" s="174">
        <v>0</v>
      </c>
      <c r="R375" s="174">
        <f t="shared" si="97"/>
        <v>0</v>
      </c>
      <c r="S375" s="174">
        <v>0</v>
      </c>
      <c r="T375" s="175">
        <f t="shared" si="98"/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76" t="s">
        <v>190</v>
      </c>
      <c r="AT375" s="176" t="s">
        <v>407</v>
      </c>
      <c r="AU375" s="176" t="s">
        <v>183</v>
      </c>
      <c r="AY375" s="16" t="s">
        <v>173</v>
      </c>
      <c r="BE375" s="177">
        <f t="shared" si="99"/>
        <v>0</v>
      </c>
      <c r="BF375" s="177">
        <f t="shared" si="100"/>
        <v>0</v>
      </c>
      <c r="BG375" s="177">
        <f t="shared" si="101"/>
        <v>0</v>
      </c>
      <c r="BH375" s="177">
        <f t="shared" si="102"/>
        <v>0</v>
      </c>
      <c r="BI375" s="177">
        <f t="shared" si="103"/>
        <v>0</v>
      </c>
      <c r="BJ375" s="16" t="s">
        <v>151</v>
      </c>
      <c r="BK375" s="177">
        <f t="shared" si="104"/>
        <v>0</v>
      </c>
      <c r="BL375" s="16" t="s">
        <v>180</v>
      </c>
      <c r="BM375" s="176" t="s">
        <v>1355</v>
      </c>
    </row>
    <row r="376" spans="1:65" s="2" customFormat="1" ht="24.2" customHeight="1">
      <c r="A376" s="31"/>
      <c r="B376" s="129"/>
      <c r="C376" s="183" t="s">
        <v>1187</v>
      </c>
      <c r="D376" s="183" t="s">
        <v>407</v>
      </c>
      <c r="E376" s="184" t="s">
        <v>2824</v>
      </c>
      <c r="F376" s="185" t="s">
        <v>2825</v>
      </c>
      <c r="G376" s="186" t="s">
        <v>245</v>
      </c>
      <c r="H376" s="187">
        <v>2</v>
      </c>
      <c r="I376" s="188"/>
      <c r="J376" s="189">
        <f t="shared" si="95"/>
        <v>0</v>
      </c>
      <c r="K376" s="190"/>
      <c r="L376" s="191"/>
      <c r="M376" s="192" t="s">
        <v>1</v>
      </c>
      <c r="N376" s="193" t="s">
        <v>39</v>
      </c>
      <c r="O376" s="60"/>
      <c r="P376" s="174">
        <f t="shared" si="96"/>
        <v>0</v>
      </c>
      <c r="Q376" s="174">
        <v>0</v>
      </c>
      <c r="R376" s="174">
        <f t="shared" si="97"/>
        <v>0</v>
      </c>
      <c r="S376" s="174">
        <v>0</v>
      </c>
      <c r="T376" s="175">
        <f t="shared" si="98"/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76" t="s">
        <v>190</v>
      </c>
      <c r="AT376" s="176" t="s">
        <v>407</v>
      </c>
      <c r="AU376" s="176" t="s">
        <v>183</v>
      </c>
      <c r="AY376" s="16" t="s">
        <v>173</v>
      </c>
      <c r="BE376" s="177">
        <f t="shared" si="99"/>
        <v>0</v>
      </c>
      <c r="BF376" s="177">
        <f t="shared" si="100"/>
        <v>0</v>
      </c>
      <c r="BG376" s="177">
        <f t="shared" si="101"/>
        <v>0</v>
      </c>
      <c r="BH376" s="177">
        <f t="shared" si="102"/>
        <v>0</v>
      </c>
      <c r="BI376" s="177">
        <f t="shared" si="103"/>
        <v>0</v>
      </c>
      <c r="BJ376" s="16" t="s">
        <v>151</v>
      </c>
      <c r="BK376" s="177">
        <f t="shared" si="104"/>
        <v>0</v>
      </c>
      <c r="BL376" s="16" t="s">
        <v>180</v>
      </c>
      <c r="BM376" s="176" t="s">
        <v>2826</v>
      </c>
    </row>
    <row r="377" spans="1:65" s="2" customFormat="1" ht="16.5" customHeight="1">
      <c r="A377" s="31"/>
      <c r="B377" s="129"/>
      <c r="C377" s="164" t="s">
        <v>823</v>
      </c>
      <c r="D377" s="164" t="s">
        <v>176</v>
      </c>
      <c r="E377" s="165" t="s">
        <v>2827</v>
      </c>
      <c r="F377" s="166" t="s">
        <v>2828</v>
      </c>
      <c r="G377" s="167" t="s">
        <v>245</v>
      </c>
      <c r="H377" s="168">
        <v>2</v>
      </c>
      <c r="I377" s="169"/>
      <c r="J377" s="170">
        <f t="shared" si="95"/>
        <v>0</v>
      </c>
      <c r="K377" s="171"/>
      <c r="L377" s="32"/>
      <c r="M377" s="172" t="s">
        <v>1</v>
      </c>
      <c r="N377" s="173" t="s">
        <v>39</v>
      </c>
      <c r="O377" s="60"/>
      <c r="P377" s="174">
        <f t="shared" si="96"/>
        <v>0</v>
      </c>
      <c r="Q377" s="174">
        <v>0</v>
      </c>
      <c r="R377" s="174">
        <f t="shared" si="97"/>
        <v>0</v>
      </c>
      <c r="S377" s="174">
        <v>0</v>
      </c>
      <c r="T377" s="175">
        <f t="shared" si="98"/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76" t="s">
        <v>180</v>
      </c>
      <c r="AT377" s="176" t="s">
        <v>176</v>
      </c>
      <c r="AU377" s="176" t="s">
        <v>183</v>
      </c>
      <c r="AY377" s="16" t="s">
        <v>173</v>
      </c>
      <c r="BE377" s="177">
        <f t="shared" si="99"/>
        <v>0</v>
      </c>
      <c r="BF377" s="177">
        <f t="shared" si="100"/>
        <v>0</v>
      </c>
      <c r="BG377" s="177">
        <f t="shared" si="101"/>
        <v>0</v>
      </c>
      <c r="BH377" s="177">
        <f t="shared" si="102"/>
        <v>0</v>
      </c>
      <c r="BI377" s="177">
        <f t="shared" si="103"/>
        <v>0</v>
      </c>
      <c r="BJ377" s="16" t="s">
        <v>151</v>
      </c>
      <c r="BK377" s="177">
        <f t="shared" si="104"/>
        <v>0</v>
      </c>
      <c r="BL377" s="16" t="s">
        <v>180</v>
      </c>
      <c r="BM377" s="176" t="s">
        <v>2829</v>
      </c>
    </row>
    <row r="378" spans="1:65" s="2" customFormat="1" ht="37.9" customHeight="1">
      <c r="A378" s="31"/>
      <c r="B378" s="129"/>
      <c r="C378" s="183" t="s">
        <v>1194</v>
      </c>
      <c r="D378" s="183" t="s">
        <v>407</v>
      </c>
      <c r="E378" s="184" t="s">
        <v>2830</v>
      </c>
      <c r="F378" s="185" t="s">
        <v>2831</v>
      </c>
      <c r="G378" s="186" t="s">
        <v>245</v>
      </c>
      <c r="H378" s="187">
        <v>1</v>
      </c>
      <c r="I378" s="188"/>
      <c r="J378" s="189">
        <f t="shared" si="95"/>
        <v>0</v>
      </c>
      <c r="K378" s="190"/>
      <c r="L378" s="191"/>
      <c r="M378" s="192" t="s">
        <v>1</v>
      </c>
      <c r="N378" s="193" t="s">
        <v>39</v>
      </c>
      <c r="O378" s="60"/>
      <c r="P378" s="174">
        <f t="shared" si="96"/>
        <v>0</v>
      </c>
      <c r="Q378" s="174">
        <v>0</v>
      </c>
      <c r="R378" s="174">
        <f t="shared" si="97"/>
        <v>0</v>
      </c>
      <c r="S378" s="174">
        <v>0</v>
      </c>
      <c r="T378" s="175">
        <f t="shared" si="98"/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76" t="s">
        <v>190</v>
      </c>
      <c r="AT378" s="176" t="s">
        <v>407</v>
      </c>
      <c r="AU378" s="176" t="s">
        <v>183</v>
      </c>
      <c r="AY378" s="16" t="s">
        <v>173</v>
      </c>
      <c r="BE378" s="177">
        <f t="shared" si="99"/>
        <v>0</v>
      </c>
      <c r="BF378" s="177">
        <f t="shared" si="100"/>
        <v>0</v>
      </c>
      <c r="BG378" s="177">
        <f t="shared" si="101"/>
        <v>0</v>
      </c>
      <c r="BH378" s="177">
        <f t="shared" si="102"/>
        <v>0</v>
      </c>
      <c r="BI378" s="177">
        <f t="shared" si="103"/>
        <v>0</v>
      </c>
      <c r="BJ378" s="16" t="s">
        <v>151</v>
      </c>
      <c r="BK378" s="177">
        <f t="shared" si="104"/>
        <v>0</v>
      </c>
      <c r="BL378" s="16" t="s">
        <v>180</v>
      </c>
      <c r="BM378" s="176" t="s">
        <v>2832</v>
      </c>
    </row>
    <row r="379" spans="1:65" s="2" customFormat="1" ht="37.9" customHeight="1">
      <c r="A379" s="31"/>
      <c r="B379" s="129"/>
      <c r="C379" s="183" t="s">
        <v>828</v>
      </c>
      <c r="D379" s="183" t="s">
        <v>407</v>
      </c>
      <c r="E379" s="184" t="s">
        <v>2833</v>
      </c>
      <c r="F379" s="185" t="s">
        <v>2834</v>
      </c>
      <c r="G379" s="186" t="s">
        <v>245</v>
      </c>
      <c r="H379" s="187">
        <v>1</v>
      </c>
      <c r="I379" s="188"/>
      <c r="J379" s="189">
        <f t="shared" si="95"/>
        <v>0</v>
      </c>
      <c r="K379" s="190"/>
      <c r="L379" s="191"/>
      <c r="M379" s="192" t="s">
        <v>1</v>
      </c>
      <c r="N379" s="193" t="s">
        <v>39</v>
      </c>
      <c r="O379" s="60"/>
      <c r="P379" s="174">
        <f t="shared" si="96"/>
        <v>0</v>
      </c>
      <c r="Q379" s="174">
        <v>0</v>
      </c>
      <c r="R379" s="174">
        <f t="shared" si="97"/>
        <v>0</v>
      </c>
      <c r="S379" s="174">
        <v>0</v>
      </c>
      <c r="T379" s="175">
        <f t="shared" si="98"/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76" t="s">
        <v>190</v>
      </c>
      <c r="AT379" s="176" t="s">
        <v>407</v>
      </c>
      <c r="AU379" s="176" t="s">
        <v>183</v>
      </c>
      <c r="AY379" s="16" t="s">
        <v>173</v>
      </c>
      <c r="BE379" s="177">
        <f t="shared" si="99"/>
        <v>0</v>
      </c>
      <c r="BF379" s="177">
        <f t="shared" si="100"/>
        <v>0</v>
      </c>
      <c r="BG379" s="177">
        <f t="shared" si="101"/>
        <v>0</v>
      </c>
      <c r="BH379" s="177">
        <f t="shared" si="102"/>
        <v>0</v>
      </c>
      <c r="BI379" s="177">
        <f t="shared" si="103"/>
        <v>0</v>
      </c>
      <c r="BJ379" s="16" t="s">
        <v>151</v>
      </c>
      <c r="BK379" s="177">
        <f t="shared" si="104"/>
        <v>0</v>
      </c>
      <c r="BL379" s="16" t="s">
        <v>180</v>
      </c>
      <c r="BM379" s="176" t="s">
        <v>2835</v>
      </c>
    </row>
    <row r="380" spans="1:65" s="2" customFormat="1" ht="16.5" customHeight="1">
      <c r="A380" s="31"/>
      <c r="B380" s="129"/>
      <c r="C380" s="164" t="s">
        <v>1201</v>
      </c>
      <c r="D380" s="164" t="s">
        <v>176</v>
      </c>
      <c r="E380" s="165" t="s">
        <v>2836</v>
      </c>
      <c r="F380" s="166" t="s">
        <v>2837</v>
      </c>
      <c r="G380" s="167" t="s">
        <v>245</v>
      </c>
      <c r="H380" s="168">
        <v>3</v>
      </c>
      <c r="I380" s="169"/>
      <c r="J380" s="170">
        <f t="shared" si="95"/>
        <v>0</v>
      </c>
      <c r="K380" s="171"/>
      <c r="L380" s="32"/>
      <c r="M380" s="172" t="s">
        <v>1</v>
      </c>
      <c r="N380" s="173" t="s">
        <v>39</v>
      </c>
      <c r="O380" s="60"/>
      <c r="P380" s="174">
        <f t="shared" si="96"/>
        <v>0</v>
      </c>
      <c r="Q380" s="174">
        <v>0</v>
      </c>
      <c r="R380" s="174">
        <f t="shared" si="97"/>
        <v>0</v>
      </c>
      <c r="S380" s="174">
        <v>0</v>
      </c>
      <c r="T380" s="175">
        <f t="shared" si="98"/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76" t="s">
        <v>180</v>
      </c>
      <c r="AT380" s="176" t="s">
        <v>176</v>
      </c>
      <c r="AU380" s="176" t="s">
        <v>183</v>
      </c>
      <c r="AY380" s="16" t="s">
        <v>173</v>
      </c>
      <c r="BE380" s="177">
        <f t="shared" si="99"/>
        <v>0</v>
      </c>
      <c r="BF380" s="177">
        <f t="shared" si="100"/>
        <v>0</v>
      </c>
      <c r="BG380" s="177">
        <f t="shared" si="101"/>
        <v>0</v>
      </c>
      <c r="BH380" s="177">
        <f t="shared" si="102"/>
        <v>0</v>
      </c>
      <c r="BI380" s="177">
        <f t="shared" si="103"/>
        <v>0</v>
      </c>
      <c r="BJ380" s="16" t="s">
        <v>151</v>
      </c>
      <c r="BK380" s="177">
        <f t="shared" si="104"/>
        <v>0</v>
      </c>
      <c r="BL380" s="16" t="s">
        <v>180</v>
      </c>
      <c r="BM380" s="176" t="s">
        <v>2838</v>
      </c>
    </row>
    <row r="381" spans="1:65" s="2" customFormat="1" ht="16.5" customHeight="1">
      <c r="A381" s="31"/>
      <c r="B381" s="129"/>
      <c r="C381" s="183" t="s">
        <v>831</v>
      </c>
      <c r="D381" s="183" t="s">
        <v>407</v>
      </c>
      <c r="E381" s="184" t="s">
        <v>2839</v>
      </c>
      <c r="F381" s="185" t="s">
        <v>2840</v>
      </c>
      <c r="G381" s="186" t="s">
        <v>2841</v>
      </c>
      <c r="H381" s="187">
        <v>3</v>
      </c>
      <c r="I381" s="188"/>
      <c r="J381" s="189">
        <f t="shared" si="95"/>
        <v>0</v>
      </c>
      <c r="K381" s="190"/>
      <c r="L381" s="191"/>
      <c r="M381" s="192" t="s">
        <v>1</v>
      </c>
      <c r="N381" s="193" t="s">
        <v>39</v>
      </c>
      <c r="O381" s="60"/>
      <c r="P381" s="174">
        <f t="shared" si="96"/>
        <v>0</v>
      </c>
      <c r="Q381" s="174">
        <v>0</v>
      </c>
      <c r="R381" s="174">
        <f t="shared" si="97"/>
        <v>0</v>
      </c>
      <c r="S381" s="174">
        <v>0</v>
      </c>
      <c r="T381" s="175">
        <f t="shared" si="98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76" t="s">
        <v>190</v>
      </c>
      <c r="AT381" s="176" t="s">
        <v>407</v>
      </c>
      <c r="AU381" s="176" t="s">
        <v>183</v>
      </c>
      <c r="AY381" s="16" t="s">
        <v>173</v>
      </c>
      <c r="BE381" s="177">
        <f t="shared" si="99"/>
        <v>0</v>
      </c>
      <c r="BF381" s="177">
        <f t="shared" si="100"/>
        <v>0</v>
      </c>
      <c r="BG381" s="177">
        <f t="shared" si="101"/>
        <v>0</v>
      </c>
      <c r="BH381" s="177">
        <f t="shared" si="102"/>
        <v>0</v>
      </c>
      <c r="BI381" s="177">
        <f t="shared" si="103"/>
        <v>0</v>
      </c>
      <c r="BJ381" s="16" t="s">
        <v>151</v>
      </c>
      <c r="BK381" s="177">
        <f t="shared" si="104"/>
        <v>0</v>
      </c>
      <c r="BL381" s="16" t="s">
        <v>180</v>
      </c>
      <c r="BM381" s="176" t="s">
        <v>2842</v>
      </c>
    </row>
    <row r="382" spans="1:65" s="2" customFormat="1" ht="16.5" customHeight="1">
      <c r="A382" s="31"/>
      <c r="B382" s="129"/>
      <c r="C382" s="164" t="s">
        <v>1208</v>
      </c>
      <c r="D382" s="164" t="s">
        <v>176</v>
      </c>
      <c r="E382" s="165" t="s">
        <v>2843</v>
      </c>
      <c r="F382" s="166" t="s">
        <v>2844</v>
      </c>
      <c r="G382" s="167" t="s">
        <v>245</v>
      </c>
      <c r="H382" s="168">
        <v>2</v>
      </c>
      <c r="I382" s="169"/>
      <c r="J382" s="170">
        <f t="shared" si="95"/>
        <v>0</v>
      </c>
      <c r="K382" s="171"/>
      <c r="L382" s="32"/>
      <c r="M382" s="172" t="s">
        <v>1</v>
      </c>
      <c r="N382" s="173" t="s">
        <v>39</v>
      </c>
      <c r="O382" s="60"/>
      <c r="P382" s="174">
        <f t="shared" si="96"/>
        <v>0</v>
      </c>
      <c r="Q382" s="174">
        <v>0</v>
      </c>
      <c r="R382" s="174">
        <f t="shared" si="97"/>
        <v>0</v>
      </c>
      <c r="S382" s="174">
        <v>0</v>
      </c>
      <c r="T382" s="175">
        <f t="shared" si="98"/>
        <v>0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176" t="s">
        <v>180</v>
      </c>
      <c r="AT382" s="176" t="s">
        <v>176</v>
      </c>
      <c r="AU382" s="176" t="s">
        <v>183</v>
      </c>
      <c r="AY382" s="16" t="s">
        <v>173</v>
      </c>
      <c r="BE382" s="177">
        <f t="shared" si="99"/>
        <v>0</v>
      </c>
      <c r="BF382" s="177">
        <f t="shared" si="100"/>
        <v>0</v>
      </c>
      <c r="BG382" s="177">
        <f t="shared" si="101"/>
        <v>0</v>
      </c>
      <c r="BH382" s="177">
        <f t="shared" si="102"/>
        <v>0</v>
      </c>
      <c r="BI382" s="177">
        <f t="shared" si="103"/>
        <v>0</v>
      </c>
      <c r="BJ382" s="16" t="s">
        <v>151</v>
      </c>
      <c r="BK382" s="177">
        <f t="shared" si="104"/>
        <v>0</v>
      </c>
      <c r="BL382" s="16" t="s">
        <v>180</v>
      </c>
      <c r="BM382" s="176" t="s">
        <v>2845</v>
      </c>
    </row>
    <row r="383" spans="1:65" s="2" customFormat="1" ht="37.9" customHeight="1">
      <c r="A383" s="31"/>
      <c r="B383" s="129"/>
      <c r="C383" s="183" t="s">
        <v>1213</v>
      </c>
      <c r="D383" s="183" t="s">
        <v>407</v>
      </c>
      <c r="E383" s="184" t="s">
        <v>2846</v>
      </c>
      <c r="F383" s="185" t="s">
        <v>2847</v>
      </c>
      <c r="G383" s="186" t="s">
        <v>245</v>
      </c>
      <c r="H383" s="187">
        <v>2</v>
      </c>
      <c r="I383" s="188"/>
      <c r="J383" s="189">
        <f t="shared" si="95"/>
        <v>0</v>
      </c>
      <c r="K383" s="190"/>
      <c r="L383" s="191"/>
      <c r="M383" s="192" t="s">
        <v>1</v>
      </c>
      <c r="N383" s="193" t="s">
        <v>39</v>
      </c>
      <c r="O383" s="60"/>
      <c r="P383" s="174">
        <f t="shared" si="96"/>
        <v>0</v>
      </c>
      <c r="Q383" s="174">
        <v>0</v>
      </c>
      <c r="R383" s="174">
        <f t="shared" si="97"/>
        <v>0</v>
      </c>
      <c r="S383" s="174">
        <v>0</v>
      </c>
      <c r="T383" s="175">
        <f t="shared" si="98"/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76" t="s">
        <v>190</v>
      </c>
      <c r="AT383" s="176" t="s">
        <v>407</v>
      </c>
      <c r="AU383" s="176" t="s">
        <v>183</v>
      </c>
      <c r="AY383" s="16" t="s">
        <v>173</v>
      </c>
      <c r="BE383" s="177">
        <f t="shared" si="99"/>
        <v>0</v>
      </c>
      <c r="BF383" s="177">
        <f t="shared" si="100"/>
        <v>0</v>
      </c>
      <c r="BG383" s="177">
        <f t="shared" si="101"/>
        <v>0</v>
      </c>
      <c r="BH383" s="177">
        <f t="shared" si="102"/>
        <v>0</v>
      </c>
      <c r="BI383" s="177">
        <f t="shared" si="103"/>
        <v>0</v>
      </c>
      <c r="BJ383" s="16" t="s">
        <v>151</v>
      </c>
      <c r="BK383" s="177">
        <f t="shared" si="104"/>
        <v>0</v>
      </c>
      <c r="BL383" s="16" t="s">
        <v>180</v>
      </c>
      <c r="BM383" s="176" t="s">
        <v>2848</v>
      </c>
    </row>
    <row r="384" spans="1:65" s="2" customFormat="1" ht="16.5" customHeight="1">
      <c r="A384" s="31"/>
      <c r="B384" s="129"/>
      <c r="C384" s="164" t="s">
        <v>1219</v>
      </c>
      <c r="D384" s="164" t="s">
        <v>176</v>
      </c>
      <c r="E384" s="165" t="s">
        <v>2849</v>
      </c>
      <c r="F384" s="166" t="s">
        <v>2850</v>
      </c>
      <c r="G384" s="167" t="s">
        <v>1442</v>
      </c>
      <c r="H384" s="168">
        <v>100</v>
      </c>
      <c r="I384" s="169"/>
      <c r="J384" s="170">
        <f t="shared" si="95"/>
        <v>0</v>
      </c>
      <c r="K384" s="171"/>
      <c r="L384" s="32"/>
      <c r="M384" s="172" t="s">
        <v>1</v>
      </c>
      <c r="N384" s="173" t="s">
        <v>39</v>
      </c>
      <c r="O384" s="60"/>
      <c r="P384" s="174">
        <f t="shared" si="96"/>
        <v>0</v>
      </c>
      <c r="Q384" s="174">
        <v>0</v>
      </c>
      <c r="R384" s="174">
        <f t="shared" si="97"/>
        <v>0</v>
      </c>
      <c r="S384" s="174">
        <v>0</v>
      </c>
      <c r="T384" s="175">
        <f t="shared" si="98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76" t="s">
        <v>180</v>
      </c>
      <c r="AT384" s="176" t="s">
        <v>176</v>
      </c>
      <c r="AU384" s="176" t="s">
        <v>183</v>
      </c>
      <c r="AY384" s="16" t="s">
        <v>173</v>
      </c>
      <c r="BE384" s="177">
        <f t="shared" si="99"/>
        <v>0</v>
      </c>
      <c r="BF384" s="177">
        <f t="shared" si="100"/>
        <v>0</v>
      </c>
      <c r="BG384" s="177">
        <f t="shared" si="101"/>
        <v>0</v>
      </c>
      <c r="BH384" s="177">
        <f t="shared" si="102"/>
        <v>0</v>
      </c>
      <c r="BI384" s="177">
        <f t="shared" si="103"/>
        <v>0</v>
      </c>
      <c r="BJ384" s="16" t="s">
        <v>151</v>
      </c>
      <c r="BK384" s="177">
        <f t="shared" si="104"/>
        <v>0</v>
      </c>
      <c r="BL384" s="16" t="s">
        <v>180</v>
      </c>
      <c r="BM384" s="176" t="s">
        <v>2851</v>
      </c>
    </row>
    <row r="385" spans="1:65" s="2" customFormat="1" ht="49.15" customHeight="1">
      <c r="A385" s="31"/>
      <c r="B385" s="129"/>
      <c r="C385" s="183" t="s">
        <v>1224</v>
      </c>
      <c r="D385" s="183" t="s">
        <v>407</v>
      </c>
      <c r="E385" s="184" t="s">
        <v>2852</v>
      </c>
      <c r="F385" s="185" t="s">
        <v>2853</v>
      </c>
      <c r="G385" s="186" t="s">
        <v>1442</v>
      </c>
      <c r="H385" s="187">
        <v>100</v>
      </c>
      <c r="I385" s="188"/>
      <c r="J385" s="189">
        <f t="shared" si="95"/>
        <v>0</v>
      </c>
      <c r="K385" s="190"/>
      <c r="L385" s="191"/>
      <c r="M385" s="192" t="s">
        <v>1</v>
      </c>
      <c r="N385" s="193" t="s">
        <v>39</v>
      </c>
      <c r="O385" s="60"/>
      <c r="P385" s="174">
        <f t="shared" si="96"/>
        <v>0</v>
      </c>
      <c r="Q385" s="174">
        <v>0</v>
      </c>
      <c r="R385" s="174">
        <f t="shared" si="97"/>
        <v>0</v>
      </c>
      <c r="S385" s="174">
        <v>0</v>
      </c>
      <c r="T385" s="175">
        <f t="shared" si="98"/>
        <v>0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76" t="s">
        <v>190</v>
      </c>
      <c r="AT385" s="176" t="s">
        <v>407</v>
      </c>
      <c r="AU385" s="176" t="s">
        <v>183</v>
      </c>
      <c r="AY385" s="16" t="s">
        <v>173</v>
      </c>
      <c r="BE385" s="177">
        <f t="shared" si="99"/>
        <v>0</v>
      </c>
      <c r="BF385" s="177">
        <f t="shared" si="100"/>
        <v>0</v>
      </c>
      <c r="BG385" s="177">
        <f t="shared" si="101"/>
        <v>0</v>
      </c>
      <c r="BH385" s="177">
        <f t="shared" si="102"/>
        <v>0</v>
      </c>
      <c r="BI385" s="177">
        <f t="shared" si="103"/>
        <v>0</v>
      </c>
      <c r="BJ385" s="16" t="s">
        <v>151</v>
      </c>
      <c r="BK385" s="177">
        <f t="shared" si="104"/>
        <v>0</v>
      </c>
      <c r="BL385" s="16" t="s">
        <v>180</v>
      </c>
      <c r="BM385" s="176" t="s">
        <v>2854</v>
      </c>
    </row>
    <row r="386" spans="1:65" s="2" customFormat="1" ht="24.2" customHeight="1">
      <c r="A386" s="31"/>
      <c r="B386" s="129"/>
      <c r="C386" s="164" t="s">
        <v>1230</v>
      </c>
      <c r="D386" s="164" t="s">
        <v>176</v>
      </c>
      <c r="E386" s="165" t="s">
        <v>2855</v>
      </c>
      <c r="F386" s="166" t="s">
        <v>2856</v>
      </c>
      <c r="G386" s="167" t="s">
        <v>179</v>
      </c>
      <c r="H386" s="168">
        <v>2</v>
      </c>
      <c r="I386" s="169"/>
      <c r="J386" s="170">
        <f t="shared" si="95"/>
        <v>0</v>
      </c>
      <c r="K386" s="171"/>
      <c r="L386" s="32"/>
      <c r="M386" s="172" t="s">
        <v>1</v>
      </c>
      <c r="N386" s="173" t="s">
        <v>39</v>
      </c>
      <c r="O386" s="60"/>
      <c r="P386" s="174">
        <f t="shared" si="96"/>
        <v>0</v>
      </c>
      <c r="Q386" s="174">
        <v>0</v>
      </c>
      <c r="R386" s="174">
        <f t="shared" si="97"/>
        <v>0</v>
      </c>
      <c r="S386" s="174">
        <v>0</v>
      </c>
      <c r="T386" s="175">
        <f t="shared" si="98"/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76" t="s">
        <v>180</v>
      </c>
      <c r="AT386" s="176" t="s">
        <v>176</v>
      </c>
      <c r="AU386" s="176" t="s">
        <v>183</v>
      </c>
      <c r="AY386" s="16" t="s">
        <v>173</v>
      </c>
      <c r="BE386" s="177">
        <f t="shared" si="99"/>
        <v>0</v>
      </c>
      <c r="BF386" s="177">
        <f t="shared" si="100"/>
        <v>0</v>
      </c>
      <c r="BG386" s="177">
        <f t="shared" si="101"/>
        <v>0</v>
      </c>
      <c r="BH386" s="177">
        <f t="shared" si="102"/>
        <v>0</v>
      </c>
      <c r="BI386" s="177">
        <f t="shared" si="103"/>
        <v>0</v>
      </c>
      <c r="BJ386" s="16" t="s">
        <v>151</v>
      </c>
      <c r="BK386" s="177">
        <f t="shared" si="104"/>
        <v>0</v>
      </c>
      <c r="BL386" s="16" t="s">
        <v>180</v>
      </c>
      <c r="BM386" s="176" t="s">
        <v>2857</v>
      </c>
    </row>
    <row r="387" spans="1:65" s="2" customFormat="1" ht="24.2" customHeight="1">
      <c r="A387" s="31"/>
      <c r="B387" s="129"/>
      <c r="C387" s="183" t="s">
        <v>1236</v>
      </c>
      <c r="D387" s="183" t="s">
        <v>407</v>
      </c>
      <c r="E387" s="184" t="s">
        <v>2858</v>
      </c>
      <c r="F387" s="185" t="s">
        <v>2859</v>
      </c>
      <c r="G387" s="186" t="s">
        <v>245</v>
      </c>
      <c r="H387" s="187">
        <v>20</v>
      </c>
      <c r="I387" s="188"/>
      <c r="J387" s="189">
        <f t="shared" si="95"/>
        <v>0</v>
      </c>
      <c r="K387" s="190"/>
      <c r="L387" s="191"/>
      <c r="M387" s="192" t="s">
        <v>1</v>
      </c>
      <c r="N387" s="193" t="s">
        <v>39</v>
      </c>
      <c r="O387" s="60"/>
      <c r="P387" s="174">
        <f t="shared" si="96"/>
        <v>0</v>
      </c>
      <c r="Q387" s="174">
        <v>0</v>
      </c>
      <c r="R387" s="174">
        <f t="shared" si="97"/>
        <v>0</v>
      </c>
      <c r="S387" s="174">
        <v>0</v>
      </c>
      <c r="T387" s="175">
        <f t="shared" si="98"/>
        <v>0</v>
      </c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R387" s="176" t="s">
        <v>190</v>
      </c>
      <c r="AT387" s="176" t="s">
        <v>407</v>
      </c>
      <c r="AU387" s="176" t="s">
        <v>183</v>
      </c>
      <c r="AY387" s="16" t="s">
        <v>173</v>
      </c>
      <c r="BE387" s="177">
        <f t="shared" si="99"/>
        <v>0</v>
      </c>
      <c r="BF387" s="177">
        <f t="shared" si="100"/>
        <v>0</v>
      </c>
      <c r="BG387" s="177">
        <f t="shared" si="101"/>
        <v>0</v>
      </c>
      <c r="BH387" s="177">
        <f t="shared" si="102"/>
        <v>0</v>
      </c>
      <c r="BI387" s="177">
        <f t="shared" si="103"/>
        <v>0</v>
      </c>
      <c r="BJ387" s="16" t="s">
        <v>151</v>
      </c>
      <c r="BK387" s="177">
        <f t="shared" si="104"/>
        <v>0</v>
      </c>
      <c r="BL387" s="16" t="s">
        <v>180</v>
      </c>
      <c r="BM387" s="176" t="s">
        <v>2860</v>
      </c>
    </row>
    <row r="388" spans="1:65" s="2" customFormat="1" ht="16.5" customHeight="1">
      <c r="A388" s="31"/>
      <c r="B388" s="129"/>
      <c r="C388" s="183" t="s">
        <v>1240</v>
      </c>
      <c r="D388" s="183" t="s">
        <v>407</v>
      </c>
      <c r="E388" s="184" t="s">
        <v>2861</v>
      </c>
      <c r="F388" s="185" t="s">
        <v>2862</v>
      </c>
      <c r="G388" s="186" t="s">
        <v>245</v>
      </c>
      <c r="H388" s="187">
        <v>200</v>
      </c>
      <c r="I388" s="188"/>
      <c r="J388" s="189">
        <f t="shared" si="95"/>
        <v>0</v>
      </c>
      <c r="K388" s="190"/>
      <c r="L388" s="191"/>
      <c r="M388" s="192" t="s">
        <v>1</v>
      </c>
      <c r="N388" s="193" t="s">
        <v>39</v>
      </c>
      <c r="O388" s="60"/>
      <c r="P388" s="174">
        <f t="shared" si="96"/>
        <v>0</v>
      </c>
      <c r="Q388" s="174">
        <v>0</v>
      </c>
      <c r="R388" s="174">
        <f t="shared" si="97"/>
        <v>0</v>
      </c>
      <c r="S388" s="174">
        <v>0</v>
      </c>
      <c r="T388" s="175">
        <f t="shared" si="98"/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76" t="s">
        <v>190</v>
      </c>
      <c r="AT388" s="176" t="s">
        <v>407</v>
      </c>
      <c r="AU388" s="176" t="s">
        <v>183</v>
      </c>
      <c r="AY388" s="16" t="s">
        <v>173</v>
      </c>
      <c r="BE388" s="177">
        <f t="shared" si="99"/>
        <v>0</v>
      </c>
      <c r="BF388" s="177">
        <f t="shared" si="100"/>
        <v>0</v>
      </c>
      <c r="BG388" s="177">
        <f t="shared" si="101"/>
        <v>0</v>
      </c>
      <c r="BH388" s="177">
        <f t="shared" si="102"/>
        <v>0</v>
      </c>
      <c r="BI388" s="177">
        <f t="shared" si="103"/>
        <v>0</v>
      </c>
      <c r="BJ388" s="16" t="s">
        <v>151</v>
      </c>
      <c r="BK388" s="177">
        <f t="shared" si="104"/>
        <v>0</v>
      </c>
      <c r="BL388" s="16" t="s">
        <v>180</v>
      </c>
      <c r="BM388" s="176" t="s">
        <v>2863</v>
      </c>
    </row>
    <row r="389" spans="1:65" s="12" customFormat="1" ht="20.85" customHeight="1">
      <c r="B389" s="151"/>
      <c r="D389" s="152" t="s">
        <v>72</v>
      </c>
      <c r="E389" s="162" t="s">
        <v>2864</v>
      </c>
      <c r="F389" s="162" t="s">
        <v>2865</v>
      </c>
      <c r="I389" s="154"/>
      <c r="J389" s="163">
        <f>BK389</f>
        <v>0</v>
      </c>
      <c r="L389" s="151"/>
      <c r="M389" s="156"/>
      <c r="N389" s="157"/>
      <c r="O389" s="157"/>
      <c r="P389" s="158">
        <f>SUM(P390:P410)</f>
        <v>0</v>
      </c>
      <c r="Q389" s="157"/>
      <c r="R389" s="158">
        <f>SUM(R390:R410)</f>
        <v>0</v>
      </c>
      <c r="S389" s="157"/>
      <c r="T389" s="159">
        <f>SUM(T390:T410)</f>
        <v>0</v>
      </c>
      <c r="AR389" s="152" t="s">
        <v>81</v>
      </c>
      <c r="AT389" s="160" t="s">
        <v>72</v>
      </c>
      <c r="AU389" s="160" t="s">
        <v>151</v>
      </c>
      <c r="AY389" s="152" t="s">
        <v>173</v>
      </c>
      <c r="BK389" s="161">
        <f>SUM(BK390:BK410)</f>
        <v>0</v>
      </c>
    </row>
    <row r="390" spans="1:65" s="2" customFormat="1" ht="33" customHeight="1">
      <c r="A390" s="31"/>
      <c r="B390" s="129"/>
      <c r="C390" s="164" t="s">
        <v>1244</v>
      </c>
      <c r="D390" s="164" t="s">
        <v>176</v>
      </c>
      <c r="E390" s="165" t="s">
        <v>2866</v>
      </c>
      <c r="F390" s="166" t="s">
        <v>2867</v>
      </c>
      <c r="G390" s="167" t="s">
        <v>245</v>
      </c>
      <c r="H390" s="168">
        <v>236</v>
      </c>
      <c r="I390" s="169"/>
      <c r="J390" s="170">
        <f t="shared" ref="J390:J410" si="105">ROUND(I390*H390,2)</f>
        <v>0</v>
      </c>
      <c r="K390" s="171"/>
      <c r="L390" s="32"/>
      <c r="M390" s="172" t="s">
        <v>1</v>
      </c>
      <c r="N390" s="173" t="s">
        <v>39</v>
      </c>
      <c r="O390" s="60"/>
      <c r="P390" s="174">
        <f t="shared" ref="P390:P410" si="106">O390*H390</f>
        <v>0</v>
      </c>
      <c r="Q390" s="174">
        <v>0</v>
      </c>
      <c r="R390" s="174">
        <f t="shared" ref="R390:R410" si="107">Q390*H390</f>
        <v>0</v>
      </c>
      <c r="S390" s="174">
        <v>0</v>
      </c>
      <c r="T390" s="175">
        <f t="shared" ref="T390:T410" si="108">S390*H390</f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176" t="s">
        <v>180</v>
      </c>
      <c r="AT390" s="176" t="s">
        <v>176</v>
      </c>
      <c r="AU390" s="176" t="s">
        <v>183</v>
      </c>
      <c r="AY390" s="16" t="s">
        <v>173</v>
      </c>
      <c r="BE390" s="177">
        <f t="shared" ref="BE390:BE410" si="109">IF(N390="základná",J390,0)</f>
        <v>0</v>
      </c>
      <c r="BF390" s="177">
        <f t="shared" ref="BF390:BF410" si="110">IF(N390="znížená",J390,0)</f>
        <v>0</v>
      </c>
      <c r="BG390" s="177">
        <f t="shared" ref="BG390:BG410" si="111">IF(N390="zákl. prenesená",J390,0)</f>
        <v>0</v>
      </c>
      <c r="BH390" s="177">
        <f t="shared" ref="BH390:BH410" si="112">IF(N390="zníž. prenesená",J390,0)</f>
        <v>0</v>
      </c>
      <c r="BI390" s="177">
        <f t="shared" ref="BI390:BI410" si="113">IF(N390="nulová",J390,0)</f>
        <v>0</v>
      </c>
      <c r="BJ390" s="16" t="s">
        <v>151</v>
      </c>
      <c r="BK390" s="177">
        <f t="shared" ref="BK390:BK410" si="114">ROUND(I390*H390,2)</f>
        <v>0</v>
      </c>
      <c r="BL390" s="16" t="s">
        <v>180</v>
      </c>
      <c r="BM390" s="176" t="s">
        <v>2868</v>
      </c>
    </row>
    <row r="391" spans="1:65" s="2" customFormat="1" ht="49.15" customHeight="1">
      <c r="A391" s="31"/>
      <c r="B391" s="129"/>
      <c r="C391" s="183" t="s">
        <v>1250</v>
      </c>
      <c r="D391" s="183" t="s">
        <v>407</v>
      </c>
      <c r="E391" s="184" t="s">
        <v>2869</v>
      </c>
      <c r="F391" s="185" t="s">
        <v>2870</v>
      </c>
      <c r="G391" s="186" t="s">
        <v>245</v>
      </c>
      <c r="H391" s="187">
        <v>8</v>
      </c>
      <c r="I391" s="188"/>
      <c r="J391" s="189">
        <f t="shared" si="105"/>
        <v>0</v>
      </c>
      <c r="K391" s="190"/>
      <c r="L391" s="191"/>
      <c r="M391" s="192" t="s">
        <v>1</v>
      </c>
      <c r="N391" s="193" t="s">
        <v>39</v>
      </c>
      <c r="O391" s="60"/>
      <c r="P391" s="174">
        <f t="shared" si="106"/>
        <v>0</v>
      </c>
      <c r="Q391" s="174">
        <v>0</v>
      </c>
      <c r="R391" s="174">
        <f t="shared" si="107"/>
        <v>0</v>
      </c>
      <c r="S391" s="174">
        <v>0</v>
      </c>
      <c r="T391" s="175">
        <f t="shared" si="108"/>
        <v>0</v>
      </c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R391" s="176" t="s">
        <v>190</v>
      </c>
      <c r="AT391" s="176" t="s">
        <v>407</v>
      </c>
      <c r="AU391" s="176" t="s">
        <v>183</v>
      </c>
      <c r="AY391" s="16" t="s">
        <v>173</v>
      </c>
      <c r="BE391" s="177">
        <f t="shared" si="109"/>
        <v>0</v>
      </c>
      <c r="BF391" s="177">
        <f t="shared" si="110"/>
        <v>0</v>
      </c>
      <c r="BG391" s="177">
        <f t="shared" si="111"/>
        <v>0</v>
      </c>
      <c r="BH391" s="177">
        <f t="shared" si="112"/>
        <v>0</v>
      </c>
      <c r="BI391" s="177">
        <f t="shared" si="113"/>
        <v>0</v>
      </c>
      <c r="BJ391" s="16" t="s">
        <v>151</v>
      </c>
      <c r="BK391" s="177">
        <f t="shared" si="114"/>
        <v>0</v>
      </c>
      <c r="BL391" s="16" t="s">
        <v>180</v>
      </c>
      <c r="BM391" s="176" t="s">
        <v>2871</v>
      </c>
    </row>
    <row r="392" spans="1:65" s="2" customFormat="1" ht="37.9" customHeight="1">
      <c r="A392" s="31"/>
      <c r="B392" s="129"/>
      <c r="C392" s="183" t="s">
        <v>1254</v>
      </c>
      <c r="D392" s="183" t="s">
        <v>407</v>
      </c>
      <c r="E392" s="184" t="s">
        <v>2872</v>
      </c>
      <c r="F392" s="185" t="s">
        <v>2873</v>
      </c>
      <c r="G392" s="186" t="s">
        <v>245</v>
      </c>
      <c r="H392" s="187">
        <v>10</v>
      </c>
      <c r="I392" s="188"/>
      <c r="J392" s="189">
        <f t="shared" si="105"/>
        <v>0</v>
      </c>
      <c r="K392" s="190"/>
      <c r="L392" s="191"/>
      <c r="M392" s="192" t="s">
        <v>1</v>
      </c>
      <c r="N392" s="193" t="s">
        <v>39</v>
      </c>
      <c r="O392" s="60"/>
      <c r="P392" s="174">
        <f t="shared" si="106"/>
        <v>0</v>
      </c>
      <c r="Q392" s="174">
        <v>0</v>
      </c>
      <c r="R392" s="174">
        <f t="shared" si="107"/>
        <v>0</v>
      </c>
      <c r="S392" s="174">
        <v>0</v>
      </c>
      <c r="T392" s="175">
        <f t="shared" si="108"/>
        <v>0</v>
      </c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R392" s="176" t="s">
        <v>190</v>
      </c>
      <c r="AT392" s="176" t="s">
        <v>407</v>
      </c>
      <c r="AU392" s="176" t="s">
        <v>183</v>
      </c>
      <c r="AY392" s="16" t="s">
        <v>173</v>
      </c>
      <c r="BE392" s="177">
        <f t="shared" si="109"/>
        <v>0</v>
      </c>
      <c r="BF392" s="177">
        <f t="shared" si="110"/>
        <v>0</v>
      </c>
      <c r="BG392" s="177">
        <f t="shared" si="111"/>
        <v>0</v>
      </c>
      <c r="BH392" s="177">
        <f t="shared" si="112"/>
        <v>0</v>
      </c>
      <c r="BI392" s="177">
        <f t="shared" si="113"/>
        <v>0</v>
      </c>
      <c r="BJ392" s="16" t="s">
        <v>151</v>
      </c>
      <c r="BK392" s="177">
        <f t="shared" si="114"/>
        <v>0</v>
      </c>
      <c r="BL392" s="16" t="s">
        <v>180</v>
      </c>
      <c r="BM392" s="176" t="s">
        <v>2874</v>
      </c>
    </row>
    <row r="393" spans="1:65" s="2" customFormat="1" ht="49.15" customHeight="1">
      <c r="A393" s="31"/>
      <c r="B393" s="129"/>
      <c r="C393" s="183" t="s">
        <v>1258</v>
      </c>
      <c r="D393" s="183" t="s">
        <v>407</v>
      </c>
      <c r="E393" s="184" t="s">
        <v>2875</v>
      </c>
      <c r="F393" s="185" t="s">
        <v>2876</v>
      </c>
      <c r="G393" s="186" t="s">
        <v>245</v>
      </c>
      <c r="H393" s="187">
        <v>81</v>
      </c>
      <c r="I393" s="188"/>
      <c r="J393" s="189">
        <f t="shared" si="105"/>
        <v>0</v>
      </c>
      <c r="K393" s="190"/>
      <c r="L393" s="191"/>
      <c r="M393" s="192" t="s">
        <v>1</v>
      </c>
      <c r="N393" s="193" t="s">
        <v>39</v>
      </c>
      <c r="O393" s="60"/>
      <c r="P393" s="174">
        <f t="shared" si="106"/>
        <v>0</v>
      </c>
      <c r="Q393" s="174">
        <v>0</v>
      </c>
      <c r="R393" s="174">
        <f t="shared" si="107"/>
        <v>0</v>
      </c>
      <c r="S393" s="174">
        <v>0</v>
      </c>
      <c r="T393" s="175">
        <f t="shared" si="108"/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76" t="s">
        <v>190</v>
      </c>
      <c r="AT393" s="176" t="s">
        <v>407</v>
      </c>
      <c r="AU393" s="176" t="s">
        <v>183</v>
      </c>
      <c r="AY393" s="16" t="s">
        <v>173</v>
      </c>
      <c r="BE393" s="177">
        <f t="shared" si="109"/>
        <v>0</v>
      </c>
      <c r="BF393" s="177">
        <f t="shared" si="110"/>
        <v>0</v>
      </c>
      <c r="BG393" s="177">
        <f t="shared" si="111"/>
        <v>0</v>
      </c>
      <c r="BH393" s="177">
        <f t="shared" si="112"/>
        <v>0</v>
      </c>
      <c r="BI393" s="177">
        <f t="shared" si="113"/>
        <v>0</v>
      </c>
      <c r="BJ393" s="16" t="s">
        <v>151</v>
      </c>
      <c r="BK393" s="177">
        <f t="shared" si="114"/>
        <v>0</v>
      </c>
      <c r="BL393" s="16" t="s">
        <v>180</v>
      </c>
      <c r="BM393" s="176" t="s">
        <v>2877</v>
      </c>
    </row>
    <row r="394" spans="1:65" s="2" customFormat="1" ht="37.9" customHeight="1">
      <c r="A394" s="31"/>
      <c r="B394" s="129"/>
      <c r="C394" s="183" t="s">
        <v>1263</v>
      </c>
      <c r="D394" s="183" t="s">
        <v>407</v>
      </c>
      <c r="E394" s="184" t="s">
        <v>2878</v>
      </c>
      <c r="F394" s="185" t="s">
        <v>2879</v>
      </c>
      <c r="G394" s="186" t="s">
        <v>245</v>
      </c>
      <c r="H394" s="187">
        <v>52</v>
      </c>
      <c r="I394" s="188"/>
      <c r="J394" s="189">
        <f t="shared" si="105"/>
        <v>0</v>
      </c>
      <c r="K394" s="190"/>
      <c r="L394" s="191"/>
      <c r="M394" s="192" t="s">
        <v>1</v>
      </c>
      <c r="N394" s="193" t="s">
        <v>39</v>
      </c>
      <c r="O394" s="60"/>
      <c r="P394" s="174">
        <f t="shared" si="106"/>
        <v>0</v>
      </c>
      <c r="Q394" s="174">
        <v>0</v>
      </c>
      <c r="R394" s="174">
        <f t="shared" si="107"/>
        <v>0</v>
      </c>
      <c r="S394" s="174">
        <v>0</v>
      </c>
      <c r="T394" s="175">
        <f t="shared" si="108"/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76" t="s">
        <v>190</v>
      </c>
      <c r="AT394" s="176" t="s">
        <v>407</v>
      </c>
      <c r="AU394" s="176" t="s">
        <v>183</v>
      </c>
      <c r="AY394" s="16" t="s">
        <v>173</v>
      </c>
      <c r="BE394" s="177">
        <f t="shared" si="109"/>
        <v>0</v>
      </c>
      <c r="BF394" s="177">
        <f t="shared" si="110"/>
        <v>0</v>
      </c>
      <c r="BG394" s="177">
        <f t="shared" si="111"/>
        <v>0</v>
      </c>
      <c r="BH394" s="177">
        <f t="shared" si="112"/>
        <v>0</v>
      </c>
      <c r="BI394" s="177">
        <f t="shared" si="113"/>
        <v>0</v>
      </c>
      <c r="BJ394" s="16" t="s">
        <v>151</v>
      </c>
      <c r="BK394" s="177">
        <f t="shared" si="114"/>
        <v>0</v>
      </c>
      <c r="BL394" s="16" t="s">
        <v>180</v>
      </c>
      <c r="BM394" s="176" t="s">
        <v>2880</v>
      </c>
    </row>
    <row r="395" spans="1:65" s="2" customFormat="1" ht="49.15" customHeight="1">
      <c r="A395" s="31"/>
      <c r="B395" s="129"/>
      <c r="C395" s="183" t="s">
        <v>1268</v>
      </c>
      <c r="D395" s="183" t="s">
        <v>407</v>
      </c>
      <c r="E395" s="184" t="s">
        <v>2881</v>
      </c>
      <c r="F395" s="185" t="s">
        <v>2882</v>
      </c>
      <c r="G395" s="186" t="s">
        <v>245</v>
      </c>
      <c r="H395" s="187">
        <v>10</v>
      </c>
      <c r="I395" s="188"/>
      <c r="J395" s="189">
        <f t="shared" si="105"/>
        <v>0</v>
      </c>
      <c r="K395" s="190"/>
      <c r="L395" s="191"/>
      <c r="M395" s="192" t="s">
        <v>1</v>
      </c>
      <c r="N395" s="193" t="s">
        <v>39</v>
      </c>
      <c r="O395" s="60"/>
      <c r="P395" s="174">
        <f t="shared" si="106"/>
        <v>0</v>
      </c>
      <c r="Q395" s="174">
        <v>0</v>
      </c>
      <c r="R395" s="174">
        <f t="shared" si="107"/>
        <v>0</v>
      </c>
      <c r="S395" s="174">
        <v>0</v>
      </c>
      <c r="T395" s="175">
        <f t="shared" si="108"/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76" t="s">
        <v>190</v>
      </c>
      <c r="AT395" s="176" t="s">
        <v>407</v>
      </c>
      <c r="AU395" s="176" t="s">
        <v>183</v>
      </c>
      <c r="AY395" s="16" t="s">
        <v>173</v>
      </c>
      <c r="BE395" s="177">
        <f t="shared" si="109"/>
        <v>0</v>
      </c>
      <c r="BF395" s="177">
        <f t="shared" si="110"/>
        <v>0</v>
      </c>
      <c r="BG395" s="177">
        <f t="shared" si="111"/>
        <v>0</v>
      </c>
      <c r="BH395" s="177">
        <f t="shared" si="112"/>
        <v>0</v>
      </c>
      <c r="BI395" s="177">
        <f t="shared" si="113"/>
        <v>0</v>
      </c>
      <c r="BJ395" s="16" t="s">
        <v>151</v>
      </c>
      <c r="BK395" s="177">
        <f t="shared" si="114"/>
        <v>0</v>
      </c>
      <c r="BL395" s="16" t="s">
        <v>180</v>
      </c>
      <c r="BM395" s="176" t="s">
        <v>2883</v>
      </c>
    </row>
    <row r="396" spans="1:65" s="2" customFormat="1" ht="44.25" customHeight="1">
      <c r="A396" s="31"/>
      <c r="B396" s="129"/>
      <c r="C396" s="183" t="s">
        <v>835</v>
      </c>
      <c r="D396" s="183" t="s">
        <v>407</v>
      </c>
      <c r="E396" s="184" t="s">
        <v>2884</v>
      </c>
      <c r="F396" s="185" t="s">
        <v>2885</v>
      </c>
      <c r="G396" s="186" t="s">
        <v>245</v>
      </c>
      <c r="H396" s="187">
        <v>4</v>
      </c>
      <c r="I396" s="188"/>
      <c r="J396" s="189">
        <f t="shared" si="105"/>
        <v>0</v>
      </c>
      <c r="K396" s="190"/>
      <c r="L396" s="191"/>
      <c r="M396" s="192" t="s">
        <v>1</v>
      </c>
      <c r="N396" s="193" t="s">
        <v>39</v>
      </c>
      <c r="O396" s="60"/>
      <c r="P396" s="174">
        <f t="shared" si="106"/>
        <v>0</v>
      </c>
      <c r="Q396" s="174">
        <v>0</v>
      </c>
      <c r="R396" s="174">
        <f t="shared" si="107"/>
        <v>0</v>
      </c>
      <c r="S396" s="174">
        <v>0</v>
      </c>
      <c r="T396" s="175">
        <f t="shared" si="108"/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76" t="s">
        <v>190</v>
      </c>
      <c r="AT396" s="176" t="s">
        <v>407</v>
      </c>
      <c r="AU396" s="176" t="s">
        <v>183</v>
      </c>
      <c r="AY396" s="16" t="s">
        <v>173</v>
      </c>
      <c r="BE396" s="177">
        <f t="shared" si="109"/>
        <v>0</v>
      </c>
      <c r="BF396" s="177">
        <f t="shared" si="110"/>
        <v>0</v>
      </c>
      <c r="BG396" s="177">
        <f t="shared" si="111"/>
        <v>0</v>
      </c>
      <c r="BH396" s="177">
        <f t="shared" si="112"/>
        <v>0</v>
      </c>
      <c r="BI396" s="177">
        <f t="shared" si="113"/>
        <v>0</v>
      </c>
      <c r="BJ396" s="16" t="s">
        <v>151</v>
      </c>
      <c r="BK396" s="177">
        <f t="shared" si="114"/>
        <v>0</v>
      </c>
      <c r="BL396" s="16" t="s">
        <v>180</v>
      </c>
      <c r="BM396" s="176" t="s">
        <v>2886</v>
      </c>
    </row>
    <row r="397" spans="1:65" s="2" customFormat="1" ht="37.9" customHeight="1">
      <c r="A397" s="31"/>
      <c r="B397" s="129"/>
      <c r="C397" s="183" t="s">
        <v>1276</v>
      </c>
      <c r="D397" s="183" t="s">
        <v>407</v>
      </c>
      <c r="E397" s="184" t="s">
        <v>2887</v>
      </c>
      <c r="F397" s="185" t="s">
        <v>2888</v>
      </c>
      <c r="G397" s="186" t="s">
        <v>245</v>
      </c>
      <c r="H397" s="187">
        <v>11</v>
      </c>
      <c r="I397" s="188"/>
      <c r="J397" s="189">
        <f t="shared" si="105"/>
        <v>0</v>
      </c>
      <c r="K397" s="190"/>
      <c r="L397" s="191"/>
      <c r="M397" s="192" t="s">
        <v>1</v>
      </c>
      <c r="N397" s="193" t="s">
        <v>39</v>
      </c>
      <c r="O397" s="60"/>
      <c r="P397" s="174">
        <f t="shared" si="106"/>
        <v>0</v>
      </c>
      <c r="Q397" s="174">
        <v>0</v>
      </c>
      <c r="R397" s="174">
        <f t="shared" si="107"/>
        <v>0</v>
      </c>
      <c r="S397" s="174">
        <v>0</v>
      </c>
      <c r="T397" s="175">
        <f t="shared" si="108"/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76" t="s">
        <v>190</v>
      </c>
      <c r="AT397" s="176" t="s">
        <v>407</v>
      </c>
      <c r="AU397" s="176" t="s">
        <v>183</v>
      </c>
      <c r="AY397" s="16" t="s">
        <v>173</v>
      </c>
      <c r="BE397" s="177">
        <f t="shared" si="109"/>
        <v>0</v>
      </c>
      <c r="BF397" s="177">
        <f t="shared" si="110"/>
        <v>0</v>
      </c>
      <c r="BG397" s="177">
        <f t="shared" si="111"/>
        <v>0</v>
      </c>
      <c r="BH397" s="177">
        <f t="shared" si="112"/>
        <v>0</v>
      </c>
      <c r="BI397" s="177">
        <f t="shared" si="113"/>
        <v>0</v>
      </c>
      <c r="BJ397" s="16" t="s">
        <v>151</v>
      </c>
      <c r="BK397" s="177">
        <f t="shared" si="114"/>
        <v>0</v>
      </c>
      <c r="BL397" s="16" t="s">
        <v>180</v>
      </c>
      <c r="BM397" s="176" t="s">
        <v>2889</v>
      </c>
    </row>
    <row r="398" spans="1:65" s="2" customFormat="1" ht="37.9" customHeight="1">
      <c r="A398" s="31"/>
      <c r="B398" s="129"/>
      <c r="C398" s="183" t="s">
        <v>838</v>
      </c>
      <c r="D398" s="183" t="s">
        <v>407</v>
      </c>
      <c r="E398" s="184" t="s">
        <v>2890</v>
      </c>
      <c r="F398" s="185" t="s">
        <v>2891</v>
      </c>
      <c r="G398" s="186" t="s">
        <v>245</v>
      </c>
      <c r="H398" s="187">
        <v>4</v>
      </c>
      <c r="I398" s="188"/>
      <c r="J398" s="189">
        <f t="shared" si="105"/>
        <v>0</v>
      </c>
      <c r="K398" s="190"/>
      <c r="L398" s="191"/>
      <c r="M398" s="192" t="s">
        <v>1</v>
      </c>
      <c r="N398" s="193" t="s">
        <v>39</v>
      </c>
      <c r="O398" s="60"/>
      <c r="P398" s="174">
        <f t="shared" si="106"/>
        <v>0</v>
      </c>
      <c r="Q398" s="174">
        <v>0</v>
      </c>
      <c r="R398" s="174">
        <f t="shared" si="107"/>
        <v>0</v>
      </c>
      <c r="S398" s="174">
        <v>0</v>
      </c>
      <c r="T398" s="175">
        <f t="shared" si="108"/>
        <v>0</v>
      </c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76" t="s">
        <v>190</v>
      </c>
      <c r="AT398" s="176" t="s">
        <v>407</v>
      </c>
      <c r="AU398" s="176" t="s">
        <v>183</v>
      </c>
      <c r="AY398" s="16" t="s">
        <v>173</v>
      </c>
      <c r="BE398" s="177">
        <f t="shared" si="109"/>
        <v>0</v>
      </c>
      <c r="BF398" s="177">
        <f t="shared" si="110"/>
        <v>0</v>
      </c>
      <c r="BG398" s="177">
        <f t="shared" si="111"/>
        <v>0</v>
      </c>
      <c r="BH398" s="177">
        <f t="shared" si="112"/>
        <v>0</v>
      </c>
      <c r="BI398" s="177">
        <f t="shared" si="113"/>
        <v>0</v>
      </c>
      <c r="BJ398" s="16" t="s">
        <v>151</v>
      </c>
      <c r="BK398" s="177">
        <f t="shared" si="114"/>
        <v>0</v>
      </c>
      <c r="BL398" s="16" t="s">
        <v>180</v>
      </c>
      <c r="BM398" s="176" t="s">
        <v>2892</v>
      </c>
    </row>
    <row r="399" spans="1:65" s="2" customFormat="1" ht="37.9" customHeight="1">
      <c r="A399" s="31"/>
      <c r="B399" s="129"/>
      <c r="C399" s="183" t="s">
        <v>1284</v>
      </c>
      <c r="D399" s="183" t="s">
        <v>407</v>
      </c>
      <c r="E399" s="184" t="s">
        <v>2893</v>
      </c>
      <c r="F399" s="185" t="s">
        <v>2894</v>
      </c>
      <c r="G399" s="186" t="s">
        <v>245</v>
      </c>
      <c r="H399" s="187">
        <v>6</v>
      </c>
      <c r="I399" s="188"/>
      <c r="J399" s="189">
        <f t="shared" si="105"/>
        <v>0</v>
      </c>
      <c r="K399" s="190"/>
      <c r="L399" s="191"/>
      <c r="M399" s="192" t="s">
        <v>1</v>
      </c>
      <c r="N399" s="193" t="s">
        <v>39</v>
      </c>
      <c r="O399" s="60"/>
      <c r="P399" s="174">
        <f t="shared" si="106"/>
        <v>0</v>
      </c>
      <c r="Q399" s="174">
        <v>0</v>
      </c>
      <c r="R399" s="174">
        <f t="shared" si="107"/>
        <v>0</v>
      </c>
      <c r="S399" s="174">
        <v>0</v>
      </c>
      <c r="T399" s="175">
        <f t="shared" si="108"/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76" t="s">
        <v>190</v>
      </c>
      <c r="AT399" s="176" t="s">
        <v>407</v>
      </c>
      <c r="AU399" s="176" t="s">
        <v>183</v>
      </c>
      <c r="AY399" s="16" t="s">
        <v>173</v>
      </c>
      <c r="BE399" s="177">
        <f t="shared" si="109"/>
        <v>0</v>
      </c>
      <c r="BF399" s="177">
        <f t="shared" si="110"/>
        <v>0</v>
      </c>
      <c r="BG399" s="177">
        <f t="shared" si="111"/>
        <v>0</v>
      </c>
      <c r="BH399" s="177">
        <f t="shared" si="112"/>
        <v>0</v>
      </c>
      <c r="BI399" s="177">
        <f t="shared" si="113"/>
        <v>0</v>
      </c>
      <c r="BJ399" s="16" t="s">
        <v>151</v>
      </c>
      <c r="BK399" s="177">
        <f t="shared" si="114"/>
        <v>0</v>
      </c>
      <c r="BL399" s="16" t="s">
        <v>180</v>
      </c>
      <c r="BM399" s="176" t="s">
        <v>2895</v>
      </c>
    </row>
    <row r="400" spans="1:65" s="2" customFormat="1" ht="16.5" customHeight="1">
      <c r="A400" s="31"/>
      <c r="B400" s="129"/>
      <c r="C400" s="183" t="s">
        <v>842</v>
      </c>
      <c r="D400" s="183" t="s">
        <v>407</v>
      </c>
      <c r="E400" s="184" t="s">
        <v>2896</v>
      </c>
      <c r="F400" s="185" t="s">
        <v>2897</v>
      </c>
      <c r="G400" s="186" t="s">
        <v>245</v>
      </c>
      <c r="H400" s="187">
        <v>9</v>
      </c>
      <c r="I400" s="188"/>
      <c r="J400" s="189">
        <f t="shared" si="105"/>
        <v>0</v>
      </c>
      <c r="K400" s="190"/>
      <c r="L400" s="191"/>
      <c r="M400" s="192" t="s">
        <v>1</v>
      </c>
      <c r="N400" s="193" t="s">
        <v>39</v>
      </c>
      <c r="O400" s="60"/>
      <c r="P400" s="174">
        <f t="shared" si="106"/>
        <v>0</v>
      </c>
      <c r="Q400" s="174">
        <v>0</v>
      </c>
      <c r="R400" s="174">
        <f t="shared" si="107"/>
        <v>0</v>
      </c>
      <c r="S400" s="174">
        <v>0</v>
      </c>
      <c r="T400" s="175">
        <f t="shared" si="108"/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176" t="s">
        <v>190</v>
      </c>
      <c r="AT400" s="176" t="s">
        <v>407</v>
      </c>
      <c r="AU400" s="176" t="s">
        <v>183</v>
      </c>
      <c r="AY400" s="16" t="s">
        <v>173</v>
      </c>
      <c r="BE400" s="177">
        <f t="shared" si="109"/>
        <v>0</v>
      </c>
      <c r="BF400" s="177">
        <f t="shared" si="110"/>
        <v>0</v>
      </c>
      <c r="BG400" s="177">
        <f t="shared" si="111"/>
        <v>0</v>
      </c>
      <c r="BH400" s="177">
        <f t="shared" si="112"/>
        <v>0</v>
      </c>
      <c r="BI400" s="177">
        <f t="shared" si="113"/>
        <v>0</v>
      </c>
      <c r="BJ400" s="16" t="s">
        <v>151</v>
      </c>
      <c r="BK400" s="177">
        <f t="shared" si="114"/>
        <v>0</v>
      </c>
      <c r="BL400" s="16" t="s">
        <v>180</v>
      </c>
      <c r="BM400" s="176" t="s">
        <v>2898</v>
      </c>
    </row>
    <row r="401" spans="1:65" s="2" customFormat="1" ht="24.2" customHeight="1">
      <c r="A401" s="31"/>
      <c r="B401" s="129"/>
      <c r="C401" s="183" t="s">
        <v>1294</v>
      </c>
      <c r="D401" s="183" t="s">
        <v>407</v>
      </c>
      <c r="E401" s="184" t="s">
        <v>2899</v>
      </c>
      <c r="F401" s="185" t="s">
        <v>2900</v>
      </c>
      <c r="G401" s="186" t="s">
        <v>245</v>
      </c>
      <c r="H401" s="187">
        <v>30</v>
      </c>
      <c r="I401" s="188"/>
      <c r="J401" s="189">
        <f t="shared" si="105"/>
        <v>0</v>
      </c>
      <c r="K401" s="190"/>
      <c r="L401" s="191"/>
      <c r="M401" s="192" t="s">
        <v>1</v>
      </c>
      <c r="N401" s="193" t="s">
        <v>39</v>
      </c>
      <c r="O401" s="60"/>
      <c r="P401" s="174">
        <f t="shared" si="106"/>
        <v>0</v>
      </c>
      <c r="Q401" s="174">
        <v>0</v>
      </c>
      <c r="R401" s="174">
        <f t="shared" si="107"/>
        <v>0</v>
      </c>
      <c r="S401" s="174">
        <v>0</v>
      </c>
      <c r="T401" s="175">
        <f t="shared" si="108"/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76" t="s">
        <v>190</v>
      </c>
      <c r="AT401" s="176" t="s">
        <v>407</v>
      </c>
      <c r="AU401" s="176" t="s">
        <v>183</v>
      </c>
      <c r="AY401" s="16" t="s">
        <v>173</v>
      </c>
      <c r="BE401" s="177">
        <f t="shared" si="109"/>
        <v>0</v>
      </c>
      <c r="BF401" s="177">
        <f t="shared" si="110"/>
        <v>0</v>
      </c>
      <c r="BG401" s="177">
        <f t="shared" si="111"/>
        <v>0</v>
      </c>
      <c r="BH401" s="177">
        <f t="shared" si="112"/>
        <v>0</v>
      </c>
      <c r="BI401" s="177">
        <f t="shared" si="113"/>
        <v>0</v>
      </c>
      <c r="BJ401" s="16" t="s">
        <v>151</v>
      </c>
      <c r="BK401" s="177">
        <f t="shared" si="114"/>
        <v>0</v>
      </c>
      <c r="BL401" s="16" t="s">
        <v>180</v>
      </c>
      <c r="BM401" s="176" t="s">
        <v>2901</v>
      </c>
    </row>
    <row r="402" spans="1:65" s="2" customFormat="1" ht="16.5" customHeight="1">
      <c r="A402" s="31"/>
      <c r="B402" s="129"/>
      <c r="C402" s="183" t="s">
        <v>845</v>
      </c>
      <c r="D402" s="183" t="s">
        <v>407</v>
      </c>
      <c r="E402" s="184" t="s">
        <v>2902</v>
      </c>
      <c r="F402" s="185" t="s">
        <v>2903</v>
      </c>
      <c r="G402" s="186" t="s">
        <v>245</v>
      </c>
      <c r="H402" s="187">
        <v>11</v>
      </c>
      <c r="I402" s="188"/>
      <c r="J402" s="189">
        <f t="shared" si="105"/>
        <v>0</v>
      </c>
      <c r="K402" s="190"/>
      <c r="L402" s="191"/>
      <c r="M402" s="192" t="s">
        <v>1</v>
      </c>
      <c r="N402" s="193" t="s">
        <v>39</v>
      </c>
      <c r="O402" s="60"/>
      <c r="P402" s="174">
        <f t="shared" si="106"/>
        <v>0</v>
      </c>
      <c r="Q402" s="174">
        <v>0</v>
      </c>
      <c r="R402" s="174">
        <f t="shared" si="107"/>
        <v>0</v>
      </c>
      <c r="S402" s="174">
        <v>0</v>
      </c>
      <c r="T402" s="175">
        <f t="shared" si="108"/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76" t="s">
        <v>190</v>
      </c>
      <c r="AT402" s="176" t="s">
        <v>407</v>
      </c>
      <c r="AU402" s="176" t="s">
        <v>183</v>
      </c>
      <c r="AY402" s="16" t="s">
        <v>173</v>
      </c>
      <c r="BE402" s="177">
        <f t="shared" si="109"/>
        <v>0</v>
      </c>
      <c r="BF402" s="177">
        <f t="shared" si="110"/>
        <v>0</v>
      </c>
      <c r="BG402" s="177">
        <f t="shared" si="111"/>
        <v>0</v>
      </c>
      <c r="BH402" s="177">
        <f t="shared" si="112"/>
        <v>0</v>
      </c>
      <c r="BI402" s="177">
        <f t="shared" si="113"/>
        <v>0</v>
      </c>
      <c r="BJ402" s="16" t="s">
        <v>151</v>
      </c>
      <c r="BK402" s="177">
        <f t="shared" si="114"/>
        <v>0</v>
      </c>
      <c r="BL402" s="16" t="s">
        <v>180</v>
      </c>
      <c r="BM402" s="176" t="s">
        <v>2904</v>
      </c>
    </row>
    <row r="403" spans="1:65" s="2" customFormat="1" ht="21.75" customHeight="1">
      <c r="A403" s="31"/>
      <c r="B403" s="129"/>
      <c r="C403" s="164" t="s">
        <v>1301</v>
      </c>
      <c r="D403" s="164" t="s">
        <v>176</v>
      </c>
      <c r="E403" s="165" t="s">
        <v>2905</v>
      </c>
      <c r="F403" s="166" t="s">
        <v>2906</v>
      </c>
      <c r="G403" s="167" t="s">
        <v>245</v>
      </c>
      <c r="H403" s="168">
        <v>11</v>
      </c>
      <c r="I403" s="169"/>
      <c r="J403" s="170">
        <f t="shared" si="105"/>
        <v>0</v>
      </c>
      <c r="K403" s="171"/>
      <c r="L403" s="32"/>
      <c r="M403" s="172" t="s">
        <v>1</v>
      </c>
      <c r="N403" s="173" t="s">
        <v>39</v>
      </c>
      <c r="O403" s="60"/>
      <c r="P403" s="174">
        <f t="shared" si="106"/>
        <v>0</v>
      </c>
      <c r="Q403" s="174">
        <v>0</v>
      </c>
      <c r="R403" s="174">
        <f t="shared" si="107"/>
        <v>0</v>
      </c>
      <c r="S403" s="174">
        <v>0</v>
      </c>
      <c r="T403" s="175">
        <f t="shared" si="108"/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76" t="s">
        <v>180</v>
      </c>
      <c r="AT403" s="176" t="s">
        <v>176</v>
      </c>
      <c r="AU403" s="176" t="s">
        <v>183</v>
      </c>
      <c r="AY403" s="16" t="s">
        <v>173</v>
      </c>
      <c r="BE403" s="177">
        <f t="shared" si="109"/>
        <v>0</v>
      </c>
      <c r="BF403" s="177">
        <f t="shared" si="110"/>
        <v>0</v>
      </c>
      <c r="BG403" s="177">
        <f t="shared" si="111"/>
        <v>0</v>
      </c>
      <c r="BH403" s="177">
        <f t="shared" si="112"/>
        <v>0</v>
      </c>
      <c r="BI403" s="177">
        <f t="shared" si="113"/>
        <v>0</v>
      </c>
      <c r="BJ403" s="16" t="s">
        <v>151</v>
      </c>
      <c r="BK403" s="177">
        <f t="shared" si="114"/>
        <v>0</v>
      </c>
      <c r="BL403" s="16" t="s">
        <v>180</v>
      </c>
      <c r="BM403" s="176" t="s">
        <v>2907</v>
      </c>
    </row>
    <row r="404" spans="1:65" s="2" customFormat="1" ht="24.2" customHeight="1">
      <c r="A404" s="31"/>
      <c r="B404" s="129"/>
      <c r="C404" s="164" t="s">
        <v>850</v>
      </c>
      <c r="D404" s="164" t="s">
        <v>176</v>
      </c>
      <c r="E404" s="165" t="s">
        <v>2908</v>
      </c>
      <c r="F404" s="166" t="s">
        <v>2909</v>
      </c>
      <c r="G404" s="167" t="s">
        <v>245</v>
      </c>
      <c r="H404" s="168">
        <v>225</v>
      </c>
      <c r="I404" s="169"/>
      <c r="J404" s="170">
        <f t="shared" si="105"/>
        <v>0</v>
      </c>
      <c r="K404" s="171"/>
      <c r="L404" s="32"/>
      <c r="M404" s="172" t="s">
        <v>1</v>
      </c>
      <c r="N404" s="173" t="s">
        <v>39</v>
      </c>
      <c r="O404" s="60"/>
      <c r="P404" s="174">
        <f t="shared" si="106"/>
        <v>0</v>
      </c>
      <c r="Q404" s="174">
        <v>0</v>
      </c>
      <c r="R404" s="174">
        <f t="shared" si="107"/>
        <v>0</v>
      </c>
      <c r="S404" s="174">
        <v>0</v>
      </c>
      <c r="T404" s="175">
        <f t="shared" si="108"/>
        <v>0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R404" s="176" t="s">
        <v>180</v>
      </c>
      <c r="AT404" s="176" t="s">
        <v>176</v>
      </c>
      <c r="AU404" s="176" t="s">
        <v>183</v>
      </c>
      <c r="AY404" s="16" t="s">
        <v>173</v>
      </c>
      <c r="BE404" s="177">
        <f t="shared" si="109"/>
        <v>0</v>
      </c>
      <c r="BF404" s="177">
        <f t="shared" si="110"/>
        <v>0</v>
      </c>
      <c r="BG404" s="177">
        <f t="shared" si="111"/>
        <v>0</v>
      </c>
      <c r="BH404" s="177">
        <f t="shared" si="112"/>
        <v>0</v>
      </c>
      <c r="BI404" s="177">
        <f t="shared" si="113"/>
        <v>0</v>
      </c>
      <c r="BJ404" s="16" t="s">
        <v>151</v>
      </c>
      <c r="BK404" s="177">
        <f t="shared" si="114"/>
        <v>0</v>
      </c>
      <c r="BL404" s="16" t="s">
        <v>180</v>
      </c>
      <c r="BM404" s="176" t="s">
        <v>2910</v>
      </c>
    </row>
    <row r="405" spans="1:65" s="2" customFormat="1" ht="24.2" customHeight="1">
      <c r="A405" s="31"/>
      <c r="B405" s="129"/>
      <c r="C405" s="164" t="s">
        <v>1310</v>
      </c>
      <c r="D405" s="164" t="s">
        <v>176</v>
      </c>
      <c r="E405" s="165" t="s">
        <v>2911</v>
      </c>
      <c r="F405" s="166" t="s">
        <v>2912</v>
      </c>
      <c r="G405" s="167" t="s">
        <v>245</v>
      </c>
      <c r="H405" s="168">
        <v>18</v>
      </c>
      <c r="I405" s="169"/>
      <c r="J405" s="170">
        <f t="shared" si="105"/>
        <v>0</v>
      </c>
      <c r="K405" s="171"/>
      <c r="L405" s="32"/>
      <c r="M405" s="172" t="s">
        <v>1</v>
      </c>
      <c r="N405" s="173" t="s">
        <v>39</v>
      </c>
      <c r="O405" s="60"/>
      <c r="P405" s="174">
        <f t="shared" si="106"/>
        <v>0</v>
      </c>
      <c r="Q405" s="174">
        <v>0</v>
      </c>
      <c r="R405" s="174">
        <f t="shared" si="107"/>
        <v>0</v>
      </c>
      <c r="S405" s="174">
        <v>0</v>
      </c>
      <c r="T405" s="175">
        <f t="shared" si="108"/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76" t="s">
        <v>180</v>
      </c>
      <c r="AT405" s="176" t="s">
        <v>176</v>
      </c>
      <c r="AU405" s="176" t="s">
        <v>183</v>
      </c>
      <c r="AY405" s="16" t="s">
        <v>173</v>
      </c>
      <c r="BE405" s="177">
        <f t="shared" si="109"/>
        <v>0</v>
      </c>
      <c r="BF405" s="177">
        <f t="shared" si="110"/>
        <v>0</v>
      </c>
      <c r="BG405" s="177">
        <f t="shared" si="111"/>
        <v>0</v>
      </c>
      <c r="BH405" s="177">
        <f t="shared" si="112"/>
        <v>0</v>
      </c>
      <c r="BI405" s="177">
        <f t="shared" si="113"/>
        <v>0</v>
      </c>
      <c r="BJ405" s="16" t="s">
        <v>151</v>
      </c>
      <c r="BK405" s="177">
        <f t="shared" si="114"/>
        <v>0</v>
      </c>
      <c r="BL405" s="16" t="s">
        <v>180</v>
      </c>
      <c r="BM405" s="176" t="s">
        <v>2913</v>
      </c>
    </row>
    <row r="406" spans="1:65" s="2" customFormat="1" ht="24.2" customHeight="1">
      <c r="A406" s="31"/>
      <c r="B406" s="129"/>
      <c r="C406" s="164" t="s">
        <v>853</v>
      </c>
      <c r="D406" s="164" t="s">
        <v>176</v>
      </c>
      <c r="E406" s="165" t="s">
        <v>2914</v>
      </c>
      <c r="F406" s="166" t="s">
        <v>2915</v>
      </c>
      <c r="G406" s="167" t="s">
        <v>381</v>
      </c>
      <c r="H406" s="168">
        <v>250</v>
      </c>
      <c r="I406" s="169"/>
      <c r="J406" s="170">
        <f t="shared" si="105"/>
        <v>0</v>
      </c>
      <c r="K406" s="171"/>
      <c r="L406" s="32"/>
      <c r="M406" s="172" t="s">
        <v>1</v>
      </c>
      <c r="N406" s="173" t="s">
        <v>39</v>
      </c>
      <c r="O406" s="60"/>
      <c r="P406" s="174">
        <f t="shared" si="106"/>
        <v>0</v>
      </c>
      <c r="Q406" s="174">
        <v>0</v>
      </c>
      <c r="R406" s="174">
        <f t="shared" si="107"/>
        <v>0</v>
      </c>
      <c r="S406" s="174">
        <v>0</v>
      </c>
      <c r="T406" s="175">
        <f t="shared" si="108"/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76" t="s">
        <v>180</v>
      </c>
      <c r="AT406" s="176" t="s">
        <v>176</v>
      </c>
      <c r="AU406" s="176" t="s">
        <v>183</v>
      </c>
      <c r="AY406" s="16" t="s">
        <v>173</v>
      </c>
      <c r="BE406" s="177">
        <f t="shared" si="109"/>
        <v>0</v>
      </c>
      <c r="BF406" s="177">
        <f t="shared" si="110"/>
        <v>0</v>
      </c>
      <c r="BG406" s="177">
        <f t="shared" si="111"/>
        <v>0</v>
      </c>
      <c r="BH406" s="177">
        <f t="shared" si="112"/>
        <v>0</v>
      </c>
      <c r="BI406" s="177">
        <f t="shared" si="113"/>
        <v>0</v>
      </c>
      <c r="BJ406" s="16" t="s">
        <v>151</v>
      </c>
      <c r="BK406" s="177">
        <f t="shared" si="114"/>
        <v>0</v>
      </c>
      <c r="BL406" s="16" t="s">
        <v>180</v>
      </c>
      <c r="BM406" s="176" t="s">
        <v>2916</v>
      </c>
    </row>
    <row r="407" spans="1:65" s="2" customFormat="1" ht="16.5" customHeight="1">
      <c r="A407" s="31"/>
      <c r="B407" s="129"/>
      <c r="C407" s="183" t="s">
        <v>1318</v>
      </c>
      <c r="D407" s="183" t="s">
        <v>407</v>
      </c>
      <c r="E407" s="184" t="s">
        <v>2917</v>
      </c>
      <c r="F407" s="185" t="s">
        <v>2918</v>
      </c>
      <c r="G407" s="186" t="s">
        <v>381</v>
      </c>
      <c r="H407" s="187">
        <v>250</v>
      </c>
      <c r="I407" s="188"/>
      <c r="J407" s="189">
        <f t="shared" si="105"/>
        <v>0</v>
      </c>
      <c r="K407" s="190"/>
      <c r="L407" s="191"/>
      <c r="M407" s="192" t="s">
        <v>1</v>
      </c>
      <c r="N407" s="193" t="s">
        <v>39</v>
      </c>
      <c r="O407" s="60"/>
      <c r="P407" s="174">
        <f t="shared" si="106"/>
        <v>0</v>
      </c>
      <c r="Q407" s="174">
        <v>0</v>
      </c>
      <c r="R407" s="174">
        <f t="shared" si="107"/>
        <v>0</v>
      </c>
      <c r="S407" s="174">
        <v>0</v>
      </c>
      <c r="T407" s="175">
        <f t="shared" si="108"/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76" t="s">
        <v>190</v>
      </c>
      <c r="AT407" s="176" t="s">
        <v>407</v>
      </c>
      <c r="AU407" s="176" t="s">
        <v>183</v>
      </c>
      <c r="AY407" s="16" t="s">
        <v>173</v>
      </c>
      <c r="BE407" s="177">
        <f t="shared" si="109"/>
        <v>0</v>
      </c>
      <c r="BF407" s="177">
        <f t="shared" si="110"/>
        <v>0</v>
      </c>
      <c r="BG407" s="177">
        <f t="shared" si="111"/>
        <v>0</v>
      </c>
      <c r="BH407" s="177">
        <f t="shared" si="112"/>
        <v>0</v>
      </c>
      <c r="BI407" s="177">
        <f t="shared" si="113"/>
        <v>0</v>
      </c>
      <c r="BJ407" s="16" t="s">
        <v>151</v>
      </c>
      <c r="BK407" s="177">
        <f t="shared" si="114"/>
        <v>0</v>
      </c>
      <c r="BL407" s="16" t="s">
        <v>180</v>
      </c>
      <c r="BM407" s="176" t="s">
        <v>2919</v>
      </c>
    </row>
    <row r="408" spans="1:65" s="2" customFormat="1" ht="24.2" customHeight="1">
      <c r="A408" s="31"/>
      <c r="B408" s="129"/>
      <c r="C408" s="164" t="s">
        <v>857</v>
      </c>
      <c r="D408" s="164" t="s">
        <v>176</v>
      </c>
      <c r="E408" s="165" t="s">
        <v>2920</v>
      </c>
      <c r="F408" s="166" t="s">
        <v>2921</v>
      </c>
      <c r="G408" s="167" t="s">
        <v>245</v>
      </c>
      <c r="H408" s="168">
        <v>18</v>
      </c>
      <c r="I408" s="169"/>
      <c r="J408" s="170">
        <f t="shared" si="105"/>
        <v>0</v>
      </c>
      <c r="K408" s="171"/>
      <c r="L408" s="32"/>
      <c r="M408" s="172" t="s">
        <v>1</v>
      </c>
      <c r="N408" s="173" t="s">
        <v>39</v>
      </c>
      <c r="O408" s="60"/>
      <c r="P408" s="174">
        <f t="shared" si="106"/>
        <v>0</v>
      </c>
      <c r="Q408" s="174">
        <v>0</v>
      </c>
      <c r="R408" s="174">
        <f t="shared" si="107"/>
        <v>0</v>
      </c>
      <c r="S408" s="174">
        <v>0</v>
      </c>
      <c r="T408" s="175">
        <f t="shared" si="108"/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76" t="s">
        <v>180</v>
      </c>
      <c r="AT408" s="176" t="s">
        <v>176</v>
      </c>
      <c r="AU408" s="176" t="s">
        <v>183</v>
      </c>
      <c r="AY408" s="16" t="s">
        <v>173</v>
      </c>
      <c r="BE408" s="177">
        <f t="shared" si="109"/>
        <v>0</v>
      </c>
      <c r="BF408" s="177">
        <f t="shared" si="110"/>
        <v>0</v>
      </c>
      <c r="BG408" s="177">
        <f t="shared" si="111"/>
        <v>0</v>
      </c>
      <c r="BH408" s="177">
        <f t="shared" si="112"/>
        <v>0</v>
      </c>
      <c r="BI408" s="177">
        <f t="shared" si="113"/>
        <v>0</v>
      </c>
      <c r="BJ408" s="16" t="s">
        <v>151</v>
      </c>
      <c r="BK408" s="177">
        <f t="shared" si="114"/>
        <v>0</v>
      </c>
      <c r="BL408" s="16" t="s">
        <v>180</v>
      </c>
      <c r="BM408" s="176" t="s">
        <v>2922</v>
      </c>
    </row>
    <row r="409" spans="1:65" s="2" customFormat="1" ht="33" customHeight="1">
      <c r="A409" s="31"/>
      <c r="B409" s="129"/>
      <c r="C409" s="183" t="s">
        <v>1328</v>
      </c>
      <c r="D409" s="183" t="s">
        <v>407</v>
      </c>
      <c r="E409" s="184" t="s">
        <v>2923</v>
      </c>
      <c r="F409" s="185" t="s">
        <v>2924</v>
      </c>
      <c r="G409" s="186" t="s">
        <v>245</v>
      </c>
      <c r="H409" s="187">
        <v>18</v>
      </c>
      <c r="I409" s="188"/>
      <c r="J409" s="189">
        <f t="shared" si="105"/>
        <v>0</v>
      </c>
      <c r="K409" s="190"/>
      <c r="L409" s="191"/>
      <c r="M409" s="192" t="s">
        <v>1</v>
      </c>
      <c r="N409" s="193" t="s">
        <v>39</v>
      </c>
      <c r="O409" s="60"/>
      <c r="P409" s="174">
        <f t="shared" si="106"/>
        <v>0</v>
      </c>
      <c r="Q409" s="174">
        <v>0</v>
      </c>
      <c r="R409" s="174">
        <f t="shared" si="107"/>
        <v>0</v>
      </c>
      <c r="S409" s="174">
        <v>0</v>
      </c>
      <c r="T409" s="175">
        <f t="shared" si="108"/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176" t="s">
        <v>190</v>
      </c>
      <c r="AT409" s="176" t="s">
        <v>407</v>
      </c>
      <c r="AU409" s="176" t="s">
        <v>183</v>
      </c>
      <c r="AY409" s="16" t="s">
        <v>173</v>
      </c>
      <c r="BE409" s="177">
        <f t="shared" si="109"/>
        <v>0</v>
      </c>
      <c r="BF409" s="177">
        <f t="shared" si="110"/>
        <v>0</v>
      </c>
      <c r="BG409" s="177">
        <f t="shared" si="111"/>
        <v>0</v>
      </c>
      <c r="BH409" s="177">
        <f t="shared" si="112"/>
        <v>0</v>
      </c>
      <c r="BI409" s="177">
        <f t="shared" si="113"/>
        <v>0</v>
      </c>
      <c r="BJ409" s="16" t="s">
        <v>151</v>
      </c>
      <c r="BK409" s="177">
        <f t="shared" si="114"/>
        <v>0</v>
      </c>
      <c r="BL409" s="16" t="s">
        <v>180</v>
      </c>
      <c r="BM409" s="176" t="s">
        <v>2925</v>
      </c>
    </row>
    <row r="410" spans="1:65" s="2" customFormat="1" ht="44.25" customHeight="1">
      <c r="A410" s="31"/>
      <c r="B410" s="129"/>
      <c r="C410" s="183" t="s">
        <v>865</v>
      </c>
      <c r="D410" s="183" t="s">
        <v>407</v>
      </c>
      <c r="E410" s="184" t="s">
        <v>2926</v>
      </c>
      <c r="F410" s="185" t="s">
        <v>2927</v>
      </c>
      <c r="G410" s="186" t="s">
        <v>245</v>
      </c>
      <c r="H410" s="187">
        <v>18</v>
      </c>
      <c r="I410" s="188"/>
      <c r="J410" s="189">
        <f t="shared" si="105"/>
        <v>0</v>
      </c>
      <c r="K410" s="190"/>
      <c r="L410" s="191"/>
      <c r="M410" s="192" t="s">
        <v>1</v>
      </c>
      <c r="N410" s="193" t="s">
        <v>39</v>
      </c>
      <c r="O410" s="60"/>
      <c r="P410" s="174">
        <f t="shared" si="106"/>
        <v>0</v>
      </c>
      <c r="Q410" s="174">
        <v>0</v>
      </c>
      <c r="R410" s="174">
        <f t="shared" si="107"/>
        <v>0</v>
      </c>
      <c r="S410" s="174">
        <v>0</v>
      </c>
      <c r="T410" s="175">
        <f t="shared" si="108"/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76" t="s">
        <v>190</v>
      </c>
      <c r="AT410" s="176" t="s">
        <v>407</v>
      </c>
      <c r="AU410" s="176" t="s">
        <v>183</v>
      </c>
      <c r="AY410" s="16" t="s">
        <v>173</v>
      </c>
      <c r="BE410" s="177">
        <f t="shared" si="109"/>
        <v>0</v>
      </c>
      <c r="BF410" s="177">
        <f t="shared" si="110"/>
        <v>0</v>
      </c>
      <c r="BG410" s="177">
        <f t="shared" si="111"/>
        <v>0</v>
      </c>
      <c r="BH410" s="177">
        <f t="shared" si="112"/>
        <v>0</v>
      </c>
      <c r="BI410" s="177">
        <f t="shared" si="113"/>
        <v>0</v>
      </c>
      <c r="BJ410" s="16" t="s">
        <v>151</v>
      </c>
      <c r="BK410" s="177">
        <f t="shared" si="114"/>
        <v>0</v>
      </c>
      <c r="BL410" s="16" t="s">
        <v>180</v>
      </c>
      <c r="BM410" s="176" t="s">
        <v>2928</v>
      </c>
    </row>
    <row r="411" spans="1:65" s="12" customFormat="1" ht="20.85" customHeight="1">
      <c r="B411" s="151"/>
      <c r="D411" s="152" t="s">
        <v>72</v>
      </c>
      <c r="E411" s="162" t="s">
        <v>2929</v>
      </c>
      <c r="F411" s="162" t="s">
        <v>2930</v>
      </c>
      <c r="I411" s="154"/>
      <c r="J411" s="163">
        <f>BK411</f>
        <v>0</v>
      </c>
      <c r="L411" s="151"/>
      <c r="M411" s="156"/>
      <c r="N411" s="157"/>
      <c r="O411" s="157"/>
      <c r="P411" s="158">
        <f>SUM(P412:P422)</f>
        <v>0</v>
      </c>
      <c r="Q411" s="157"/>
      <c r="R411" s="158">
        <f>SUM(R412:R422)</f>
        <v>0</v>
      </c>
      <c r="S411" s="157"/>
      <c r="T411" s="159">
        <f>SUM(T412:T422)</f>
        <v>0</v>
      </c>
      <c r="AR411" s="152" t="s">
        <v>81</v>
      </c>
      <c r="AT411" s="160" t="s">
        <v>72</v>
      </c>
      <c r="AU411" s="160" t="s">
        <v>151</v>
      </c>
      <c r="AY411" s="152" t="s">
        <v>173</v>
      </c>
      <c r="BK411" s="161">
        <f>SUM(BK412:BK422)</f>
        <v>0</v>
      </c>
    </row>
    <row r="412" spans="1:65" s="2" customFormat="1" ht="24.2" customHeight="1">
      <c r="A412" s="31"/>
      <c r="B412" s="129"/>
      <c r="C412" s="164" t="s">
        <v>1338</v>
      </c>
      <c r="D412" s="164" t="s">
        <v>176</v>
      </c>
      <c r="E412" s="165" t="s">
        <v>2931</v>
      </c>
      <c r="F412" s="166" t="s">
        <v>2932</v>
      </c>
      <c r="G412" s="167" t="s">
        <v>245</v>
      </c>
      <c r="H412" s="168">
        <v>70</v>
      </c>
      <c r="I412" s="169"/>
      <c r="J412" s="170">
        <f t="shared" ref="J412:J422" si="115">ROUND(I412*H412,2)</f>
        <v>0</v>
      </c>
      <c r="K412" s="171"/>
      <c r="L412" s="32"/>
      <c r="M412" s="172" t="s">
        <v>1</v>
      </c>
      <c r="N412" s="173" t="s">
        <v>39</v>
      </c>
      <c r="O412" s="60"/>
      <c r="P412" s="174">
        <f t="shared" ref="P412:P422" si="116">O412*H412</f>
        <v>0</v>
      </c>
      <c r="Q412" s="174">
        <v>0</v>
      </c>
      <c r="R412" s="174">
        <f t="shared" ref="R412:R422" si="117">Q412*H412</f>
        <v>0</v>
      </c>
      <c r="S412" s="174">
        <v>0</v>
      </c>
      <c r="T412" s="175">
        <f t="shared" ref="T412:T422" si="118">S412*H412</f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76" t="s">
        <v>180</v>
      </c>
      <c r="AT412" s="176" t="s">
        <v>176</v>
      </c>
      <c r="AU412" s="176" t="s">
        <v>183</v>
      </c>
      <c r="AY412" s="16" t="s">
        <v>173</v>
      </c>
      <c r="BE412" s="177">
        <f t="shared" ref="BE412:BE422" si="119">IF(N412="základná",J412,0)</f>
        <v>0</v>
      </c>
      <c r="BF412" s="177">
        <f t="shared" ref="BF412:BF422" si="120">IF(N412="znížená",J412,0)</f>
        <v>0</v>
      </c>
      <c r="BG412" s="177">
        <f t="shared" ref="BG412:BG422" si="121">IF(N412="zákl. prenesená",J412,0)</f>
        <v>0</v>
      </c>
      <c r="BH412" s="177">
        <f t="shared" ref="BH412:BH422" si="122">IF(N412="zníž. prenesená",J412,0)</f>
        <v>0</v>
      </c>
      <c r="BI412" s="177">
        <f t="shared" ref="BI412:BI422" si="123">IF(N412="nulová",J412,0)</f>
        <v>0</v>
      </c>
      <c r="BJ412" s="16" t="s">
        <v>151</v>
      </c>
      <c r="BK412" s="177">
        <f t="shared" ref="BK412:BK422" si="124">ROUND(I412*H412,2)</f>
        <v>0</v>
      </c>
      <c r="BL412" s="16" t="s">
        <v>180</v>
      </c>
      <c r="BM412" s="176" t="s">
        <v>2933</v>
      </c>
    </row>
    <row r="413" spans="1:65" s="2" customFormat="1" ht="24.2" customHeight="1">
      <c r="A413" s="31"/>
      <c r="B413" s="129"/>
      <c r="C413" s="164" t="s">
        <v>868</v>
      </c>
      <c r="D413" s="164" t="s">
        <v>176</v>
      </c>
      <c r="E413" s="165" t="s">
        <v>2934</v>
      </c>
      <c r="F413" s="166" t="s">
        <v>2935</v>
      </c>
      <c r="G413" s="167" t="s">
        <v>245</v>
      </c>
      <c r="H413" s="168">
        <v>103</v>
      </c>
      <c r="I413" s="169"/>
      <c r="J413" s="170">
        <f t="shared" si="115"/>
        <v>0</v>
      </c>
      <c r="K413" s="171"/>
      <c r="L413" s="32"/>
      <c r="M413" s="172" t="s">
        <v>1</v>
      </c>
      <c r="N413" s="173" t="s">
        <v>39</v>
      </c>
      <c r="O413" s="60"/>
      <c r="P413" s="174">
        <f t="shared" si="116"/>
        <v>0</v>
      </c>
      <c r="Q413" s="174">
        <v>0</v>
      </c>
      <c r="R413" s="174">
        <f t="shared" si="117"/>
        <v>0</v>
      </c>
      <c r="S413" s="174">
        <v>0</v>
      </c>
      <c r="T413" s="175">
        <f t="shared" si="118"/>
        <v>0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R413" s="176" t="s">
        <v>180</v>
      </c>
      <c r="AT413" s="176" t="s">
        <v>176</v>
      </c>
      <c r="AU413" s="176" t="s">
        <v>183</v>
      </c>
      <c r="AY413" s="16" t="s">
        <v>173</v>
      </c>
      <c r="BE413" s="177">
        <f t="shared" si="119"/>
        <v>0</v>
      </c>
      <c r="BF413" s="177">
        <f t="shared" si="120"/>
        <v>0</v>
      </c>
      <c r="BG413" s="177">
        <f t="shared" si="121"/>
        <v>0</v>
      </c>
      <c r="BH413" s="177">
        <f t="shared" si="122"/>
        <v>0</v>
      </c>
      <c r="BI413" s="177">
        <f t="shared" si="123"/>
        <v>0</v>
      </c>
      <c r="BJ413" s="16" t="s">
        <v>151</v>
      </c>
      <c r="BK413" s="177">
        <f t="shared" si="124"/>
        <v>0</v>
      </c>
      <c r="BL413" s="16" t="s">
        <v>180</v>
      </c>
      <c r="BM413" s="176" t="s">
        <v>2936</v>
      </c>
    </row>
    <row r="414" spans="1:65" s="2" customFormat="1" ht="37.9" customHeight="1">
      <c r="A414" s="31"/>
      <c r="B414" s="129"/>
      <c r="C414" s="183" t="s">
        <v>1345</v>
      </c>
      <c r="D414" s="183" t="s">
        <v>407</v>
      </c>
      <c r="E414" s="184" t="s">
        <v>2937</v>
      </c>
      <c r="F414" s="185" t="s">
        <v>2938</v>
      </c>
      <c r="G414" s="186" t="s">
        <v>245</v>
      </c>
      <c r="H414" s="187">
        <v>79</v>
      </c>
      <c r="I414" s="188"/>
      <c r="J414" s="189">
        <f t="shared" si="115"/>
        <v>0</v>
      </c>
      <c r="K414" s="190"/>
      <c r="L414" s="191"/>
      <c r="M414" s="192" t="s">
        <v>1</v>
      </c>
      <c r="N414" s="193" t="s">
        <v>39</v>
      </c>
      <c r="O414" s="60"/>
      <c r="P414" s="174">
        <f t="shared" si="116"/>
        <v>0</v>
      </c>
      <c r="Q414" s="174">
        <v>0</v>
      </c>
      <c r="R414" s="174">
        <f t="shared" si="117"/>
        <v>0</v>
      </c>
      <c r="S414" s="174">
        <v>0</v>
      </c>
      <c r="T414" s="175">
        <f t="shared" si="118"/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76" t="s">
        <v>190</v>
      </c>
      <c r="AT414" s="176" t="s">
        <v>407</v>
      </c>
      <c r="AU414" s="176" t="s">
        <v>183</v>
      </c>
      <c r="AY414" s="16" t="s">
        <v>173</v>
      </c>
      <c r="BE414" s="177">
        <f t="shared" si="119"/>
        <v>0</v>
      </c>
      <c r="BF414" s="177">
        <f t="shared" si="120"/>
        <v>0</v>
      </c>
      <c r="BG414" s="177">
        <f t="shared" si="121"/>
        <v>0</v>
      </c>
      <c r="BH414" s="177">
        <f t="shared" si="122"/>
        <v>0</v>
      </c>
      <c r="BI414" s="177">
        <f t="shared" si="123"/>
        <v>0</v>
      </c>
      <c r="BJ414" s="16" t="s">
        <v>151</v>
      </c>
      <c r="BK414" s="177">
        <f t="shared" si="124"/>
        <v>0</v>
      </c>
      <c r="BL414" s="16" t="s">
        <v>180</v>
      </c>
      <c r="BM414" s="176" t="s">
        <v>2939</v>
      </c>
    </row>
    <row r="415" spans="1:65" s="2" customFormat="1" ht="37.9" customHeight="1">
      <c r="A415" s="31"/>
      <c r="B415" s="129"/>
      <c r="C415" s="183" t="s">
        <v>872</v>
      </c>
      <c r="D415" s="183" t="s">
        <v>407</v>
      </c>
      <c r="E415" s="184" t="s">
        <v>2940</v>
      </c>
      <c r="F415" s="185" t="s">
        <v>2941</v>
      </c>
      <c r="G415" s="186" t="s">
        <v>245</v>
      </c>
      <c r="H415" s="187">
        <v>5</v>
      </c>
      <c r="I415" s="188"/>
      <c r="J415" s="189">
        <f t="shared" si="115"/>
        <v>0</v>
      </c>
      <c r="K415" s="190"/>
      <c r="L415" s="191"/>
      <c r="M415" s="192" t="s">
        <v>1</v>
      </c>
      <c r="N415" s="193" t="s">
        <v>39</v>
      </c>
      <c r="O415" s="60"/>
      <c r="P415" s="174">
        <f t="shared" si="116"/>
        <v>0</v>
      </c>
      <c r="Q415" s="174">
        <v>0</v>
      </c>
      <c r="R415" s="174">
        <f t="shared" si="117"/>
        <v>0</v>
      </c>
      <c r="S415" s="174">
        <v>0</v>
      </c>
      <c r="T415" s="175">
        <f t="shared" si="118"/>
        <v>0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76" t="s">
        <v>190</v>
      </c>
      <c r="AT415" s="176" t="s">
        <v>407</v>
      </c>
      <c r="AU415" s="176" t="s">
        <v>183</v>
      </c>
      <c r="AY415" s="16" t="s">
        <v>173</v>
      </c>
      <c r="BE415" s="177">
        <f t="shared" si="119"/>
        <v>0</v>
      </c>
      <c r="BF415" s="177">
        <f t="shared" si="120"/>
        <v>0</v>
      </c>
      <c r="BG415" s="177">
        <f t="shared" si="121"/>
        <v>0</v>
      </c>
      <c r="BH415" s="177">
        <f t="shared" si="122"/>
        <v>0</v>
      </c>
      <c r="BI415" s="177">
        <f t="shared" si="123"/>
        <v>0</v>
      </c>
      <c r="BJ415" s="16" t="s">
        <v>151</v>
      </c>
      <c r="BK415" s="177">
        <f t="shared" si="124"/>
        <v>0</v>
      </c>
      <c r="BL415" s="16" t="s">
        <v>180</v>
      </c>
      <c r="BM415" s="176" t="s">
        <v>2942</v>
      </c>
    </row>
    <row r="416" spans="1:65" s="2" customFormat="1" ht="37.9" customHeight="1">
      <c r="A416" s="31"/>
      <c r="B416" s="129"/>
      <c r="C416" s="183" t="s">
        <v>1352</v>
      </c>
      <c r="D416" s="183" t="s">
        <v>407</v>
      </c>
      <c r="E416" s="184" t="s">
        <v>2943</v>
      </c>
      <c r="F416" s="185" t="s">
        <v>2944</v>
      </c>
      <c r="G416" s="186" t="s">
        <v>245</v>
      </c>
      <c r="H416" s="187">
        <v>6</v>
      </c>
      <c r="I416" s="188"/>
      <c r="J416" s="189">
        <f t="shared" si="115"/>
        <v>0</v>
      </c>
      <c r="K416" s="190"/>
      <c r="L416" s="191"/>
      <c r="M416" s="192" t="s">
        <v>1</v>
      </c>
      <c r="N416" s="193" t="s">
        <v>39</v>
      </c>
      <c r="O416" s="60"/>
      <c r="P416" s="174">
        <f t="shared" si="116"/>
        <v>0</v>
      </c>
      <c r="Q416" s="174">
        <v>0</v>
      </c>
      <c r="R416" s="174">
        <f t="shared" si="117"/>
        <v>0</v>
      </c>
      <c r="S416" s="174">
        <v>0</v>
      </c>
      <c r="T416" s="175">
        <f t="shared" si="118"/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76" t="s">
        <v>190</v>
      </c>
      <c r="AT416" s="176" t="s">
        <v>407</v>
      </c>
      <c r="AU416" s="176" t="s">
        <v>183</v>
      </c>
      <c r="AY416" s="16" t="s">
        <v>173</v>
      </c>
      <c r="BE416" s="177">
        <f t="shared" si="119"/>
        <v>0</v>
      </c>
      <c r="BF416" s="177">
        <f t="shared" si="120"/>
        <v>0</v>
      </c>
      <c r="BG416" s="177">
        <f t="shared" si="121"/>
        <v>0</v>
      </c>
      <c r="BH416" s="177">
        <f t="shared" si="122"/>
        <v>0</v>
      </c>
      <c r="BI416" s="177">
        <f t="shared" si="123"/>
        <v>0</v>
      </c>
      <c r="BJ416" s="16" t="s">
        <v>151</v>
      </c>
      <c r="BK416" s="177">
        <f t="shared" si="124"/>
        <v>0</v>
      </c>
      <c r="BL416" s="16" t="s">
        <v>180</v>
      </c>
      <c r="BM416" s="176" t="s">
        <v>2945</v>
      </c>
    </row>
    <row r="417" spans="1:65" s="2" customFormat="1" ht="44.25" customHeight="1">
      <c r="A417" s="31"/>
      <c r="B417" s="129"/>
      <c r="C417" s="183" t="s">
        <v>876</v>
      </c>
      <c r="D417" s="183" t="s">
        <v>407</v>
      </c>
      <c r="E417" s="184" t="s">
        <v>2946</v>
      </c>
      <c r="F417" s="185" t="s">
        <v>2947</v>
      </c>
      <c r="G417" s="186" t="s">
        <v>245</v>
      </c>
      <c r="H417" s="187">
        <v>7</v>
      </c>
      <c r="I417" s="188"/>
      <c r="J417" s="189">
        <f t="shared" si="115"/>
        <v>0</v>
      </c>
      <c r="K417" s="190"/>
      <c r="L417" s="191"/>
      <c r="M417" s="192" t="s">
        <v>1</v>
      </c>
      <c r="N417" s="193" t="s">
        <v>39</v>
      </c>
      <c r="O417" s="60"/>
      <c r="P417" s="174">
        <f t="shared" si="116"/>
        <v>0</v>
      </c>
      <c r="Q417" s="174">
        <v>0</v>
      </c>
      <c r="R417" s="174">
        <f t="shared" si="117"/>
        <v>0</v>
      </c>
      <c r="S417" s="174">
        <v>0</v>
      </c>
      <c r="T417" s="175">
        <f t="shared" si="118"/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76" t="s">
        <v>190</v>
      </c>
      <c r="AT417" s="176" t="s">
        <v>407</v>
      </c>
      <c r="AU417" s="176" t="s">
        <v>183</v>
      </c>
      <c r="AY417" s="16" t="s">
        <v>173</v>
      </c>
      <c r="BE417" s="177">
        <f t="shared" si="119"/>
        <v>0</v>
      </c>
      <c r="BF417" s="177">
        <f t="shared" si="120"/>
        <v>0</v>
      </c>
      <c r="BG417" s="177">
        <f t="shared" si="121"/>
        <v>0</v>
      </c>
      <c r="BH417" s="177">
        <f t="shared" si="122"/>
        <v>0</v>
      </c>
      <c r="BI417" s="177">
        <f t="shared" si="123"/>
        <v>0</v>
      </c>
      <c r="BJ417" s="16" t="s">
        <v>151</v>
      </c>
      <c r="BK417" s="177">
        <f t="shared" si="124"/>
        <v>0</v>
      </c>
      <c r="BL417" s="16" t="s">
        <v>180</v>
      </c>
      <c r="BM417" s="176" t="s">
        <v>2948</v>
      </c>
    </row>
    <row r="418" spans="1:65" s="2" customFormat="1" ht="37.9" customHeight="1">
      <c r="A418" s="31"/>
      <c r="B418" s="129"/>
      <c r="C418" s="183" t="s">
        <v>2949</v>
      </c>
      <c r="D418" s="183" t="s">
        <v>407</v>
      </c>
      <c r="E418" s="184" t="s">
        <v>2950</v>
      </c>
      <c r="F418" s="185" t="s">
        <v>2951</v>
      </c>
      <c r="G418" s="186" t="s">
        <v>245</v>
      </c>
      <c r="H418" s="187">
        <v>6</v>
      </c>
      <c r="I418" s="188"/>
      <c r="J418" s="189">
        <f t="shared" si="115"/>
        <v>0</v>
      </c>
      <c r="K418" s="190"/>
      <c r="L418" s="191"/>
      <c r="M418" s="192" t="s">
        <v>1</v>
      </c>
      <c r="N418" s="193" t="s">
        <v>39</v>
      </c>
      <c r="O418" s="60"/>
      <c r="P418" s="174">
        <f t="shared" si="116"/>
        <v>0</v>
      </c>
      <c r="Q418" s="174">
        <v>0</v>
      </c>
      <c r="R418" s="174">
        <f t="shared" si="117"/>
        <v>0</v>
      </c>
      <c r="S418" s="174">
        <v>0</v>
      </c>
      <c r="T418" s="175">
        <f t="shared" si="118"/>
        <v>0</v>
      </c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R418" s="176" t="s">
        <v>190</v>
      </c>
      <c r="AT418" s="176" t="s">
        <v>407</v>
      </c>
      <c r="AU418" s="176" t="s">
        <v>183</v>
      </c>
      <c r="AY418" s="16" t="s">
        <v>173</v>
      </c>
      <c r="BE418" s="177">
        <f t="shared" si="119"/>
        <v>0</v>
      </c>
      <c r="BF418" s="177">
        <f t="shared" si="120"/>
        <v>0</v>
      </c>
      <c r="BG418" s="177">
        <f t="shared" si="121"/>
        <v>0</v>
      </c>
      <c r="BH418" s="177">
        <f t="shared" si="122"/>
        <v>0</v>
      </c>
      <c r="BI418" s="177">
        <f t="shared" si="123"/>
        <v>0</v>
      </c>
      <c r="BJ418" s="16" t="s">
        <v>151</v>
      </c>
      <c r="BK418" s="177">
        <f t="shared" si="124"/>
        <v>0</v>
      </c>
      <c r="BL418" s="16" t="s">
        <v>180</v>
      </c>
      <c r="BM418" s="176" t="s">
        <v>2952</v>
      </c>
    </row>
    <row r="419" spans="1:65" s="2" customFormat="1" ht="24.2" customHeight="1">
      <c r="A419" s="31"/>
      <c r="B419" s="129"/>
      <c r="C419" s="164" t="s">
        <v>884</v>
      </c>
      <c r="D419" s="164" t="s">
        <v>176</v>
      </c>
      <c r="E419" s="165" t="s">
        <v>2953</v>
      </c>
      <c r="F419" s="166" t="s">
        <v>2954</v>
      </c>
      <c r="G419" s="167" t="s">
        <v>245</v>
      </c>
      <c r="H419" s="168">
        <v>96</v>
      </c>
      <c r="I419" s="169"/>
      <c r="J419" s="170">
        <f t="shared" si="115"/>
        <v>0</v>
      </c>
      <c r="K419" s="171"/>
      <c r="L419" s="32"/>
      <c r="M419" s="172" t="s">
        <v>1</v>
      </c>
      <c r="N419" s="173" t="s">
        <v>39</v>
      </c>
      <c r="O419" s="60"/>
      <c r="P419" s="174">
        <f t="shared" si="116"/>
        <v>0</v>
      </c>
      <c r="Q419" s="174">
        <v>0</v>
      </c>
      <c r="R419" s="174">
        <f t="shared" si="117"/>
        <v>0</v>
      </c>
      <c r="S419" s="174">
        <v>0</v>
      </c>
      <c r="T419" s="175">
        <f t="shared" si="118"/>
        <v>0</v>
      </c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R419" s="176" t="s">
        <v>180</v>
      </c>
      <c r="AT419" s="176" t="s">
        <v>176</v>
      </c>
      <c r="AU419" s="176" t="s">
        <v>183</v>
      </c>
      <c r="AY419" s="16" t="s">
        <v>173</v>
      </c>
      <c r="BE419" s="177">
        <f t="shared" si="119"/>
        <v>0</v>
      </c>
      <c r="BF419" s="177">
        <f t="shared" si="120"/>
        <v>0</v>
      </c>
      <c r="BG419" s="177">
        <f t="shared" si="121"/>
        <v>0</v>
      </c>
      <c r="BH419" s="177">
        <f t="shared" si="122"/>
        <v>0</v>
      </c>
      <c r="BI419" s="177">
        <f t="shared" si="123"/>
        <v>0</v>
      </c>
      <c r="BJ419" s="16" t="s">
        <v>151</v>
      </c>
      <c r="BK419" s="177">
        <f t="shared" si="124"/>
        <v>0</v>
      </c>
      <c r="BL419" s="16" t="s">
        <v>180</v>
      </c>
      <c r="BM419" s="176" t="s">
        <v>2955</v>
      </c>
    </row>
    <row r="420" spans="1:65" s="2" customFormat="1" ht="24.2" customHeight="1">
      <c r="A420" s="31"/>
      <c r="B420" s="129"/>
      <c r="C420" s="183" t="s">
        <v>2956</v>
      </c>
      <c r="D420" s="183" t="s">
        <v>407</v>
      </c>
      <c r="E420" s="184" t="s">
        <v>2957</v>
      </c>
      <c r="F420" s="185" t="s">
        <v>2958</v>
      </c>
      <c r="G420" s="186" t="s">
        <v>245</v>
      </c>
      <c r="H420" s="187">
        <v>96</v>
      </c>
      <c r="I420" s="188"/>
      <c r="J420" s="189">
        <f t="shared" si="115"/>
        <v>0</v>
      </c>
      <c r="K420" s="190"/>
      <c r="L420" s="191"/>
      <c r="M420" s="192" t="s">
        <v>1</v>
      </c>
      <c r="N420" s="193" t="s">
        <v>39</v>
      </c>
      <c r="O420" s="60"/>
      <c r="P420" s="174">
        <f t="shared" si="116"/>
        <v>0</v>
      </c>
      <c r="Q420" s="174">
        <v>0</v>
      </c>
      <c r="R420" s="174">
        <f t="shared" si="117"/>
        <v>0</v>
      </c>
      <c r="S420" s="174">
        <v>0</v>
      </c>
      <c r="T420" s="175">
        <f t="shared" si="118"/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76" t="s">
        <v>190</v>
      </c>
      <c r="AT420" s="176" t="s">
        <v>407</v>
      </c>
      <c r="AU420" s="176" t="s">
        <v>183</v>
      </c>
      <c r="AY420" s="16" t="s">
        <v>173</v>
      </c>
      <c r="BE420" s="177">
        <f t="shared" si="119"/>
        <v>0</v>
      </c>
      <c r="BF420" s="177">
        <f t="shared" si="120"/>
        <v>0</v>
      </c>
      <c r="BG420" s="177">
        <f t="shared" si="121"/>
        <v>0</v>
      </c>
      <c r="BH420" s="177">
        <f t="shared" si="122"/>
        <v>0</v>
      </c>
      <c r="BI420" s="177">
        <f t="shared" si="123"/>
        <v>0</v>
      </c>
      <c r="BJ420" s="16" t="s">
        <v>151</v>
      </c>
      <c r="BK420" s="177">
        <f t="shared" si="124"/>
        <v>0</v>
      </c>
      <c r="BL420" s="16" t="s">
        <v>180</v>
      </c>
      <c r="BM420" s="176" t="s">
        <v>2959</v>
      </c>
    </row>
    <row r="421" spans="1:65" s="2" customFormat="1" ht="21.75" customHeight="1">
      <c r="A421" s="31"/>
      <c r="B421" s="129"/>
      <c r="C421" s="164" t="s">
        <v>888</v>
      </c>
      <c r="D421" s="164" t="s">
        <v>176</v>
      </c>
      <c r="E421" s="165" t="s">
        <v>2960</v>
      </c>
      <c r="F421" s="166" t="s">
        <v>2961</v>
      </c>
      <c r="G421" s="167" t="s">
        <v>245</v>
      </c>
      <c r="H421" s="168">
        <v>96</v>
      </c>
      <c r="I421" s="169"/>
      <c r="J421" s="170">
        <f t="shared" si="115"/>
        <v>0</v>
      </c>
      <c r="K421" s="171"/>
      <c r="L421" s="32"/>
      <c r="M421" s="172" t="s">
        <v>1</v>
      </c>
      <c r="N421" s="173" t="s">
        <v>39</v>
      </c>
      <c r="O421" s="60"/>
      <c r="P421" s="174">
        <f t="shared" si="116"/>
        <v>0</v>
      </c>
      <c r="Q421" s="174">
        <v>0</v>
      </c>
      <c r="R421" s="174">
        <f t="shared" si="117"/>
        <v>0</v>
      </c>
      <c r="S421" s="174">
        <v>0</v>
      </c>
      <c r="T421" s="175">
        <f t="shared" si="118"/>
        <v>0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76" t="s">
        <v>180</v>
      </c>
      <c r="AT421" s="176" t="s">
        <v>176</v>
      </c>
      <c r="AU421" s="176" t="s">
        <v>183</v>
      </c>
      <c r="AY421" s="16" t="s">
        <v>173</v>
      </c>
      <c r="BE421" s="177">
        <f t="shared" si="119"/>
        <v>0</v>
      </c>
      <c r="BF421" s="177">
        <f t="shared" si="120"/>
        <v>0</v>
      </c>
      <c r="BG421" s="177">
        <f t="shared" si="121"/>
        <v>0</v>
      </c>
      <c r="BH421" s="177">
        <f t="shared" si="122"/>
        <v>0</v>
      </c>
      <c r="BI421" s="177">
        <f t="shared" si="123"/>
        <v>0</v>
      </c>
      <c r="BJ421" s="16" t="s">
        <v>151</v>
      </c>
      <c r="BK421" s="177">
        <f t="shared" si="124"/>
        <v>0</v>
      </c>
      <c r="BL421" s="16" t="s">
        <v>180</v>
      </c>
      <c r="BM421" s="176" t="s">
        <v>2962</v>
      </c>
    </row>
    <row r="422" spans="1:65" s="2" customFormat="1" ht="24.2" customHeight="1">
      <c r="A422" s="31"/>
      <c r="B422" s="129"/>
      <c r="C422" s="164" t="s">
        <v>2963</v>
      </c>
      <c r="D422" s="164" t="s">
        <v>176</v>
      </c>
      <c r="E422" s="165" t="s">
        <v>2964</v>
      </c>
      <c r="F422" s="166" t="s">
        <v>2965</v>
      </c>
      <c r="G422" s="167" t="s">
        <v>245</v>
      </c>
      <c r="H422" s="168">
        <v>96</v>
      </c>
      <c r="I422" s="169"/>
      <c r="J422" s="170">
        <f t="shared" si="115"/>
        <v>0</v>
      </c>
      <c r="K422" s="171"/>
      <c r="L422" s="32"/>
      <c r="M422" s="172" t="s">
        <v>1</v>
      </c>
      <c r="N422" s="173" t="s">
        <v>39</v>
      </c>
      <c r="O422" s="60"/>
      <c r="P422" s="174">
        <f t="shared" si="116"/>
        <v>0</v>
      </c>
      <c r="Q422" s="174">
        <v>0</v>
      </c>
      <c r="R422" s="174">
        <f t="shared" si="117"/>
        <v>0</v>
      </c>
      <c r="S422" s="174">
        <v>0</v>
      </c>
      <c r="T422" s="175">
        <f t="shared" si="118"/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76" t="s">
        <v>180</v>
      </c>
      <c r="AT422" s="176" t="s">
        <v>176</v>
      </c>
      <c r="AU422" s="176" t="s">
        <v>183</v>
      </c>
      <c r="AY422" s="16" t="s">
        <v>173</v>
      </c>
      <c r="BE422" s="177">
        <f t="shared" si="119"/>
        <v>0</v>
      </c>
      <c r="BF422" s="177">
        <f t="shared" si="120"/>
        <v>0</v>
      </c>
      <c r="BG422" s="177">
        <f t="shared" si="121"/>
        <v>0</v>
      </c>
      <c r="BH422" s="177">
        <f t="shared" si="122"/>
        <v>0</v>
      </c>
      <c r="BI422" s="177">
        <f t="shared" si="123"/>
        <v>0</v>
      </c>
      <c r="BJ422" s="16" t="s">
        <v>151</v>
      </c>
      <c r="BK422" s="177">
        <f t="shared" si="124"/>
        <v>0</v>
      </c>
      <c r="BL422" s="16" t="s">
        <v>180</v>
      </c>
      <c r="BM422" s="176" t="s">
        <v>2966</v>
      </c>
    </row>
    <row r="423" spans="1:65" s="12" customFormat="1" ht="20.85" customHeight="1">
      <c r="B423" s="151"/>
      <c r="D423" s="152" t="s">
        <v>72</v>
      </c>
      <c r="E423" s="162" t="s">
        <v>2967</v>
      </c>
      <c r="F423" s="162" t="s">
        <v>2968</v>
      </c>
      <c r="I423" s="154"/>
      <c r="J423" s="163">
        <f>BK423</f>
        <v>0</v>
      </c>
      <c r="L423" s="151"/>
      <c r="M423" s="156"/>
      <c r="N423" s="157"/>
      <c r="O423" s="157"/>
      <c r="P423" s="158">
        <f>SUM(P424:P443)</f>
        <v>0</v>
      </c>
      <c r="Q423" s="157"/>
      <c r="R423" s="158">
        <f>SUM(R424:R443)</f>
        <v>0</v>
      </c>
      <c r="S423" s="157"/>
      <c r="T423" s="159">
        <f>SUM(T424:T443)</f>
        <v>0</v>
      </c>
      <c r="AR423" s="152" t="s">
        <v>81</v>
      </c>
      <c r="AT423" s="160" t="s">
        <v>72</v>
      </c>
      <c r="AU423" s="160" t="s">
        <v>151</v>
      </c>
      <c r="AY423" s="152" t="s">
        <v>173</v>
      </c>
      <c r="BK423" s="161">
        <f>SUM(BK424:BK443)</f>
        <v>0</v>
      </c>
    </row>
    <row r="424" spans="1:65" s="2" customFormat="1" ht="24.2" customHeight="1">
      <c r="A424" s="31"/>
      <c r="B424" s="129"/>
      <c r="C424" s="164" t="s">
        <v>892</v>
      </c>
      <c r="D424" s="164" t="s">
        <v>176</v>
      </c>
      <c r="E424" s="165" t="s">
        <v>2969</v>
      </c>
      <c r="F424" s="166" t="s">
        <v>2970</v>
      </c>
      <c r="G424" s="167" t="s">
        <v>240</v>
      </c>
      <c r="H424" s="168">
        <v>1500</v>
      </c>
      <c r="I424" s="169"/>
      <c r="J424" s="170">
        <f t="shared" ref="J424:J443" si="125">ROUND(I424*H424,2)</f>
        <v>0</v>
      </c>
      <c r="K424" s="171"/>
      <c r="L424" s="32"/>
      <c r="M424" s="172" t="s">
        <v>1</v>
      </c>
      <c r="N424" s="173" t="s">
        <v>39</v>
      </c>
      <c r="O424" s="60"/>
      <c r="P424" s="174">
        <f t="shared" ref="P424:P443" si="126">O424*H424</f>
        <v>0</v>
      </c>
      <c r="Q424" s="174">
        <v>0</v>
      </c>
      <c r="R424" s="174">
        <f t="shared" ref="R424:R443" si="127">Q424*H424</f>
        <v>0</v>
      </c>
      <c r="S424" s="174">
        <v>0</v>
      </c>
      <c r="T424" s="175">
        <f t="shared" ref="T424:T443" si="128">S424*H424</f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76" t="s">
        <v>180</v>
      </c>
      <c r="AT424" s="176" t="s">
        <v>176</v>
      </c>
      <c r="AU424" s="176" t="s">
        <v>183</v>
      </c>
      <c r="AY424" s="16" t="s">
        <v>173</v>
      </c>
      <c r="BE424" s="177">
        <f t="shared" ref="BE424:BE443" si="129">IF(N424="základná",J424,0)</f>
        <v>0</v>
      </c>
      <c r="BF424" s="177">
        <f t="shared" ref="BF424:BF443" si="130">IF(N424="znížená",J424,0)</f>
        <v>0</v>
      </c>
      <c r="BG424" s="177">
        <f t="shared" ref="BG424:BG443" si="131">IF(N424="zákl. prenesená",J424,0)</f>
        <v>0</v>
      </c>
      <c r="BH424" s="177">
        <f t="shared" ref="BH424:BH443" si="132">IF(N424="zníž. prenesená",J424,0)</f>
        <v>0</v>
      </c>
      <c r="BI424" s="177">
        <f t="shared" ref="BI424:BI443" si="133">IF(N424="nulová",J424,0)</f>
        <v>0</v>
      </c>
      <c r="BJ424" s="16" t="s">
        <v>151</v>
      </c>
      <c r="BK424" s="177">
        <f t="shared" ref="BK424:BK443" si="134">ROUND(I424*H424,2)</f>
        <v>0</v>
      </c>
      <c r="BL424" s="16" t="s">
        <v>180</v>
      </c>
      <c r="BM424" s="176" t="s">
        <v>2971</v>
      </c>
    </row>
    <row r="425" spans="1:65" s="2" customFormat="1" ht="37.9" customHeight="1">
      <c r="A425" s="31"/>
      <c r="B425" s="129"/>
      <c r="C425" s="183" t="s">
        <v>2972</v>
      </c>
      <c r="D425" s="183" t="s">
        <v>407</v>
      </c>
      <c r="E425" s="184" t="s">
        <v>2973</v>
      </c>
      <c r="F425" s="185" t="s">
        <v>2974</v>
      </c>
      <c r="G425" s="186" t="s">
        <v>240</v>
      </c>
      <c r="H425" s="187">
        <v>1500</v>
      </c>
      <c r="I425" s="188"/>
      <c r="J425" s="189">
        <f t="shared" si="125"/>
        <v>0</v>
      </c>
      <c r="K425" s="190"/>
      <c r="L425" s="191"/>
      <c r="M425" s="192" t="s">
        <v>1</v>
      </c>
      <c r="N425" s="193" t="s">
        <v>39</v>
      </c>
      <c r="O425" s="60"/>
      <c r="P425" s="174">
        <f t="shared" si="126"/>
        <v>0</v>
      </c>
      <c r="Q425" s="174">
        <v>0</v>
      </c>
      <c r="R425" s="174">
        <f t="shared" si="127"/>
        <v>0</v>
      </c>
      <c r="S425" s="174">
        <v>0</v>
      </c>
      <c r="T425" s="175">
        <f t="shared" si="128"/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176" t="s">
        <v>190</v>
      </c>
      <c r="AT425" s="176" t="s">
        <v>407</v>
      </c>
      <c r="AU425" s="176" t="s">
        <v>183</v>
      </c>
      <c r="AY425" s="16" t="s">
        <v>173</v>
      </c>
      <c r="BE425" s="177">
        <f t="shared" si="129"/>
        <v>0</v>
      </c>
      <c r="BF425" s="177">
        <f t="shared" si="130"/>
        <v>0</v>
      </c>
      <c r="BG425" s="177">
        <f t="shared" si="131"/>
        <v>0</v>
      </c>
      <c r="BH425" s="177">
        <f t="shared" si="132"/>
        <v>0</v>
      </c>
      <c r="BI425" s="177">
        <f t="shared" si="133"/>
        <v>0</v>
      </c>
      <c r="BJ425" s="16" t="s">
        <v>151</v>
      </c>
      <c r="BK425" s="177">
        <f t="shared" si="134"/>
        <v>0</v>
      </c>
      <c r="BL425" s="16" t="s">
        <v>180</v>
      </c>
      <c r="BM425" s="176" t="s">
        <v>2975</v>
      </c>
    </row>
    <row r="426" spans="1:65" s="2" customFormat="1" ht="24.2" customHeight="1">
      <c r="A426" s="31"/>
      <c r="B426" s="129"/>
      <c r="C426" s="164" t="s">
        <v>896</v>
      </c>
      <c r="D426" s="164" t="s">
        <v>176</v>
      </c>
      <c r="E426" s="165" t="s">
        <v>2976</v>
      </c>
      <c r="F426" s="166" t="s">
        <v>2977</v>
      </c>
      <c r="G426" s="167" t="s">
        <v>240</v>
      </c>
      <c r="H426" s="168">
        <v>1000</v>
      </c>
      <c r="I426" s="169"/>
      <c r="J426" s="170">
        <f t="shared" si="125"/>
        <v>0</v>
      </c>
      <c r="K426" s="171"/>
      <c r="L426" s="32"/>
      <c r="M426" s="172" t="s">
        <v>1</v>
      </c>
      <c r="N426" s="173" t="s">
        <v>39</v>
      </c>
      <c r="O426" s="60"/>
      <c r="P426" s="174">
        <f t="shared" si="126"/>
        <v>0</v>
      </c>
      <c r="Q426" s="174">
        <v>0</v>
      </c>
      <c r="R426" s="174">
        <f t="shared" si="127"/>
        <v>0</v>
      </c>
      <c r="S426" s="174">
        <v>0</v>
      </c>
      <c r="T426" s="175">
        <f t="shared" si="128"/>
        <v>0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176" t="s">
        <v>180</v>
      </c>
      <c r="AT426" s="176" t="s">
        <v>176</v>
      </c>
      <c r="AU426" s="176" t="s">
        <v>183</v>
      </c>
      <c r="AY426" s="16" t="s">
        <v>173</v>
      </c>
      <c r="BE426" s="177">
        <f t="shared" si="129"/>
        <v>0</v>
      </c>
      <c r="BF426" s="177">
        <f t="shared" si="130"/>
        <v>0</v>
      </c>
      <c r="BG426" s="177">
        <f t="shared" si="131"/>
        <v>0</v>
      </c>
      <c r="BH426" s="177">
        <f t="shared" si="132"/>
        <v>0</v>
      </c>
      <c r="BI426" s="177">
        <f t="shared" si="133"/>
        <v>0</v>
      </c>
      <c r="BJ426" s="16" t="s">
        <v>151</v>
      </c>
      <c r="BK426" s="177">
        <f t="shared" si="134"/>
        <v>0</v>
      </c>
      <c r="BL426" s="16" t="s">
        <v>180</v>
      </c>
      <c r="BM426" s="176" t="s">
        <v>2978</v>
      </c>
    </row>
    <row r="427" spans="1:65" s="2" customFormat="1" ht="24.2" customHeight="1">
      <c r="A427" s="31"/>
      <c r="B427" s="129"/>
      <c r="C427" s="183" t="s">
        <v>2979</v>
      </c>
      <c r="D427" s="183" t="s">
        <v>407</v>
      </c>
      <c r="E427" s="184" t="s">
        <v>2980</v>
      </c>
      <c r="F427" s="185" t="s">
        <v>2981</v>
      </c>
      <c r="G427" s="186" t="s">
        <v>245</v>
      </c>
      <c r="H427" s="187">
        <v>10</v>
      </c>
      <c r="I427" s="188"/>
      <c r="J427" s="189">
        <f t="shared" si="125"/>
        <v>0</v>
      </c>
      <c r="K427" s="190"/>
      <c r="L427" s="191"/>
      <c r="M427" s="192" t="s">
        <v>1</v>
      </c>
      <c r="N427" s="193" t="s">
        <v>39</v>
      </c>
      <c r="O427" s="60"/>
      <c r="P427" s="174">
        <f t="shared" si="126"/>
        <v>0</v>
      </c>
      <c r="Q427" s="174">
        <v>0</v>
      </c>
      <c r="R427" s="174">
        <f t="shared" si="127"/>
        <v>0</v>
      </c>
      <c r="S427" s="174">
        <v>0</v>
      </c>
      <c r="T427" s="175">
        <f t="shared" si="128"/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76" t="s">
        <v>190</v>
      </c>
      <c r="AT427" s="176" t="s">
        <v>407</v>
      </c>
      <c r="AU427" s="176" t="s">
        <v>183</v>
      </c>
      <c r="AY427" s="16" t="s">
        <v>173</v>
      </c>
      <c r="BE427" s="177">
        <f t="shared" si="129"/>
        <v>0</v>
      </c>
      <c r="BF427" s="177">
        <f t="shared" si="130"/>
        <v>0</v>
      </c>
      <c r="BG427" s="177">
        <f t="shared" si="131"/>
        <v>0</v>
      </c>
      <c r="BH427" s="177">
        <f t="shared" si="132"/>
        <v>0</v>
      </c>
      <c r="BI427" s="177">
        <f t="shared" si="133"/>
        <v>0</v>
      </c>
      <c r="BJ427" s="16" t="s">
        <v>151</v>
      </c>
      <c r="BK427" s="177">
        <f t="shared" si="134"/>
        <v>0</v>
      </c>
      <c r="BL427" s="16" t="s">
        <v>180</v>
      </c>
      <c r="BM427" s="176" t="s">
        <v>2982</v>
      </c>
    </row>
    <row r="428" spans="1:65" s="2" customFormat="1" ht="37.9" customHeight="1">
      <c r="A428" s="31"/>
      <c r="B428" s="129"/>
      <c r="C428" s="183" t="s">
        <v>903</v>
      </c>
      <c r="D428" s="183" t="s">
        <v>407</v>
      </c>
      <c r="E428" s="184" t="s">
        <v>2983</v>
      </c>
      <c r="F428" s="185" t="s">
        <v>2984</v>
      </c>
      <c r="G428" s="186" t="s">
        <v>240</v>
      </c>
      <c r="H428" s="187">
        <v>1000</v>
      </c>
      <c r="I428" s="188"/>
      <c r="J428" s="189">
        <f t="shared" si="125"/>
        <v>0</v>
      </c>
      <c r="K428" s="190"/>
      <c r="L428" s="191"/>
      <c r="M428" s="192" t="s">
        <v>1</v>
      </c>
      <c r="N428" s="193" t="s">
        <v>39</v>
      </c>
      <c r="O428" s="60"/>
      <c r="P428" s="174">
        <f t="shared" si="126"/>
        <v>0</v>
      </c>
      <c r="Q428" s="174">
        <v>0</v>
      </c>
      <c r="R428" s="174">
        <f t="shared" si="127"/>
        <v>0</v>
      </c>
      <c r="S428" s="174">
        <v>0</v>
      </c>
      <c r="T428" s="175">
        <f t="shared" si="128"/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76" t="s">
        <v>190</v>
      </c>
      <c r="AT428" s="176" t="s">
        <v>407</v>
      </c>
      <c r="AU428" s="176" t="s">
        <v>183</v>
      </c>
      <c r="AY428" s="16" t="s">
        <v>173</v>
      </c>
      <c r="BE428" s="177">
        <f t="shared" si="129"/>
        <v>0</v>
      </c>
      <c r="BF428" s="177">
        <f t="shared" si="130"/>
        <v>0</v>
      </c>
      <c r="BG428" s="177">
        <f t="shared" si="131"/>
        <v>0</v>
      </c>
      <c r="BH428" s="177">
        <f t="shared" si="132"/>
        <v>0</v>
      </c>
      <c r="BI428" s="177">
        <f t="shared" si="133"/>
        <v>0</v>
      </c>
      <c r="BJ428" s="16" t="s">
        <v>151</v>
      </c>
      <c r="BK428" s="177">
        <f t="shared" si="134"/>
        <v>0</v>
      </c>
      <c r="BL428" s="16" t="s">
        <v>180</v>
      </c>
      <c r="BM428" s="176" t="s">
        <v>2985</v>
      </c>
    </row>
    <row r="429" spans="1:65" s="2" customFormat="1" ht="24.2" customHeight="1">
      <c r="A429" s="31"/>
      <c r="B429" s="129"/>
      <c r="C429" s="164" t="s">
        <v>2986</v>
      </c>
      <c r="D429" s="164" t="s">
        <v>176</v>
      </c>
      <c r="E429" s="165" t="s">
        <v>2987</v>
      </c>
      <c r="F429" s="166" t="s">
        <v>2988</v>
      </c>
      <c r="G429" s="167" t="s">
        <v>240</v>
      </c>
      <c r="H429" s="168">
        <v>500</v>
      </c>
      <c r="I429" s="169"/>
      <c r="J429" s="170">
        <f t="shared" si="125"/>
        <v>0</v>
      </c>
      <c r="K429" s="171"/>
      <c r="L429" s="32"/>
      <c r="M429" s="172" t="s">
        <v>1</v>
      </c>
      <c r="N429" s="173" t="s">
        <v>39</v>
      </c>
      <c r="O429" s="60"/>
      <c r="P429" s="174">
        <f t="shared" si="126"/>
        <v>0</v>
      </c>
      <c r="Q429" s="174">
        <v>0</v>
      </c>
      <c r="R429" s="174">
        <f t="shared" si="127"/>
        <v>0</v>
      </c>
      <c r="S429" s="174">
        <v>0</v>
      </c>
      <c r="T429" s="175">
        <f t="shared" si="128"/>
        <v>0</v>
      </c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R429" s="176" t="s">
        <v>180</v>
      </c>
      <c r="AT429" s="176" t="s">
        <v>176</v>
      </c>
      <c r="AU429" s="176" t="s">
        <v>183</v>
      </c>
      <c r="AY429" s="16" t="s">
        <v>173</v>
      </c>
      <c r="BE429" s="177">
        <f t="shared" si="129"/>
        <v>0</v>
      </c>
      <c r="BF429" s="177">
        <f t="shared" si="130"/>
        <v>0</v>
      </c>
      <c r="BG429" s="177">
        <f t="shared" si="131"/>
        <v>0</v>
      </c>
      <c r="BH429" s="177">
        <f t="shared" si="132"/>
        <v>0</v>
      </c>
      <c r="BI429" s="177">
        <f t="shared" si="133"/>
        <v>0</v>
      </c>
      <c r="BJ429" s="16" t="s">
        <v>151</v>
      </c>
      <c r="BK429" s="177">
        <f t="shared" si="134"/>
        <v>0</v>
      </c>
      <c r="BL429" s="16" t="s">
        <v>180</v>
      </c>
      <c r="BM429" s="176" t="s">
        <v>2989</v>
      </c>
    </row>
    <row r="430" spans="1:65" s="2" customFormat="1" ht="24.2" customHeight="1">
      <c r="A430" s="31"/>
      <c r="B430" s="129"/>
      <c r="C430" s="183" t="s">
        <v>953</v>
      </c>
      <c r="D430" s="183" t="s">
        <v>407</v>
      </c>
      <c r="E430" s="184" t="s">
        <v>2990</v>
      </c>
      <c r="F430" s="185" t="s">
        <v>2991</v>
      </c>
      <c r="G430" s="186" t="s">
        <v>240</v>
      </c>
      <c r="H430" s="187">
        <v>500</v>
      </c>
      <c r="I430" s="188"/>
      <c r="J430" s="189">
        <f t="shared" si="125"/>
        <v>0</v>
      </c>
      <c r="K430" s="190"/>
      <c r="L430" s="191"/>
      <c r="M430" s="192" t="s">
        <v>1</v>
      </c>
      <c r="N430" s="193" t="s">
        <v>39</v>
      </c>
      <c r="O430" s="60"/>
      <c r="P430" s="174">
        <f t="shared" si="126"/>
        <v>0</v>
      </c>
      <c r="Q430" s="174">
        <v>0</v>
      </c>
      <c r="R430" s="174">
        <f t="shared" si="127"/>
        <v>0</v>
      </c>
      <c r="S430" s="174">
        <v>0</v>
      </c>
      <c r="T430" s="175">
        <f t="shared" si="128"/>
        <v>0</v>
      </c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R430" s="176" t="s">
        <v>190</v>
      </c>
      <c r="AT430" s="176" t="s">
        <v>407</v>
      </c>
      <c r="AU430" s="176" t="s">
        <v>183</v>
      </c>
      <c r="AY430" s="16" t="s">
        <v>173</v>
      </c>
      <c r="BE430" s="177">
        <f t="shared" si="129"/>
        <v>0</v>
      </c>
      <c r="BF430" s="177">
        <f t="shared" si="130"/>
        <v>0</v>
      </c>
      <c r="BG430" s="177">
        <f t="shared" si="131"/>
        <v>0</v>
      </c>
      <c r="BH430" s="177">
        <f t="shared" si="132"/>
        <v>0</v>
      </c>
      <c r="BI430" s="177">
        <f t="shared" si="133"/>
        <v>0</v>
      </c>
      <c r="BJ430" s="16" t="s">
        <v>151</v>
      </c>
      <c r="BK430" s="177">
        <f t="shared" si="134"/>
        <v>0</v>
      </c>
      <c r="BL430" s="16" t="s">
        <v>180</v>
      </c>
      <c r="BM430" s="176" t="s">
        <v>2992</v>
      </c>
    </row>
    <row r="431" spans="1:65" s="2" customFormat="1" ht="49.15" customHeight="1">
      <c r="A431" s="31"/>
      <c r="B431" s="129"/>
      <c r="C431" s="164" t="s">
        <v>2993</v>
      </c>
      <c r="D431" s="164" t="s">
        <v>176</v>
      </c>
      <c r="E431" s="165" t="s">
        <v>2994</v>
      </c>
      <c r="F431" s="166" t="s">
        <v>2995</v>
      </c>
      <c r="G431" s="167" t="s">
        <v>240</v>
      </c>
      <c r="H431" s="168">
        <v>90</v>
      </c>
      <c r="I431" s="169"/>
      <c r="J431" s="170">
        <f t="shared" si="125"/>
        <v>0</v>
      </c>
      <c r="K431" s="171"/>
      <c r="L431" s="32"/>
      <c r="M431" s="172" t="s">
        <v>1</v>
      </c>
      <c r="N431" s="173" t="s">
        <v>39</v>
      </c>
      <c r="O431" s="60"/>
      <c r="P431" s="174">
        <f t="shared" si="126"/>
        <v>0</v>
      </c>
      <c r="Q431" s="174">
        <v>0</v>
      </c>
      <c r="R431" s="174">
        <f t="shared" si="127"/>
        <v>0</v>
      </c>
      <c r="S431" s="174">
        <v>0</v>
      </c>
      <c r="T431" s="175">
        <f t="shared" si="128"/>
        <v>0</v>
      </c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R431" s="176" t="s">
        <v>180</v>
      </c>
      <c r="AT431" s="176" t="s">
        <v>176</v>
      </c>
      <c r="AU431" s="176" t="s">
        <v>183</v>
      </c>
      <c r="AY431" s="16" t="s">
        <v>173</v>
      </c>
      <c r="BE431" s="177">
        <f t="shared" si="129"/>
        <v>0</v>
      </c>
      <c r="BF431" s="177">
        <f t="shared" si="130"/>
        <v>0</v>
      </c>
      <c r="BG431" s="177">
        <f t="shared" si="131"/>
        <v>0</v>
      </c>
      <c r="BH431" s="177">
        <f t="shared" si="132"/>
        <v>0</v>
      </c>
      <c r="BI431" s="177">
        <f t="shared" si="133"/>
        <v>0</v>
      </c>
      <c r="BJ431" s="16" t="s">
        <v>151</v>
      </c>
      <c r="BK431" s="177">
        <f t="shared" si="134"/>
        <v>0</v>
      </c>
      <c r="BL431" s="16" t="s">
        <v>180</v>
      </c>
      <c r="BM431" s="176" t="s">
        <v>2996</v>
      </c>
    </row>
    <row r="432" spans="1:65" s="2" customFormat="1" ht="21.75" customHeight="1">
      <c r="A432" s="31"/>
      <c r="B432" s="129"/>
      <c r="C432" s="183" t="s">
        <v>956</v>
      </c>
      <c r="D432" s="183" t="s">
        <v>407</v>
      </c>
      <c r="E432" s="184" t="s">
        <v>2997</v>
      </c>
      <c r="F432" s="185" t="s">
        <v>2998</v>
      </c>
      <c r="G432" s="186" t="s">
        <v>240</v>
      </c>
      <c r="H432" s="187">
        <v>90</v>
      </c>
      <c r="I432" s="188"/>
      <c r="J432" s="189">
        <f t="shared" si="125"/>
        <v>0</v>
      </c>
      <c r="K432" s="190"/>
      <c r="L432" s="191"/>
      <c r="M432" s="192" t="s">
        <v>1</v>
      </c>
      <c r="N432" s="193" t="s">
        <v>39</v>
      </c>
      <c r="O432" s="60"/>
      <c r="P432" s="174">
        <f t="shared" si="126"/>
        <v>0</v>
      </c>
      <c r="Q432" s="174">
        <v>0</v>
      </c>
      <c r="R432" s="174">
        <f t="shared" si="127"/>
        <v>0</v>
      </c>
      <c r="S432" s="174">
        <v>0</v>
      </c>
      <c r="T432" s="175">
        <f t="shared" si="128"/>
        <v>0</v>
      </c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R432" s="176" t="s">
        <v>190</v>
      </c>
      <c r="AT432" s="176" t="s">
        <v>407</v>
      </c>
      <c r="AU432" s="176" t="s">
        <v>183</v>
      </c>
      <c r="AY432" s="16" t="s">
        <v>173</v>
      </c>
      <c r="BE432" s="177">
        <f t="shared" si="129"/>
        <v>0</v>
      </c>
      <c r="BF432" s="177">
        <f t="shared" si="130"/>
        <v>0</v>
      </c>
      <c r="BG432" s="177">
        <f t="shared" si="131"/>
        <v>0</v>
      </c>
      <c r="BH432" s="177">
        <f t="shared" si="132"/>
        <v>0</v>
      </c>
      <c r="BI432" s="177">
        <f t="shared" si="133"/>
        <v>0</v>
      </c>
      <c r="BJ432" s="16" t="s">
        <v>151</v>
      </c>
      <c r="BK432" s="177">
        <f t="shared" si="134"/>
        <v>0</v>
      </c>
      <c r="BL432" s="16" t="s">
        <v>180</v>
      </c>
      <c r="BM432" s="176" t="s">
        <v>2999</v>
      </c>
    </row>
    <row r="433" spans="1:65" s="2" customFormat="1" ht="24.2" customHeight="1">
      <c r="A433" s="31"/>
      <c r="B433" s="129"/>
      <c r="C433" s="183" t="s">
        <v>3000</v>
      </c>
      <c r="D433" s="183" t="s">
        <v>407</v>
      </c>
      <c r="E433" s="184" t="s">
        <v>3001</v>
      </c>
      <c r="F433" s="185" t="s">
        <v>3002</v>
      </c>
      <c r="G433" s="186" t="s">
        <v>240</v>
      </c>
      <c r="H433" s="187">
        <v>90</v>
      </c>
      <c r="I433" s="188"/>
      <c r="J433" s="189">
        <f t="shared" si="125"/>
        <v>0</v>
      </c>
      <c r="K433" s="190"/>
      <c r="L433" s="191"/>
      <c r="M433" s="192" t="s">
        <v>1</v>
      </c>
      <c r="N433" s="193" t="s">
        <v>39</v>
      </c>
      <c r="O433" s="60"/>
      <c r="P433" s="174">
        <f t="shared" si="126"/>
        <v>0</v>
      </c>
      <c r="Q433" s="174">
        <v>0</v>
      </c>
      <c r="R433" s="174">
        <f t="shared" si="127"/>
        <v>0</v>
      </c>
      <c r="S433" s="174">
        <v>0</v>
      </c>
      <c r="T433" s="175">
        <f t="shared" si="128"/>
        <v>0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R433" s="176" t="s">
        <v>190</v>
      </c>
      <c r="AT433" s="176" t="s">
        <v>407</v>
      </c>
      <c r="AU433" s="176" t="s">
        <v>183</v>
      </c>
      <c r="AY433" s="16" t="s">
        <v>173</v>
      </c>
      <c r="BE433" s="177">
        <f t="shared" si="129"/>
        <v>0</v>
      </c>
      <c r="BF433" s="177">
        <f t="shared" si="130"/>
        <v>0</v>
      </c>
      <c r="BG433" s="177">
        <f t="shared" si="131"/>
        <v>0</v>
      </c>
      <c r="BH433" s="177">
        <f t="shared" si="132"/>
        <v>0</v>
      </c>
      <c r="BI433" s="177">
        <f t="shared" si="133"/>
        <v>0</v>
      </c>
      <c r="BJ433" s="16" t="s">
        <v>151</v>
      </c>
      <c r="BK433" s="177">
        <f t="shared" si="134"/>
        <v>0</v>
      </c>
      <c r="BL433" s="16" t="s">
        <v>180</v>
      </c>
      <c r="BM433" s="176" t="s">
        <v>3003</v>
      </c>
    </row>
    <row r="434" spans="1:65" s="2" customFormat="1" ht="16.5" customHeight="1">
      <c r="A434" s="31"/>
      <c r="B434" s="129"/>
      <c r="C434" s="183" t="s">
        <v>960</v>
      </c>
      <c r="D434" s="183" t="s">
        <v>407</v>
      </c>
      <c r="E434" s="184" t="s">
        <v>3004</v>
      </c>
      <c r="F434" s="185" t="s">
        <v>3005</v>
      </c>
      <c r="G434" s="186" t="s">
        <v>3006</v>
      </c>
      <c r="H434" s="187">
        <v>1</v>
      </c>
      <c r="I434" s="188"/>
      <c r="J434" s="189">
        <f t="shared" si="125"/>
        <v>0</v>
      </c>
      <c r="K434" s="190"/>
      <c r="L434" s="191"/>
      <c r="M434" s="192" t="s">
        <v>1</v>
      </c>
      <c r="N434" s="193" t="s">
        <v>39</v>
      </c>
      <c r="O434" s="60"/>
      <c r="P434" s="174">
        <f t="shared" si="126"/>
        <v>0</v>
      </c>
      <c r="Q434" s="174">
        <v>0</v>
      </c>
      <c r="R434" s="174">
        <f t="shared" si="127"/>
        <v>0</v>
      </c>
      <c r="S434" s="174">
        <v>0</v>
      </c>
      <c r="T434" s="175">
        <f t="shared" si="128"/>
        <v>0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76" t="s">
        <v>190</v>
      </c>
      <c r="AT434" s="176" t="s">
        <v>407</v>
      </c>
      <c r="AU434" s="176" t="s">
        <v>183</v>
      </c>
      <c r="AY434" s="16" t="s">
        <v>173</v>
      </c>
      <c r="BE434" s="177">
        <f t="shared" si="129"/>
        <v>0</v>
      </c>
      <c r="BF434" s="177">
        <f t="shared" si="130"/>
        <v>0</v>
      </c>
      <c r="BG434" s="177">
        <f t="shared" si="131"/>
        <v>0</v>
      </c>
      <c r="BH434" s="177">
        <f t="shared" si="132"/>
        <v>0</v>
      </c>
      <c r="BI434" s="177">
        <f t="shared" si="133"/>
        <v>0</v>
      </c>
      <c r="BJ434" s="16" t="s">
        <v>151</v>
      </c>
      <c r="BK434" s="177">
        <f t="shared" si="134"/>
        <v>0</v>
      </c>
      <c r="BL434" s="16" t="s">
        <v>180</v>
      </c>
      <c r="BM434" s="176" t="s">
        <v>3007</v>
      </c>
    </row>
    <row r="435" spans="1:65" s="2" customFormat="1" ht="24.2" customHeight="1">
      <c r="A435" s="31"/>
      <c r="B435" s="129"/>
      <c r="C435" s="164" t="s">
        <v>3008</v>
      </c>
      <c r="D435" s="164" t="s">
        <v>176</v>
      </c>
      <c r="E435" s="165" t="s">
        <v>3009</v>
      </c>
      <c r="F435" s="166" t="s">
        <v>3010</v>
      </c>
      <c r="G435" s="167" t="s">
        <v>240</v>
      </c>
      <c r="H435" s="168">
        <v>100</v>
      </c>
      <c r="I435" s="169"/>
      <c r="J435" s="170">
        <f t="shared" si="125"/>
        <v>0</v>
      </c>
      <c r="K435" s="171"/>
      <c r="L435" s="32"/>
      <c r="M435" s="172" t="s">
        <v>1</v>
      </c>
      <c r="N435" s="173" t="s">
        <v>39</v>
      </c>
      <c r="O435" s="60"/>
      <c r="P435" s="174">
        <f t="shared" si="126"/>
        <v>0</v>
      </c>
      <c r="Q435" s="174">
        <v>0</v>
      </c>
      <c r="R435" s="174">
        <f t="shared" si="127"/>
        <v>0</v>
      </c>
      <c r="S435" s="174">
        <v>0</v>
      </c>
      <c r="T435" s="175">
        <f t="shared" si="128"/>
        <v>0</v>
      </c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R435" s="176" t="s">
        <v>180</v>
      </c>
      <c r="AT435" s="176" t="s">
        <v>176</v>
      </c>
      <c r="AU435" s="176" t="s">
        <v>183</v>
      </c>
      <c r="AY435" s="16" t="s">
        <v>173</v>
      </c>
      <c r="BE435" s="177">
        <f t="shared" si="129"/>
        <v>0</v>
      </c>
      <c r="BF435" s="177">
        <f t="shared" si="130"/>
        <v>0</v>
      </c>
      <c r="BG435" s="177">
        <f t="shared" si="131"/>
        <v>0</v>
      </c>
      <c r="BH435" s="177">
        <f t="shared" si="132"/>
        <v>0</v>
      </c>
      <c r="BI435" s="177">
        <f t="shared" si="133"/>
        <v>0</v>
      </c>
      <c r="BJ435" s="16" t="s">
        <v>151</v>
      </c>
      <c r="BK435" s="177">
        <f t="shared" si="134"/>
        <v>0</v>
      </c>
      <c r="BL435" s="16" t="s">
        <v>180</v>
      </c>
      <c r="BM435" s="176" t="s">
        <v>3011</v>
      </c>
    </row>
    <row r="436" spans="1:65" s="2" customFormat="1" ht="16.5" customHeight="1">
      <c r="A436" s="31"/>
      <c r="B436" s="129"/>
      <c r="C436" s="183" t="s">
        <v>964</v>
      </c>
      <c r="D436" s="183" t="s">
        <v>407</v>
      </c>
      <c r="E436" s="184" t="s">
        <v>3012</v>
      </c>
      <c r="F436" s="185" t="s">
        <v>3013</v>
      </c>
      <c r="G436" s="186" t="s">
        <v>240</v>
      </c>
      <c r="H436" s="187">
        <v>100</v>
      </c>
      <c r="I436" s="188"/>
      <c r="J436" s="189">
        <f t="shared" si="125"/>
        <v>0</v>
      </c>
      <c r="K436" s="190"/>
      <c r="L436" s="191"/>
      <c r="M436" s="192" t="s">
        <v>1</v>
      </c>
      <c r="N436" s="193" t="s">
        <v>39</v>
      </c>
      <c r="O436" s="60"/>
      <c r="P436" s="174">
        <f t="shared" si="126"/>
        <v>0</v>
      </c>
      <c r="Q436" s="174">
        <v>0</v>
      </c>
      <c r="R436" s="174">
        <f t="shared" si="127"/>
        <v>0</v>
      </c>
      <c r="S436" s="174">
        <v>0</v>
      </c>
      <c r="T436" s="175">
        <f t="shared" si="128"/>
        <v>0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76" t="s">
        <v>190</v>
      </c>
      <c r="AT436" s="176" t="s">
        <v>407</v>
      </c>
      <c r="AU436" s="176" t="s">
        <v>183</v>
      </c>
      <c r="AY436" s="16" t="s">
        <v>173</v>
      </c>
      <c r="BE436" s="177">
        <f t="shared" si="129"/>
        <v>0</v>
      </c>
      <c r="BF436" s="177">
        <f t="shared" si="130"/>
        <v>0</v>
      </c>
      <c r="BG436" s="177">
        <f t="shared" si="131"/>
        <v>0</v>
      </c>
      <c r="BH436" s="177">
        <f t="shared" si="132"/>
        <v>0</v>
      </c>
      <c r="BI436" s="177">
        <f t="shared" si="133"/>
        <v>0</v>
      </c>
      <c r="BJ436" s="16" t="s">
        <v>151</v>
      </c>
      <c r="BK436" s="177">
        <f t="shared" si="134"/>
        <v>0</v>
      </c>
      <c r="BL436" s="16" t="s">
        <v>180</v>
      </c>
      <c r="BM436" s="176" t="s">
        <v>3014</v>
      </c>
    </row>
    <row r="437" spans="1:65" s="2" customFormat="1" ht="16.5" customHeight="1">
      <c r="A437" s="31"/>
      <c r="B437" s="129"/>
      <c r="C437" s="183" t="s">
        <v>3015</v>
      </c>
      <c r="D437" s="183" t="s">
        <v>407</v>
      </c>
      <c r="E437" s="184" t="s">
        <v>3016</v>
      </c>
      <c r="F437" s="185" t="s">
        <v>3017</v>
      </c>
      <c r="G437" s="186" t="s">
        <v>240</v>
      </c>
      <c r="H437" s="187">
        <v>100</v>
      </c>
      <c r="I437" s="188"/>
      <c r="J437" s="189">
        <f t="shared" si="125"/>
        <v>0</v>
      </c>
      <c r="K437" s="190"/>
      <c r="L437" s="191"/>
      <c r="M437" s="192" t="s">
        <v>1</v>
      </c>
      <c r="N437" s="193" t="s">
        <v>39</v>
      </c>
      <c r="O437" s="60"/>
      <c r="P437" s="174">
        <f t="shared" si="126"/>
        <v>0</v>
      </c>
      <c r="Q437" s="174">
        <v>0</v>
      </c>
      <c r="R437" s="174">
        <f t="shared" si="127"/>
        <v>0</v>
      </c>
      <c r="S437" s="174">
        <v>0</v>
      </c>
      <c r="T437" s="175">
        <f t="shared" si="128"/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76" t="s">
        <v>190</v>
      </c>
      <c r="AT437" s="176" t="s">
        <v>407</v>
      </c>
      <c r="AU437" s="176" t="s">
        <v>183</v>
      </c>
      <c r="AY437" s="16" t="s">
        <v>173</v>
      </c>
      <c r="BE437" s="177">
        <f t="shared" si="129"/>
        <v>0</v>
      </c>
      <c r="BF437" s="177">
        <f t="shared" si="130"/>
        <v>0</v>
      </c>
      <c r="BG437" s="177">
        <f t="shared" si="131"/>
        <v>0</v>
      </c>
      <c r="BH437" s="177">
        <f t="shared" si="132"/>
        <v>0</v>
      </c>
      <c r="BI437" s="177">
        <f t="shared" si="133"/>
        <v>0</v>
      </c>
      <c r="BJ437" s="16" t="s">
        <v>151</v>
      </c>
      <c r="BK437" s="177">
        <f t="shared" si="134"/>
        <v>0</v>
      </c>
      <c r="BL437" s="16" t="s">
        <v>180</v>
      </c>
      <c r="BM437" s="176" t="s">
        <v>3018</v>
      </c>
    </row>
    <row r="438" spans="1:65" s="2" customFormat="1" ht="37.9" customHeight="1">
      <c r="A438" s="31"/>
      <c r="B438" s="129"/>
      <c r="C438" s="164" t="s">
        <v>968</v>
      </c>
      <c r="D438" s="164" t="s">
        <v>176</v>
      </c>
      <c r="E438" s="165" t="s">
        <v>3019</v>
      </c>
      <c r="F438" s="166" t="s">
        <v>3020</v>
      </c>
      <c r="G438" s="167" t="s">
        <v>1442</v>
      </c>
      <c r="H438" s="168">
        <v>2000</v>
      </c>
      <c r="I438" s="169"/>
      <c r="J438" s="170">
        <f t="shared" si="125"/>
        <v>0</v>
      </c>
      <c r="K438" s="171"/>
      <c r="L438" s="32"/>
      <c r="M438" s="172" t="s">
        <v>1</v>
      </c>
      <c r="N438" s="173" t="s">
        <v>39</v>
      </c>
      <c r="O438" s="60"/>
      <c r="P438" s="174">
        <f t="shared" si="126"/>
        <v>0</v>
      </c>
      <c r="Q438" s="174">
        <v>0</v>
      </c>
      <c r="R438" s="174">
        <f t="shared" si="127"/>
        <v>0</v>
      </c>
      <c r="S438" s="174">
        <v>0</v>
      </c>
      <c r="T438" s="175">
        <f t="shared" si="128"/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76" t="s">
        <v>180</v>
      </c>
      <c r="AT438" s="176" t="s">
        <v>176</v>
      </c>
      <c r="AU438" s="176" t="s">
        <v>183</v>
      </c>
      <c r="AY438" s="16" t="s">
        <v>173</v>
      </c>
      <c r="BE438" s="177">
        <f t="shared" si="129"/>
        <v>0</v>
      </c>
      <c r="BF438" s="177">
        <f t="shared" si="130"/>
        <v>0</v>
      </c>
      <c r="BG438" s="177">
        <f t="shared" si="131"/>
        <v>0</v>
      </c>
      <c r="BH438" s="177">
        <f t="shared" si="132"/>
        <v>0</v>
      </c>
      <c r="BI438" s="177">
        <f t="shared" si="133"/>
        <v>0</v>
      </c>
      <c r="BJ438" s="16" t="s">
        <v>151</v>
      </c>
      <c r="BK438" s="177">
        <f t="shared" si="134"/>
        <v>0</v>
      </c>
      <c r="BL438" s="16" t="s">
        <v>180</v>
      </c>
      <c r="BM438" s="176" t="s">
        <v>3021</v>
      </c>
    </row>
    <row r="439" spans="1:65" s="2" customFormat="1" ht="16.5" customHeight="1">
      <c r="A439" s="31"/>
      <c r="B439" s="129"/>
      <c r="C439" s="183" t="s">
        <v>3022</v>
      </c>
      <c r="D439" s="183" t="s">
        <v>407</v>
      </c>
      <c r="E439" s="184" t="s">
        <v>3023</v>
      </c>
      <c r="F439" s="185" t="s">
        <v>3024</v>
      </c>
      <c r="G439" s="186" t="s">
        <v>1442</v>
      </c>
      <c r="H439" s="187">
        <v>2000</v>
      </c>
      <c r="I439" s="188"/>
      <c r="J439" s="189">
        <f t="shared" si="125"/>
        <v>0</v>
      </c>
      <c r="K439" s="190"/>
      <c r="L439" s="191"/>
      <c r="M439" s="192" t="s">
        <v>1</v>
      </c>
      <c r="N439" s="193" t="s">
        <v>39</v>
      </c>
      <c r="O439" s="60"/>
      <c r="P439" s="174">
        <f t="shared" si="126"/>
        <v>0</v>
      </c>
      <c r="Q439" s="174">
        <v>0</v>
      </c>
      <c r="R439" s="174">
        <f t="shared" si="127"/>
        <v>0</v>
      </c>
      <c r="S439" s="174">
        <v>0</v>
      </c>
      <c r="T439" s="175">
        <f t="shared" si="128"/>
        <v>0</v>
      </c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R439" s="176" t="s">
        <v>190</v>
      </c>
      <c r="AT439" s="176" t="s">
        <v>407</v>
      </c>
      <c r="AU439" s="176" t="s">
        <v>183</v>
      </c>
      <c r="AY439" s="16" t="s">
        <v>173</v>
      </c>
      <c r="BE439" s="177">
        <f t="shared" si="129"/>
        <v>0</v>
      </c>
      <c r="BF439" s="177">
        <f t="shared" si="130"/>
        <v>0</v>
      </c>
      <c r="BG439" s="177">
        <f t="shared" si="131"/>
        <v>0</v>
      </c>
      <c r="BH439" s="177">
        <f t="shared" si="132"/>
        <v>0</v>
      </c>
      <c r="BI439" s="177">
        <f t="shared" si="133"/>
        <v>0</v>
      </c>
      <c r="BJ439" s="16" t="s">
        <v>151</v>
      </c>
      <c r="BK439" s="177">
        <f t="shared" si="134"/>
        <v>0</v>
      </c>
      <c r="BL439" s="16" t="s">
        <v>180</v>
      </c>
      <c r="BM439" s="176" t="s">
        <v>3025</v>
      </c>
    </row>
    <row r="440" spans="1:65" s="2" customFormat="1" ht="16.5" customHeight="1">
      <c r="A440" s="31"/>
      <c r="B440" s="129"/>
      <c r="C440" s="183" t="s">
        <v>971</v>
      </c>
      <c r="D440" s="183" t="s">
        <v>407</v>
      </c>
      <c r="E440" s="184" t="s">
        <v>3026</v>
      </c>
      <c r="F440" s="185" t="s">
        <v>3027</v>
      </c>
      <c r="G440" s="186" t="s">
        <v>245</v>
      </c>
      <c r="H440" s="187">
        <v>500</v>
      </c>
      <c r="I440" s="188"/>
      <c r="J440" s="189">
        <f t="shared" si="125"/>
        <v>0</v>
      </c>
      <c r="K440" s="190"/>
      <c r="L440" s="191"/>
      <c r="M440" s="192" t="s">
        <v>1</v>
      </c>
      <c r="N440" s="193" t="s">
        <v>39</v>
      </c>
      <c r="O440" s="60"/>
      <c r="P440" s="174">
        <f t="shared" si="126"/>
        <v>0</v>
      </c>
      <c r="Q440" s="174">
        <v>0</v>
      </c>
      <c r="R440" s="174">
        <f t="shared" si="127"/>
        <v>0</v>
      </c>
      <c r="S440" s="174">
        <v>0</v>
      </c>
      <c r="T440" s="175">
        <f t="shared" si="128"/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76" t="s">
        <v>190</v>
      </c>
      <c r="AT440" s="176" t="s">
        <v>407</v>
      </c>
      <c r="AU440" s="176" t="s">
        <v>183</v>
      </c>
      <c r="AY440" s="16" t="s">
        <v>173</v>
      </c>
      <c r="BE440" s="177">
        <f t="shared" si="129"/>
        <v>0</v>
      </c>
      <c r="BF440" s="177">
        <f t="shared" si="130"/>
        <v>0</v>
      </c>
      <c r="BG440" s="177">
        <f t="shared" si="131"/>
        <v>0</v>
      </c>
      <c r="BH440" s="177">
        <f t="shared" si="132"/>
        <v>0</v>
      </c>
      <c r="BI440" s="177">
        <f t="shared" si="133"/>
        <v>0</v>
      </c>
      <c r="BJ440" s="16" t="s">
        <v>151</v>
      </c>
      <c r="BK440" s="177">
        <f t="shared" si="134"/>
        <v>0</v>
      </c>
      <c r="BL440" s="16" t="s">
        <v>180</v>
      </c>
      <c r="BM440" s="176" t="s">
        <v>3028</v>
      </c>
    </row>
    <row r="441" spans="1:65" s="2" customFormat="1" ht="16.5" customHeight="1">
      <c r="A441" s="31"/>
      <c r="B441" s="129"/>
      <c r="C441" s="183" t="s">
        <v>3029</v>
      </c>
      <c r="D441" s="183" t="s">
        <v>407</v>
      </c>
      <c r="E441" s="184" t="s">
        <v>3030</v>
      </c>
      <c r="F441" s="185" t="s">
        <v>3031</v>
      </c>
      <c r="G441" s="186" t="s">
        <v>245</v>
      </c>
      <c r="H441" s="187">
        <v>1500</v>
      </c>
      <c r="I441" s="188"/>
      <c r="J441" s="189">
        <f t="shared" si="125"/>
        <v>0</v>
      </c>
      <c r="K441" s="190"/>
      <c r="L441" s="191"/>
      <c r="M441" s="192" t="s">
        <v>1</v>
      </c>
      <c r="N441" s="193" t="s">
        <v>39</v>
      </c>
      <c r="O441" s="60"/>
      <c r="P441" s="174">
        <f t="shared" si="126"/>
        <v>0</v>
      </c>
      <c r="Q441" s="174">
        <v>0</v>
      </c>
      <c r="R441" s="174">
        <f t="shared" si="127"/>
        <v>0</v>
      </c>
      <c r="S441" s="174">
        <v>0</v>
      </c>
      <c r="T441" s="175">
        <f t="shared" si="128"/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76" t="s">
        <v>190</v>
      </c>
      <c r="AT441" s="176" t="s">
        <v>407</v>
      </c>
      <c r="AU441" s="176" t="s">
        <v>183</v>
      </c>
      <c r="AY441" s="16" t="s">
        <v>173</v>
      </c>
      <c r="BE441" s="177">
        <f t="shared" si="129"/>
        <v>0</v>
      </c>
      <c r="BF441" s="177">
        <f t="shared" si="130"/>
        <v>0</v>
      </c>
      <c r="BG441" s="177">
        <f t="shared" si="131"/>
        <v>0</v>
      </c>
      <c r="BH441" s="177">
        <f t="shared" si="132"/>
        <v>0</v>
      </c>
      <c r="BI441" s="177">
        <f t="shared" si="133"/>
        <v>0</v>
      </c>
      <c r="BJ441" s="16" t="s">
        <v>151</v>
      </c>
      <c r="BK441" s="177">
        <f t="shared" si="134"/>
        <v>0</v>
      </c>
      <c r="BL441" s="16" t="s">
        <v>180</v>
      </c>
      <c r="BM441" s="176" t="s">
        <v>3032</v>
      </c>
    </row>
    <row r="442" spans="1:65" s="2" customFormat="1" ht="33" customHeight="1">
      <c r="A442" s="31"/>
      <c r="B442" s="129"/>
      <c r="C442" s="164" t="s">
        <v>975</v>
      </c>
      <c r="D442" s="164" t="s">
        <v>176</v>
      </c>
      <c r="E442" s="165" t="s">
        <v>3033</v>
      </c>
      <c r="F442" s="166" t="s">
        <v>3034</v>
      </c>
      <c r="G442" s="167" t="s">
        <v>240</v>
      </c>
      <c r="H442" s="168">
        <v>400</v>
      </c>
      <c r="I442" s="169"/>
      <c r="J442" s="170">
        <f t="shared" si="125"/>
        <v>0</v>
      </c>
      <c r="K442" s="171"/>
      <c r="L442" s="32"/>
      <c r="M442" s="172" t="s">
        <v>1</v>
      </c>
      <c r="N442" s="173" t="s">
        <v>39</v>
      </c>
      <c r="O442" s="60"/>
      <c r="P442" s="174">
        <f t="shared" si="126"/>
        <v>0</v>
      </c>
      <c r="Q442" s="174">
        <v>0</v>
      </c>
      <c r="R442" s="174">
        <f t="shared" si="127"/>
        <v>0</v>
      </c>
      <c r="S442" s="174">
        <v>0</v>
      </c>
      <c r="T442" s="175">
        <f t="shared" si="128"/>
        <v>0</v>
      </c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R442" s="176" t="s">
        <v>180</v>
      </c>
      <c r="AT442" s="176" t="s">
        <v>176</v>
      </c>
      <c r="AU442" s="176" t="s">
        <v>183</v>
      </c>
      <c r="AY442" s="16" t="s">
        <v>173</v>
      </c>
      <c r="BE442" s="177">
        <f t="shared" si="129"/>
        <v>0</v>
      </c>
      <c r="BF442" s="177">
        <f t="shared" si="130"/>
        <v>0</v>
      </c>
      <c r="BG442" s="177">
        <f t="shared" si="131"/>
        <v>0</v>
      </c>
      <c r="BH442" s="177">
        <f t="shared" si="132"/>
        <v>0</v>
      </c>
      <c r="BI442" s="177">
        <f t="shared" si="133"/>
        <v>0</v>
      </c>
      <c r="BJ442" s="16" t="s">
        <v>151</v>
      </c>
      <c r="BK442" s="177">
        <f t="shared" si="134"/>
        <v>0</v>
      </c>
      <c r="BL442" s="16" t="s">
        <v>180</v>
      </c>
      <c r="BM442" s="176" t="s">
        <v>3035</v>
      </c>
    </row>
    <row r="443" spans="1:65" s="2" customFormat="1" ht="21.75" customHeight="1">
      <c r="A443" s="31"/>
      <c r="B443" s="129"/>
      <c r="C443" s="183" t="s">
        <v>3036</v>
      </c>
      <c r="D443" s="183" t="s">
        <v>407</v>
      </c>
      <c r="E443" s="184" t="s">
        <v>3037</v>
      </c>
      <c r="F443" s="185" t="s">
        <v>3038</v>
      </c>
      <c r="G443" s="186" t="s">
        <v>240</v>
      </c>
      <c r="H443" s="187">
        <v>400</v>
      </c>
      <c r="I443" s="188"/>
      <c r="J443" s="189">
        <f t="shared" si="125"/>
        <v>0</v>
      </c>
      <c r="K443" s="190"/>
      <c r="L443" s="191"/>
      <c r="M443" s="192" t="s">
        <v>1</v>
      </c>
      <c r="N443" s="193" t="s">
        <v>39</v>
      </c>
      <c r="O443" s="60"/>
      <c r="P443" s="174">
        <f t="shared" si="126"/>
        <v>0</v>
      </c>
      <c r="Q443" s="174">
        <v>0</v>
      </c>
      <c r="R443" s="174">
        <f t="shared" si="127"/>
        <v>0</v>
      </c>
      <c r="S443" s="174">
        <v>0</v>
      </c>
      <c r="T443" s="175">
        <f t="shared" si="128"/>
        <v>0</v>
      </c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R443" s="176" t="s">
        <v>190</v>
      </c>
      <c r="AT443" s="176" t="s">
        <v>407</v>
      </c>
      <c r="AU443" s="176" t="s">
        <v>183</v>
      </c>
      <c r="AY443" s="16" t="s">
        <v>173</v>
      </c>
      <c r="BE443" s="177">
        <f t="shared" si="129"/>
        <v>0</v>
      </c>
      <c r="BF443" s="177">
        <f t="shared" si="130"/>
        <v>0</v>
      </c>
      <c r="BG443" s="177">
        <f t="shared" si="131"/>
        <v>0</v>
      </c>
      <c r="BH443" s="177">
        <f t="shared" si="132"/>
        <v>0</v>
      </c>
      <c r="BI443" s="177">
        <f t="shared" si="133"/>
        <v>0</v>
      </c>
      <c r="BJ443" s="16" t="s">
        <v>151</v>
      </c>
      <c r="BK443" s="177">
        <f t="shared" si="134"/>
        <v>0</v>
      </c>
      <c r="BL443" s="16" t="s">
        <v>180</v>
      </c>
      <c r="BM443" s="176" t="s">
        <v>3039</v>
      </c>
    </row>
    <row r="444" spans="1:65" s="12" customFormat="1" ht="22.9" customHeight="1">
      <c r="B444" s="151"/>
      <c r="D444" s="152" t="s">
        <v>72</v>
      </c>
      <c r="E444" s="162" t="s">
        <v>72</v>
      </c>
      <c r="F444" s="162" t="s">
        <v>3040</v>
      </c>
      <c r="I444" s="154"/>
      <c r="J444" s="163">
        <f>BK444</f>
        <v>0</v>
      </c>
      <c r="L444" s="151"/>
      <c r="M444" s="156"/>
      <c r="N444" s="157"/>
      <c r="O444" s="157"/>
      <c r="P444" s="158">
        <f>SUM(P445:P466)</f>
        <v>0</v>
      </c>
      <c r="Q444" s="157"/>
      <c r="R444" s="158">
        <f>SUM(R445:R466)</f>
        <v>0</v>
      </c>
      <c r="S444" s="157"/>
      <c r="T444" s="159">
        <f>SUM(T445:T466)</f>
        <v>0</v>
      </c>
      <c r="AR444" s="152" t="s">
        <v>81</v>
      </c>
      <c r="AT444" s="160" t="s">
        <v>72</v>
      </c>
      <c r="AU444" s="160" t="s">
        <v>81</v>
      </c>
      <c r="AY444" s="152" t="s">
        <v>173</v>
      </c>
      <c r="BK444" s="161">
        <f>SUM(BK445:BK466)</f>
        <v>0</v>
      </c>
    </row>
    <row r="445" spans="1:65" s="2" customFormat="1" ht="21.75" customHeight="1">
      <c r="A445" s="31"/>
      <c r="B445" s="129"/>
      <c r="C445" s="164" t="s">
        <v>978</v>
      </c>
      <c r="D445" s="164" t="s">
        <v>176</v>
      </c>
      <c r="E445" s="165" t="s">
        <v>3041</v>
      </c>
      <c r="F445" s="166" t="s">
        <v>3042</v>
      </c>
      <c r="G445" s="167" t="s">
        <v>245</v>
      </c>
      <c r="H445" s="168">
        <v>25</v>
      </c>
      <c r="I445" s="169"/>
      <c r="J445" s="170">
        <f t="shared" ref="J445:J466" si="135">ROUND(I445*H445,2)</f>
        <v>0</v>
      </c>
      <c r="K445" s="171"/>
      <c r="L445" s="32"/>
      <c r="M445" s="172" t="s">
        <v>1</v>
      </c>
      <c r="N445" s="173" t="s">
        <v>39</v>
      </c>
      <c r="O445" s="60"/>
      <c r="P445" s="174">
        <f t="shared" ref="P445:P466" si="136">O445*H445</f>
        <v>0</v>
      </c>
      <c r="Q445" s="174">
        <v>0</v>
      </c>
      <c r="R445" s="174">
        <f t="shared" ref="R445:R466" si="137">Q445*H445</f>
        <v>0</v>
      </c>
      <c r="S445" s="174">
        <v>0</v>
      </c>
      <c r="T445" s="175">
        <f t="shared" ref="T445:T466" si="138">S445*H445</f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76" t="s">
        <v>180</v>
      </c>
      <c r="AT445" s="176" t="s">
        <v>176</v>
      </c>
      <c r="AU445" s="176" t="s">
        <v>151</v>
      </c>
      <c r="AY445" s="16" t="s">
        <v>173</v>
      </c>
      <c r="BE445" s="177">
        <f t="shared" ref="BE445:BE466" si="139">IF(N445="základná",J445,0)</f>
        <v>0</v>
      </c>
      <c r="BF445" s="177">
        <f t="shared" ref="BF445:BF466" si="140">IF(N445="znížená",J445,0)</f>
        <v>0</v>
      </c>
      <c r="BG445" s="177">
        <f t="shared" ref="BG445:BG466" si="141">IF(N445="zákl. prenesená",J445,0)</f>
        <v>0</v>
      </c>
      <c r="BH445" s="177">
        <f t="shared" ref="BH445:BH466" si="142">IF(N445="zníž. prenesená",J445,0)</f>
        <v>0</v>
      </c>
      <c r="BI445" s="177">
        <f t="shared" ref="BI445:BI466" si="143">IF(N445="nulová",J445,0)</f>
        <v>0</v>
      </c>
      <c r="BJ445" s="16" t="s">
        <v>151</v>
      </c>
      <c r="BK445" s="177">
        <f t="shared" ref="BK445:BK466" si="144">ROUND(I445*H445,2)</f>
        <v>0</v>
      </c>
      <c r="BL445" s="16" t="s">
        <v>180</v>
      </c>
      <c r="BM445" s="176" t="s">
        <v>3043</v>
      </c>
    </row>
    <row r="446" spans="1:65" s="2" customFormat="1" ht="16.5" customHeight="1">
      <c r="A446" s="31"/>
      <c r="B446" s="129"/>
      <c r="C446" s="183" t="s">
        <v>3044</v>
      </c>
      <c r="D446" s="183" t="s">
        <v>407</v>
      </c>
      <c r="E446" s="184" t="s">
        <v>3045</v>
      </c>
      <c r="F446" s="185" t="s">
        <v>3046</v>
      </c>
      <c r="G446" s="186" t="s">
        <v>245</v>
      </c>
      <c r="H446" s="187">
        <v>25</v>
      </c>
      <c r="I446" s="188"/>
      <c r="J446" s="189">
        <f t="shared" si="135"/>
        <v>0</v>
      </c>
      <c r="K446" s="190"/>
      <c r="L446" s="191"/>
      <c r="M446" s="192" t="s">
        <v>1</v>
      </c>
      <c r="N446" s="193" t="s">
        <v>39</v>
      </c>
      <c r="O446" s="60"/>
      <c r="P446" s="174">
        <f t="shared" si="136"/>
        <v>0</v>
      </c>
      <c r="Q446" s="174">
        <v>0</v>
      </c>
      <c r="R446" s="174">
        <f t="shared" si="137"/>
        <v>0</v>
      </c>
      <c r="S446" s="174">
        <v>0</v>
      </c>
      <c r="T446" s="175">
        <f t="shared" si="138"/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76" t="s">
        <v>190</v>
      </c>
      <c r="AT446" s="176" t="s">
        <v>407</v>
      </c>
      <c r="AU446" s="176" t="s">
        <v>151</v>
      </c>
      <c r="AY446" s="16" t="s">
        <v>173</v>
      </c>
      <c r="BE446" s="177">
        <f t="shared" si="139"/>
        <v>0</v>
      </c>
      <c r="BF446" s="177">
        <f t="shared" si="140"/>
        <v>0</v>
      </c>
      <c r="BG446" s="177">
        <f t="shared" si="141"/>
        <v>0</v>
      </c>
      <c r="BH446" s="177">
        <f t="shared" si="142"/>
        <v>0</v>
      </c>
      <c r="BI446" s="177">
        <f t="shared" si="143"/>
        <v>0</v>
      </c>
      <c r="BJ446" s="16" t="s">
        <v>151</v>
      </c>
      <c r="BK446" s="177">
        <f t="shared" si="144"/>
        <v>0</v>
      </c>
      <c r="BL446" s="16" t="s">
        <v>180</v>
      </c>
      <c r="BM446" s="176" t="s">
        <v>3047</v>
      </c>
    </row>
    <row r="447" spans="1:65" s="2" customFormat="1" ht="16.5" customHeight="1">
      <c r="A447" s="31"/>
      <c r="B447" s="129"/>
      <c r="C447" s="164" t="s">
        <v>982</v>
      </c>
      <c r="D447" s="164" t="s">
        <v>176</v>
      </c>
      <c r="E447" s="165" t="s">
        <v>3048</v>
      </c>
      <c r="F447" s="166" t="s">
        <v>3049</v>
      </c>
      <c r="G447" s="167" t="s">
        <v>245</v>
      </c>
      <c r="H447" s="168">
        <v>14</v>
      </c>
      <c r="I447" s="169"/>
      <c r="J447" s="170">
        <f t="shared" si="135"/>
        <v>0</v>
      </c>
      <c r="K447" s="171"/>
      <c r="L447" s="32"/>
      <c r="M447" s="172" t="s">
        <v>1</v>
      </c>
      <c r="N447" s="173" t="s">
        <v>39</v>
      </c>
      <c r="O447" s="60"/>
      <c r="P447" s="174">
        <f t="shared" si="136"/>
        <v>0</v>
      </c>
      <c r="Q447" s="174">
        <v>0</v>
      </c>
      <c r="R447" s="174">
        <f t="shared" si="137"/>
        <v>0</v>
      </c>
      <c r="S447" s="174">
        <v>0</v>
      </c>
      <c r="T447" s="175">
        <f t="shared" si="138"/>
        <v>0</v>
      </c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R447" s="176" t="s">
        <v>180</v>
      </c>
      <c r="AT447" s="176" t="s">
        <v>176</v>
      </c>
      <c r="AU447" s="176" t="s">
        <v>151</v>
      </c>
      <c r="AY447" s="16" t="s">
        <v>173</v>
      </c>
      <c r="BE447" s="177">
        <f t="shared" si="139"/>
        <v>0</v>
      </c>
      <c r="BF447" s="177">
        <f t="shared" si="140"/>
        <v>0</v>
      </c>
      <c r="BG447" s="177">
        <f t="shared" si="141"/>
        <v>0</v>
      </c>
      <c r="BH447" s="177">
        <f t="shared" si="142"/>
        <v>0</v>
      </c>
      <c r="BI447" s="177">
        <f t="shared" si="143"/>
        <v>0</v>
      </c>
      <c r="BJ447" s="16" t="s">
        <v>151</v>
      </c>
      <c r="BK447" s="177">
        <f t="shared" si="144"/>
        <v>0</v>
      </c>
      <c r="BL447" s="16" t="s">
        <v>180</v>
      </c>
      <c r="BM447" s="176" t="s">
        <v>3050</v>
      </c>
    </row>
    <row r="448" spans="1:65" s="2" customFormat="1" ht="16.5" customHeight="1">
      <c r="A448" s="31"/>
      <c r="B448" s="129"/>
      <c r="C448" s="183" t="s">
        <v>3051</v>
      </c>
      <c r="D448" s="183" t="s">
        <v>407</v>
      </c>
      <c r="E448" s="184" t="s">
        <v>3052</v>
      </c>
      <c r="F448" s="185" t="s">
        <v>3053</v>
      </c>
      <c r="G448" s="186" t="s">
        <v>245</v>
      </c>
      <c r="H448" s="187">
        <v>14</v>
      </c>
      <c r="I448" s="188"/>
      <c r="J448" s="189">
        <f t="shared" si="135"/>
        <v>0</v>
      </c>
      <c r="K448" s="190"/>
      <c r="L448" s="191"/>
      <c r="M448" s="192" t="s">
        <v>1</v>
      </c>
      <c r="N448" s="193" t="s">
        <v>39</v>
      </c>
      <c r="O448" s="60"/>
      <c r="P448" s="174">
        <f t="shared" si="136"/>
        <v>0</v>
      </c>
      <c r="Q448" s="174">
        <v>0</v>
      </c>
      <c r="R448" s="174">
        <f t="shared" si="137"/>
        <v>0</v>
      </c>
      <c r="S448" s="174">
        <v>0</v>
      </c>
      <c r="T448" s="175">
        <f t="shared" si="138"/>
        <v>0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R448" s="176" t="s">
        <v>190</v>
      </c>
      <c r="AT448" s="176" t="s">
        <v>407</v>
      </c>
      <c r="AU448" s="176" t="s">
        <v>151</v>
      </c>
      <c r="AY448" s="16" t="s">
        <v>173</v>
      </c>
      <c r="BE448" s="177">
        <f t="shared" si="139"/>
        <v>0</v>
      </c>
      <c r="BF448" s="177">
        <f t="shared" si="140"/>
        <v>0</v>
      </c>
      <c r="BG448" s="177">
        <f t="shared" si="141"/>
        <v>0</v>
      </c>
      <c r="BH448" s="177">
        <f t="shared" si="142"/>
        <v>0</v>
      </c>
      <c r="BI448" s="177">
        <f t="shared" si="143"/>
        <v>0</v>
      </c>
      <c r="BJ448" s="16" t="s">
        <v>151</v>
      </c>
      <c r="BK448" s="177">
        <f t="shared" si="144"/>
        <v>0</v>
      </c>
      <c r="BL448" s="16" t="s">
        <v>180</v>
      </c>
      <c r="BM448" s="176" t="s">
        <v>3054</v>
      </c>
    </row>
    <row r="449" spans="1:65" s="2" customFormat="1" ht="16.5" customHeight="1">
      <c r="A449" s="31"/>
      <c r="B449" s="129"/>
      <c r="C449" s="164" t="s">
        <v>985</v>
      </c>
      <c r="D449" s="164" t="s">
        <v>176</v>
      </c>
      <c r="E449" s="165" t="s">
        <v>3055</v>
      </c>
      <c r="F449" s="166" t="s">
        <v>3056</v>
      </c>
      <c r="G449" s="167" t="s">
        <v>245</v>
      </c>
      <c r="H449" s="168">
        <v>14</v>
      </c>
      <c r="I449" s="169"/>
      <c r="J449" s="170">
        <f t="shared" si="135"/>
        <v>0</v>
      </c>
      <c r="K449" s="171"/>
      <c r="L449" s="32"/>
      <c r="M449" s="172" t="s">
        <v>1</v>
      </c>
      <c r="N449" s="173" t="s">
        <v>39</v>
      </c>
      <c r="O449" s="60"/>
      <c r="P449" s="174">
        <f t="shared" si="136"/>
        <v>0</v>
      </c>
      <c r="Q449" s="174">
        <v>0</v>
      </c>
      <c r="R449" s="174">
        <f t="shared" si="137"/>
        <v>0</v>
      </c>
      <c r="S449" s="174">
        <v>0</v>
      </c>
      <c r="T449" s="175">
        <f t="shared" si="138"/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76" t="s">
        <v>180</v>
      </c>
      <c r="AT449" s="176" t="s">
        <v>176</v>
      </c>
      <c r="AU449" s="176" t="s">
        <v>151</v>
      </c>
      <c r="AY449" s="16" t="s">
        <v>173</v>
      </c>
      <c r="BE449" s="177">
        <f t="shared" si="139"/>
        <v>0</v>
      </c>
      <c r="BF449" s="177">
        <f t="shared" si="140"/>
        <v>0</v>
      </c>
      <c r="BG449" s="177">
        <f t="shared" si="141"/>
        <v>0</v>
      </c>
      <c r="BH449" s="177">
        <f t="shared" si="142"/>
        <v>0</v>
      </c>
      <c r="BI449" s="177">
        <f t="shared" si="143"/>
        <v>0</v>
      </c>
      <c r="BJ449" s="16" t="s">
        <v>151</v>
      </c>
      <c r="BK449" s="177">
        <f t="shared" si="144"/>
        <v>0</v>
      </c>
      <c r="BL449" s="16" t="s">
        <v>180</v>
      </c>
      <c r="BM449" s="176" t="s">
        <v>3057</v>
      </c>
    </row>
    <row r="450" spans="1:65" s="2" customFormat="1" ht="24.2" customHeight="1">
      <c r="A450" s="31"/>
      <c r="B450" s="129"/>
      <c r="C450" s="183" t="s">
        <v>3058</v>
      </c>
      <c r="D450" s="183" t="s">
        <v>407</v>
      </c>
      <c r="E450" s="184" t="s">
        <v>3059</v>
      </c>
      <c r="F450" s="185" t="s">
        <v>3060</v>
      </c>
      <c r="G450" s="186" t="s">
        <v>245</v>
      </c>
      <c r="H450" s="187">
        <v>14</v>
      </c>
      <c r="I450" s="188"/>
      <c r="J450" s="189">
        <f t="shared" si="135"/>
        <v>0</v>
      </c>
      <c r="K450" s="190"/>
      <c r="L450" s="191"/>
      <c r="M450" s="192" t="s">
        <v>1</v>
      </c>
      <c r="N450" s="193" t="s">
        <v>39</v>
      </c>
      <c r="O450" s="60"/>
      <c r="P450" s="174">
        <f t="shared" si="136"/>
        <v>0</v>
      </c>
      <c r="Q450" s="174">
        <v>0</v>
      </c>
      <c r="R450" s="174">
        <f t="shared" si="137"/>
        <v>0</v>
      </c>
      <c r="S450" s="174">
        <v>0</v>
      </c>
      <c r="T450" s="175">
        <f t="shared" si="138"/>
        <v>0</v>
      </c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R450" s="176" t="s">
        <v>190</v>
      </c>
      <c r="AT450" s="176" t="s">
        <v>407</v>
      </c>
      <c r="AU450" s="176" t="s">
        <v>151</v>
      </c>
      <c r="AY450" s="16" t="s">
        <v>173</v>
      </c>
      <c r="BE450" s="177">
        <f t="shared" si="139"/>
        <v>0</v>
      </c>
      <c r="BF450" s="177">
        <f t="shared" si="140"/>
        <v>0</v>
      </c>
      <c r="BG450" s="177">
        <f t="shared" si="141"/>
        <v>0</v>
      </c>
      <c r="BH450" s="177">
        <f t="shared" si="142"/>
        <v>0</v>
      </c>
      <c r="BI450" s="177">
        <f t="shared" si="143"/>
        <v>0</v>
      </c>
      <c r="BJ450" s="16" t="s">
        <v>151</v>
      </c>
      <c r="BK450" s="177">
        <f t="shared" si="144"/>
        <v>0</v>
      </c>
      <c r="BL450" s="16" t="s">
        <v>180</v>
      </c>
      <c r="BM450" s="176" t="s">
        <v>3061</v>
      </c>
    </row>
    <row r="451" spans="1:65" s="2" customFormat="1" ht="16.5" customHeight="1">
      <c r="A451" s="31"/>
      <c r="B451" s="129"/>
      <c r="C451" s="164" t="s">
        <v>992</v>
      </c>
      <c r="D451" s="164" t="s">
        <v>176</v>
      </c>
      <c r="E451" s="165" t="s">
        <v>3062</v>
      </c>
      <c r="F451" s="166" t="s">
        <v>3063</v>
      </c>
      <c r="G451" s="167" t="s">
        <v>245</v>
      </c>
      <c r="H451" s="168">
        <v>14</v>
      </c>
      <c r="I451" s="169"/>
      <c r="J451" s="170">
        <f t="shared" si="135"/>
        <v>0</v>
      </c>
      <c r="K451" s="171"/>
      <c r="L451" s="32"/>
      <c r="M451" s="172" t="s">
        <v>1</v>
      </c>
      <c r="N451" s="173" t="s">
        <v>39</v>
      </c>
      <c r="O451" s="60"/>
      <c r="P451" s="174">
        <f t="shared" si="136"/>
        <v>0</v>
      </c>
      <c r="Q451" s="174">
        <v>0</v>
      </c>
      <c r="R451" s="174">
        <f t="shared" si="137"/>
        <v>0</v>
      </c>
      <c r="S451" s="174">
        <v>0</v>
      </c>
      <c r="T451" s="175">
        <f t="shared" si="138"/>
        <v>0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R451" s="176" t="s">
        <v>180</v>
      </c>
      <c r="AT451" s="176" t="s">
        <v>176</v>
      </c>
      <c r="AU451" s="176" t="s">
        <v>151</v>
      </c>
      <c r="AY451" s="16" t="s">
        <v>173</v>
      </c>
      <c r="BE451" s="177">
        <f t="shared" si="139"/>
        <v>0</v>
      </c>
      <c r="BF451" s="177">
        <f t="shared" si="140"/>
        <v>0</v>
      </c>
      <c r="BG451" s="177">
        <f t="shared" si="141"/>
        <v>0</v>
      </c>
      <c r="BH451" s="177">
        <f t="shared" si="142"/>
        <v>0</v>
      </c>
      <c r="BI451" s="177">
        <f t="shared" si="143"/>
        <v>0</v>
      </c>
      <c r="BJ451" s="16" t="s">
        <v>151</v>
      </c>
      <c r="BK451" s="177">
        <f t="shared" si="144"/>
        <v>0</v>
      </c>
      <c r="BL451" s="16" t="s">
        <v>180</v>
      </c>
      <c r="BM451" s="176" t="s">
        <v>3064</v>
      </c>
    </row>
    <row r="452" spans="1:65" s="2" customFormat="1" ht="16.5" customHeight="1">
      <c r="A452" s="31"/>
      <c r="B452" s="129"/>
      <c r="C452" s="183" t="s">
        <v>3065</v>
      </c>
      <c r="D452" s="183" t="s">
        <v>407</v>
      </c>
      <c r="E452" s="184" t="s">
        <v>3066</v>
      </c>
      <c r="F452" s="185" t="s">
        <v>3067</v>
      </c>
      <c r="G452" s="186" t="s">
        <v>245</v>
      </c>
      <c r="H452" s="187">
        <v>14</v>
      </c>
      <c r="I452" s="188"/>
      <c r="J452" s="189">
        <f t="shared" si="135"/>
        <v>0</v>
      </c>
      <c r="K452" s="190"/>
      <c r="L452" s="191"/>
      <c r="M452" s="192" t="s">
        <v>1</v>
      </c>
      <c r="N452" s="193" t="s">
        <v>39</v>
      </c>
      <c r="O452" s="60"/>
      <c r="P452" s="174">
        <f t="shared" si="136"/>
        <v>0</v>
      </c>
      <c r="Q452" s="174">
        <v>0</v>
      </c>
      <c r="R452" s="174">
        <f t="shared" si="137"/>
        <v>0</v>
      </c>
      <c r="S452" s="174">
        <v>0</v>
      </c>
      <c r="T452" s="175">
        <f t="shared" si="138"/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176" t="s">
        <v>190</v>
      </c>
      <c r="AT452" s="176" t="s">
        <v>407</v>
      </c>
      <c r="AU452" s="176" t="s">
        <v>151</v>
      </c>
      <c r="AY452" s="16" t="s">
        <v>173</v>
      </c>
      <c r="BE452" s="177">
        <f t="shared" si="139"/>
        <v>0</v>
      </c>
      <c r="BF452" s="177">
        <f t="shared" si="140"/>
        <v>0</v>
      </c>
      <c r="BG452" s="177">
        <f t="shared" si="141"/>
        <v>0</v>
      </c>
      <c r="BH452" s="177">
        <f t="shared" si="142"/>
        <v>0</v>
      </c>
      <c r="BI452" s="177">
        <f t="shared" si="143"/>
        <v>0</v>
      </c>
      <c r="BJ452" s="16" t="s">
        <v>151</v>
      </c>
      <c r="BK452" s="177">
        <f t="shared" si="144"/>
        <v>0</v>
      </c>
      <c r="BL452" s="16" t="s">
        <v>180</v>
      </c>
      <c r="BM452" s="176" t="s">
        <v>3068</v>
      </c>
    </row>
    <row r="453" spans="1:65" s="2" customFormat="1" ht="16.5" customHeight="1">
      <c r="A453" s="31"/>
      <c r="B453" s="129"/>
      <c r="C453" s="164" t="s">
        <v>996</v>
      </c>
      <c r="D453" s="164" t="s">
        <v>176</v>
      </c>
      <c r="E453" s="165" t="s">
        <v>3069</v>
      </c>
      <c r="F453" s="166" t="s">
        <v>3070</v>
      </c>
      <c r="G453" s="167" t="s">
        <v>240</v>
      </c>
      <c r="H453" s="168">
        <v>150</v>
      </c>
      <c r="I453" s="169"/>
      <c r="J453" s="170">
        <f t="shared" si="135"/>
        <v>0</v>
      </c>
      <c r="K453" s="171"/>
      <c r="L453" s="32"/>
      <c r="M453" s="172" t="s">
        <v>1</v>
      </c>
      <c r="N453" s="173" t="s">
        <v>39</v>
      </c>
      <c r="O453" s="60"/>
      <c r="P453" s="174">
        <f t="shared" si="136"/>
        <v>0</v>
      </c>
      <c r="Q453" s="174">
        <v>0</v>
      </c>
      <c r="R453" s="174">
        <f t="shared" si="137"/>
        <v>0</v>
      </c>
      <c r="S453" s="174">
        <v>0</v>
      </c>
      <c r="T453" s="175">
        <f t="shared" si="138"/>
        <v>0</v>
      </c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R453" s="176" t="s">
        <v>180</v>
      </c>
      <c r="AT453" s="176" t="s">
        <v>176</v>
      </c>
      <c r="AU453" s="176" t="s">
        <v>151</v>
      </c>
      <c r="AY453" s="16" t="s">
        <v>173</v>
      </c>
      <c r="BE453" s="177">
        <f t="shared" si="139"/>
        <v>0</v>
      </c>
      <c r="BF453" s="177">
        <f t="shared" si="140"/>
        <v>0</v>
      </c>
      <c r="BG453" s="177">
        <f t="shared" si="141"/>
        <v>0</v>
      </c>
      <c r="BH453" s="177">
        <f t="shared" si="142"/>
        <v>0</v>
      </c>
      <c r="BI453" s="177">
        <f t="shared" si="143"/>
        <v>0</v>
      </c>
      <c r="BJ453" s="16" t="s">
        <v>151</v>
      </c>
      <c r="BK453" s="177">
        <f t="shared" si="144"/>
        <v>0</v>
      </c>
      <c r="BL453" s="16" t="s">
        <v>180</v>
      </c>
      <c r="BM453" s="176" t="s">
        <v>3071</v>
      </c>
    </row>
    <row r="454" spans="1:65" s="2" customFormat="1" ht="24.2" customHeight="1">
      <c r="A454" s="31"/>
      <c r="B454" s="129"/>
      <c r="C454" s="183" t="s">
        <v>3072</v>
      </c>
      <c r="D454" s="183" t="s">
        <v>407</v>
      </c>
      <c r="E454" s="184" t="s">
        <v>3073</v>
      </c>
      <c r="F454" s="185" t="s">
        <v>3074</v>
      </c>
      <c r="G454" s="186" t="s">
        <v>381</v>
      </c>
      <c r="H454" s="187">
        <v>125.001</v>
      </c>
      <c r="I454" s="188"/>
      <c r="J454" s="189">
        <f t="shared" si="135"/>
        <v>0</v>
      </c>
      <c r="K454" s="190"/>
      <c r="L454" s="191"/>
      <c r="M454" s="192" t="s">
        <v>1</v>
      </c>
      <c r="N454" s="193" t="s">
        <v>39</v>
      </c>
      <c r="O454" s="60"/>
      <c r="P454" s="174">
        <f t="shared" si="136"/>
        <v>0</v>
      </c>
      <c r="Q454" s="174">
        <v>0</v>
      </c>
      <c r="R454" s="174">
        <f t="shared" si="137"/>
        <v>0</v>
      </c>
      <c r="S454" s="174">
        <v>0</v>
      </c>
      <c r="T454" s="175">
        <f t="shared" si="138"/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76" t="s">
        <v>190</v>
      </c>
      <c r="AT454" s="176" t="s">
        <v>407</v>
      </c>
      <c r="AU454" s="176" t="s">
        <v>151</v>
      </c>
      <c r="AY454" s="16" t="s">
        <v>173</v>
      </c>
      <c r="BE454" s="177">
        <f t="shared" si="139"/>
        <v>0</v>
      </c>
      <c r="BF454" s="177">
        <f t="shared" si="140"/>
        <v>0</v>
      </c>
      <c r="BG454" s="177">
        <f t="shared" si="141"/>
        <v>0</v>
      </c>
      <c r="BH454" s="177">
        <f t="shared" si="142"/>
        <v>0</v>
      </c>
      <c r="BI454" s="177">
        <f t="shared" si="143"/>
        <v>0</v>
      </c>
      <c r="BJ454" s="16" t="s">
        <v>151</v>
      </c>
      <c r="BK454" s="177">
        <f t="shared" si="144"/>
        <v>0</v>
      </c>
      <c r="BL454" s="16" t="s">
        <v>180</v>
      </c>
      <c r="BM454" s="176" t="s">
        <v>3075</v>
      </c>
    </row>
    <row r="455" spans="1:65" s="2" customFormat="1" ht="16.5" customHeight="1">
      <c r="A455" s="31"/>
      <c r="B455" s="129"/>
      <c r="C455" s="164" t="s">
        <v>999</v>
      </c>
      <c r="D455" s="164" t="s">
        <v>176</v>
      </c>
      <c r="E455" s="165" t="s">
        <v>3069</v>
      </c>
      <c r="F455" s="166" t="s">
        <v>3070</v>
      </c>
      <c r="G455" s="167" t="s">
        <v>240</v>
      </c>
      <c r="H455" s="168">
        <v>50</v>
      </c>
      <c r="I455" s="169"/>
      <c r="J455" s="170">
        <f t="shared" si="135"/>
        <v>0</v>
      </c>
      <c r="K455" s="171"/>
      <c r="L455" s="32"/>
      <c r="M455" s="172" t="s">
        <v>1</v>
      </c>
      <c r="N455" s="173" t="s">
        <v>39</v>
      </c>
      <c r="O455" s="60"/>
      <c r="P455" s="174">
        <f t="shared" si="136"/>
        <v>0</v>
      </c>
      <c r="Q455" s="174">
        <v>0</v>
      </c>
      <c r="R455" s="174">
        <f t="shared" si="137"/>
        <v>0</v>
      </c>
      <c r="S455" s="174">
        <v>0</v>
      </c>
      <c r="T455" s="175">
        <f t="shared" si="138"/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76" t="s">
        <v>180</v>
      </c>
      <c r="AT455" s="176" t="s">
        <v>176</v>
      </c>
      <c r="AU455" s="176" t="s">
        <v>151</v>
      </c>
      <c r="AY455" s="16" t="s">
        <v>173</v>
      </c>
      <c r="BE455" s="177">
        <f t="shared" si="139"/>
        <v>0</v>
      </c>
      <c r="BF455" s="177">
        <f t="shared" si="140"/>
        <v>0</v>
      </c>
      <c r="BG455" s="177">
        <f t="shared" si="141"/>
        <v>0</v>
      </c>
      <c r="BH455" s="177">
        <f t="shared" si="142"/>
        <v>0</v>
      </c>
      <c r="BI455" s="177">
        <f t="shared" si="143"/>
        <v>0</v>
      </c>
      <c r="BJ455" s="16" t="s">
        <v>151</v>
      </c>
      <c r="BK455" s="177">
        <f t="shared" si="144"/>
        <v>0</v>
      </c>
      <c r="BL455" s="16" t="s">
        <v>180</v>
      </c>
      <c r="BM455" s="176" t="s">
        <v>3076</v>
      </c>
    </row>
    <row r="456" spans="1:65" s="2" customFormat="1" ht="16.5" customHeight="1">
      <c r="A456" s="31"/>
      <c r="B456" s="129"/>
      <c r="C456" s="183" t="s">
        <v>3077</v>
      </c>
      <c r="D456" s="183" t="s">
        <v>407</v>
      </c>
      <c r="E456" s="184" t="s">
        <v>3078</v>
      </c>
      <c r="F456" s="185" t="s">
        <v>3079</v>
      </c>
      <c r="G456" s="186" t="s">
        <v>245</v>
      </c>
      <c r="H456" s="187">
        <v>41.667000000000002</v>
      </c>
      <c r="I456" s="188"/>
      <c r="J456" s="189">
        <f t="shared" si="135"/>
        <v>0</v>
      </c>
      <c r="K456" s="190"/>
      <c r="L456" s="191"/>
      <c r="M456" s="192" t="s">
        <v>1</v>
      </c>
      <c r="N456" s="193" t="s">
        <v>39</v>
      </c>
      <c r="O456" s="60"/>
      <c r="P456" s="174">
        <f t="shared" si="136"/>
        <v>0</v>
      </c>
      <c r="Q456" s="174">
        <v>0</v>
      </c>
      <c r="R456" s="174">
        <f t="shared" si="137"/>
        <v>0</v>
      </c>
      <c r="S456" s="174">
        <v>0</v>
      </c>
      <c r="T456" s="175">
        <f t="shared" si="138"/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76" t="s">
        <v>190</v>
      </c>
      <c r="AT456" s="176" t="s">
        <v>407</v>
      </c>
      <c r="AU456" s="176" t="s">
        <v>151</v>
      </c>
      <c r="AY456" s="16" t="s">
        <v>173</v>
      </c>
      <c r="BE456" s="177">
        <f t="shared" si="139"/>
        <v>0</v>
      </c>
      <c r="BF456" s="177">
        <f t="shared" si="140"/>
        <v>0</v>
      </c>
      <c r="BG456" s="177">
        <f t="shared" si="141"/>
        <v>0</v>
      </c>
      <c r="BH456" s="177">
        <f t="shared" si="142"/>
        <v>0</v>
      </c>
      <c r="BI456" s="177">
        <f t="shared" si="143"/>
        <v>0</v>
      </c>
      <c r="BJ456" s="16" t="s">
        <v>151</v>
      </c>
      <c r="BK456" s="177">
        <f t="shared" si="144"/>
        <v>0</v>
      </c>
      <c r="BL456" s="16" t="s">
        <v>180</v>
      </c>
      <c r="BM456" s="176" t="s">
        <v>3080</v>
      </c>
    </row>
    <row r="457" spans="1:65" s="2" customFormat="1" ht="24.2" customHeight="1">
      <c r="A457" s="31"/>
      <c r="B457" s="129"/>
      <c r="C457" s="164" t="s">
        <v>1003</v>
      </c>
      <c r="D457" s="164" t="s">
        <v>176</v>
      </c>
      <c r="E457" s="165" t="s">
        <v>3081</v>
      </c>
      <c r="F457" s="166" t="s">
        <v>3082</v>
      </c>
      <c r="G457" s="167" t="s">
        <v>240</v>
      </c>
      <c r="H457" s="168">
        <v>50</v>
      </c>
      <c r="I457" s="169"/>
      <c r="J457" s="170">
        <f t="shared" si="135"/>
        <v>0</v>
      </c>
      <c r="K457" s="171"/>
      <c r="L457" s="32"/>
      <c r="M457" s="172" t="s">
        <v>1</v>
      </c>
      <c r="N457" s="173" t="s">
        <v>39</v>
      </c>
      <c r="O457" s="60"/>
      <c r="P457" s="174">
        <f t="shared" si="136"/>
        <v>0</v>
      </c>
      <c r="Q457" s="174">
        <v>0</v>
      </c>
      <c r="R457" s="174">
        <f t="shared" si="137"/>
        <v>0</v>
      </c>
      <c r="S457" s="174">
        <v>0</v>
      </c>
      <c r="T457" s="175">
        <f t="shared" si="138"/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76" t="s">
        <v>180</v>
      </c>
      <c r="AT457" s="176" t="s">
        <v>176</v>
      </c>
      <c r="AU457" s="176" t="s">
        <v>151</v>
      </c>
      <c r="AY457" s="16" t="s">
        <v>173</v>
      </c>
      <c r="BE457" s="177">
        <f t="shared" si="139"/>
        <v>0</v>
      </c>
      <c r="BF457" s="177">
        <f t="shared" si="140"/>
        <v>0</v>
      </c>
      <c r="BG457" s="177">
        <f t="shared" si="141"/>
        <v>0</v>
      </c>
      <c r="BH457" s="177">
        <f t="shared" si="142"/>
        <v>0</v>
      </c>
      <c r="BI457" s="177">
        <f t="shared" si="143"/>
        <v>0</v>
      </c>
      <c r="BJ457" s="16" t="s">
        <v>151</v>
      </c>
      <c r="BK457" s="177">
        <f t="shared" si="144"/>
        <v>0</v>
      </c>
      <c r="BL457" s="16" t="s">
        <v>180</v>
      </c>
      <c r="BM457" s="176" t="s">
        <v>3083</v>
      </c>
    </row>
    <row r="458" spans="1:65" s="2" customFormat="1" ht="16.5" customHeight="1">
      <c r="A458" s="31"/>
      <c r="B458" s="129"/>
      <c r="C458" s="183" t="s">
        <v>3084</v>
      </c>
      <c r="D458" s="183" t="s">
        <v>407</v>
      </c>
      <c r="E458" s="184" t="s">
        <v>3085</v>
      </c>
      <c r="F458" s="185" t="s">
        <v>3086</v>
      </c>
      <c r="G458" s="186" t="s">
        <v>381</v>
      </c>
      <c r="H458" s="187">
        <v>10</v>
      </c>
      <c r="I458" s="188"/>
      <c r="J458" s="189">
        <f t="shared" si="135"/>
        <v>0</v>
      </c>
      <c r="K458" s="190"/>
      <c r="L458" s="191"/>
      <c r="M458" s="192" t="s">
        <v>1</v>
      </c>
      <c r="N458" s="193" t="s">
        <v>39</v>
      </c>
      <c r="O458" s="60"/>
      <c r="P458" s="174">
        <f t="shared" si="136"/>
        <v>0</v>
      </c>
      <c r="Q458" s="174">
        <v>0</v>
      </c>
      <c r="R458" s="174">
        <f t="shared" si="137"/>
        <v>0</v>
      </c>
      <c r="S458" s="174">
        <v>0</v>
      </c>
      <c r="T458" s="175">
        <f t="shared" si="138"/>
        <v>0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176" t="s">
        <v>190</v>
      </c>
      <c r="AT458" s="176" t="s">
        <v>407</v>
      </c>
      <c r="AU458" s="176" t="s">
        <v>151</v>
      </c>
      <c r="AY458" s="16" t="s">
        <v>173</v>
      </c>
      <c r="BE458" s="177">
        <f t="shared" si="139"/>
        <v>0</v>
      </c>
      <c r="BF458" s="177">
        <f t="shared" si="140"/>
        <v>0</v>
      </c>
      <c r="BG458" s="177">
        <f t="shared" si="141"/>
        <v>0</v>
      </c>
      <c r="BH458" s="177">
        <f t="shared" si="142"/>
        <v>0</v>
      </c>
      <c r="BI458" s="177">
        <f t="shared" si="143"/>
        <v>0</v>
      </c>
      <c r="BJ458" s="16" t="s">
        <v>151</v>
      </c>
      <c r="BK458" s="177">
        <f t="shared" si="144"/>
        <v>0</v>
      </c>
      <c r="BL458" s="16" t="s">
        <v>180</v>
      </c>
      <c r="BM458" s="176" t="s">
        <v>3087</v>
      </c>
    </row>
    <row r="459" spans="1:65" s="2" customFormat="1" ht="16.5" customHeight="1">
      <c r="A459" s="31"/>
      <c r="B459" s="129"/>
      <c r="C459" s="164" t="s">
        <v>1006</v>
      </c>
      <c r="D459" s="164" t="s">
        <v>176</v>
      </c>
      <c r="E459" s="165" t="s">
        <v>3088</v>
      </c>
      <c r="F459" s="166" t="s">
        <v>3089</v>
      </c>
      <c r="G459" s="167" t="s">
        <v>245</v>
      </c>
      <c r="H459" s="168">
        <v>20</v>
      </c>
      <c r="I459" s="169"/>
      <c r="J459" s="170">
        <f t="shared" si="135"/>
        <v>0</v>
      </c>
      <c r="K459" s="171"/>
      <c r="L459" s="32"/>
      <c r="M459" s="172" t="s">
        <v>1</v>
      </c>
      <c r="N459" s="173" t="s">
        <v>39</v>
      </c>
      <c r="O459" s="60"/>
      <c r="P459" s="174">
        <f t="shared" si="136"/>
        <v>0</v>
      </c>
      <c r="Q459" s="174">
        <v>0</v>
      </c>
      <c r="R459" s="174">
        <f t="shared" si="137"/>
        <v>0</v>
      </c>
      <c r="S459" s="174">
        <v>0</v>
      </c>
      <c r="T459" s="175">
        <f t="shared" si="138"/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76" t="s">
        <v>180</v>
      </c>
      <c r="AT459" s="176" t="s">
        <v>176</v>
      </c>
      <c r="AU459" s="176" t="s">
        <v>151</v>
      </c>
      <c r="AY459" s="16" t="s">
        <v>173</v>
      </c>
      <c r="BE459" s="177">
        <f t="shared" si="139"/>
        <v>0</v>
      </c>
      <c r="BF459" s="177">
        <f t="shared" si="140"/>
        <v>0</v>
      </c>
      <c r="BG459" s="177">
        <f t="shared" si="141"/>
        <v>0</v>
      </c>
      <c r="BH459" s="177">
        <f t="shared" si="142"/>
        <v>0</v>
      </c>
      <c r="BI459" s="177">
        <f t="shared" si="143"/>
        <v>0</v>
      </c>
      <c r="BJ459" s="16" t="s">
        <v>151</v>
      </c>
      <c r="BK459" s="177">
        <f t="shared" si="144"/>
        <v>0</v>
      </c>
      <c r="BL459" s="16" t="s">
        <v>180</v>
      </c>
      <c r="BM459" s="176" t="s">
        <v>3090</v>
      </c>
    </row>
    <row r="460" spans="1:65" s="2" customFormat="1" ht="24.2" customHeight="1">
      <c r="A460" s="31"/>
      <c r="B460" s="129"/>
      <c r="C460" s="183" t="s">
        <v>3091</v>
      </c>
      <c r="D460" s="183" t="s">
        <v>407</v>
      </c>
      <c r="E460" s="184" t="s">
        <v>3092</v>
      </c>
      <c r="F460" s="185" t="s">
        <v>3093</v>
      </c>
      <c r="G460" s="186" t="s">
        <v>245</v>
      </c>
      <c r="H460" s="187">
        <v>20</v>
      </c>
      <c r="I460" s="188"/>
      <c r="J460" s="189">
        <f t="shared" si="135"/>
        <v>0</v>
      </c>
      <c r="K460" s="190"/>
      <c r="L460" s="191"/>
      <c r="M460" s="192" t="s">
        <v>1</v>
      </c>
      <c r="N460" s="193" t="s">
        <v>39</v>
      </c>
      <c r="O460" s="60"/>
      <c r="P460" s="174">
        <f t="shared" si="136"/>
        <v>0</v>
      </c>
      <c r="Q460" s="174">
        <v>0</v>
      </c>
      <c r="R460" s="174">
        <f t="shared" si="137"/>
        <v>0</v>
      </c>
      <c r="S460" s="174">
        <v>0</v>
      </c>
      <c r="T460" s="175">
        <f t="shared" si="138"/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76" t="s">
        <v>190</v>
      </c>
      <c r="AT460" s="176" t="s">
        <v>407</v>
      </c>
      <c r="AU460" s="176" t="s">
        <v>151</v>
      </c>
      <c r="AY460" s="16" t="s">
        <v>173</v>
      </c>
      <c r="BE460" s="177">
        <f t="shared" si="139"/>
        <v>0</v>
      </c>
      <c r="BF460" s="177">
        <f t="shared" si="140"/>
        <v>0</v>
      </c>
      <c r="BG460" s="177">
        <f t="shared" si="141"/>
        <v>0</v>
      </c>
      <c r="BH460" s="177">
        <f t="shared" si="142"/>
        <v>0</v>
      </c>
      <c r="BI460" s="177">
        <f t="shared" si="143"/>
        <v>0</v>
      </c>
      <c r="BJ460" s="16" t="s">
        <v>151</v>
      </c>
      <c r="BK460" s="177">
        <f t="shared" si="144"/>
        <v>0</v>
      </c>
      <c r="BL460" s="16" t="s">
        <v>180</v>
      </c>
      <c r="BM460" s="176" t="s">
        <v>3094</v>
      </c>
    </row>
    <row r="461" spans="1:65" s="2" customFormat="1" ht="24.2" customHeight="1">
      <c r="A461" s="31"/>
      <c r="B461" s="129"/>
      <c r="C461" s="164" t="s">
        <v>1010</v>
      </c>
      <c r="D461" s="164" t="s">
        <v>176</v>
      </c>
      <c r="E461" s="165" t="s">
        <v>3095</v>
      </c>
      <c r="F461" s="166" t="s">
        <v>3096</v>
      </c>
      <c r="G461" s="167" t="s">
        <v>240</v>
      </c>
      <c r="H461" s="168">
        <v>40</v>
      </c>
      <c r="I461" s="169"/>
      <c r="J461" s="170">
        <f t="shared" si="135"/>
        <v>0</v>
      </c>
      <c r="K461" s="171"/>
      <c r="L461" s="32"/>
      <c r="M461" s="172" t="s">
        <v>1</v>
      </c>
      <c r="N461" s="173" t="s">
        <v>39</v>
      </c>
      <c r="O461" s="60"/>
      <c r="P461" s="174">
        <f t="shared" si="136"/>
        <v>0</v>
      </c>
      <c r="Q461" s="174">
        <v>0</v>
      </c>
      <c r="R461" s="174">
        <f t="shared" si="137"/>
        <v>0</v>
      </c>
      <c r="S461" s="174">
        <v>0</v>
      </c>
      <c r="T461" s="175">
        <f t="shared" si="138"/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76" t="s">
        <v>180</v>
      </c>
      <c r="AT461" s="176" t="s">
        <v>176</v>
      </c>
      <c r="AU461" s="176" t="s">
        <v>151</v>
      </c>
      <c r="AY461" s="16" t="s">
        <v>173</v>
      </c>
      <c r="BE461" s="177">
        <f t="shared" si="139"/>
        <v>0</v>
      </c>
      <c r="BF461" s="177">
        <f t="shared" si="140"/>
        <v>0</v>
      </c>
      <c r="BG461" s="177">
        <f t="shared" si="141"/>
        <v>0</v>
      </c>
      <c r="BH461" s="177">
        <f t="shared" si="142"/>
        <v>0</v>
      </c>
      <c r="BI461" s="177">
        <f t="shared" si="143"/>
        <v>0</v>
      </c>
      <c r="BJ461" s="16" t="s">
        <v>151</v>
      </c>
      <c r="BK461" s="177">
        <f t="shared" si="144"/>
        <v>0</v>
      </c>
      <c r="BL461" s="16" t="s">
        <v>180</v>
      </c>
      <c r="BM461" s="176" t="s">
        <v>3097</v>
      </c>
    </row>
    <row r="462" spans="1:65" s="2" customFormat="1" ht="21.75" customHeight="1">
      <c r="A462" s="31"/>
      <c r="B462" s="129"/>
      <c r="C462" s="183" t="s">
        <v>3098</v>
      </c>
      <c r="D462" s="183" t="s">
        <v>407</v>
      </c>
      <c r="E462" s="184" t="s">
        <v>3099</v>
      </c>
      <c r="F462" s="185" t="s">
        <v>3100</v>
      </c>
      <c r="G462" s="186" t="s">
        <v>245</v>
      </c>
      <c r="H462" s="187">
        <v>16</v>
      </c>
      <c r="I462" s="188"/>
      <c r="J462" s="189">
        <f t="shared" si="135"/>
        <v>0</v>
      </c>
      <c r="K462" s="190"/>
      <c r="L462" s="191"/>
      <c r="M462" s="192" t="s">
        <v>1</v>
      </c>
      <c r="N462" s="193" t="s">
        <v>39</v>
      </c>
      <c r="O462" s="60"/>
      <c r="P462" s="174">
        <f t="shared" si="136"/>
        <v>0</v>
      </c>
      <c r="Q462" s="174">
        <v>0</v>
      </c>
      <c r="R462" s="174">
        <f t="shared" si="137"/>
        <v>0</v>
      </c>
      <c r="S462" s="174">
        <v>0</v>
      </c>
      <c r="T462" s="175">
        <f t="shared" si="138"/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76" t="s">
        <v>190</v>
      </c>
      <c r="AT462" s="176" t="s">
        <v>407</v>
      </c>
      <c r="AU462" s="176" t="s">
        <v>151</v>
      </c>
      <c r="AY462" s="16" t="s">
        <v>173</v>
      </c>
      <c r="BE462" s="177">
        <f t="shared" si="139"/>
        <v>0</v>
      </c>
      <c r="BF462" s="177">
        <f t="shared" si="140"/>
        <v>0</v>
      </c>
      <c r="BG462" s="177">
        <f t="shared" si="141"/>
        <v>0</v>
      </c>
      <c r="BH462" s="177">
        <f t="shared" si="142"/>
        <v>0</v>
      </c>
      <c r="BI462" s="177">
        <f t="shared" si="143"/>
        <v>0</v>
      </c>
      <c r="BJ462" s="16" t="s">
        <v>151</v>
      </c>
      <c r="BK462" s="177">
        <f t="shared" si="144"/>
        <v>0</v>
      </c>
      <c r="BL462" s="16" t="s">
        <v>180</v>
      </c>
      <c r="BM462" s="176" t="s">
        <v>3101</v>
      </c>
    </row>
    <row r="463" spans="1:65" s="2" customFormat="1" ht="16.5" customHeight="1">
      <c r="A463" s="31"/>
      <c r="B463" s="129"/>
      <c r="C463" s="164" t="s">
        <v>1013</v>
      </c>
      <c r="D463" s="164" t="s">
        <v>176</v>
      </c>
      <c r="E463" s="165" t="s">
        <v>3102</v>
      </c>
      <c r="F463" s="166" t="s">
        <v>3103</v>
      </c>
      <c r="G463" s="167" t="s">
        <v>245</v>
      </c>
      <c r="H463" s="168">
        <v>14</v>
      </c>
      <c r="I463" s="169"/>
      <c r="J463" s="170">
        <f t="shared" si="135"/>
        <v>0</v>
      </c>
      <c r="K463" s="171"/>
      <c r="L463" s="32"/>
      <c r="M463" s="172" t="s">
        <v>1</v>
      </c>
      <c r="N463" s="173" t="s">
        <v>39</v>
      </c>
      <c r="O463" s="60"/>
      <c r="P463" s="174">
        <f t="shared" si="136"/>
        <v>0</v>
      </c>
      <c r="Q463" s="174">
        <v>0</v>
      </c>
      <c r="R463" s="174">
        <f t="shared" si="137"/>
        <v>0</v>
      </c>
      <c r="S463" s="174">
        <v>0</v>
      </c>
      <c r="T463" s="175">
        <f t="shared" si="138"/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76" t="s">
        <v>180</v>
      </c>
      <c r="AT463" s="176" t="s">
        <v>176</v>
      </c>
      <c r="AU463" s="176" t="s">
        <v>151</v>
      </c>
      <c r="AY463" s="16" t="s">
        <v>173</v>
      </c>
      <c r="BE463" s="177">
        <f t="shared" si="139"/>
        <v>0</v>
      </c>
      <c r="BF463" s="177">
        <f t="shared" si="140"/>
        <v>0</v>
      </c>
      <c r="BG463" s="177">
        <f t="shared" si="141"/>
        <v>0</v>
      </c>
      <c r="BH463" s="177">
        <f t="shared" si="142"/>
        <v>0</v>
      </c>
      <c r="BI463" s="177">
        <f t="shared" si="143"/>
        <v>0</v>
      </c>
      <c r="BJ463" s="16" t="s">
        <v>151</v>
      </c>
      <c r="BK463" s="177">
        <f t="shared" si="144"/>
        <v>0</v>
      </c>
      <c r="BL463" s="16" t="s">
        <v>180</v>
      </c>
      <c r="BM463" s="176" t="s">
        <v>3104</v>
      </c>
    </row>
    <row r="464" spans="1:65" s="2" customFormat="1" ht="21.75" customHeight="1">
      <c r="A464" s="31"/>
      <c r="B464" s="129"/>
      <c r="C464" s="183" t="s">
        <v>3105</v>
      </c>
      <c r="D464" s="183" t="s">
        <v>407</v>
      </c>
      <c r="E464" s="184" t="s">
        <v>3106</v>
      </c>
      <c r="F464" s="185" t="s">
        <v>3107</v>
      </c>
      <c r="G464" s="186" t="s">
        <v>245</v>
      </c>
      <c r="H464" s="187">
        <v>14</v>
      </c>
      <c r="I464" s="188"/>
      <c r="J464" s="189">
        <f t="shared" si="135"/>
        <v>0</v>
      </c>
      <c r="K464" s="190"/>
      <c r="L464" s="191"/>
      <c r="M464" s="192" t="s">
        <v>1</v>
      </c>
      <c r="N464" s="193" t="s">
        <v>39</v>
      </c>
      <c r="O464" s="60"/>
      <c r="P464" s="174">
        <f t="shared" si="136"/>
        <v>0</v>
      </c>
      <c r="Q464" s="174">
        <v>0</v>
      </c>
      <c r="R464" s="174">
        <f t="shared" si="137"/>
        <v>0</v>
      </c>
      <c r="S464" s="174">
        <v>0</v>
      </c>
      <c r="T464" s="175">
        <f t="shared" si="138"/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76" t="s">
        <v>190</v>
      </c>
      <c r="AT464" s="176" t="s">
        <v>407</v>
      </c>
      <c r="AU464" s="176" t="s">
        <v>151</v>
      </c>
      <c r="AY464" s="16" t="s">
        <v>173</v>
      </c>
      <c r="BE464" s="177">
        <f t="shared" si="139"/>
        <v>0</v>
      </c>
      <c r="BF464" s="177">
        <f t="shared" si="140"/>
        <v>0</v>
      </c>
      <c r="BG464" s="177">
        <f t="shared" si="141"/>
        <v>0</v>
      </c>
      <c r="BH464" s="177">
        <f t="shared" si="142"/>
        <v>0</v>
      </c>
      <c r="BI464" s="177">
        <f t="shared" si="143"/>
        <v>0</v>
      </c>
      <c r="BJ464" s="16" t="s">
        <v>151</v>
      </c>
      <c r="BK464" s="177">
        <f t="shared" si="144"/>
        <v>0</v>
      </c>
      <c r="BL464" s="16" t="s">
        <v>180</v>
      </c>
      <c r="BM464" s="176" t="s">
        <v>3108</v>
      </c>
    </row>
    <row r="465" spans="1:65" s="2" customFormat="1" ht="16.5" customHeight="1">
      <c r="A465" s="31"/>
      <c r="B465" s="129"/>
      <c r="C465" s="164" t="s">
        <v>1017</v>
      </c>
      <c r="D465" s="164" t="s">
        <v>176</v>
      </c>
      <c r="E465" s="165" t="s">
        <v>3109</v>
      </c>
      <c r="F465" s="166" t="s">
        <v>3110</v>
      </c>
      <c r="G465" s="167" t="s">
        <v>240</v>
      </c>
      <c r="H465" s="168">
        <v>150</v>
      </c>
      <c r="I465" s="169"/>
      <c r="J465" s="170">
        <f t="shared" si="135"/>
        <v>0</v>
      </c>
      <c r="K465" s="171"/>
      <c r="L465" s="32"/>
      <c r="M465" s="172" t="s">
        <v>1</v>
      </c>
      <c r="N465" s="173" t="s">
        <v>39</v>
      </c>
      <c r="O465" s="60"/>
      <c r="P465" s="174">
        <f t="shared" si="136"/>
        <v>0</v>
      </c>
      <c r="Q465" s="174">
        <v>0</v>
      </c>
      <c r="R465" s="174">
        <f t="shared" si="137"/>
        <v>0</v>
      </c>
      <c r="S465" s="174">
        <v>0</v>
      </c>
      <c r="T465" s="175">
        <f t="shared" si="138"/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76" t="s">
        <v>180</v>
      </c>
      <c r="AT465" s="176" t="s">
        <v>176</v>
      </c>
      <c r="AU465" s="176" t="s">
        <v>151</v>
      </c>
      <c r="AY465" s="16" t="s">
        <v>173</v>
      </c>
      <c r="BE465" s="177">
        <f t="shared" si="139"/>
        <v>0</v>
      </c>
      <c r="BF465" s="177">
        <f t="shared" si="140"/>
        <v>0</v>
      </c>
      <c r="BG465" s="177">
        <f t="shared" si="141"/>
        <v>0</v>
      </c>
      <c r="BH465" s="177">
        <f t="shared" si="142"/>
        <v>0</v>
      </c>
      <c r="BI465" s="177">
        <f t="shared" si="143"/>
        <v>0</v>
      </c>
      <c r="BJ465" s="16" t="s">
        <v>151</v>
      </c>
      <c r="BK465" s="177">
        <f t="shared" si="144"/>
        <v>0</v>
      </c>
      <c r="BL465" s="16" t="s">
        <v>180</v>
      </c>
      <c r="BM465" s="176" t="s">
        <v>3111</v>
      </c>
    </row>
    <row r="466" spans="1:65" s="2" customFormat="1" ht="24.2" customHeight="1">
      <c r="A466" s="31"/>
      <c r="B466" s="129"/>
      <c r="C466" s="183" t="s">
        <v>3112</v>
      </c>
      <c r="D466" s="183" t="s">
        <v>407</v>
      </c>
      <c r="E466" s="184" t="s">
        <v>3113</v>
      </c>
      <c r="F466" s="185" t="s">
        <v>3114</v>
      </c>
      <c r="G466" s="186" t="s">
        <v>381</v>
      </c>
      <c r="H466" s="187">
        <v>30</v>
      </c>
      <c r="I466" s="188"/>
      <c r="J466" s="189">
        <f t="shared" si="135"/>
        <v>0</v>
      </c>
      <c r="K466" s="190"/>
      <c r="L466" s="191"/>
      <c r="M466" s="192" t="s">
        <v>1</v>
      </c>
      <c r="N466" s="193" t="s">
        <v>39</v>
      </c>
      <c r="O466" s="60"/>
      <c r="P466" s="174">
        <f t="shared" si="136"/>
        <v>0</v>
      </c>
      <c r="Q466" s="174">
        <v>0</v>
      </c>
      <c r="R466" s="174">
        <f t="shared" si="137"/>
        <v>0</v>
      </c>
      <c r="S466" s="174">
        <v>0</v>
      </c>
      <c r="T466" s="175">
        <f t="shared" si="138"/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76" t="s">
        <v>190</v>
      </c>
      <c r="AT466" s="176" t="s">
        <v>407</v>
      </c>
      <c r="AU466" s="176" t="s">
        <v>151</v>
      </c>
      <c r="AY466" s="16" t="s">
        <v>173</v>
      </c>
      <c r="BE466" s="177">
        <f t="shared" si="139"/>
        <v>0</v>
      </c>
      <c r="BF466" s="177">
        <f t="shared" si="140"/>
        <v>0</v>
      </c>
      <c r="BG466" s="177">
        <f t="shared" si="141"/>
        <v>0</v>
      </c>
      <c r="BH466" s="177">
        <f t="shared" si="142"/>
        <v>0</v>
      </c>
      <c r="BI466" s="177">
        <f t="shared" si="143"/>
        <v>0</v>
      </c>
      <c r="BJ466" s="16" t="s">
        <v>151</v>
      </c>
      <c r="BK466" s="177">
        <f t="shared" si="144"/>
        <v>0</v>
      </c>
      <c r="BL466" s="16" t="s">
        <v>180</v>
      </c>
      <c r="BM466" s="176" t="s">
        <v>3115</v>
      </c>
    </row>
    <row r="467" spans="1:65" s="12" customFormat="1" ht="22.9" customHeight="1">
      <c r="B467" s="151"/>
      <c r="D467" s="152" t="s">
        <v>72</v>
      </c>
      <c r="E467" s="162" t="s">
        <v>3116</v>
      </c>
      <c r="F467" s="162" t="s">
        <v>3117</v>
      </c>
      <c r="I467" s="154"/>
      <c r="J467" s="163">
        <f>BK467</f>
        <v>0</v>
      </c>
      <c r="L467" s="151"/>
      <c r="M467" s="156"/>
      <c r="N467" s="157"/>
      <c r="O467" s="157"/>
      <c r="P467" s="158">
        <f>SUM(P468:P469)</f>
        <v>0</v>
      </c>
      <c r="Q467" s="157"/>
      <c r="R467" s="158">
        <f>SUM(R468:R469)</f>
        <v>0</v>
      </c>
      <c r="S467" s="157"/>
      <c r="T467" s="159">
        <f>SUM(T468:T469)</f>
        <v>0</v>
      </c>
      <c r="AR467" s="152" t="s">
        <v>183</v>
      </c>
      <c r="AT467" s="160" t="s">
        <v>72</v>
      </c>
      <c r="AU467" s="160" t="s">
        <v>81</v>
      </c>
      <c r="AY467" s="152" t="s">
        <v>173</v>
      </c>
      <c r="BK467" s="161">
        <f>SUM(BK468:BK469)</f>
        <v>0</v>
      </c>
    </row>
    <row r="468" spans="1:65" s="2" customFormat="1" ht="24.2" customHeight="1">
      <c r="A468" s="31"/>
      <c r="B468" s="129"/>
      <c r="C468" s="164" t="s">
        <v>1020</v>
      </c>
      <c r="D468" s="164" t="s">
        <v>176</v>
      </c>
      <c r="E468" s="165" t="s">
        <v>3118</v>
      </c>
      <c r="F468" s="166" t="s">
        <v>3119</v>
      </c>
      <c r="G468" s="167" t="s">
        <v>240</v>
      </c>
      <c r="H468" s="168">
        <v>150</v>
      </c>
      <c r="I468" s="169"/>
      <c r="J468" s="170">
        <f>ROUND(I468*H468,2)</f>
        <v>0</v>
      </c>
      <c r="K468" s="171"/>
      <c r="L468" s="32"/>
      <c r="M468" s="172" t="s">
        <v>1</v>
      </c>
      <c r="N468" s="173" t="s">
        <v>39</v>
      </c>
      <c r="O468" s="60"/>
      <c r="P468" s="174">
        <f>O468*H468</f>
        <v>0</v>
      </c>
      <c r="Q468" s="174">
        <v>0</v>
      </c>
      <c r="R468" s="174">
        <f>Q468*H468</f>
        <v>0</v>
      </c>
      <c r="S468" s="174">
        <v>0</v>
      </c>
      <c r="T468" s="175">
        <f>S468*H468</f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76" t="s">
        <v>285</v>
      </c>
      <c r="AT468" s="176" t="s">
        <v>176</v>
      </c>
      <c r="AU468" s="176" t="s">
        <v>151</v>
      </c>
      <c r="AY468" s="16" t="s">
        <v>173</v>
      </c>
      <c r="BE468" s="177">
        <f>IF(N468="základná",J468,0)</f>
        <v>0</v>
      </c>
      <c r="BF468" s="177">
        <f>IF(N468="znížená",J468,0)</f>
        <v>0</v>
      </c>
      <c r="BG468" s="177">
        <f>IF(N468="zákl. prenesená",J468,0)</f>
        <v>0</v>
      </c>
      <c r="BH468" s="177">
        <f>IF(N468="zníž. prenesená",J468,0)</f>
        <v>0</v>
      </c>
      <c r="BI468" s="177">
        <f>IF(N468="nulová",J468,0)</f>
        <v>0</v>
      </c>
      <c r="BJ468" s="16" t="s">
        <v>151</v>
      </c>
      <c r="BK468" s="177">
        <f>ROUND(I468*H468,2)</f>
        <v>0</v>
      </c>
      <c r="BL468" s="16" t="s">
        <v>285</v>
      </c>
      <c r="BM468" s="176" t="s">
        <v>3120</v>
      </c>
    </row>
    <row r="469" spans="1:65" s="2" customFormat="1" ht="33" customHeight="1">
      <c r="A469" s="31"/>
      <c r="B469" s="129"/>
      <c r="C469" s="164" t="s">
        <v>3121</v>
      </c>
      <c r="D469" s="164" t="s">
        <v>176</v>
      </c>
      <c r="E469" s="165" t="s">
        <v>3122</v>
      </c>
      <c r="F469" s="166" t="s">
        <v>3123</v>
      </c>
      <c r="G469" s="167" t="s">
        <v>240</v>
      </c>
      <c r="H469" s="168">
        <v>150</v>
      </c>
      <c r="I469" s="169"/>
      <c r="J469" s="170">
        <f>ROUND(I469*H469,2)</f>
        <v>0</v>
      </c>
      <c r="K469" s="171"/>
      <c r="L469" s="32"/>
      <c r="M469" s="172" t="s">
        <v>1</v>
      </c>
      <c r="N469" s="173" t="s">
        <v>39</v>
      </c>
      <c r="O469" s="60"/>
      <c r="P469" s="174">
        <f>O469*H469</f>
        <v>0</v>
      </c>
      <c r="Q469" s="174">
        <v>0</v>
      </c>
      <c r="R469" s="174">
        <f>Q469*H469</f>
        <v>0</v>
      </c>
      <c r="S469" s="174">
        <v>0</v>
      </c>
      <c r="T469" s="175">
        <f>S469*H469</f>
        <v>0</v>
      </c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R469" s="176" t="s">
        <v>285</v>
      </c>
      <c r="AT469" s="176" t="s">
        <v>176</v>
      </c>
      <c r="AU469" s="176" t="s">
        <v>151</v>
      </c>
      <c r="AY469" s="16" t="s">
        <v>173</v>
      </c>
      <c r="BE469" s="177">
        <f>IF(N469="základná",J469,0)</f>
        <v>0</v>
      </c>
      <c r="BF469" s="177">
        <f>IF(N469="znížená",J469,0)</f>
        <v>0</v>
      </c>
      <c r="BG469" s="177">
        <f>IF(N469="zákl. prenesená",J469,0)</f>
        <v>0</v>
      </c>
      <c r="BH469" s="177">
        <f>IF(N469="zníž. prenesená",J469,0)</f>
        <v>0</v>
      </c>
      <c r="BI469" s="177">
        <f>IF(N469="nulová",J469,0)</f>
        <v>0</v>
      </c>
      <c r="BJ469" s="16" t="s">
        <v>151</v>
      </c>
      <c r="BK469" s="177">
        <f>ROUND(I469*H469,2)</f>
        <v>0</v>
      </c>
      <c r="BL469" s="16" t="s">
        <v>285</v>
      </c>
      <c r="BM469" s="176" t="s">
        <v>3124</v>
      </c>
    </row>
    <row r="470" spans="1:65" s="12" customFormat="1" ht="25.9" customHeight="1">
      <c r="B470" s="151"/>
      <c r="D470" s="152" t="s">
        <v>72</v>
      </c>
      <c r="E470" s="153" t="s">
        <v>1356</v>
      </c>
      <c r="F470" s="153" t="s">
        <v>2251</v>
      </c>
      <c r="I470" s="154"/>
      <c r="J470" s="155">
        <f>BK470</f>
        <v>0</v>
      </c>
      <c r="L470" s="151"/>
      <c r="M470" s="156"/>
      <c r="N470" s="157"/>
      <c r="O470" s="157"/>
      <c r="P470" s="158">
        <f>SUM(P471:P474)</f>
        <v>0</v>
      </c>
      <c r="Q470" s="157"/>
      <c r="R470" s="158">
        <f>SUM(R471:R474)</f>
        <v>0</v>
      </c>
      <c r="S470" s="157"/>
      <c r="T470" s="159">
        <f>SUM(T471:T474)</f>
        <v>0</v>
      </c>
      <c r="AR470" s="152" t="s">
        <v>180</v>
      </c>
      <c r="AT470" s="160" t="s">
        <v>72</v>
      </c>
      <c r="AU470" s="160" t="s">
        <v>73</v>
      </c>
      <c r="AY470" s="152" t="s">
        <v>173</v>
      </c>
      <c r="BK470" s="161">
        <f>SUM(BK471:BK474)</f>
        <v>0</v>
      </c>
    </row>
    <row r="471" spans="1:65" s="2" customFormat="1" ht="16.5" customHeight="1">
      <c r="A471" s="31"/>
      <c r="B471" s="129"/>
      <c r="C471" s="164" t="s">
        <v>1024</v>
      </c>
      <c r="D471" s="164" t="s">
        <v>176</v>
      </c>
      <c r="E471" s="165" t="s">
        <v>3125</v>
      </c>
      <c r="F471" s="166" t="s">
        <v>3126</v>
      </c>
      <c r="G471" s="167" t="s">
        <v>710</v>
      </c>
      <c r="H471" s="168">
        <v>80</v>
      </c>
      <c r="I471" s="169"/>
      <c r="J471" s="170">
        <f>ROUND(I471*H471,2)</f>
        <v>0</v>
      </c>
      <c r="K471" s="171"/>
      <c r="L471" s="32"/>
      <c r="M471" s="172" t="s">
        <v>1</v>
      </c>
      <c r="N471" s="173" t="s">
        <v>39</v>
      </c>
      <c r="O471" s="60"/>
      <c r="P471" s="174">
        <f>O471*H471</f>
        <v>0</v>
      </c>
      <c r="Q471" s="174">
        <v>0</v>
      </c>
      <c r="R471" s="174">
        <f>Q471*H471</f>
        <v>0</v>
      </c>
      <c r="S471" s="174">
        <v>0</v>
      </c>
      <c r="T471" s="175">
        <f>S471*H471</f>
        <v>0</v>
      </c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R471" s="176" t="s">
        <v>2254</v>
      </c>
      <c r="AT471" s="176" t="s">
        <v>176</v>
      </c>
      <c r="AU471" s="176" t="s">
        <v>81</v>
      </c>
      <c r="AY471" s="16" t="s">
        <v>173</v>
      </c>
      <c r="BE471" s="177">
        <f>IF(N471="základná",J471,0)</f>
        <v>0</v>
      </c>
      <c r="BF471" s="177">
        <f>IF(N471="znížená",J471,0)</f>
        <v>0</v>
      </c>
      <c r="BG471" s="177">
        <f>IF(N471="zákl. prenesená",J471,0)</f>
        <v>0</v>
      </c>
      <c r="BH471" s="177">
        <f>IF(N471="zníž. prenesená",J471,0)</f>
        <v>0</v>
      </c>
      <c r="BI471" s="177">
        <f>IF(N471="nulová",J471,0)</f>
        <v>0</v>
      </c>
      <c r="BJ471" s="16" t="s">
        <v>151</v>
      </c>
      <c r="BK471" s="177">
        <f>ROUND(I471*H471,2)</f>
        <v>0</v>
      </c>
      <c r="BL471" s="16" t="s">
        <v>2254</v>
      </c>
      <c r="BM471" s="176" t="s">
        <v>3127</v>
      </c>
    </row>
    <row r="472" spans="1:65" s="2" customFormat="1" ht="33" customHeight="1">
      <c r="A472" s="31"/>
      <c r="B472" s="129"/>
      <c r="C472" s="164" t="s">
        <v>3128</v>
      </c>
      <c r="D472" s="164" t="s">
        <v>176</v>
      </c>
      <c r="E472" s="165" t="s">
        <v>3129</v>
      </c>
      <c r="F472" s="166" t="s">
        <v>3130</v>
      </c>
      <c r="G472" s="167" t="s">
        <v>710</v>
      </c>
      <c r="H472" s="168">
        <v>140</v>
      </c>
      <c r="I472" s="169"/>
      <c r="J472" s="170">
        <f>ROUND(I472*H472,2)</f>
        <v>0</v>
      </c>
      <c r="K472" s="171"/>
      <c r="L472" s="32"/>
      <c r="M472" s="172" t="s">
        <v>1</v>
      </c>
      <c r="N472" s="173" t="s">
        <v>39</v>
      </c>
      <c r="O472" s="60"/>
      <c r="P472" s="174">
        <f>O472*H472</f>
        <v>0</v>
      </c>
      <c r="Q472" s="174">
        <v>0</v>
      </c>
      <c r="R472" s="174">
        <f>Q472*H472</f>
        <v>0</v>
      </c>
      <c r="S472" s="174">
        <v>0</v>
      </c>
      <c r="T472" s="175">
        <f>S472*H472</f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76" t="s">
        <v>2254</v>
      </c>
      <c r="AT472" s="176" t="s">
        <v>176</v>
      </c>
      <c r="AU472" s="176" t="s">
        <v>81</v>
      </c>
      <c r="AY472" s="16" t="s">
        <v>173</v>
      </c>
      <c r="BE472" s="177">
        <f>IF(N472="základná",J472,0)</f>
        <v>0</v>
      </c>
      <c r="BF472" s="177">
        <f>IF(N472="znížená",J472,0)</f>
        <v>0</v>
      </c>
      <c r="BG472" s="177">
        <f>IF(N472="zákl. prenesená",J472,0)</f>
        <v>0</v>
      </c>
      <c r="BH472" s="177">
        <f>IF(N472="zníž. prenesená",J472,0)</f>
        <v>0</v>
      </c>
      <c r="BI472" s="177">
        <f>IF(N472="nulová",J472,0)</f>
        <v>0</v>
      </c>
      <c r="BJ472" s="16" t="s">
        <v>151</v>
      </c>
      <c r="BK472" s="177">
        <f>ROUND(I472*H472,2)</f>
        <v>0</v>
      </c>
      <c r="BL472" s="16" t="s">
        <v>2254</v>
      </c>
      <c r="BM472" s="176" t="s">
        <v>3131</v>
      </c>
    </row>
    <row r="473" spans="1:65" s="2" customFormat="1" ht="24.2" customHeight="1">
      <c r="A473" s="31"/>
      <c r="B473" s="129"/>
      <c r="C473" s="164" t="s">
        <v>1027</v>
      </c>
      <c r="D473" s="164" t="s">
        <v>176</v>
      </c>
      <c r="E473" s="165" t="s">
        <v>3132</v>
      </c>
      <c r="F473" s="166" t="s">
        <v>3133</v>
      </c>
      <c r="G473" s="167" t="s">
        <v>710</v>
      </c>
      <c r="H473" s="168">
        <v>160</v>
      </c>
      <c r="I473" s="169"/>
      <c r="J473" s="170">
        <f>ROUND(I473*H473,2)</f>
        <v>0</v>
      </c>
      <c r="K473" s="171"/>
      <c r="L473" s="32"/>
      <c r="M473" s="172" t="s">
        <v>1</v>
      </c>
      <c r="N473" s="173" t="s">
        <v>39</v>
      </c>
      <c r="O473" s="60"/>
      <c r="P473" s="174">
        <f>O473*H473</f>
        <v>0</v>
      </c>
      <c r="Q473" s="174">
        <v>0</v>
      </c>
      <c r="R473" s="174">
        <f>Q473*H473</f>
        <v>0</v>
      </c>
      <c r="S473" s="174">
        <v>0</v>
      </c>
      <c r="T473" s="175">
        <f>S473*H473</f>
        <v>0</v>
      </c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R473" s="176" t="s">
        <v>2254</v>
      </c>
      <c r="AT473" s="176" t="s">
        <v>176</v>
      </c>
      <c r="AU473" s="176" t="s">
        <v>81</v>
      </c>
      <c r="AY473" s="16" t="s">
        <v>173</v>
      </c>
      <c r="BE473" s="177">
        <f>IF(N473="základná",J473,0)</f>
        <v>0</v>
      </c>
      <c r="BF473" s="177">
        <f>IF(N473="znížená",J473,0)</f>
        <v>0</v>
      </c>
      <c r="BG473" s="177">
        <f>IF(N473="zákl. prenesená",J473,0)</f>
        <v>0</v>
      </c>
      <c r="BH473" s="177">
        <f>IF(N473="zníž. prenesená",J473,0)</f>
        <v>0</v>
      </c>
      <c r="BI473" s="177">
        <f>IF(N473="nulová",J473,0)</f>
        <v>0</v>
      </c>
      <c r="BJ473" s="16" t="s">
        <v>151</v>
      </c>
      <c r="BK473" s="177">
        <f>ROUND(I473*H473,2)</f>
        <v>0</v>
      </c>
      <c r="BL473" s="16" t="s">
        <v>2254</v>
      </c>
      <c r="BM473" s="176" t="s">
        <v>3134</v>
      </c>
    </row>
    <row r="474" spans="1:65" s="2" customFormat="1" ht="24.2" customHeight="1">
      <c r="A474" s="31"/>
      <c r="B474" s="129"/>
      <c r="C474" s="164" t="s">
        <v>3135</v>
      </c>
      <c r="D474" s="164" t="s">
        <v>176</v>
      </c>
      <c r="E474" s="165" t="s">
        <v>2252</v>
      </c>
      <c r="F474" s="166" t="s">
        <v>3136</v>
      </c>
      <c r="G474" s="167" t="s">
        <v>710</v>
      </c>
      <c r="H474" s="168">
        <v>80</v>
      </c>
      <c r="I474" s="169"/>
      <c r="J474" s="170">
        <f>ROUND(I474*H474,2)</f>
        <v>0</v>
      </c>
      <c r="K474" s="171"/>
      <c r="L474" s="32"/>
      <c r="M474" s="172" t="s">
        <v>1</v>
      </c>
      <c r="N474" s="173" t="s">
        <v>39</v>
      </c>
      <c r="O474" s="60"/>
      <c r="P474" s="174">
        <f>O474*H474</f>
        <v>0</v>
      </c>
      <c r="Q474" s="174">
        <v>0</v>
      </c>
      <c r="R474" s="174">
        <f>Q474*H474</f>
        <v>0</v>
      </c>
      <c r="S474" s="174">
        <v>0</v>
      </c>
      <c r="T474" s="175">
        <f>S474*H474</f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76" t="s">
        <v>2254</v>
      </c>
      <c r="AT474" s="176" t="s">
        <v>176</v>
      </c>
      <c r="AU474" s="176" t="s">
        <v>81</v>
      </c>
      <c r="AY474" s="16" t="s">
        <v>173</v>
      </c>
      <c r="BE474" s="177">
        <f>IF(N474="základná",J474,0)</f>
        <v>0</v>
      </c>
      <c r="BF474" s="177">
        <f>IF(N474="znížená",J474,0)</f>
        <v>0</v>
      </c>
      <c r="BG474" s="177">
        <f>IF(N474="zákl. prenesená",J474,0)</f>
        <v>0</v>
      </c>
      <c r="BH474" s="177">
        <f>IF(N474="zníž. prenesená",J474,0)</f>
        <v>0</v>
      </c>
      <c r="BI474" s="177">
        <f>IF(N474="nulová",J474,0)</f>
        <v>0</v>
      </c>
      <c r="BJ474" s="16" t="s">
        <v>151</v>
      </c>
      <c r="BK474" s="177">
        <f>ROUND(I474*H474,2)</f>
        <v>0</v>
      </c>
      <c r="BL474" s="16" t="s">
        <v>2254</v>
      </c>
      <c r="BM474" s="176" t="s">
        <v>3137</v>
      </c>
    </row>
    <row r="475" spans="1:65" s="12" customFormat="1" ht="25.9" customHeight="1">
      <c r="B475" s="151"/>
      <c r="D475" s="152" t="s">
        <v>72</v>
      </c>
      <c r="E475" s="153" t="s">
        <v>150</v>
      </c>
      <c r="F475" s="153" t="s">
        <v>1357</v>
      </c>
      <c r="I475" s="154"/>
      <c r="J475" s="155">
        <f>BK475</f>
        <v>0</v>
      </c>
      <c r="L475" s="151"/>
      <c r="M475" s="212"/>
      <c r="N475" s="213"/>
      <c r="O475" s="213"/>
      <c r="P475" s="214">
        <v>0</v>
      </c>
      <c r="Q475" s="213"/>
      <c r="R475" s="214">
        <v>0</v>
      </c>
      <c r="S475" s="213"/>
      <c r="T475" s="215">
        <v>0</v>
      </c>
      <c r="AR475" s="152" t="s">
        <v>191</v>
      </c>
      <c r="AT475" s="160" t="s">
        <v>72</v>
      </c>
      <c r="AU475" s="160" t="s">
        <v>73</v>
      </c>
      <c r="AY475" s="152" t="s">
        <v>173</v>
      </c>
      <c r="BK475" s="161">
        <v>0</v>
      </c>
    </row>
    <row r="476" spans="1:65" s="2" customFormat="1" ht="6.95" customHeight="1">
      <c r="A476" s="31"/>
      <c r="B476" s="49"/>
      <c r="C476" s="50"/>
      <c r="D476" s="50"/>
      <c r="E476" s="50"/>
      <c r="F476" s="50"/>
      <c r="G476" s="50"/>
      <c r="H476" s="50"/>
      <c r="I476" s="50"/>
      <c r="J476" s="50"/>
      <c r="K476" s="50"/>
      <c r="L476" s="32"/>
      <c r="M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6" t="s">
        <v>103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1:46" s="1" customFormat="1" ht="24.95" customHeight="1">
      <c r="B4" s="19"/>
      <c r="D4" s="20" t="s">
        <v>122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1" t="str">
        <f>'Rekapitulácia stavby'!K6</f>
        <v xml:space="preserve"> ŠH Angels Aréna  Rekonštrukcia a Modernizácia pre VO</v>
      </c>
      <c r="F7" s="262"/>
      <c r="G7" s="262"/>
      <c r="H7" s="262"/>
      <c r="L7" s="19"/>
    </row>
    <row r="8" spans="1:46" s="2" customFormat="1" ht="12" customHeight="1">
      <c r="A8" s="31"/>
      <c r="B8" s="32"/>
      <c r="C8" s="31"/>
      <c r="D8" s="26" t="s">
        <v>123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1" t="s">
        <v>3138</v>
      </c>
      <c r="F9" s="263"/>
      <c r="G9" s="263"/>
      <c r="H9" s="263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26" t="s">
        <v>25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4" t="str">
        <f>'Rekapitulácia stavby'!E14</f>
        <v>Vyplň údaj</v>
      </c>
      <c r="F18" s="230"/>
      <c r="G18" s="230"/>
      <c r="H18" s="230"/>
      <c r="I18" s="26" t="s">
        <v>25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25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31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25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35" t="s">
        <v>1</v>
      </c>
      <c r="F27" s="235"/>
      <c r="G27" s="235"/>
      <c r="H27" s="235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125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126</v>
      </c>
      <c r="E31" s="31"/>
      <c r="F31" s="31"/>
      <c r="G31" s="31"/>
      <c r="H31" s="31"/>
      <c r="I31" s="31"/>
      <c r="J31" s="99">
        <f>J108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33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35</v>
      </c>
      <c r="G34" s="31"/>
      <c r="H34" s="31"/>
      <c r="I34" s="35" t="s">
        <v>34</v>
      </c>
      <c r="J34" s="35" t="s">
        <v>36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37</v>
      </c>
      <c r="E35" s="37" t="s">
        <v>38</v>
      </c>
      <c r="F35" s="103">
        <f>ROUND((SUM(BE108:BE115) + SUM(BE135:BE213)),  2)</f>
        <v>0</v>
      </c>
      <c r="G35" s="104"/>
      <c r="H35" s="104"/>
      <c r="I35" s="105">
        <v>0.2</v>
      </c>
      <c r="J35" s="103">
        <f>ROUND(((SUM(BE108:BE115) + SUM(BE135:BE213))*I35),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39</v>
      </c>
      <c r="F36" s="103">
        <f>ROUND((SUM(BF108:BF115) + SUM(BF135:BF213)),  2)</f>
        <v>0</v>
      </c>
      <c r="G36" s="104"/>
      <c r="H36" s="104"/>
      <c r="I36" s="105">
        <v>0.2</v>
      </c>
      <c r="J36" s="103">
        <f>ROUND(((SUM(BF108:BF115) + SUM(BF135:BF213))*I36),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40</v>
      </c>
      <c r="F37" s="106">
        <f>ROUND((SUM(BG108:BG115) + SUM(BG135:BG213)),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41</v>
      </c>
      <c r="F38" s="106">
        <f>ROUND((SUM(BH108:BH115) + SUM(BH135:BH213)),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42</v>
      </c>
      <c r="F39" s="103">
        <f>ROUND((SUM(BI108:BI115) + SUM(BI135:BI213)),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43</v>
      </c>
      <c r="E41" s="62"/>
      <c r="F41" s="62"/>
      <c r="G41" s="110" t="s">
        <v>44</v>
      </c>
      <c r="H41" s="111" t="s">
        <v>45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46</v>
      </c>
      <c r="E50" s="46"/>
      <c r="F50" s="46"/>
      <c r="G50" s="45" t="s">
        <v>47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48</v>
      </c>
      <c r="E61" s="34"/>
      <c r="F61" s="114" t="s">
        <v>49</v>
      </c>
      <c r="G61" s="47" t="s">
        <v>48</v>
      </c>
      <c r="H61" s="34"/>
      <c r="I61" s="34"/>
      <c r="J61" s="115" t="s">
        <v>49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50</v>
      </c>
      <c r="E65" s="48"/>
      <c r="F65" s="48"/>
      <c r="G65" s="45" t="s">
        <v>51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48</v>
      </c>
      <c r="E76" s="34"/>
      <c r="F76" s="114" t="s">
        <v>49</v>
      </c>
      <c r="G76" s="47" t="s">
        <v>48</v>
      </c>
      <c r="H76" s="34"/>
      <c r="I76" s="34"/>
      <c r="J76" s="115" t="s">
        <v>49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1" t="str">
        <f>E7</f>
        <v xml:space="preserve"> ŠH Angels Aréna  Rekonštrukcia a Modernizácia pre VO</v>
      </c>
      <c r="F85" s="262"/>
      <c r="G85" s="262"/>
      <c r="H85" s="262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123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1" t="str">
        <f>E9</f>
        <v>07 - SO 01.5  Športova hala - slaboprudova inštalácia</v>
      </c>
      <c r="F87" s="263"/>
      <c r="G87" s="263"/>
      <c r="H87" s="263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</v>
      </c>
      <c r="G91" s="31"/>
      <c r="H91" s="31"/>
      <c r="I91" s="26" t="s">
        <v>28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26" t="s">
        <v>31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128</v>
      </c>
      <c r="D94" s="108"/>
      <c r="E94" s="108"/>
      <c r="F94" s="108"/>
      <c r="G94" s="108"/>
      <c r="H94" s="108"/>
      <c r="I94" s="108"/>
      <c r="J94" s="117" t="s">
        <v>129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130</v>
      </c>
      <c r="D96" s="31"/>
      <c r="E96" s="31"/>
      <c r="F96" s="31"/>
      <c r="G96" s="31"/>
      <c r="H96" s="31"/>
      <c r="I96" s="31"/>
      <c r="J96" s="73">
        <f>J135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131</v>
      </c>
    </row>
    <row r="97" spans="1:65" s="9" customFormat="1" ht="24.95" customHeight="1">
      <c r="B97" s="119"/>
      <c r="D97" s="120" t="s">
        <v>2481</v>
      </c>
      <c r="E97" s="121"/>
      <c r="F97" s="121"/>
      <c r="G97" s="121"/>
      <c r="H97" s="121"/>
      <c r="I97" s="121"/>
      <c r="J97" s="122">
        <f>J136</f>
        <v>0</v>
      </c>
      <c r="L97" s="119"/>
    </row>
    <row r="98" spans="1:65" s="10" customFormat="1" ht="19.899999999999999" customHeight="1">
      <c r="B98" s="123"/>
      <c r="D98" s="124" t="s">
        <v>3139</v>
      </c>
      <c r="E98" s="125"/>
      <c r="F98" s="125"/>
      <c r="G98" s="125"/>
      <c r="H98" s="125"/>
      <c r="I98" s="125"/>
      <c r="J98" s="126">
        <f>J137</f>
        <v>0</v>
      </c>
      <c r="L98" s="123"/>
    </row>
    <row r="99" spans="1:65" s="10" customFormat="1" ht="19.899999999999999" customHeight="1">
      <c r="B99" s="123"/>
      <c r="D99" s="124" t="s">
        <v>3140</v>
      </c>
      <c r="E99" s="125"/>
      <c r="F99" s="125"/>
      <c r="G99" s="125"/>
      <c r="H99" s="125"/>
      <c r="I99" s="125"/>
      <c r="J99" s="126">
        <f>J138</f>
        <v>0</v>
      </c>
      <c r="L99" s="123"/>
    </row>
    <row r="100" spans="1:65" s="10" customFormat="1" ht="19.899999999999999" customHeight="1">
      <c r="B100" s="123"/>
      <c r="D100" s="124" t="s">
        <v>3141</v>
      </c>
      <c r="E100" s="125"/>
      <c r="F100" s="125"/>
      <c r="G100" s="125"/>
      <c r="H100" s="125"/>
      <c r="I100" s="125"/>
      <c r="J100" s="126">
        <f>J163</f>
        <v>0</v>
      </c>
      <c r="L100" s="123"/>
    </row>
    <row r="101" spans="1:65" s="10" customFormat="1" ht="19.899999999999999" customHeight="1">
      <c r="B101" s="123"/>
      <c r="D101" s="124" t="s">
        <v>3142</v>
      </c>
      <c r="E101" s="125"/>
      <c r="F101" s="125"/>
      <c r="G101" s="125"/>
      <c r="H101" s="125"/>
      <c r="I101" s="125"/>
      <c r="J101" s="126">
        <f>J180</f>
        <v>0</v>
      </c>
      <c r="L101" s="123"/>
    </row>
    <row r="102" spans="1:65" s="10" customFormat="1" ht="19.899999999999999" customHeight="1">
      <c r="B102" s="123"/>
      <c r="D102" s="124" t="s">
        <v>3143</v>
      </c>
      <c r="E102" s="125"/>
      <c r="F102" s="125"/>
      <c r="G102" s="125"/>
      <c r="H102" s="125"/>
      <c r="I102" s="125"/>
      <c r="J102" s="126">
        <f>J197</f>
        <v>0</v>
      </c>
      <c r="L102" s="123"/>
    </row>
    <row r="103" spans="1:65" s="10" customFormat="1" ht="19.899999999999999" customHeight="1">
      <c r="B103" s="123"/>
      <c r="D103" s="124" t="s">
        <v>3144</v>
      </c>
      <c r="E103" s="125"/>
      <c r="F103" s="125"/>
      <c r="G103" s="125"/>
      <c r="H103" s="125"/>
      <c r="I103" s="125"/>
      <c r="J103" s="126">
        <f>J208</f>
        <v>0</v>
      </c>
      <c r="L103" s="123"/>
    </row>
    <row r="104" spans="1:65" s="10" customFormat="1" ht="19.899999999999999" customHeight="1">
      <c r="B104" s="123"/>
      <c r="D104" s="124" t="s">
        <v>3145</v>
      </c>
      <c r="E104" s="125"/>
      <c r="F104" s="125"/>
      <c r="G104" s="125"/>
      <c r="H104" s="125"/>
      <c r="I104" s="125"/>
      <c r="J104" s="126">
        <f>J210</f>
        <v>0</v>
      </c>
      <c r="L104" s="123"/>
    </row>
    <row r="105" spans="1:65" s="9" customFormat="1" ht="24.95" customHeight="1">
      <c r="B105" s="119"/>
      <c r="D105" s="120" t="s">
        <v>2094</v>
      </c>
      <c r="E105" s="121"/>
      <c r="F105" s="121"/>
      <c r="G105" s="121"/>
      <c r="H105" s="121"/>
      <c r="I105" s="121"/>
      <c r="J105" s="122">
        <f>J213</f>
        <v>0</v>
      </c>
      <c r="L105" s="119"/>
    </row>
    <row r="106" spans="1:65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6.9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29.25" customHeight="1">
      <c r="A108" s="31"/>
      <c r="B108" s="32"/>
      <c r="C108" s="118" t="s">
        <v>148</v>
      </c>
      <c r="D108" s="31"/>
      <c r="E108" s="31"/>
      <c r="F108" s="31"/>
      <c r="G108" s="31"/>
      <c r="H108" s="31"/>
      <c r="I108" s="31"/>
      <c r="J108" s="127">
        <f>ROUND(J109 + J110 + J111 + J112 + J113 + J114,2)</f>
        <v>0</v>
      </c>
      <c r="K108" s="31"/>
      <c r="L108" s="44"/>
      <c r="N108" s="128" t="s">
        <v>37</v>
      </c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18" customHeight="1">
      <c r="A109" s="31"/>
      <c r="B109" s="129"/>
      <c r="C109" s="130"/>
      <c r="D109" s="259" t="s">
        <v>149</v>
      </c>
      <c r="E109" s="260"/>
      <c r="F109" s="260"/>
      <c r="G109" s="130"/>
      <c r="H109" s="130"/>
      <c r="I109" s="130"/>
      <c r="J109" s="132">
        <v>0</v>
      </c>
      <c r="K109" s="130"/>
      <c r="L109" s="133"/>
      <c r="M109" s="134"/>
      <c r="N109" s="135" t="s">
        <v>39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150</v>
      </c>
      <c r="AZ109" s="134"/>
      <c r="BA109" s="134"/>
      <c r="BB109" s="134"/>
      <c r="BC109" s="134"/>
      <c r="BD109" s="134"/>
      <c r="BE109" s="137">
        <f t="shared" ref="BE109:BE114" si="0">IF(N109="základná",J109,0)</f>
        <v>0</v>
      </c>
      <c r="BF109" s="137">
        <f t="shared" ref="BF109:BF114" si="1">IF(N109="znížená",J109,0)</f>
        <v>0</v>
      </c>
      <c r="BG109" s="137">
        <f t="shared" ref="BG109:BG114" si="2">IF(N109="zákl. prenesená",J109,0)</f>
        <v>0</v>
      </c>
      <c r="BH109" s="137">
        <f t="shared" ref="BH109:BH114" si="3">IF(N109="zníž. prenesená",J109,0)</f>
        <v>0</v>
      </c>
      <c r="BI109" s="137">
        <f t="shared" ref="BI109:BI114" si="4">IF(N109="nulová",J109,0)</f>
        <v>0</v>
      </c>
      <c r="BJ109" s="136" t="s">
        <v>151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59" t="s">
        <v>152</v>
      </c>
      <c r="E110" s="260"/>
      <c r="F110" s="260"/>
      <c r="G110" s="130"/>
      <c r="H110" s="130"/>
      <c r="I110" s="130"/>
      <c r="J110" s="132">
        <v>0</v>
      </c>
      <c r="K110" s="130"/>
      <c r="L110" s="133"/>
      <c r="M110" s="134"/>
      <c r="N110" s="135" t="s">
        <v>39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150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151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59" t="s">
        <v>153</v>
      </c>
      <c r="E111" s="260"/>
      <c r="F111" s="260"/>
      <c r="G111" s="130"/>
      <c r="H111" s="130"/>
      <c r="I111" s="130"/>
      <c r="J111" s="132">
        <v>0</v>
      </c>
      <c r="K111" s="130"/>
      <c r="L111" s="133"/>
      <c r="M111" s="134"/>
      <c r="N111" s="135" t="s">
        <v>39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150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151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59" t="s">
        <v>154</v>
      </c>
      <c r="E112" s="260"/>
      <c r="F112" s="260"/>
      <c r="G112" s="130"/>
      <c r="H112" s="130"/>
      <c r="I112" s="130"/>
      <c r="J112" s="132">
        <v>0</v>
      </c>
      <c r="K112" s="130"/>
      <c r="L112" s="133"/>
      <c r="M112" s="134"/>
      <c r="N112" s="135" t="s">
        <v>39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150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151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59" t="s">
        <v>155</v>
      </c>
      <c r="E113" s="260"/>
      <c r="F113" s="260"/>
      <c r="G113" s="130"/>
      <c r="H113" s="130"/>
      <c r="I113" s="130"/>
      <c r="J113" s="132">
        <v>0</v>
      </c>
      <c r="K113" s="130"/>
      <c r="L113" s="133"/>
      <c r="M113" s="134"/>
      <c r="N113" s="135" t="s">
        <v>39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150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151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131" t="s">
        <v>156</v>
      </c>
      <c r="E114" s="130"/>
      <c r="F114" s="130"/>
      <c r="G114" s="130"/>
      <c r="H114" s="130"/>
      <c r="I114" s="130"/>
      <c r="J114" s="132">
        <f>ROUND(J30*T114,2)</f>
        <v>0</v>
      </c>
      <c r="K114" s="130"/>
      <c r="L114" s="133"/>
      <c r="M114" s="134"/>
      <c r="N114" s="135" t="s">
        <v>39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157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151</v>
      </c>
      <c r="BK114" s="134"/>
      <c r="BL114" s="134"/>
      <c r="BM114" s="134"/>
    </row>
    <row r="115" spans="1:65" s="2" customForma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29.25" customHeight="1">
      <c r="A116" s="31"/>
      <c r="B116" s="32"/>
      <c r="C116" s="138" t="s">
        <v>158</v>
      </c>
      <c r="D116" s="108"/>
      <c r="E116" s="108"/>
      <c r="F116" s="108"/>
      <c r="G116" s="108"/>
      <c r="H116" s="108"/>
      <c r="I116" s="108"/>
      <c r="J116" s="139">
        <f>ROUND(J96+J108,2)</f>
        <v>0</v>
      </c>
      <c r="K116" s="108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65" s="2" customFormat="1" ht="6.95" customHeight="1">
      <c r="A121" s="31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24.95" customHeight="1">
      <c r="A122" s="31"/>
      <c r="B122" s="32"/>
      <c r="C122" s="20" t="s">
        <v>159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12" customHeight="1">
      <c r="A124" s="31"/>
      <c r="B124" s="32"/>
      <c r="C124" s="26" t="s">
        <v>15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6.5" customHeight="1">
      <c r="A125" s="31"/>
      <c r="B125" s="32"/>
      <c r="C125" s="31"/>
      <c r="D125" s="31"/>
      <c r="E125" s="261" t="str">
        <f>E7</f>
        <v xml:space="preserve"> ŠH Angels Aréna  Rekonštrukcia a Modernizácia pre VO</v>
      </c>
      <c r="F125" s="262"/>
      <c r="G125" s="262"/>
      <c r="H125" s="262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2" customHeight="1">
      <c r="A126" s="31"/>
      <c r="B126" s="32"/>
      <c r="C126" s="26" t="s">
        <v>123</v>
      </c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6.5" customHeight="1">
      <c r="A127" s="31"/>
      <c r="B127" s="32"/>
      <c r="C127" s="31"/>
      <c r="D127" s="31"/>
      <c r="E127" s="221" t="str">
        <f>E9</f>
        <v>07 - SO 01.5  Športova hala - slaboprudova inštalácia</v>
      </c>
      <c r="F127" s="263"/>
      <c r="G127" s="263"/>
      <c r="H127" s="263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19</v>
      </c>
      <c r="D129" s="31"/>
      <c r="E129" s="31"/>
      <c r="F129" s="24" t="str">
        <f>F12</f>
        <v>Košice</v>
      </c>
      <c r="G129" s="31"/>
      <c r="H129" s="31"/>
      <c r="I129" s="26" t="s">
        <v>21</v>
      </c>
      <c r="J129" s="57" t="str">
        <f>IF(J12="","",J12)</f>
        <v>Vyplň údaj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6" t="s">
        <v>22</v>
      </c>
      <c r="D131" s="31"/>
      <c r="E131" s="31"/>
      <c r="F131" s="24" t="str">
        <f>E15</f>
        <v>Mesto Košice</v>
      </c>
      <c r="G131" s="31"/>
      <c r="H131" s="31"/>
      <c r="I131" s="26" t="s">
        <v>28</v>
      </c>
      <c r="J131" s="29" t="str">
        <f>E21</f>
        <v xml:space="preserve"> </v>
      </c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26</v>
      </c>
      <c r="D132" s="31"/>
      <c r="E132" s="31"/>
      <c r="F132" s="24" t="str">
        <f>IF(E18="","",E18)</f>
        <v>Vyplň údaj</v>
      </c>
      <c r="G132" s="31"/>
      <c r="H132" s="31"/>
      <c r="I132" s="26" t="s">
        <v>31</v>
      </c>
      <c r="J132" s="29" t="str">
        <f>E24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>
      <c r="A134" s="140"/>
      <c r="B134" s="141"/>
      <c r="C134" s="142" t="s">
        <v>160</v>
      </c>
      <c r="D134" s="143" t="s">
        <v>58</v>
      </c>
      <c r="E134" s="143" t="s">
        <v>54</v>
      </c>
      <c r="F134" s="143" t="s">
        <v>55</v>
      </c>
      <c r="G134" s="143" t="s">
        <v>161</v>
      </c>
      <c r="H134" s="143" t="s">
        <v>162</v>
      </c>
      <c r="I134" s="143" t="s">
        <v>163</v>
      </c>
      <c r="J134" s="144" t="s">
        <v>129</v>
      </c>
      <c r="K134" s="145" t="s">
        <v>164</v>
      </c>
      <c r="L134" s="146"/>
      <c r="M134" s="64" t="s">
        <v>1</v>
      </c>
      <c r="N134" s="65" t="s">
        <v>37</v>
      </c>
      <c r="O134" s="65" t="s">
        <v>165</v>
      </c>
      <c r="P134" s="65" t="s">
        <v>166</v>
      </c>
      <c r="Q134" s="65" t="s">
        <v>167</v>
      </c>
      <c r="R134" s="65" t="s">
        <v>168</v>
      </c>
      <c r="S134" s="65" t="s">
        <v>169</v>
      </c>
      <c r="T134" s="66" t="s">
        <v>170</v>
      </c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</row>
    <row r="135" spans="1:65" s="2" customFormat="1" ht="22.9" customHeight="1">
      <c r="A135" s="31"/>
      <c r="B135" s="32"/>
      <c r="C135" s="71" t="s">
        <v>125</v>
      </c>
      <c r="D135" s="31"/>
      <c r="E135" s="31"/>
      <c r="F135" s="31"/>
      <c r="G135" s="31"/>
      <c r="H135" s="31"/>
      <c r="I135" s="31"/>
      <c r="J135" s="147">
        <f>BK135</f>
        <v>0</v>
      </c>
      <c r="K135" s="31"/>
      <c r="L135" s="32"/>
      <c r="M135" s="67"/>
      <c r="N135" s="58"/>
      <c r="O135" s="68"/>
      <c r="P135" s="148">
        <f>P136+P213</f>
        <v>0</v>
      </c>
      <c r="Q135" s="68"/>
      <c r="R135" s="148">
        <f>R136+R213</f>
        <v>0</v>
      </c>
      <c r="S135" s="68"/>
      <c r="T135" s="149">
        <f>T136+T213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72</v>
      </c>
      <c r="AU135" s="16" t="s">
        <v>131</v>
      </c>
      <c r="BK135" s="150">
        <f>BK136+BK213</f>
        <v>0</v>
      </c>
    </row>
    <row r="136" spans="1:65" s="12" customFormat="1" ht="25.9" customHeight="1">
      <c r="B136" s="151"/>
      <c r="D136" s="152" t="s">
        <v>72</v>
      </c>
      <c r="E136" s="153" t="s">
        <v>407</v>
      </c>
      <c r="F136" s="153" t="s">
        <v>2497</v>
      </c>
      <c r="I136" s="154"/>
      <c r="J136" s="155">
        <f>BK136</f>
        <v>0</v>
      </c>
      <c r="L136" s="151"/>
      <c r="M136" s="156"/>
      <c r="N136" s="157"/>
      <c r="O136" s="157"/>
      <c r="P136" s="158">
        <f>P137+P138+P163+P180+P197+P208+P210</f>
        <v>0</v>
      </c>
      <c r="Q136" s="157"/>
      <c r="R136" s="158">
        <f>R137+R138+R163+R180+R197+R208+R210</f>
        <v>0</v>
      </c>
      <c r="S136" s="157"/>
      <c r="T136" s="159">
        <f>T137+T138+T163+T180+T197+T208+T210</f>
        <v>0</v>
      </c>
      <c r="AR136" s="152" t="s">
        <v>183</v>
      </c>
      <c r="AT136" s="160" t="s">
        <v>72</v>
      </c>
      <c r="AU136" s="160" t="s">
        <v>73</v>
      </c>
      <c r="AY136" s="152" t="s">
        <v>173</v>
      </c>
      <c r="BK136" s="161">
        <f>BK137+BK138+BK163+BK180+BK197+BK208+BK210</f>
        <v>0</v>
      </c>
    </row>
    <row r="137" spans="1:65" s="12" customFormat="1" ht="22.9" customHeight="1">
      <c r="B137" s="151"/>
      <c r="D137" s="152" t="s">
        <v>72</v>
      </c>
      <c r="E137" s="162" t="s">
        <v>3146</v>
      </c>
      <c r="F137" s="162" t="s">
        <v>3147</v>
      </c>
      <c r="I137" s="154"/>
      <c r="J137" s="163">
        <f>BK137</f>
        <v>0</v>
      </c>
      <c r="L137" s="151"/>
      <c r="M137" s="156"/>
      <c r="N137" s="157"/>
      <c r="O137" s="157"/>
      <c r="P137" s="158">
        <v>0</v>
      </c>
      <c r="Q137" s="157"/>
      <c r="R137" s="158">
        <v>0</v>
      </c>
      <c r="S137" s="157"/>
      <c r="T137" s="159">
        <v>0</v>
      </c>
      <c r="AR137" s="152" t="s">
        <v>183</v>
      </c>
      <c r="AT137" s="160" t="s">
        <v>72</v>
      </c>
      <c r="AU137" s="160" t="s">
        <v>81</v>
      </c>
      <c r="AY137" s="152" t="s">
        <v>173</v>
      </c>
      <c r="BK137" s="161">
        <v>0</v>
      </c>
    </row>
    <row r="138" spans="1:65" s="12" customFormat="1" ht="22.9" customHeight="1">
      <c r="B138" s="151"/>
      <c r="D138" s="152" t="s">
        <v>72</v>
      </c>
      <c r="E138" s="162" t="s">
        <v>3148</v>
      </c>
      <c r="F138" s="162" t="s">
        <v>3148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SUM(P139:P162)</f>
        <v>0</v>
      </c>
      <c r="Q138" s="157"/>
      <c r="R138" s="158">
        <f>SUM(R139:R162)</f>
        <v>0</v>
      </c>
      <c r="S138" s="157"/>
      <c r="T138" s="159">
        <f>SUM(T139:T162)</f>
        <v>0</v>
      </c>
      <c r="AR138" s="152" t="s">
        <v>81</v>
      </c>
      <c r="AT138" s="160" t="s">
        <v>72</v>
      </c>
      <c r="AU138" s="160" t="s">
        <v>81</v>
      </c>
      <c r="AY138" s="152" t="s">
        <v>173</v>
      </c>
      <c r="BK138" s="161">
        <f>SUM(BK139:BK162)</f>
        <v>0</v>
      </c>
    </row>
    <row r="139" spans="1:65" s="2" customFormat="1" ht="24.2" customHeight="1">
      <c r="A139" s="31"/>
      <c r="B139" s="129"/>
      <c r="C139" s="183" t="s">
        <v>81</v>
      </c>
      <c r="D139" s="183" t="s">
        <v>407</v>
      </c>
      <c r="E139" s="184" t="s">
        <v>3149</v>
      </c>
      <c r="F139" s="185" t="s">
        <v>3150</v>
      </c>
      <c r="G139" s="186" t="s">
        <v>245</v>
      </c>
      <c r="H139" s="187">
        <v>1</v>
      </c>
      <c r="I139" s="188"/>
      <c r="J139" s="189">
        <f t="shared" ref="J139:J162" si="5">ROUND(I139*H139,2)</f>
        <v>0</v>
      </c>
      <c r="K139" s="190"/>
      <c r="L139" s="191"/>
      <c r="M139" s="192" t="s">
        <v>1</v>
      </c>
      <c r="N139" s="193" t="s">
        <v>39</v>
      </c>
      <c r="O139" s="60"/>
      <c r="P139" s="174">
        <f t="shared" ref="P139:P162" si="6">O139*H139</f>
        <v>0</v>
      </c>
      <c r="Q139" s="174">
        <v>0</v>
      </c>
      <c r="R139" s="174">
        <f t="shared" ref="R139:R162" si="7">Q139*H139</f>
        <v>0</v>
      </c>
      <c r="S139" s="174">
        <v>0</v>
      </c>
      <c r="T139" s="175">
        <f t="shared" ref="T139:T162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190</v>
      </c>
      <c r="AT139" s="176" t="s">
        <v>407</v>
      </c>
      <c r="AU139" s="176" t="s">
        <v>151</v>
      </c>
      <c r="AY139" s="16" t="s">
        <v>173</v>
      </c>
      <c r="BE139" s="177">
        <f t="shared" ref="BE139:BE162" si="9">IF(N139="základná",J139,0)</f>
        <v>0</v>
      </c>
      <c r="BF139" s="177">
        <f t="shared" ref="BF139:BF162" si="10">IF(N139="znížená",J139,0)</f>
        <v>0</v>
      </c>
      <c r="BG139" s="177">
        <f t="shared" ref="BG139:BG162" si="11">IF(N139="zákl. prenesená",J139,0)</f>
        <v>0</v>
      </c>
      <c r="BH139" s="177">
        <f t="shared" ref="BH139:BH162" si="12">IF(N139="zníž. prenesená",J139,0)</f>
        <v>0</v>
      </c>
      <c r="BI139" s="177">
        <f t="shared" ref="BI139:BI162" si="13">IF(N139="nulová",J139,0)</f>
        <v>0</v>
      </c>
      <c r="BJ139" s="16" t="s">
        <v>151</v>
      </c>
      <c r="BK139" s="177">
        <f t="shared" ref="BK139:BK162" si="14">ROUND(I139*H139,2)</f>
        <v>0</v>
      </c>
      <c r="BL139" s="16" t="s">
        <v>180</v>
      </c>
      <c r="BM139" s="176" t="s">
        <v>151</v>
      </c>
    </row>
    <row r="140" spans="1:65" s="2" customFormat="1" ht="24.2" customHeight="1">
      <c r="A140" s="31"/>
      <c r="B140" s="129"/>
      <c r="C140" s="183" t="s">
        <v>151</v>
      </c>
      <c r="D140" s="183" t="s">
        <v>407</v>
      </c>
      <c r="E140" s="184" t="s">
        <v>3151</v>
      </c>
      <c r="F140" s="185" t="s">
        <v>3152</v>
      </c>
      <c r="G140" s="186" t="s">
        <v>245</v>
      </c>
      <c r="H140" s="187">
        <v>1</v>
      </c>
      <c r="I140" s="188"/>
      <c r="J140" s="189">
        <f t="shared" si="5"/>
        <v>0</v>
      </c>
      <c r="K140" s="190"/>
      <c r="L140" s="191"/>
      <c r="M140" s="192" t="s">
        <v>1</v>
      </c>
      <c r="N140" s="193" t="s">
        <v>39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190</v>
      </c>
      <c r="AT140" s="176" t="s">
        <v>407</v>
      </c>
      <c r="AU140" s="176" t="s">
        <v>151</v>
      </c>
      <c r="AY140" s="16" t="s">
        <v>173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151</v>
      </c>
      <c r="BK140" s="177">
        <f t="shared" si="14"/>
        <v>0</v>
      </c>
      <c r="BL140" s="16" t="s">
        <v>180</v>
      </c>
      <c r="BM140" s="176" t="s">
        <v>180</v>
      </c>
    </row>
    <row r="141" spans="1:65" s="2" customFormat="1" ht="21.75" customHeight="1">
      <c r="A141" s="31"/>
      <c r="B141" s="129"/>
      <c r="C141" s="183" t="s">
        <v>183</v>
      </c>
      <c r="D141" s="183" t="s">
        <v>407</v>
      </c>
      <c r="E141" s="184" t="s">
        <v>3153</v>
      </c>
      <c r="F141" s="185" t="s">
        <v>3154</v>
      </c>
      <c r="G141" s="186" t="s">
        <v>245</v>
      </c>
      <c r="H141" s="187">
        <v>2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39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190</v>
      </c>
      <c r="AT141" s="176" t="s">
        <v>407</v>
      </c>
      <c r="AU141" s="176" t="s">
        <v>151</v>
      </c>
      <c r="AY141" s="16" t="s">
        <v>173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151</v>
      </c>
      <c r="BK141" s="177">
        <f t="shared" si="14"/>
        <v>0</v>
      </c>
      <c r="BL141" s="16" t="s">
        <v>180</v>
      </c>
      <c r="BM141" s="176" t="s">
        <v>187</v>
      </c>
    </row>
    <row r="142" spans="1:65" s="2" customFormat="1" ht="16.5" customHeight="1">
      <c r="A142" s="31"/>
      <c r="B142" s="129"/>
      <c r="C142" s="183" t="s">
        <v>180</v>
      </c>
      <c r="D142" s="183" t="s">
        <v>407</v>
      </c>
      <c r="E142" s="184" t="s">
        <v>3155</v>
      </c>
      <c r="F142" s="185" t="s">
        <v>3156</v>
      </c>
      <c r="G142" s="186" t="s">
        <v>245</v>
      </c>
      <c r="H142" s="187">
        <v>1</v>
      </c>
      <c r="I142" s="188"/>
      <c r="J142" s="189">
        <f t="shared" si="5"/>
        <v>0</v>
      </c>
      <c r="K142" s="190"/>
      <c r="L142" s="191"/>
      <c r="M142" s="192" t="s">
        <v>1</v>
      </c>
      <c r="N142" s="193" t="s">
        <v>39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190</v>
      </c>
      <c r="AT142" s="176" t="s">
        <v>407</v>
      </c>
      <c r="AU142" s="176" t="s">
        <v>151</v>
      </c>
      <c r="AY142" s="16" t="s">
        <v>173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151</v>
      </c>
      <c r="BK142" s="177">
        <f t="shared" si="14"/>
        <v>0</v>
      </c>
      <c r="BL142" s="16" t="s">
        <v>180</v>
      </c>
      <c r="BM142" s="176" t="s">
        <v>190</v>
      </c>
    </row>
    <row r="143" spans="1:65" s="2" customFormat="1" ht="16.5" customHeight="1">
      <c r="A143" s="31"/>
      <c r="B143" s="129"/>
      <c r="C143" s="183" t="s">
        <v>191</v>
      </c>
      <c r="D143" s="183" t="s">
        <v>407</v>
      </c>
      <c r="E143" s="184" t="s">
        <v>3157</v>
      </c>
      <c r="F143" s="185" t="s">
        <v>3158</v>
      </c>
      <c r="G143" s="186" t="s">
        <v>245</v>
      </c>
      <c r="H143" s="187">
        <v>1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39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190</v>
      </c>
      <c r="AT143" s="176" t="s">
        <v>407</v>
      </c>
      <c r="AU143" s="176" t="s">
        <v>151</v>
      </c>
      <c r="AY143" s="16" t="s">
        <v>173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151</v>
      </c>
      <c r="BK143" s="177">
        <f t="shared" si="14"/>
        <v>0</v>
      </c>
      <c r="BL143" s="16" t="s">
        <v>180</v>
      </c>
      <c r="BM143" s="176" t="s">
        <v>110</v>
      </c>
    </row>
    <row r="144" spans="1:65" s="2" customFormat="1" ht="33" customHeight="1">
      <c r="A144" s="31"/>
      <c r="B144" s="129"/>
      <c r="C144" s="183" t="s">
        <v>187</v>
      </c>
      <c r="D144" s="183" t="s">
        <v>407</v>
      </c>
      <c r="E144" s="184" t="s">
        <v>3159</v>
      </c>
      <c r="F144" s="185" t="s">
        <v>3160</v>
      </c>
      <c r="G144" s="186" t="s">
        <v>245</v>
      </c>
      <c r="H144" s="187">
        <v>2</v>
      </c>
      <c r="I144" s="188"/>
      <c r="J144" s="189">
        <f t="shared" si="5"/>
        <v>0</v>
      </c>
      <c r="K144" s="190"/>
      <c r="L144" s="191"/>
      <c r="M144" s="192" t="s">
        <v>1</v>
      </c>
      <c r="N144" s="193" t="s">
        <v>39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190</v>
      </c>
      <c r="AT144" s="176" t="s">
        <v>407</v>
      </c>
      <c r="AU144" s="176" t="s">
        <v>151</v>
      </c>
      <c r="AY144" s="16" t="s">
        <v>173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151</v>
      </c>
      <c r="BK144" s="177">
        <f t="shared" si="14"/>
        <v>0</v>
      </c>
      <c r="BL144" s="16" t="s">
        <v>180</v>
      </c>
      <c r="BM144" s="176" t="s">
        <v>113</v>
      </c>
    </row>
    <row r="145" spans="1:65" s="2" customFormat="1" ht="24.2" customHeight="1">
      <c r="A145" s="31"/>
      <c r="B145" s="129"/>
      <c r="C145" s="183" t="s">
        <v>196</v>
      </c>
      <c r="D145" s="183" t="s">
        <v>407</v>
      </c>
      <c r="E145" s="184" t="s">
        <v>3161</v>
      </c>
      <c r="F145" s="185" t="s">
        <v>3162</v>
      </c>
      <c r="G145" s="186" t="s">
        <v>245</v>
      </c>
      <c r="H145" s="187">
        <v>18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39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190</v>
      </c>
      <c r="AT145" s="176" t="s">
        <v>407</v>
      </c>
      <c r="AU145" s="176" t="s">
        <v>151</v>
      </c>
      <c r="AY145" s="16" t="s">
        <v>173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151</v>
      </c>
      <c r="BK145" s="177">
        <f t="shared" si="14"/>
        <v>0</v>
      </c>
      <c r="BL145" s="16" t="s">
        <v>180</v>
      </c>
      <c r="BM145" s="176" t="s">
        <v>119</v>
      </c>
    </row>
    <row r="146" spans="1:65" s="2" customFormat="1" ht="21.75" customHeight="1">
      <c r="A146" s="31"/>
      <c r="B146" s="129"/>
      <c r="C146" s="183" t="s">
        <v>190</v>
      </c>
      <c r="D146" s="183" t="s">
        <v>407</v>
      </c>
      <c r="E146" s="184" t="s">
        <v>3163</v>
      </c>
      <c r="F146" s="185" t="s">
        <v>3164</v>
      </c>
      <c r="G146" s="186" t="s">
        <v>245</v>
      </c>
      <c r="H146" s="187">
        <v>36</v>
      </c>
      <c r="I146" s="188"/>
      <c r="J146" s="189">
        <f t="shared" si="5"/>
        <v>0</v>
      </c>
      <c r="K146" s="190"/>
      <c r="L146" s="191"/>
      <c r="M146" s="192" t="s">
        <v>1</v>
      </c>
      <c r="N146" s="193" t="s">
        <v>39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190</v>
      </c>
      <c r="AT146" s="176" t="s">
        <v>407</v>
      </c>
      <c r="AU146" s="176" t="s">
        <v>151</v>
      </c>
      <c r="AY146" s="16" t="s">
        <v>173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151</v>
      </c>
      <c r="BK146" s="177">
        <f t="shared" si="14"/>
        <v>0</v>
      </c>
      <c r="BL146" s="16" t="s">
        <v>180</v>
      </c>
      <c r="BM146" s="176" t="s">
        <v>201</v>
      </c>
    </row>
    <row r="147" spans="1:65" s="2" customFormat="1" ht="24.2" customHeight="1">
      <c r="A147" s="31"/>
      <c r="B147" s="129"/>
      <c r="C147" s="183" t="s">
        <v>174</v>
      </c>
      <c r="D147" s="183" t="s">
        <v>407</v>
      </c>
      <c r="E147" s="184" t="s">
        <v>3165</v>
      </c>
      <c r="F147" s="185" t="s">
        <v>3166</v>
      </c>
      <c r="G147" s="186" t="s">
        <v>245</v>
      </c>
      <c r="H147" s="187">
        <v>2</v>
      </c>
      <c r="I147" s="188"/>
      <c r="J147" s="189">
        <f t="shared" si="5"/>
        <v>0</v>
      </c>
      <c r="K147" s="190"/>
      <c r="L147" s="191"/>
      <c r="M147" s="192" t="s">
        <v>1</v>
      </c>
      <c r="N147" s="193" t="s">
        <v>39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190</v>
      </c>
      <c r="AT147" s="176" t="s">
        <v>407</v>
      </c>
      <c r="AU147" s="176" t="s">
        <v>151</v>
      </c>
      <c r="AY147" s="16" t="s">
        <v>173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151</v>
      </c>
      <c r="BK147" s="177">
        <f t="shared" si="14"/>
        <v>0</v>
      </c>
      <c r="BL147" s="16" t="s">
        <v>180</v>
      </c>
      <c r="BM147" s="176" t="s">
        <v>204</v>
      </c>
    </row>
    <row r="148" spans="1:65" s="2" customFormat="1" ht="16.5" customHeight="1">
      <c r="A148" s="31"/>
      <c r="B148" s="129"/>
      <c r="C148" s="183" t="s">
        <v>110</v>
      </c>
      <c r="D148" s="183" t="s">
        <v>407</v>
      </c>
      <c r="E148" s="184" t="s">
        <v>3167</v>
      </c>
      <c r="F148" s="185" t="s">
        <v>3168</v>
      </c>
      <c r="G148" s="186" t="s">
        <v>245</v>
      </c>
      <c r="H148" s="187">
        <v>36</v>
      </c>
      <c r="I148" s="188"/>
      <c r="J148" s="189">
        <f t="shared" si="5"/>
        <v>0</v>
      </c>
      <c r="K148" s="190"/>
      <c r="L148" s="191"/>
      <c r="M148" s="192" t="s">
        <v>1</v>
      </c>
      <c r="N148" s="193" t="s">
        <v>39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190</v>
      </c>
      <c r="AT148" s="176" t="s">
        <v>407</v>
      </c>
      <c r="AU148" s="176" t="s">
        <v>151</v>
      </c>
      <c r="AY148" s="16" t="s">
        <v>173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151</v>
      </c>
      <c r="BK148" s="177">
        <f t="shared" si="14"/>
        <v>0</v>
      </c>
      <c r="BL148" s="16" t="s">
        <v>180</v>
      </c>
      <c r="BM148" s="176" t="s">
        <v>7</v>
      </c>
    </row>
    <row r="149" spans="1:65" s="2" customFormat="1" ht="24.2" customHeight="1">
      <c r="A149" s="31"/>
      <c r="B149" s="129"/>
      <c r="C149" s="183" t="s">
        <v>207</v>
      </c>
      <c r="D149" s="183" t="s">
        <v>407</v>
      </c>
      <c r="E149" s="184" t="s">
        <v>3169</v>
      </c>
      <c r="F149" s="185" t="s">
        <v>3170</v>
      </c>
      <c r="G149" s="186" t="s">
        <v>245</v>
      </c>
      <c r="H149" s="187">
        <v>4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39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190</v>
      </c>
      <c r="AT149" s="176" t="s">
        <v>407</v>
      </c>
      <c r="AU149" s="176" t="s">
        <v>151</v>
      </c>
      <c r="AY149" s="16" t="s">
        <v>173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151</v>
      </c>
      <c r="BK149" s="177">
        <f t="shared" si="14"/>
        <v>0</v>
      </c>
      <c r="BL149" s="16" t="s">
        <v>180</v>
      </c>
      <c r="BM149" s="176" t="s">
        <v>210</v>
      </c>
    </row>
    <row r="150" spans="1:65" s="2" customFormat="1" ht="24.2" customHeight="1">
      <c r="A150" s="31"/>
      <c r="B150" s="129"/>
      <c r="C150" s="183" t="s">
        <v>113</v>
      </c>
      <c r="D150" s="183" t="s">
        <v>407</v>
      </c>
      <c r="E150" s="184" t="s">
        <v>3171</v>
      </c>
      <c r="F150" s="185" t="s">
        <v>3172</v>
      </c>
      <c r="G150" s="186" t="s">
        <v>245</v>
      </c>
      <c r="H150" s="187">
        <v>8</v>
      </c>
      <c r="I150" s="188"/>
      <c r="J150" s="189">
        <f t="shared" si="5"/>
        <v>0</v>
      </c>
      <c r="K150" s="190"/>
      <c r="L150" s="191"/>
      <c r="M150" s="192" t="s">
        <v>1</v>
      </c>
      <c r="N150" s="193" t="s">
        <v>39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190</v>
      </c>
      <c r="AT150" s="176" t="s">
        <v>407</v>
      </c>
      <c r="AU150" s="176" t="s">
        <v>151</v>
      </c>
      <c r="AY150" s="16" t="s">
        <v>173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151</v>
      </c>
      <c r="BK150" s="177">
        <f t="shared" si="14"/>
        <v>0</v>
      </c>
      <c r="BL150" s="16" t="s">
        <v>180</v>
      </c>
      <c r="BM150" s="176" t="s">
        <v>213</v>
      </c>
    </row>
    <row r="151" spans="1:65" s="2" customFormat="1" ht="24.2" customHeight="1">
      <c r="A151" s="31"/>
      <c r="B151" s="129"/>
      <c r="C151" s="183" t="s">
        <v>116</v>
      </c>
      <c r="D151" s="183" t="s">
        <v>407</v>
      </c>
      <c r="E151" s="184" t="s">
        <v>3173</v>
      </c>
      <c r="F151" s="185" t="s">
        <v>3174</v>
      </c>
      <c r="G151" s="186" t="s">
        <v>245</v>
      </c>
      <c r="H151" s="187">
        <v>6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39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190</v>
      </c>
      <c r="AT151" s="176" t="s">
        <v>407</v>
      </c>
      <c r="AU151" s="176" t="s">
        <v>151</v>
      </c>
      <c r="AY151" s="16" t="s">
        <v>173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151</v>
      </c>
      <c r="BK151" s="177">
        <f t="shared" si="14"/>
        <v>0</v>
      </c>
      <c r="BL151" s="16" t="s">
        <v>180</v>
      </c>
      <c r="BM151" s="176" t="s">
        <v>216</v>
      </c>
    </row>
    <row r="152" spans="1:65" s="2" customFormat="1" ht="21.75" customHeight="1">
      <c r="A152" s="31"/>
      <c r="B152" s="129"/>
      <c r="C152" s="183" t="s">
        <v>119</v>
      </c>
      <c r="D152" s="183" t="s">
        <v>407</v>
      </c>
      <c r="E152" s="184" t="s">
        <v>3175</v>
      </c>
      <c r="F152" s="185" t="s">
        <v>3176</v>
      </c>
      <c r="G152" s="186" t="s">
        <v>245</v>
      </c>
      <c r="H152" s="187">
        <v>54</v>
      </c>
      <c r="I152" s="188"/>
      <c r="J152" s="189">
        <f t="shared" si="5"/>
        <v>0</v>
      </c>
      <c r="K152" s="190"/>
      <c r="L152" s="191"/>
      <c r="M152" s="192" t="s">
        <v>1</v>
      </c>
      <c r="N152" s="193" t="s">
        <v>39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190</v>
      </c>
      <c r="AT152" s="176" t="s">
        <v>407</v>
      </c>
      <c r="AU152" s="176" t="s">
        <v>151</v>
      </c>
      <c r="AY152" s="16" t="s">
        <v>173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151</v>
      </c>
      <c r="BK152" s="177">
        <f t="shared" si="14"/>
        <v>0</v>
      </c>
      <c r="BL152" s="16" t="s">
        <v>180</v>
      </c>
      <c r="BM152" s="176" t="s">
        <v>219</v>
      </c>
    </row>
    <row r="153" spans="1:65" s="2" customFormat="1" ht="16.5" customHeight="1">
      <c r="A153" s="31"/>
      <c r="B153" s="129"/>
      <c r="C153" s="183" t="s">
        <v>220</v>
      </c>
      <c r="D153" s="183" t="s">
        <v>407</v>
      </c>
      <c r="E153" s="184" t="s">
        <v>3177</v>
      </c>
      <c r="F153" s="185" t="s">
        <v>3178</v>
      </c>
      <c r="G153" s="186" t="s">
        <v>245</v>
      </c>
      <c r="H153" s="187">
        <v>54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39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190</v>
      </c>
      <c r="AT153" s="176" t="s">
        <v>407</v>
      </c>
      <c r="AU153" s="176" t="s">
        <v>151</v>
      </c>
      <c r="AY153" s="16" t="s">
        <v>173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151</v>
      </c>
      <c r="BK153" s="177">
        <f t="shared" si="14"/>
        <v>0</v>
      </c>
      <c r="BL153" s="16" t="s">
        <v>180</v>
      </c>
      <c r="BM153" s="176" t="s">
        <v>223</v>
      </c>
    </row>
    <row r="154" spans="1:65" s="2" customFormat="1" ht="16.5" customHeight="1">
      <c r="A154" s="31"/>
      <c r="B154" s="129"/>
      <c r="C154" s="183" t="s">
        <v>201</v>
      </c>
      <c r="D154" s="183" t="s">
        <v>407</v>
      </c>
      <c r="E154" s="184" t="s">
        <v>3179</v>
      </c>
      <c r="F154" s="185" t="s">
        <v>3180</v>
      </c>
      <c r="G154" s="186" t="s">
        <v>245</v>
      </c>
      <c r="H154" s="187">
        <v>54</v>
      </c>
      <c r="I154" s="188"/>
      <c r="J154" s="189">
        <f t="shared" si="5"/>
        <v>0</v>
      </c>
      <c r="K154" s="190"/>
      <c r="L154" s="191"/>
      <c r="M154" s="192" t="s">
        <v>1</v>
      </c>
      <c r="N154" s="193" t="s">
        <v>39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190</v>
      </c>
      <c r="AT154" s="176" t="s">
        <v>407</v>
      </c>
      <c r="AU154" s="176" t="s">
        <v>151</v>
      </c>
      <c r="AY154" s="16" t="s">
        <v>173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151</v>
      </c>
      <c r="BK154" s="177">
        <f t="shared" si="14"/>
        <v>0</v>
      </c>
      <c r="BL154" s="16" t="s">
        <v>180</v>
      </c>
      <c r="BM154" s="176" t="s">
        <v>226</v>
      </c>
    </row>
    <row r="155" spans="1:65" s="2" customFormat="1" ht="24.2" customHeight="1">
      <c r="A155" s="31"/>
      <c r="B155" s="129"/>
      <c r="C155" s="183" t="s">
        <v>227</v>
      </c>
      <c r="D155" s="183" t="s">
        <v>407</v>
      </c>
      <c r="E155" s="184" t="s">
        <v>3181</v>
      </c>
      <c r="F155" s="185" t="s">
        <v>3182</v>
      </c>
      <c r="G155" s="186" t="s">
        <v>245</v>
      </c>
      <c r="H155" s="187">
        <v>108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39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190</v>
      </c>
      <c r="AT155" s="176" t="s">
        <v>407</v>
      </c>
      <c r="AU155" s="176" t="s">
        <v>151</v>
      </c>
      <c r="AY155" s="16" t="s">
        <v>173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151</v>
      </c>
      <c r="BK155" s="177">
        <f t="shared" si="14"/>
        <v>0</v>
      </c>
      <c r="BL155" s="16" t="s">
        <v>180</v>
      </c>
      <c r="BM155" s="176" t="s">
        <v>230</v>
      </c>
    </row>
    <row r="156" spans="1:65" s="2" customFormat="1" ht="16.5" customHeight="1">
      <c r="A156" s="31"/>
      <c r="B156" s="129"/>
      <c r="C156" s="183" t="s">
        <v>204</v>
      </c>
      <c r="D156" s="183" t="s">
        <v>407</v>
      </c>
      <c r="E156" s="184" t="s">
        <v>3183</v>
      </c>
      <c r="F156" s="185" t="s">
        <v>3184</v>
      </c>
      <c r="G156" s="186" t="s">
        <v>245</v>
      </c>
      <c r="H156" s="187">
        <v>54</v>
      </c>
      <c r="I156" s="188"/>
      <c r="J156" s="189">
        <f t="shared" si="5"/>
        <v>0</v>
      </c>
      <c r="K156" s="190"/>
      <c r="L156" s="191"/>
      <c r="M156" s="192" t="s">
        <v>1</v>
      </c>
      <c r="N156" s="193" t="s">
        <v>39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190</v>
      </c>
      <c r="AT156" s="176" t="s">
        <v>407</v>
      </c>
      <c r="AU156" s="176" t="s">
        <v>151</v>
      </c>
      <c r="AY156" s="16" t="s">
        <v>173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151</v>
      </c>
      <c r="BK156" s="177">
        <f t="shared" si="14"/>
        <v>0</v>
      </c>
      <c r="BL156" s="16" t="s">
        <v>180</v>
      </c>
      <c r="BM156" s="176" t="s">
        <v>233</v>
      </c>
    </row>
    <row r="157" spans="1:65" s="2" customFormat="1" ht="24.2" customHeight="1">
      <c r="A157" s="31"/>
      <c r="B157" s="129"/>
      <c r="C157" s="183" t="s">
        <v>234</v>
      </c>
      <c r="D157" s="183" t="s">
        <v>407</v>
      </c>
      <c r="E157" s="184" t="s">
        <v>3185</v>
      </c>
      <c r="F157" s="185" t="s">
        <v>3186</v>
      </c>
      <c r="G157" s="186" t="s">
        <v>245</v>
      </c>
      <c r="H157" s="187">
        <v>4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39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190</v>
      </c>
      <c r="AT157" s="176" t="s">
        <v>407</v>
      </c>
      <c r="AU157" s="176" t="s">
        <v>151</v>
      </c>
      <c r="AY157" s="16" t="s">
        <v>173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151</v>
      </c>
      <c r="BK157" s="177">
        <f t="shared" si="14"/>
        <v>0</v>
      </c>
      <c r="BL157" s="16" t="s">
        <v>180</v>
      </c>
      <c r="BM157" s="176" t="s">
        <v>237</v>
      </c>
    </row>
    <row r="158" spans="1:65" s="2" customFormat="1" ht="21.75" customHeight="1">
      <c r="A158" s="31"/>
      <c r="B158" s="129"/>
      <c r="C158" s="164" t="s">
        <v>7</v>
      </c>
      <c r="D158" s="164" t="s">
        <v>176</v>
      </c>
      <c r="E158" s="165" t="s">
        <v>3187</v>
      </c>
      <c r="F158" s="166" t="s">
        <v>3188</v>
      </c>
      <c r="G158" s="167" t="s">
        <v>245</v>
      </c>
      <c r="H158" s="168">
        <v>50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39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180</v>
      </c>
      <c r="AT158" s="176" t="s">
        <v>176</v>
      </c>
      <c r="AU158" s="176" t="s">
        <v>151</v>
      </c>
      <c r="AY158" s="16" t="s">
        <v>173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151</v>
      </c>
      <c r="BK158" s="177">
        <f t="shared" si="14"/>
        <v>0</v>
      </c>
      <c r="BL158" s="16" t="s">
        <v>180</v>
      </c>
      <c r="BM158" s="176" t="s">
        <v>241</v>
      </c>
    </row>
    <row r="159" spans="1:65" s="2" customFormat="1" ht="21.75" customHeight="1">
      <c r="A159" s="31"/>
      <c r="B159" s="129"/>
      <c r="C159" s="164" t="s">
        <v>242</v>
      </c>
      <c r="D159" s="164" t="s">
        <v>176</v>
      </c>
      <c r="E159" s="165" t="s">
        <v>3189</v>
      </c>
      <c r="F159" s="166" t="s">
        <v>3190</v>
      </c>
      <c r="G159" s="167" t="s">
        <v>245</v>
      </c>
      <c r="H159" s="168">
        <v>50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39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180</v>
      </c>
      <c r="AT159" s="176" t="s">
        <v>176</v>
      </c>
      <c r="AU159" s="176" t="s">
        <v>151</v>
      </c>
      <c r="AY159" s="16" t="s">
        <v>173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151</v>
      </c>
      <c r="BK159" s="177">
        <f t="shared" si="14"/>
        <v>0</v>
      </c>
      <c r="BL159" s="16" t="s">
        <v>180</v>
      </c>
      <c r="BM159" s="176" t="s">
        <v>246</v>
      </c>
    </row>
    <row r="160" spans="1:65" s="2" customFormat="1" ht="21.75" customHeight="1">
      <c r="A160" s="31"/>
      <c r="B160" s="129"/>
      <c r="C160" s="164" t="s">
        <v>210</v>
      </c>
      <c r="D160" s="164" t="s">
        <v>176</v>
      </c>
      <c r="E160" s="165" t="s">
        <v>3191</v>
      </c>
      <c r="F160" s="166" t="s">
        <v>3192</v>
      </c>
      <c r="G160" s="167" t="s">
        <v>245</v>
      </c>
      <c r="H160" s="168">
        <v>20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39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180</v>
      </c>
      <c r="AT160" s="176" t="s">
        <v>176</v>
      </c>
      <c r="AU160" s="176" t="s">
        <v>151</v>
      </c>
      <c r="AY160" s="16" t="s">
        <v>173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151</v>
      </c>
      <c r="BK160" s="177">
        <f t="shared" si="14"/>
        <v>0</v>
      </c>
      <c r="BL160" s="16" t="s">
        <v>180</v>
      </c>
      <c r="BM160" s="176" t="s">
        <v>249</v>
      </c>
    </row>
    <row r="161" spans="1:65" s="2" customFormat="1" ht="21.75" customHeight="1">
      <c r="A161" s="31"/>
      <c r="B161" s="129"/>
      <c r="C161" s="164" t="s">
        <v>250</v>
      </c>
      <c r="D161" s="164" t="s">
        <v>176</v>
      </c>
      <c r="E161" s="165" t="s">
        <v>3193</v>
      </c>
      <c r="F161" s="166" t="s">
        <v>3194</v>
      </c>
      <c r="G161" s="167" t="s">
        <v>245</v>
      </c>
      <c r="H161" s="168">
        <v>50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39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180</v>
      </c>
      <c r="AT161" s="176" t="s">
        <v>176</v>
      </c>
      <c r="AU161" s="176" t="s">
        <v>151</v>
      </c>
      <c r="AY161" s="16" t="s">
        <v>173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151</v>
      </c>
      <c r="BK161" s="177">
        <f t="shared" si="14"/>
        <v>0</v>
      </c>
      <c r="BL161" s="16" t="s">
        <v>180</v>
      </c>
      <c r="BM161" s="176" t="s">
        <v>253</v>
      </c>
    </row>
    <row r="162" spans="1:65" s="2" customFormat="1" ht="16.5" customHeight="1">
      <c r="A162" s="31"/>
      <c r="B162" s="129"/>
      <c r="C162" s="183" t="s">
        <v>213</v>
      </c>
      <c r="D162" s="183" t="s">
        <v>407</v>
      </c>
      <c r="E162" s="184" t="s">
        <v>3195</v>
      </c>
      <c r="F162" s="185" t="s">
        <v>3196</v>
      </c>
      <c r="G162" s="186" t="s">
        <v>764</v>
      </c>
      <c r="H162" s="216"/>
      <c r="I162" s="188"/>
      <c r="J162" s="189">
        <f t="shared" si="5"/>
        <v>0</v>
      </c>
      <c r="K162" s="190"/>
      <c r="L162" s="191"/>
      <c r="M162" s="192" t="s">
        <v>1</v>
      </c>
      <c r="N162" s="193" t="s">
        <v>39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190</v>
      </c>
      <c r="AT162" s="176" t="s">
        <v>407</v>
      </c>
      <c r="AU162" s="176" t="s">
        <v>151</v>
      </c>
      <c r="AY162" s="16" t="s">
        <v>173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151</v>
      </c>
      <c r="BK162" s="177">
        <f t="shared" si="14"/>
        <v>0</v>
      </c>
      <c r="BL162" s="16" t="s">
        <v>180</v>
      </c>
      <c r="BM162" s="176" t="s">
        <v>256</v>
      </c>
    </row>
    <row r="163" spans="1:65" s="12" customFormat="1" ht="22.9" customHeight="1">
      <c r="B163" s="151"/>
      <c r="D163" s="152" t="s">
        <v>72</v>
      </c>
      <c r="E163" s="162" t="s">
        <v>3197</v>
      </c>
      <c r="F163" s="162" t="s">
        <v>3197</v>
      </c>
      <c r="I163" s="154"/>
      <c r="J163" s="163">
        <f>BK163</f>
        <v>0</v>
      </c>
      <c r="L163" s="151"/>
      <c r="M163" s="156"/>
      <c r="N163" s="157"/>
      <c r="O163" s="157"/>
      <c r="P163" s="158">
        <f>SUM(P164:P179)</f>
        <v>0</v>
      </c>
      <c r="Q163" s="157"/>
      <c r="R163" s="158">
        <f>SUM(R164:R179)</f>
        <v>0</v>
      </c>
      <c r="S163" s="157"/>
      <c r="T163" s="159">
        <f>SUM(T164:T179)</f>
        <v>0</v>
      </c>
      <c r="AR163" s="152" t="s">
        <v>81</v>
      </c>
      <c r="AT163" s="160" t="s">
        <v>72</v>
      </c>
      <c r="AU163" s="160" t="s">
        <v>81</v>
      </c>
      <c r="AY163" s="152" t="s">
        <v>173</v>
      </c>
      <c r="BK163" s="161">
        <f>SUM(BK164:BK179)</f>
        <v>0</v>
      </c>
    </row>
    <row r="164" spans="1:65" s="2" customFormat="1" ht="16.5" customHeight="1">
      <c r="A164" s="31"/>
      <c r="B164" s="129"/>
      <c r="C164" s="164" t="s">
        <v>257</v>
      </c>
      <c r="D164" s="164" t="s">
        <v>176</v>
      </c>
      <c r="E164" s="165" t="s">
        <v>3198</v>
      </c>
      <c r="F164" s="166" t="s">
        <v>3199</v>
      </c>
      <c r="G164" s="167" t="s">
        <v>245</v>
      </c>
      <c r="H164" s="168">
        <v>1</v>
      </c>
      <c r="I164" s="169"/>
      <c r="J164" s="170">
        <f t="shared" ref="J164:J179" si="15">ROUND(I164*H164,2)</f>
        <v>0</v>
      </c>
      <c r="K164" s="171"/>
      <c r="L164" s="32"/>
      <c r="M164" s="172" t="s">
        <v>1</v>
      </c>
      <c r="N164" s="173" t="s">
        <v>39</v>
      </c>
      <c r="O164" s="60"/>
      <c r="P164" s="174">
        <f t="shared" ref="P164:P179" si="16">O164*H164</f>
        <v>0</v>
      </c>
      <c r="Q164" s="174">
        <v>0</v>
      </c>
      <c r="R164" s="174">
        <f t="shared" ref="R164:R179" si="17">Q164*H164</f>
        <v>0</v>
      </c>
      <c r="S164" s="174">
        <v>0</v>
      </c>
      <c r="T164" s="175">
        <f t="shared" ref="T164:T179" si="18"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180</v>
      </c>
      <c r="AT164" s="176" t="s">
        <v>176</v>
      </c>
      <c r="AU164" s="176" t="s">
        <v>151</v>
      </c>
      <c r="AY164" s="16" t="s">
        <v>173</v>
      </c>
      <c r="BE164" s="177">
        <f t="shared" ref="BE164:BE179" si="19">IF(N164="základná",J164,0)</f>
        <v>0</v>
      </c>
      <c r="BF164" s="177">
        <f t="shared" ref="BF164:BF179" si="20">IF(N164="znížená",J164,0)</f>
        <v>0</v>
      </c>
      <c r="BG164" s="177">
        <f t="shared" ref="BG164:BG179" si="21">IF(N164="zákl. prenesená",J164,0)</f>
        <v>0</v>
      </c>
      <c r="BH164" s="177">
        <f t="shared" ref="BH164:BH179" si="22">IF(N164="zníž. prenesená",J164,0)</f>
        <v>0</v>
      </c>
      <c r="BI164" s="177">
        <f t="shared" ref="BI164:BI179" si="23">IF(N164="nulová",J164,0)</f>
        <v>0</v>
      </c>
      <c r="BJ164" s="16" t="s">
        <v>151</v>
      </c>
      <c r="BK164" s="177">
        <f t="shared" ref="BK164:BK179" si="24">ROUND(I164*H164,2)</f>
        <v>0</v>
      </c>
      <c r="BL164" s="16" t="s">
        <v>180</v>
      </c>
      <c r="BM164" s="176" t="s">
        <v>260</v>
      </c>
    </row>
    <row r="165" spans="1:65" s="2" customFormat="1" ht="24.2" customHeight="1">
      <c r="A165" s="31"/>
      <c r="B165" s="129"/>
      <c r="C165" s="164" t="s">
        <v>216</v>
      </c>
      <c r="D165" s="164" t="s">
        <v>176</v>
      </c>
      <c r="E165" s="165" t="s">
        <v>3200</v>
      </c>
      <c r="F165" s="166" t="s">
        <v>3201</v>
      </c>
      <c r="G165" s="167" t="s">
        <v>245</v>
      </c>
      <c r="H165" s="168">
        <v>1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39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180</v>
      </c>
      <c r="AT165" s="176" t="s">
        <v>176</v>
      </c>
      <c r="AU165" s="176" t="s">
        <v>151</v>
      </c>
      <c r="AY165" s="16" t="s">
        <v>173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151</v>
      </c>
      <c r="BK165" s="177">
        <f t="shared" si="24"/>
        <v>0</v>
      </c>
      <c r="BL165" s="16" t="s">
        <v>180</v>
      </c>
      <c r="BM165" s="176" t="s">
        <v>263</v>
      </c>
    </row>
    <row r="166" spans="1:65" s="2" customFormat="1" ht="21.75" customHeight="1">
      <c r="A166" s="31"/>
      <c r="B166" s="129"/>
      <c r="C166" s="164" t="s">
        <v>264</v>
      </c>
      <c r="D166" s="164" t="s">
        <v>176</v>
      </c>
      <c r="E166" s="165" t="s">
        <v>3202</v>
      </c>
      <c r="F166" s="166" t="s">
        <v>3203</v>
      </c>
      <c r="G166" s="167" t="s">
        <v>245</v>
      </c>
      <c r="H166" s="168">
        <v>2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39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180</v>
      </c>
      <c r="AT166" s="176" t="s">
        <v>176</v>
      </c>
      <c r="AU166" s="176" t="s">
        <v>151</v>
      </c>
      <c r="AY166" s="16" t="s">
        <v>173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151</v>
      </c>
      <c r="BK166" s="177">
        <f t="shared" si="24"/>
        <v>0</v>
      </c>
      <c r="BL166" s="16" t="s">
        <v>180</v>
      </c>
      <c r="BM166" s="176" t="s">
        <v>268</v>
      </c>
    </row>
    <row r="167" spans="1:65" s="2" customFormat="1" ht="16.5" customHeight="1">
      <c r="A167" s="31"/>
      <c r="B167" s="129"/>
      <c r="C167" s="164" t="s">
        <v>219</v>
      </c>
      <c r="D167" s="164" t="s">
        <v>176</v>
      </c>
      <c r="E167" s="165" t="s">
        <v>3204</v>
      </c>
      <c r="F167" s="166" t="s">
        <v>3205</v>
      </c>
      <c r="G167" s="167" t="s">
        <v>245</v>
      </c>
      <c r="H167" s="168">
        <v>2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39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180</v>
      </c>
      <c r="AT167" s="176" t="s">
        <v>176</v>
      </c>
      <c r="AU167" s="176" t="s">
        <v>151</v>
      </c>
      <c r="AY167" s="16" t="s">
        <v>173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151</v>
      </c>
      <c r="BK167" s="177">
        <f t="shared" si="24"/>
        <v>0</v>
      </c>
      <c r="BL167" s="16" t="s">
        <v>180</v>
      </c>
      <c r="BM167" s="176" t="s">
        <v>271</v>
      </c>
    </row>
    <row r="168" spans="1:65" s="2" customFormat="1" ht="16.5" customHeight="1">
      <c r="A168" s="31"/>
      <c r="B168" s="129"/>
      <c r="C168" s="164" t="s">
        <v>272</v>
      </c>
      <c r="D168" s="164" t="s">
        <v>176</v>
      </c>
      <c r="E168" s="165" t="s">
        <v>3206</v>
      </c>
      <c r="F168" s="166" t="s">
        <v>3207</v>
      </c>
      <c r="G168" s="167" t="s">
        <v>245</v>
      </c>
      <c r="H168" s="168">
        <v>8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39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180</v>
      </c>
      <c r="AT168" s="176" t="s">
        <v>176</v>
      </c>
      <c r="AU168" s="176" t="s">
        <v>151</v>
      </c>
      <c r="AY168" s="16" t="s">
        <v>173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151</v>
      </c>
      <c r="BK168" s="177">
        <f t="shared" si="24"/>
        <v>0</v>
      </c>
      <c r="BL168" s="16" t="s">
        <v>180</v>
      </c>
      <c r="BM168" s="176" t="s">
        <v>275</v>
      </c>
    </row>
    <row r="169" spans="1:65" s="2" customFormat="1" ht="16.5" customHeight="1">
      <c r="A169" s="31"/>
      <c r="B169" s="129"/>
      <c r="C169" s="164" t="s">
        <v>223</v>
      </c>
      <c r="D169" s="164" t="s">
        <v>176</v>
      </c>
      <c r="E169" s="165" t="s">
        <v>3208</v>
      </c>
      <c r="F169" s="166" t="s">
        <v>3209</v>
      </c>
      <c r="G169" s="167" t="s">
        <v>245</v>
      </c>
      <c r="H169" s="168">
        <v>6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39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180</v>
      </c>
      <c r="AT169" s="176" t="s">
        <v>176</v>
      </c>
      <c r="AU169" s="176" t="s">
        <v>151</v>
      </c>
      <c r="AY169" s="16" t="s">
        <v>173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151</v>
      </c>
      <c r="BK169" s="177">
        <f t="shared" si="24"/>
        <v>0</v>
      </c>
      <c r="BL169" s="16" t="s">
        <v>180</v>
      </c>
      <c r="BM169" s="176" t="s">
        <v>278</v>
      </c>
    </row>
    <row r="170" spans="1:65" s="2" customFormat="1" ht="21.75" customHeight="1">
      <c r="A170" s="31"/>
      <c r="B170" s="129"/>
      <c r="C170" s="164" t="s">
        <v>279</v>
      </c>
      <c r="D170" s="164" t="s">
        <v>176</v>
      </c>
      <c r="E170" s="165" t="s">
        <v>3210</v>
      </c>
      <c r="F170" s="166" t="s">
        <v>3211</v>
      </c>
      <c r="G170" s="167" t="s">
        <v>245</v>
      </c>
      <c r="H170" s="168">
        <v>116</v>
      </c>
      <c r="I170" s="169"/>
      <c r="J170" s="170">
        <f t="shared" si="15"/>
        <v>0</v>
      </c>
      <c r="K170" s="171"/>
      <c r="L170" s="32"/>
      <c r="M170" s="172" t="s">
        <v>1</v>
      </c>
      <c r="N170" s="173" t="s">
        <v>39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180</v>
      </c>
      <c r="AT170" s="176" t="s">
        <v>176</v>
      </c>
      <c r="AU170" s="176" t="s">
        <v>151</v>
      </c>
      <c r="AY170" s="16" t="s">
        <v>173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151</v>
      </c>
      <c r="BK170" s="177">
        <f t="shared" si="24"/>
        <v>0</v>
      </c>
      <c r="BL170" s="16" t="s">
        <v>180</v>
      </c>
      <c r="BM170" s="176" t="s">
        <v>282</v>
      </c>
    </row>
    <row r="171" spans="1:65" s="2" customFormat="1" ht="16.5" customHeight="1">
      <c r="A171" s="31"/>
      <c r="B171" s="129"/>
      <c r="C171" s="164" t="s">
        <v>226</v>
      </c>
      <c r="D171" s="164" t="s">
        <v>176</v>
      </c>
      <c r="E171" s="165" t="s">
        <v>3212</v>
      </c>
      <c r="F171" s="166" t="s">
        <v>3213</v>
      </c>
      <c r="G171" s="167" t="s">
        <v>245</v>
      </c>
      <c r="H171" s="168">
        <v>58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39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180</v>
      </c>
      <c r="AT171" s="176" t="s">
        <v>176</v>
      </c>
      <c r="AU171" s="176" t="s">
        <v>151</v>
      </c>
      <c r="AY171" s="16" t="s">
        <v>173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151</v>
      </c>
      <c r="BK171" s="177">
        <f t="shared" si="24"/>
        <v>0</v>
      </c>
      <c r="BL171" s="16" t="s">
        <v>180</v>
      </c>
      <c r="BM171" s="176" t="s">
        <v>285</v>
      </c>
    </row>
    <row r="172" spans="1:65" s="2" customFormat="1" ht="16.5" customHeight="1">
      <c r="A172" s="31"/>
      <c r="B172" s="129"/>
      <c r="C172" s="164" t="s">
        <v>290</v>
      </c>
      <c r="D172" s="164" t="s">
        <v>176</v>
      </c>
      <c r="E172" s="165" t="s">
        <v>3214</v>
      </c>
      <c r="F172" s="166" t="s">
        <v>3215</v>
      </c>
      <c r="G172" s="167" t="s">
        <v>245</v>
      </c>
      <c r="H172" s="168">
        <v>58</v>
      </c>
      <c r="I172" s="169"/>
      <c r="J172" s="170">
        <f t="shared" si="15"/>
        <v>0</v>
      </c>
      <c r="K172" s="171"/>
      <c r="L172" s="32"/>
      <c r="M172" s="172" t="s">
        <v>1</v>
      </c>
      <c r="N172" s="173" t="s">
        <v>39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180</v>
      </c>
      <c r="AT172" s="176" t="s">
        <v>176</v>
      </c>
      <c r="AU172" s="176" t="s">
        <v>151</v>
      </c>
      <c r="AY172" s="16" t="s">
        <v>173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151</v>
      </c>
      <c r="BK172" s="177">
        <f t="shared" si="24"/>
        <v>0</v>
      </c>
      <c r="BL172" s="16" t="s">
        <v>180</v>
      </c>
      <c r="BM172" s="176" t="s">
        <v>294</v>
      </c>
    </row>
    <row r="173" spans="1:65" s="2" customFormat="1" ht="16.5" customHeight="1">
      <c r="A173" s="31"/>
      <c r="B173" s="129"/>
      <c r="C173" s="164" t="s">
        <v>230</v>
      </c>
      <c r="D173" s="164" t="s">
        <v>176</v>
      </c>
      <c r="E173" s="165" t="s">
        <v>3216</v>
      </c>
      <c r="F173" s="166" t="s">
        <v>3217</v>
      </c>
      <c r="G173" s="167" t="s">
        <v>245</v>
      </c>
      <c r="H173" s="168">
        <v>58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39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180</v>
      </c>
      <c r="AT173" s="176" t="s">
        <v>176</v>
      </c>
      <c r="AU173" s="176" t="s">
        <v>151</v>
      </c>
      <c r="AY173" s="16" t="s">
        <v>173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151</v>
      </c>
      <c r="BK173" s="177">
        <f t="shared" si="24"/>
        <v>0</v>
      </c>
      <c r="BL173" s="16" t="s">
        <v>180</v>
      </c>
      <c r="BM173" s="176" t="s">
        <v>297</v>
      </c>
    </row>
    <row r="174" spans="1:65" s="2" customFormat="1" ht="16.5" customHeight="1">
      <c r="A174" s="31"/>
      <c r="B174" s="129"/>
      <c r="C174" s="164" t="s">
        <v>298</v>
      </c>
      <c r="D174" s="164" t="s">
        <v>176</v>
      </c>
      <c r="E174" s="165" t="s">
        <v>3218</v>
      </c>
      <c r="F174" s="166" t="s">
        <v>3219</v>
      </c>
      <c r="G174" s="167" t="s">
        <v>245</v>
      </c>
      <c r="H174" s="168">
        <v>6</v>
      </c>
      <c r="I174" s="169"/>
      <c r="J174" s="170">
        <f t="shared" si="15"/>
        <v>0</v>
      </c>
      <c r="K174" s="171"/>
      <c r="L174" s="32"/>
      <c r="M174" s="172" t="s">
        <v>1</v>
      </c>
      <c r="N174" s="173" t="s">
        <v>39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180</v>
      </c>
      <c r="AT174" s="176" t="s">
        <v>176</v>
      </c>
      <c r="AU174" s="176" t="s">
        <v>151</v>
      </c>
      <c r="AY174" s="16" t="s">
        <v>173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151</v>
      </c>
      <c r="BK174" s="177">
        <f t="shared" si="24"/>
        <v>0</v>
      </c>
      <c r="BL174" s="16" t="s">
        <v>180</v>
      </c>
      <c r="BM174" s="176" t="s">
        <v>301</v>
      </c>
    </row>
    <row r="175" spans="1:65" s="2" customFormat="1" ht="21.75" customHeight="1">
      <c r="A175" s="31"/>
      <c r="B175" s="129"/>
      <c r="C175" s="164" t="s">
        <v>233</v>
      </c>
      <c r="D175" s="164" t="s">
        <v>176</v>
      </c>
      <c r="E175" s="165" t="s">
        <v>3220</v>
      </c>
      <c r="F175" s="166" t="s">
        <v>3221</v>
      </c>
      <c r="G175" s="167" t="s">
        <v>245</v>
      </c>
      <c r="H175" s="168">
        <v>36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39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180</v>
      </c>
      <c r="AT175" s="176" t="s">
        <v>176</v>
      </c>
      <c r="AU175" s="176" t="s">
        <v>151</v>
      </c>
      <c r="AY175" s="16" t="s">
        <v>173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151</v>
      </c>
      <c r="BK175" s="177">
        <f t="shared" si="24"/>
        <v>0</v>
      </c>
      <c r="BL175" s="16" t="s">
        <v>180</v>
      </c>
      <c r="BM175" s="176" t="s">
        <v>304</v>
      </c>
    </row>
    <row r="176" spans="1:65" s="2" customFormat="1" ht="24.2" customHeight="1">
      <c r="A176" s="31"/>
      <c r="B176" s="129"/>
      <c r="C176" s="164" t="s">
        <v>305</v>
      </c>
      <c r="D176" s="164" t="s">
        <v>176</v>
      </c>
      <c r="E176" s="165" t="s">
        <v>3222</v>
      </c>
      <c r="F176" s="166" t="s">
        <v>3223</v>
      </c>
      <c r="G176" s="167" t="s">
        <v>3224</v>
      </c>
      <c r="H176" s="168">
        <v>36</v>
      </c>
      <c r="I176" s="169"/>
      <c r="J176" s="170">
        <f t="shared" si="15"/>
        <v>0</v>
      </c>
      <c r="K176" s="171"/>
      <c r="L176" s="32"/>
      <c r="M176" s="172" t="s">
        <v>1</v>
      </c>
      <c r="N176" s="173" t="s">
        <v>39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180</v>
      </c>
      <c r="AT176" s="176" t="s">
        <v>176</v>
      </c>
      <c r="AU176" s="176" t="s">
        <v>151</v>
      </c>
      <c r="AY176" s="16" t="s">
        <v>173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151</v>
      </c>
      <c r="BK176" s="177">
        <f t="shared" si="24"/>
        <v>0</v>
      </c>
      <c r="BL176" s="16" t="s">
        <v>180</v>
      </c>
      <c r="BM176" s="176" t="s">
        <v>308</v>
      </c>
    </row>
    <row r="177" spans="1:65" s="2" customFormat="1" ht="16.5" customHeight="1">
      <c r="A177" s="31"/>
      <c r="B177" s="129"/>
      <c r="C177" s="164" t="s">
        <v>237</v>
      </c>
      <c r="D177" s="164" t="s">
        <v>176</v>
      </c>
      <c r="E177" s="165" t="s">
        <v>3225</v>
      </c>
      <c r="F177" s="166" t="s">
        <v>3226</v>
      </c>
      <c r="G177" s="167" t="s">
        <v>245</v>
      </c>
      <c r="H177" s="168">
        <v>58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39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180</v>
      </c>
      <c r="AT177" s="176" t="s">
        <v>176</v>
      </c>
      <c r="AU177" s="176" t="s">
        <v>151</v>
      </c>
      <c r="AY177" s="16" t="s">
        <v>173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151</v>
      </c>
      <c r="BK177" s="177">
        <f t="shared" si="24"/>
        <v>0</v>
      </c>
      <c r="BL177" s="16" t="s">
        <v>180</v>
      </c>
      <c r="BM177" s="176" t="s">
        <v>311</v>
      </c>
    </row>
    <row r="178" spans="1:65" s="2" customFormat="1" ht="16.5" customHeight="1">
      <c r="A178" s="31"/>
      <c r="B178" s="129"/>
      <c r="C178" s="164" t="s">
        <v>314</v>
      </c>
      <c r="D178" s="164" t="s">
        <v>176</v>
      </c>
      <c r="E178" s="165" t="s">
        <v>3227</v>
      </c>
      <c r="F178" s="166" t="s">
        <v>3228</v>
      </c>
      <c r="G178" s="167" t="s">
        <v>245</v>
      </c>
      <c r="H178" s="168">
        <v>116</v>
      </c>
      <c r="I178" s="169"/>
      <c r="J178" s="170">
        <f t="shared" si="15"/>
        <v>0</v>
      </c>
      <c r="K178" s="171"/>
      <c r="L178" s="32"/>
      <c r="M178" s="172" t="s">
        <v>1</v>
      </c>
      <c r="N178" s="173" t="s">
        <v>39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180</v>
      </c>
      <c r="AT178" s="176" t="s">
        <v>176</v>
      </c>
      <c r="AU178" s="176" t="s">
        <v>151</v>
      </c>
      <c r="AY178" s="16" t="s">
        <v>173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151</v>
      </c>
      <c r="BK178" s="177">
        <f t="shared" si="24"/>
        <v>0</v>
      </c>
      <c r="BL178" s="16" t="s">
        <v>180</v>
      </c>
      <c r="BM178" s="176" t="s">
        <v>317</v>
      </c>
    </row>
    <row r="179" spans="1:65" s="2" customFormat="1" ht="16.5" customHeight="1">
      <c r="A179" s="31"/>
      <c r="B179" s="129"/>
      <c r="C179" s="164" t="s">
        <v>241</v>
      </c>
      <c r="D179" s="164" t="s">
        <v>176</v>
      </c>
      <c r="E179" s="165" t="s">
        <v>3229</v>
      </c>
      <c r="F179" s="166" t="s">
        <v>3230</v>
      </c>
      <c r="G179" s="167" t="s">
        <v>3224</v>
      </c>
      <c r="H179" s="168">
        <v>116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39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180</v>
      </c>
      <c r="AT179" s="176" t="s">
        <v>176</v>
      </c>
      <c r="AU179" s="176" t="s">
        <v>151</v>
      </c>
      <c r="AY179" s="16" t="s">
        <v>173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151</v>
      </c>
      <c r="BK179" s="177">
        <f t="shared" si="24"/>
        <v>0</v>
      </c>
      <c r="BL179" s="16" t="s">
        <v>180</v>
      </c>
      <c r="BM179" s="176" t="s">
        <v>322</v>
      </c>
    </row>
    <row r="180" spans="1:65" s="12" customFormat="1" ht="22.9" customHeight="1">
      <c r="B180" s="151"/>
      <c r="D180" s="152" t="s">
        <v>72</v>
      </c>
      <c r="E180" s="162" t="s">
        <v>3231</v>
      </c>
      <c r="F180" s="162" t="s">
        <v>3231</v>
      </c>
      <c r="I180" s="154"/>
      <c r="J180" s="163">
        <f>BK180</f>
        <v>0</v>
      </c>
      <c r="L180" s="151"/>
      <c r="M180" s="156"/>
      <c r="N180" s="157"/>
      <c r="O180" s="157"/>
      <c r="P180" s="158">
        <f>SUM(P181:P196)</f>
        <v>0</v>
      </c>
      <c r="Q180" s="157"/>
      <c r="R180" s="158">
        <f>SUM(R181:R196)</f>
        <v>0</v>
      </c>
      <c r="S180" s="157"/>
      <c r="T180" s="159">
        <f>SUM(T181:T196)</f>
        <v>0</v>
      </c>
      <c r="AR180" s="152" t="s">
        <v>81</v>
      </c>
      <c r="AT180" s="160" t="s">
        <v>72</v>
      </c>
      <c r="AU180" s="160" t="s">
        <v>81</v>
      </c>
      <c r="AY180" s="152" t="s">
        <v>173</v>
      </c>
      <c r="BK180" s="161">
        <f>SUM(BK181:BK196)</f>
        <v>0</v>
      </c>
    </row>
    <row r="181" spans="1:65" s="2" customFormat="1" ht="24.2" customHeight="1">
      <c r="A181" s="31"/>
      <c r="B181" s="129"/>
      <c r="C181" s="183" t="s">
        <v>323</v>
      </c>
      <c r="D181" s="183" t="s">
        <v>407</v>
      </c>
      <c r="E181" s="184" t="s">
        <v>3232</v>
      </c>
      <c r="F181" s="185" t="s">
        <v>3233</v>
      </c>
      <c r="G181" s="186" t="s">
        <v>240</v>
      </c>
      <c r="H181" s="187">
        <v>3700</v>
      </c>
      <c r="I181" s="188"/>
      <c r="J181" s="189">
        <f t="shared" ref="J181:J196" si="25">ROUND(I181*H181,2)</f>
        <v>0</v>
      </c>
      <c r="K181" s="190"/>
      <c r="L181" s="191"/>
      <c r="M181" s="192" t="s">
        <v>1</v>
      </c>
      <c r="N181" s="193" t="s">
        <v>39</v>
      </c>
      <c r="O181" s="60"/>
      <c r="P181" s="174">
        <f t="shared" ref="P181:P196" si="26">O181*H181</f>
        <v>0</v>
      </c>
      <c r="Q181" s="174">
        <v>0</v>
      </c>
      <c r="R181" s="174">
        <f t="shared" ref="R181:R196" si="27">Q181*H181</f>
        <v>0</v>
      </c>
      <c r="S181" s="174">
        <v>0</v>
      </c>
      <c r="T181" s="175">
        <f t="shared" ref="T181:T196" si="28"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190</v>
      </c>
      <c r="AT181" s="176" t="s">
        <v>407</v>
      </c>
      <c r="AU181" s="176" t="s">
        <v>151</v>
      </c>
      <c r="AY181" s="16" t="s">
        <v>173</v>
      </c>
      <c r="BE181" s="177">
        <f t="shared" ref="BE181:BE196" si="29">IF(N181="základná",J181,0)</f>
        <v>0</v>
      </c>
      <c r="BF181" s="177">
        <f t="shared" ref="BF181:BF196" si="30">IF(N181="znížená",J181,0)</f>
        <v>0</v>
      </c>
      <c r="BG181" s="177">
        <f t="shared" ref="BG181:BG196" si="31">IF(N181="zákl. prenesená",J181,0)</f>
        <v>0</v>
      </c>
      <c r="BH181" s="177">
        <f t="shared" ref="BH181:BH196" si="32">IF(N181="zníž. prenesená",J181,0)</f>
        <v>0</v>
      </c>
      <c r="BI181" s="177">
        <f t="shared" ref="BI181:BI196" si="33">IF(N181="nulová",J181,0)</f>
        <v>0</v>
      </c>
      <c r="BJ181" s="16" t="s">
        <v>151</v>
      </c>
      <c r="BK181" s="177">
        <f t="shared" ref="BK181:BK196" si="34">ROUND(I181*H181,2)</f>
        <v>0</v>
      </c>
      <c r="BL181" s="16" t="s">
        <v>180</v>
      </c>
      <c r="BM181" s="176" t="s">
        <v>326</v>
      </c>
    </row>
    <row r="182" spans="1:65" s="2" customFormat="1" ht="24.2" customHeight="1">
      <c r="A182" s="31"/>
      <c r="B182" s="129"/>
      <c r="C182" s="183" t="s">
        <v>246</v>
      </c>
      <c r="D182" s="183" t="s">
        <v>407</v>
      </c>
      <c r="E182" s="184" t="s">
        <v>3234</v>
      </c>
      <c r="F182" s="185" t="s">
        <v>3235</v>
      </c>
      <c r="G182" s="186" t="s">
        <v>240</v>
      </c>
      <c r="H182" s="187">
        <v>110</v>
      </c>
      <c r="I182" s="188"/>
      <c r="J182" s="189">
        <f t="shared" si="25"/>
        <v>0</v>
      </c>
      <c r="K182" s="190"/>
      <c r="L182" s="191"/>
      <c r="M182" s="192" t="s">
        <v>1</v>
      </c>
      <c r="N182" s="193" t="s">
        <v>39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190</v>
      </c>
      <c r="AT182" s="176" t="s">
        <v>407</v>
      </c>
      <c r="AU182" s="176" t="s">
        <v>151</v>
      </c>
      <c r="AY182" s="16" t="s">
        <v>173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151</v>
      </c>
      <c r="BK182" s="177">
        <f t="shared" si="34"/>
        <v>0</v>
      </c>
      <c r="BL182" s="16" t="s">
        <v>180</v>
      </c>
      <c r="BM182" s="176" t="s">
        <v>329</v>
      </c>
    </row>
    <row r="183" spans="1:65" s="2" customFormat="1" ht="16.5" customHeight="1">
      <c r="A183" s="31"/>
      <c r="B183" s="129"/>
      <c r="C183" s="183" t="s">
        <v>332</v>
      </c>
      <c r="D183" s="183" t="s">
        <v>407</v>
      </c>
      <c r="E183" s="184" t="s">
        <v>3236</v>
      </c>
      <c r="F183" s="185" t="s">
        <v>3237</v>
      </c>
      <c r="G183" s="186" t="s">
        <v>240</v>
      </c>
      <c r="H183" s="187">
        <v>200</v>
      </c>
      <c r="I183" s="188"/>
      <c r="J183" s="189">
        <f t="shared" si="25"/>
        <v>0</v>
      </c>
      <c r="K183" s="190"/>
      <c r="L183" s="191"/>
      <c r="M183" s="192" t="s">
        <v>1</v>
      </c>
      <c r="N183" s="193" t="s">
        <v>39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190</v>
      </c>
      <c r="AT183" s="176" t="s">
        <v>407</v>
      </c>
      <c r="AU183" s="176" t="s">
        <v>151</v>
      </c>
      <c r="AY183" s="16" t="s">
        <v>173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151</v>
      </c>
      <c r="BK183" s="177">
        <f t="shared" si="34"/>
        <v>0</v>
      </c>
      <c r="BL183" s="16" t="s">
        <v>180</v>
      </c>
      <c r="BM183" s="176" t="s">
        <v>335</v>
      </c>
    </row>
    <row r="184" spans="1:65" s="2" customFormat="1" ht="16.5" customHeight="1">
      <c r="A184" s="31"/>
      <c r="B184" s="129"/>
      <c r="C184" s="183" t="s">
        <v>249</v>
      </c>
      <c r="D184" s="183" t="s">
        <v>407</v>
      </c>
      <c r="E184" s="184" t="s">
        <v>3238</v>
      </c>
      <c r="F184" s="185" t="s">
        <v>3239</v>
      </c>
      <c r="G184" s="186" t="s">
        <v>240</v>
      </c>
      <c r="H184" s="187">
        <v>100</v>
      </c>
      <c r="I184" s="188"/>
      <c r="J184" s="189">
        <f t="shared" si="25"/>
        <v>0</v>
      </c>
      <c r="K184" s="190"/>
      <c r="L184" s="191"/>
      <c r="M184" s="192" t="s">
        <v>1</v>
      </c>
      <c r="N184" s="193" t="s">
        <v>39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190</v>
      </c>
      <c r="AT184" s="176" t="s">
        <v>407</v>
      </c>
      <c r="AU184" s="176" t="s">
        <v>151</v>
      </c>
      <c r="AY184" s="16" t="s">
        <v>173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151</v>
      </c>
      <c r="BK184" s="177">
        <f t="shared" si="34"/>
        <v>0</v>
      </c>
      <c r="BL184" s="16" t="s">
        <v>180</v>
      </c>
      <c r="BM184" s="176" t="s">
        <v>340</v>
      </c>
    </row>
    <row r="185" spans="1:65" s="2" customFormat="1" ht="16.5" customHeight="1">
      <c r="A185" s="31"/>
      <c r="B185" s="129"/>
      <c r="C185" s="183" t="s">
        <v>341</v>
      </c>
      <c r="D185" s="183" t="s">
        <v>407</v>
      </c>
      <c r="E185" s="184" t="s">
        <v>3240</v>
      </c>
      <c r="F185" s="185" t="s">
        <v>3241</v>
      </c>
      <c r="G185" s="186" t="s">
        <v>240</v>
      </c>
      <c r="H185" s="187">
        <v>100</v>
      </c>
      <c r="I185" s="188"/>
      <c r="J185" s="189">
        <f t="shared" si="25"/>
        <v>0</v>
      </c>
      <c r="K185" s="190"/>
      <c r="L185" s="191"/>
      <c r="M185" s="192" t="s">
        <v>1</v>
      </c>
      <c r="N185" s="193" t="s">
        <v>39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190</v>
      </c>
      <c r="AT185" s="176" t="s">
        <v>407</v>
      </c>
      <c r="AU185" s="176" t="s">
        <v>151</v>
      </c>
      <c r="AY185" s="16" t="s">
        <v>173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151</v>
      </c>
      <c r="BK185" s="177">
        <f t="shared" si="34"/>
        <v>0</v>
      </c>
      <c r="BL185" s="16" t="s">
        <v>180</v>
      </c>
      <c r="BM185" s="176" t="s">
        <v>344</v>
      </c>
    </row>
    <row r="186" spans="1:65" s="2" customFormat="1" ht="24.2" customHeight="1">
      <c r="A186" s="31"/>
      <c r="B186" s="129"/>
      <c r="C186" s="183" t="s">
        <v>253</v>
      </c>
      <c r="D186" s="183" t="s">
        <v>407</v>
      </c>
      <c r="E186" s="184" t="s">
        <v>3242</v>
      </c>
      <c r="F186" s="185" t="s">
        <v>3243</v>
      </c>
      <c r="G186" s="186" t="s">
        <v>245</v>
      </c>
      <c r="H186" s="187">
        <v>400</v>
      </c>
      <c r="I186" s="188"/>
      <c r="J186" s="189">
        <f t="shared" si="25"/>
        <v>0</v>
      </c>
      <c r="K186" s="190"/>
      <c r="L186" s="191"/>
      <c r="M186" s="192" t="s">
        <v>1</v>
      </c>
      <c r="N186" s="193" t="s">
        <v>39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190</v>
      </c>
      <c r="AT186" s="176" t="s">
        <v>407</v>
      </c>
      <c r="AU186" s="176" t="s">
        <v>151</v>
      </c>
      <c r="AY186" s="16" t="s">
        <v>173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151</v>
      </c>
      <c r="BK186" s="177">
        <f t="shared" si="34"/>
        <v>0</v>
      </c>
      <c r="BL186" s="16" t="s">
        <v>180</v>
      </c>
      <c r="BM186" s="176" t="s">
        <v>349</v>
      </c>
    </row>
    <row r="187" spans="1:65" s="2" customFormat="1" ht="16.5" customHeight="1">
      <c r="A187" s="31"/>
      <c r="B187" s="129"/>
      <c r="C187" s="183" t="s">
        <v>350</v>
      </c>
      <c r="D187" s="183" t="s">
        <v>407</v>
      </c>
      <c r="E187" s="184" t="s">
        <v>3244</v>
      </c>
      <c r="F187" s="185" t="s">
        <v>3245</v>
      </c>
      <c r="G187" s="186" t="s">
        <v>245</v>
      </c>
      <c r="H187" s="187">
        <v>400</v>
      </c>
      <c r="I187" s="188"/>
      <c r="J187" s="189">
        <f t="shared" si="25"/>
        <v>0</v>
      </c>
      <c r="K187" s="190"/>
      <c r="L187" s="191"/>
      <c r="M187" s="192" t="s">
        <v>1</v>
      </c>
      <c r="N187" s="193" t="s">
        <v>39</v>
      </c>
      <c r="O187" s="60"/>
      <c r="P187" s="174">
        <f t="shared" si="26"/>
        <v>0</v>
      </c>
      <c r="Q187" s="174">
        <v>0</v>
      </c>
      <c r="R187" s="174">
        <f t="shared" si="27"/>
        <v>0</v>
      </c>
      <c r="S187" s="174">
        <v>0</v>
      </c>
      <c r="T187" s="175">
        <f t="shared" si="2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190</v>
      </c>
      <c r="AT187" s="176" t="s">
        <v>407</v>
      </c>
      <c r="AU187" s="176" t="s">
        <v>151</v>
      </c>
      <c r="AY187" s="16" t="s">
        <v>173</v>
      </c>
      <c r="BE187" s="177">
        <f t="shared" si="29"/>
        <v>0</v>
      </c>
      <c r="BF187" s="177">
        <f t="shared" si="30"/>
        <v>0</v>
      </c>
      <c r="BG187" s="177">
        <f t="shared" si="31"/>
        <v>0</v>
      </c>
      <c r="BH187" s="177">
        <f t="shared" si="32"/>
        <v>0</v>
      </c>
      <c r="BI187" s="177">
        <f t="shared" si="33"/>
        <v>0</v>
      </c>
      <c r="BJ187" s="16" t="s">
        <v>151</v>
      </c>
      <c r="BK187" s="177">
        <f t="shared" si="34"/>
        <v>0</v>
      </c>
      <c r="BL187" s="16" t="s">
        <v>180</v>
      </c>
      <c r="BM187" s="176" t="s">
        <v>353</v>
      </c>
    </row>
    <row r="188" spans="1:65" s="2" customFormat="1" ht="16.5" customHeight="1">
      <c r="A188" s="31"/>
      <c r="B188" s="129"/>
      <c r="C188" s="183" t="s">
        <v>256</v>
      </c>
      <c r="D188" s="183" t="s">
        <v>407</v>
      </c>
      <c r="E188" s="184" t="s">
        <v>3246</v>
      </c>
      <c r="F188" s="185" t="s">
        <v>3247</v>
      </c>
      <c r="G188" s="186" t="s">
        <v>240</v>
      </c>
      <c r="H188" s="187">
        <v>92</v>
      </c>
      <c r="I188" s="188"/>
      <c r="J188" s="189">
        <f t="shared" si="25"/>
        <v>0</v>
      </c>
      <c r="K188" s="190"/>
      <c r="L188" s="191"/>
      <c r="M188" s="192" t="s">
        <v>1</v>
      </c>
      <c r="N188" s="193" t="s">
        <v>39</v>
      </c>
      <c r="O188" s="60"/>
      <c r="P188" s="174">
        <f t="shared" si="26"/>
        <v>0</v>
      </c>
      <c r="Q188" s="174">
        <v>0</v>
      </c>
      <c r="R188" s="174">
        <f t="shared" si="27"/>
        <v>0</v>
      </c>
      <c r="S188" s="174">
        <v>0</v>
      </c>
      <c r="T188" s="175">
        <f t="shared" si="2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190</v>
      </c>
      <c r="AT188" s="176" t="s">
        <v>407</v>
      </c>
      <c r="AU188" s="176" t="s">
        <v>151</v>
      </c>
      <c r="AY188" s="16" t="s">
        <v>173</v>
      </c>
      <c r="BE188" s="177">
        <f t="shared" si="29"/>
        <v>0</v>
      </c>
      <c r="BF188" s="177">
        <f t="shared" si="30"/>
        <v>0</v>
      </c>
      <c r="BG188" s="177">
        <f t="shared" si="31"/>
        <v>0</v>
      </c>
      <c r="BH188" s="177">
        <f t="shared" si="32"/>
        <v>0</v>
      </c>
      <c r="BI188" s="177">
        <f t="shared" si="33"/>
        <v>0</v>
      </c>
      <c r="BJ188" s="16" t="s">
        <v>151</v>
      </c>
      <c r="BK188" s="177">
        <f t="shared" si="34"/>
        <v>0</v>
      </c>
      <c r="BL188" s="16" t="s">
        <v>180</v>
      </c>
      <c r="BM188" s="176" t="s">
        <v>358</v>
      </c>
    </row>
    <row r="189" spans="1:65" s="2" customFormat="1" ht="16.5" customHeight="1">
      <c r="A189" s="31"/>
      <c r="B189" s="129"/>
      <c r="C189" s="183" t="s">
        <v>359</v>
      </c>
      <c r="D189" s="183" t="s">
        <v>407</v>
      </c>
      <c r="E189" s="184" t="s">
        <v>3248</v>
      </c>
      <c r="F189" s="185" t="s">
        <v>3249</v>
      </c>
      <c r="G189" s="186" t="s">
        <v>245</v>
      </c>
      <c r="H189" s="187">
        <v>92</v>
      </c>
      <c r="I189" s="188"/>
      <c r="J189" s="189">
        <f t="shared" si="25"/>
        <v>0</v>
      </c>
      <c r="K189" s="190"/>
      <c r="L189" s="191"/>
      <c r="M189" s="192" t="s">
        <v>1</v>
      </c>
      <c r="N189" s="193" t="s">
        <v>39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190</v>
      </c>
      <c r="AT189" s="176" t="s">
        <v>407</v>
      </c>
      <c r="AU189" s="176" t="s">
        <v>151</v>
      </c>
      <c r="AY189" s="16" t="s">
        <v>173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151</v>
      </c>
      <c r="BK189" s="177">
        <f t="shared" si="34"/>
        <v>0</v>
      </c>
      <c r="BL189" s="16" t="s">
        <v>180</v>
      </c>
      <c r="BM189" s="176" t="s">
        <v>362</v>
      </c>
    </row>
    <row r="190" spans="1:65" s="2" customFormat="1" ht="16.5" customHeight="1">
      <c r="A190" s="31"/>
      <c r="B190" s="129"/>
      <c r="C190" s="183" t="s">
        <v>260</v>
      </c>
      <c r="D190" s="183" t="s">
        <v>407</v>
      </c>
      <c r="E190" s="184" t="s">
        <v>3250</v>
      </c>
      <c r="F190" s="185" t="s">
        <v>3251</v>
      </c>
      <c r="G190" s="186" t="s">
        <v>245</v>
      </c>
      <c r="H190" s="187">
        <v>47</v>
      </c>
      <c r="I190" s="188"/>
      <c r="J190" s="189">
        <f t="shared" si="25"/>
        <v>0</v>
      </c>
      <c r="K190" s="190"/>
      <c r="L190" s="191"/>
      <c r="M190" s="192" t="s">
        <v>1</v>
      </c>
      <c r="N190" s="193" t="s">
        <v>39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190</v>
      </c>
      <c r="AT190" s="176" t="s">
        <v>407</v>
      </c>
      <c r="AU190" s="176" t="s">
        <v>151</v>
      </c>
      <c r="AY190" s="16" t="s">
        <v>173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151</v>
      </c>
      <c r="BK190" s="177">
        <f t="shared" si="34"/>
        <v>0</v>
      </c>
      <c r="BL190" s="16" t="s">
        <v>180</v>
      </c>
      <c r="BM190" s="176" t="s">
        <v>365</v>
      </c>
    </row>
    <row r="191" spans="1:65" s="2" customFormat="1" ht="16.5" customHeight="1">
      <c r="A191" s="31"/>
      <c r="B191" s="129"/>
      <c r="C191" s="183" t="s">
        <v>366</v>
      </c>
      <c r="D191" s="183" t="s">
        <v>407</v>
      </c>
      <c r="E191" s="184" t="s">
        <v>3252</v>
      </c>
      <c r="F191" s="185" t="s">
        <v>3253</v>
      </c>
      <c r="G191" s="186" t="s">
        <v>245</v>
      </c>
      <c r="H191" s="187">
        <v>47</v>
      </c>
      <c r="I191" s="188"/>
      <c r="J191" s="189">
        <f t="shared" si="25"/>
        <v>0</v>
      </c>
      <c r="K191" s="190"/>
      <c r="L191" s="191"/>
      <c r="M191" s="192" t="s">
        <v>1</v>
      </c>
      <c r="N191" s="193" t="s">
        <v>39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190</v>
      </c>
      <c r="AT191" s="176" t="s">
        <v>407</v>
      </c>
      <c r="AU191" s="176" t="s">
        <v>151</v>
      </c>
      <c r="AY191" s="16" t="s">
        <v>173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151</v>
      </c>
      <c r="BK191" s="177">
        <f t="shared" si="34"/>
        <v>0</v>
      </c>
      <c r="BL191" s="16" t="s">
        <v>180</v>
      </c>
      <c r="BM191" s="176" t="s">
        <v>369</v>
      </c>
    </row>
    <row r="192" spans="1:65" s="2" customFormat="1" ht="16.5" customHeight="1">
      <c r="A192" s="31"/>
      <c r="B192" s="129"/>
      <c r="C192" s="183" t="s">
        <v>263</v>
      </c>
      <c r="D192" s="183" t="s">
        <v>407</v>
      </c>
      <c r="E192" s="184" t="s">
        <v>3254</v>
      </c>
      <c r="F192" s="185" t="s">
        <v>3255</v>
      </c>
      <c r="G192" s="186" t="s">
        <v>245</v>
      </c>
      <c r="H192" s="187">
        <v>94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39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190</v>
      </c>
      <c r="AT192" s="176" t="s">
        <v>407</v>
      </c>
      <c r="AU192" s="176" t="s">
        <v>151</v>
      </c>
      <c r="AY192" s="16" t="s">
        <v>173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151</v>
      </c>
      <c r="BK192" s="177">
        <f t="shared" si="34"/>
        <v>0</v>
      </c>
      <c r="BL192" s="16" t="s">
        <v>180</v>
      </c>
      <c r="BM192" s="176" t="s">
        <v>374</v>
      </c>
    </row>
    <row r="193" spans="1:65" s="2" customFormat="1" ht="16.5" customHeight="1">
      <c r="A193" s="31"/>
      <c r="B193" s="129"/>
      <c r="C193" s="183" t="s">
        <v>375</v>
      </c>
      <c r="D193" s="183" t="s">
        <v>407</v>
      </c>
      <c r="E193" s="184" t="s">
        <v>3256</v>
      </c>
      <c r="F193" s="185" t="s">
        <v>3257</v>
      </c>
      <c r="G193" s="186" t="s">
        <v>245</v>
      </c>
      <c r="H193" s="187">
        <v>2</v>
      </c>
      <c r="I193" s="188"/>
      <c r="J193" s="189">
        <f t="shared" si="25"/>
        <v>0</v>
      </c>
      <c r="K193" s="190"/>
      <c r="L193" s="191"/>
      <c r="M193" s="192" t="s">
        <v>1</v>
      </c>
      <c r="N193" s="193" t="s">
        <v>39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190</v>
      </c>
      <c r="AT193" s="176" t="s">
        <v>407</v>
      </c>
      <c r="AU193" s="176" t="s">
        <v>151</v>
      </c>
      <c r="AY193" s="16" t="s">
        <v>173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151</v>
      </c>
      <c r="BK193" s="177">
        <f t="shared" si="34"/>
        <v>0</v>
      </c>
      <c r="BL193" s="16" t="s">
        <v>180</v>
      </c>
      <c r="BM193" s="176" t="s">
        <v>378</v>
      </c>
    </row>
    <row r="194" spans="1:65" s="2" customFormat="1" ht="16.5" customHeight="1">
      <c r="A194" s="31"/>
      <c r="B194" s="129"/>
      <c r="C194" s="183" t="s">
        <v>268</v>
      </c>
      <c r="D194" s="183" t="s">
        <v>407</v>
      </c>
      <c r="E194" s="184" t="s">
        <v>3258</v>
      </c>
      <c r="F194" s="185" t="s">
        <v>3259</v>
      </c>
      <c r="G194" s="186" t="s">
        <v>3260</v>
      </c>
      <c r="H194" s="187">
        <v>2</v>
      </c>
      <c r="I194" s="188"/>
      <c r="J194" s="189">
        <f t="shared" si="25"/>
        <v>0</v>
      </c>
      <c r="K194" s="190"/>
      <c r="L194" s="191"/>
      <c r="M194" s="192" t="s">
        <v>1</v>
      </c>
      <c r="N194" s="193" t="s">
        <v>39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190</v>
      </c>
      <c r="AT194" s="176" t="s">
        <v>407</v>
      </c>
      <c r="AU194" s="176" t="s">
        <v>151</v>
      </c>
      <c r="AY194" s="16" t="s">
        <v>173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151</v>
      </c>
      <c r="BK194" s="177">
        <f t="shared" si="34"/>
        <v>0</v>
      </c>
      <c r="BL194" s="16" t="s">
        <v>180</v>
      </c>
      <c r="BM194" s="176" t="s">
        <v>382</v>
      </c>
    </row>
    <row r="195" spans="1:65" s="2" customFormat="1" ht="16.5" customHeight="1">
      <c r="A195" s="31"/>
      <c r="B195" s="129"/>
      <c r="C195" s="164" t="s">
        <v>385</v>
      </c>
      <c r="D195" s="164" t="s">
        <v>176</v>
      </c>
      <c r="E195" s="165" t="s">
        <v>3261</v>
      </c>
      <c r="F195" s="166" t="s">
        <v>3262</v>
      </c>
      <c r="G195" s="167" t="s">
        <v>245</v>
      </c>
      <c r="H195" s="168">
        <v>1</v>
      </c>
      <c r="I195" s="169"/>
      <c r="J195" s="170">
        <f t="shared" si="25"/>
        <v>0</v>
      </c>
      <c r="K195" s="171"/>
      <c r="L195" s="32"/>
      <c r="M195" s="172" t="s">
        <v>1</v>
      </c>
      <c r="N195" s="173" t="s">
        <v>39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180</v>
      </c>
      <c r="AT195" s="176" t="s">
        <v>176</v>
      </c>
      <c r="AU195" s="176" t="s">
        <v>151</v>
      </c>
      <c r="AY195" s="16" t="s">
        <v>173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151</v>
      </c>
      <c r="BK195" s="177">
        <f t="shared" si="34"/>
        <v>0</v>
      </c>
      <c r="BL195" s="16" t="s">
        <v>180</v>
      </c>
      <c r="BM195" s="176" t="s">
        <v>388</v>
      </c>
    </row>
    <row r="196" spans="1:65" s="2" customFormat="1" ht="16.5" customHeight="1">
      <c r="A196" s="31"/>
      <c r="B196" s="129"/>
      <c r="C196" s="183" t="s">
        <v>271</v>
      </c>
      <c r="D196" s="183" t="s">
        <v>407</v>
      </c>
      <c r="E196" s="184" t="s">
        <v>3195</v>
      </c>
      <c r="F196" s="185" t="s">
        <v>3196</v>
      </c>
      <c r="G196" s="186" t="s">
        <v>764</v>
      </c>
      <c r="H196" s="216"/>
      <c r="I196" s="188"/>
      <c r="J196" s="189">
        <f t="shared" si="25"/>
        <v>0</v>
      </c>
      <c r="K196" s="190"/>
      <c r="L196" s="191"/>
      <c r="M196" s="192" t="s">
        <v>1</v>
      </c>
      <c r="N196" s="193" t="s">
        <v>39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190</v>
      </c>
      <c r="AT196" s="176" t="s">
        <v>407</v>
      </c>
      <c r="AU196" s="176" t="s">
        <v>151</v>
      </c>
      <c r="AY196" s="16" t="s">
        <v>173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151</v>
      </c>
      <c r="BK196" s="177">
        <f t="shared" si="34"/>
        <v>0</v>
      </c>
      <c r="BL196" s="16" t="s">
        <v>180</v>
      </c>
      <c r="BM196" s="176" t="s">
        <v>393</v>
      </c>
    </row>
    <row r="197" spans="1:65" s="12" customFormat="1" ht="22.9" customHeight="1">
      <c r="B197" s="151"/>
      <c r="D197" s="152" t="s">
        <v>72</v>
      </c>
      <c r="E197" s="162" t="s">
        <v>3263</v>
      </c>
      <c r="F197" s="162" t="s">
        <v>3263</v>
      </c>
      <c r="I197" s="154"/>
      <c r="J197" s="163">
        <f>BK197</f>
        <v>0</v>
      </c>
      <c r="L197" s="151"/>
      <c r="M197" s="156"/>
      <c r="N197" s="157"/>
      <c r="O197" s="157"/>
      <c r="P197" s="158">
        <f>SUM(P198:P207)</f>
        <v>0</v>
      </c>
      <c r="Q197" s="157"/>
      <c r="R197" s="158">
        <f>SUM(R198:R207)</f>
        <v>0</v>
      </c>
      <c r="S197" s="157"/>
      <c r="T197" s="159">
        <f>SUM(T198:T207)</f>
        <v>0</v>
      </c>
      <c r="AR197" s="152" t="s">
        <v>81</v>
      </c>
      <c r="AT197" s="160" t="s">
        <v>72</v>
      </c>
      <c r="AU197" s="160" t="s">
        <v>81</v>
      </c>
      <c r="AY197" s="152" t="s">
        <v>173</v>
      </c>
      <c r="BK197" s="161">
        <f>SUM(BK198:BK207)</f>
        <v>0</v>
      </c>
    </row>
    <row r="198" spans="1:65" s="2" customFormat="1" ht="16.5" customHeight="1">
      <c r="A198" s="31"/>
      <c r="B198" s="129"/>
      <c r="C198" s="164" t="s">
        <v>394</v>
      </c>
      <c r="D198" s="164" t="s">
        <v>176</v>
      </c>
      <c r="E198" s="165" t="s">
        <v>3264</v>
      </c>
      <c r="F198" s="166" t="s">
        <v>3265</v>
      </c>
      <c r="G198" s="167" t="s">
        <v>240</v>
      </c>
      <c r="H198" s="168">
        <v>600</v>
      </c>
      <c r="I198" s="169"/>
      <c r="J198" s="170">
        <f t="shared" ref="J198:J207" si="35">ROUND(I198*H198,2)</f>
        <v>0</v>
      </c>
      <c r="K198" s="171"/>
      <c r="L198" s="32"/>
      <c r="M198" s="172" t="s">
        <v>1</v>
      </c>
      <c r="N198" s="173" t="s">
        <v>39</v>
      </c>
      <c r="O198" s="60"/>
      <c r="P198" s="174">
        <f t="shared" ref="P198:P207" si="36">O198*H198</f>
        <v>0</v>
      </c>
      <c r="Q198" s="174">
        <v>0</v>
      </c>
      <c r="R198" s="174">
        <f t="shared" ref="R198:R207" si="37">Q198*H198</f>
        <v>0</v>
      </c>
      <c r="S198" s="174">
        <v>0</v>
      </c>
      <c r="T198" s="175">
        <f t="shared" ref="T198:T207" si="38"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180</v>
      </c>
      <c r="AT198" s="176" t="s">
        <v>176</v>
      </c>
      <c r="AU198" s="176" t="s">
        <v>151</v>
      </c>
      <c r="AY198" s="16" t="s">
        <v>173</v>
      </c>
      <c r="BE198" s="177">
        <f t="shared" ref="BE198:BE207" si="39">IF(N198="základná",J198,0)</f>
        <v>0</v>
      </c>
      <c r="BF198" s="177">
        <f t="shared" ref="BF198:BF207" si="40">IF(N198="znížená",J198,0)</f>
        <v>0</v>
      </c>
      <c r="BG198" s="177">
        <f t="shared" ref="BG198:BG207" si="41">IF(N198="zákl. prenesená",J198,0)</f>
        <v>0</v>
      </c>
      <c r="BH198" s="177">
        <f t="shared" ref="BH198:BH207" si="42">IF(N198="zníž. prenesená",J198,0)</f>
        <v>0</v>
      </c>
      <c r="BI198" s="177">
        <f t="shared" ref="BI198:BI207" si="43">IF(N198="nulová",J198,0)</f>
        <v>0</v>
      </c>
      <c r="BJ198" s="16" t="s">
        <v>151</v>
      </c>
      <c r="BK198" s="177">
        <f t="shared" ref="BK198:BK207" si="44">ROUND(I198*H198,2)</f>
        <v>0</v>
      </c>
      <c r="BL198" s="16" t="s">
        <v>180</v>
      </c>
      <c r="BM198" s="176" t="s">
        <v>397</v>
      </c>
    </row>
    <row r="199" spans="1:65" s="2" customFormat="1" ht="16.5" customHeight="1">
      <c r="A199" s="31"/>
      <c r="B199" s="129"/>
      <c r="C199" s="164" t="s">
        <v>275</v>
      </c>
      <c r="D199" s="164" t="s">
        <v>176</v>
      </c>
      <c r="E199" s="165" t="s">
        <v>3266</v>
      </c>
      <c r="F199" s="166" t="s">
        <v>3267</v>
      </c>
      <c r="G199" s="167" t="s">
        <v>245</v>
      </c>
      <c r="H199" s="168">
        <v>55</v>
      </c>
      <c r="I199" s="169"/>
      <c r="J199" s="170">
        <f t="shared" si="35"/>
        <v>0</v>
      </c>
      <c r="K199" s="171"/>
      <c r="L199" s="32"/>
      <c r="M199" s="172" t="s">
        <v>1</v>
      </c>
      <c r="N199" s="173" t="s">
        <v>39</v>
      </c>
      <c r="O199" s="60"/>
      <c r="P199" s="174">
        <f t="shared" si="36"/>
        <v>0</v>
      </c>
      <c r="Q199" s="174">
        <v>0</v>
      </c>
      <c r="R199" s="174">
        <f t="shared" si="37"/>
        <v>0</v>
      </c>
      <c r="S199" s="174">
        <v>0</v>
      </c>
      <c r="T199" s="175">
        <f t="shared" si="3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180</v>
      </c>
      <c r="AT199" s="176" t="s">
        <v>176</v>
      </c>
      <c r="AU199" s="176" t="s">
        <v>151</v>
      </c>
      <c r="AY199" s="16" t="s">
        <v>173</v>
      </c>
      <c r="BE199" s="177">
        <f t="shared" si="39"/>
        <v>0</v>
      </c>
      <c r="BF199" s="177">
        <f t="shared" si="40"/>
        <v>0</v>
      </c>
      <c r="BG199" s="177">
        <f t="shared" si="41"/>
        <v>0</v>
      </c>
      <c r="BH199" s="177">
        <f t="shared" si="42"/>
        <v>0</v>
      </c>
      <c r="BI199" s="177">
        <f t="shared" si="43"/>
        <v>0</v>
      </c>
      <c r="BJ199" s="16" t="s">
        <v>151</v>
      </c>
      <c r="BK199" s="177">
        <f t="shared" si="44"/>
        <v>0</v>
      </c>
      <c r="BL199" s="16" t="s">
        <v>180</v>
      </c>
      <c r="BM199" s="176" t="s">
        <v>402</v>
      </c>
    </row>
    <row r="200" spans="1:65" s="2" customFormat="1" ht="24.2" customHeight="1">
      <c r="A200" s="31"/>
      <c r="B200" s="129"/>
      <c r="C200" s="164" t="s">
        <v>403</v>
      </c>
      <c r="D200" s="164" t="s">
        <v>176</v>
      </c>
      <c r="E200" s="165" t="s">
        <v>3268</v>
      </c>
      <c r="F200" s="166" t="s">
        <v>3269</v>
      </c>
      <c r="G200" s="167" t="s">
        <v>240</v>
      </c>
      <c r="H200" s="168">
        <v>3810</v>
      </c>
      <c r="I200" s="169"/>
      <c r="J200" s="170">
        <f t="shared" si="35"/>
        <v>0</v>
      </c>
      <c r="K200" s="171"/>
      <c r="L200" s="32"/>
      <c r="M200" s="172" t="s">
        <v>1</v>
      </c>
      <c r="N200" s="173" t="s">
        <v>39</v>
      </c>
      <c r="O200" s="60"/>
      <c r="P200" s="174">
        <f t="shared" si="36"/>
        <v>0</v>
      </c>
      <c r="Q200" s="174">
        <v>0</v>
      </c>
      <c r="R200" s="174">
        <f t="shared" si="37"/>
        <v>0</v>
      </c>
      <c r="S200" s="174">
        <v>0</v>
      </c>
      <c r="T200" s="175">
        <f t="shared" si="3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180</v>
      </c>
      <c r="AT200" s="176" t="s">
        <v>176</v>
      </c>
      <c r="AU200" s="176" t="s">
        <v>151</v>
      </c>
      <c r="AY200" s="16" t="s">
        <v>173</v>
      </c>
      <c r="BE200" s="177">
        <f t="shared" si="39"/>
        <v>0</v>
      </c>
      <c r="BF200" s="177">
        <f t="shared" si="40"/>
        <v>0</v>
      </c>
      <c r="BG200" s="177">
        <f t="shared" si="41"/>
        <v>0</v>
      </c>
      <c r="BH200" s="177">
        <f t="shared" si="42"/>
        <v>0</v>
      </c>
      <c r="BI200" s="177">
        <f t="shared" si="43"/>
        <v>0</v>
      </c>
      <c r="BJ200" s="16" t="s">
        <v>151</v>
      </c>
      <c r="BK200" s="177">
        <f t="shared" si="44"/>
        <v>0</v>
      </c>
      <c r="BL200" s="16" t="s">
        <v>180</v>
      </c>
      <c r="BM200" s="176" t="s">
        <v>406</v>
      </c>
    </row>
    <row r="201" spans="1:65" s="2" customFormat="1" ht="24.2" customHeight="1">
      <c r="A201" s="31"/>
      <c r="B201" s="129"/>
      <c r="C201" s="164" t="s">
        <v>278</v>
      </c>
      <c r="D201" s="164" t="s">
        <v>176</v>
      </c>
      <c r="E201" s="165" t="s">
        <v>3270</v>
      </c>
      <c r="F201" s="166" t="s">
        <v>3271</v>
      </c>
      <c r="G201" s="167" t="s">
        <v>240</v>
      </c>
      <c r="H201" s="168">
        <v>400</v>
      </c>
      <c r="I201" s="169"/>
      <c r="J201" s="170">
        <f t="shared" si="35"/>
        <v>0</v>
      </c>
      <c r="K201" s="171"/>
      <c r="L201" s="32"/>
      <c r="M201" s="172" t="s">
        <v>1</v>
      </c>
      <c r="N201" s="173" t="s">
        <v>39</v>
      </c>
      <c r="O201" s="60"/>
      <c r="P201" s="174">
        <f t="shared" si="36"/>
        <v>0</v>
      </c>
      <c r="Q201" s="174">
        <v>0</v>
      </c>
      <c r="R201" s="174">
        <f t="shared" si="37"/>
        <v>0</v>
      </c>
      <c r="S201" s="174">
        <v>0</v>
      </c>
      <c r="T201" s="175">
        <f t="shared" si="3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180</v>
      </c>
      <c r="AT201" s="176" t="s">
        <v>176</v>
      </c>
      <c r="AU201" s="176" t="s">
        <v>151</v>
      </c>
      <c r="AY201" s="16" t="s">
        <v>173</v>
      </c>
      <c r="BE201" s="177">
        <f t="shared" si="39"/>
        <v>0</v>
      </c>
      <c r="BF201" s="177">
        <f t="shared" si="40"/>
        <v>0</v>
      </c>
      <c r="BG201" s="177">
        <f t="shared" si="41"/>
        <v>0</v>
      </c>
      <c r="BH201" s="177">
        <f t="shared" si="42"/>
        <v>0</v>
      </c>
      <c r="BI201" s="177">
        <f t="shared" si="43"/>
        <v>0</v>
      </c>
      <c r="BJ201" s="16" t="s">
        <v>151</v>
      </c>
      <c r="BK201" s="177">
        <f t="shared" si="44"/>
        <v>0</v>
      </c>
      <c r="BL201" s="16" t="s">
        <v>180</v>
      </c>
      <c r="BM201" s="176" t="s">
        <v>413</v>
      </c>
    </row>
    <row r="202" spans="1:65" s="2" customFormat="1" ht="24.2" customHeight="1">
      <c r="A202" s="31"/>
      <c r="B202" s="129"/>
      <c r="C202" s="164" t="s">
        <v>580</v>
      </c>
      <c r="D202" s="164" t="s">
        <v>176</v>
      </c>
      <c r="E202" s="165" t="s">
        <v>3272</v>
      </c>
      <c r="F202" s="166" t="s">
        <v>3273</v>
      </c>
      <c r="G202" s="167" t="s">
        <v>245</v>
      </c>
      <c r="H202" s="168">
        <v>400</v>
      </c>
      <c r="I202" s="169"/>
      <c r="J202" s="170">
        <f t="shared" si="35"/>
        <v>0</v>
      </c>
      <c r="K202" s="171"/>
      <c r="L202" s="32"/>
      <c r="M202" s="172" t="s">
        <v>1</v>
      </c>
      <c r="N202" s="173" t="s">
        <v>39</v>
      </c>
      <c r="O202" s="60"/>
      <c r="P202" s="174">
        <f t="shared" si="36"/>
        <v>0</v>
      </c>
      <c r="Q202" s="174">
        <v>0</v>
      </c>
      <c r="R202" s="174">
        <f t="shared" si="37"/>
        <v>0</v>
      </c>
      <c r="S202" s="174">
        <v>0</v>
      </c>
      <c r="T202" s="175">
        <f t="shared" si="3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180</v>
      </c>
      <c r="AT202" s="176" t="s">
        <v>176</v>
      </c>
      <c r="AU202" s="176" t="s">
        <v>151</v>
      </c>
      <c r="AY202" s="16" t="s">
        <v>173</v>
      </c>
      <c r="BE202" s="177">
        <f t="shared" si="39"/>
        <v>0</v>
      </c>
      <c r="BF202" s="177">
        <f t="shared" si="40"/>
        <v>0</v>
      </c>
      <c r="BG202" s="177">
        <f t="shared" si="41"/>
        <v>0</v>
      </c>
      <c r="BH202" s="177">
        <f t="shared" si="42"/>
        <v>0</v>
      </c>
      <c r="BI202" s="177">
        <f t="shared" si="43"/>
        <v>0</v>
      </c>
      <c r="BJ202" s="16" t="s">
        <v>151</v>
      </c>
      <c r="BK202" s="177">
        <f t="shared" si="44"/>
        <v>0</v>
      </c>
      <c r="BL202" s="16" t="s">
        <v>180</v>
      </c>
      <c r="BM202" s="176" t="s">
        <v>588</v>
      </c>
    </row>
    <row r="203" spans="1:65" s="2" customFormat="1" ht="37.9" customHeight="1">
      <c r="A203" s="31"/>
      <c r="B203" s="129"/>
      <c r="C203" s="164" t="s">
        <v>282</v>
      </c>
      <c r="D203" s="164" t="s">
        <v>176</v>
      </c>
      <c r="E203" s="165" t="s">
        <v>3274</v>
      </c>
      <c r="F203" s="166" t="s">
        <v>3275</v>
      </c>
      <c r="G203" s="167" t="s">
        <v>240</v>
      </c>
      <c r="H203" s="168">
        <v>92</v>
      </c>
      <c r="I203" s="169"/>
      <c r="J203" s="170">
        <f t="shared" si="35"/>
        <v>0</v>
      </c>
      <c r="K203" s="171"/>
      <c r="L203" s="32"/>
      <c r="M203" s="172" t="s">
        <v>1</v>
      </c>
      <c r="N203" s="173" t="s">
        <v>39</v>
      </c>
      <c r="O203" s="60"/>
      <c r="P203" s="174">
        <f t="shared" si="36"/>
        <v>0</v>
      </c>
      <c r="Q203" s="174">
        <v>0</v>
      </c>
      <c r="R203" s="174">
        <f t="shared" si="37"/>
        <v>0</v>
      </c>
      <c r="S203" s="174">
        <v>0</v>
      </c>
      <c r="T203" s="175">
        <f t="shared" si="3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180</v>
      </c>
      <c r="AT203" s="176" t="s">
        <v>176</v>
      </c>
      <c r="AU203" s="176" t="s">
        <v>151</v>
      </c>
      <c r="AY203" s="16" t="s">
        <v>173</v>
      </c>
      <c r="BE203" s="177">
        <f t="shared" si="39"/>
        <v>0</v>
      </c>
      <c r="BF203" s="177">
        <f t="shared" si="40"/>
        <v>0</v>
      </c>
      <c r="BG203" s="177">
        <f t="shared" si="41"/>
        <v>0</v>
      </c>
      <c r="BH203" s="177">
        <f t="shared" si="42"/>
        <v>0</v>
      </c>
      <c r="BI203" s="177">
        <f t="shared" si="43"/>
        <v>0</v>
      </c>
      <c r="BJ203" s="16" t="s">
        <v>151</v>
      </c>
      <c r="BK203" s="177">
        <f t="shared" si="44"/>
        <v>0</v>
      </c>
      <c r="BL203" s="16" t="s">
        <v>180</v>
      </c>
      <c r="BM203" s="176" t="s">
        <v>599</v>
      </c>
    </row>
    <row r="204" spans="1:65" s="2" customFormat="1" ht="21.75" customHeight="1">
      <c r="A204" s="31"/>
      <c r="B204" s="129"/>
      <c r="C204" s="164" t="s">
        <v>585</v>
      </c>
      <c r="D204" s="164" t="s">
        <v>176</v>
      </c>
      <c r="E204" s="165" t="s">
        <v>3276</v>
      </c>
      <c r="F204" s="166" t="s">
        <v>3277</v>
      </c>
      <c r="G204" s="167" t="s">
        <v>240</v>
      </c>
      <c r="H204" s="168">
        <v>300</v>
      </c>
      <c r="I204" s="169"/>
      <c r="J204" s="170">
        <f t="shared" si="35"/>
        <v>0</v>
      </c>
      <c r="K204" s="171"/>
      <c r="L204" s="32"/>
      <c r="M204" s="172" t="s">
        <v>1</v>
      </c>
      <c r="N204" s="173" t="s">
        <v>39</v>
      </c>
      <c r="O204" s="60"/>
      <c r="P204" s="174">
        <f t="shared" si="36"/>
        <v>0</v>
      </c>
      <c r="Q204" s="174">
        <v>0</v>
      </c>
      <c r="R204" s="174">
        <f t="shared" si="37"/>
        <v>0</v>
      </c>
      <c r="S204" s="174">
        <v>0</v>
      </c>
      <c r="T204" s="175">
        <f t="shared" si="3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180</v>
      </c>
      <c r="AT204" s="176" t="s">
        <v>176</v>
      </c>
      <c r="AU204" s="176" t="s">
        <v>151</v>
      </c>
      <c r="AY204" s="16" t="s">
        <v>173</v>
      </c>
      <c r="BE204" s="177">
        <f t="shared" si="39"/>
        <v>0</v>
      </c>
      <c r="BF204" s="177">
        <f t="shared" si="40"/>
        <v>0</v>
      </c>
      <c r="BG204" s="177">
        <f t="shared" si="41"/>
        <v>0</v>
      </c>
      <c r="BH204" s="177">
        <f t="shared" si="42"/>
        <v>0</v>
      </c>
      <c r="BI204" s="177">
        <f t="shared" si="43"/>
        <v>0</v>
      </c>
      <c r="BJ204" s="16" t="s">
        <v>151</v>
      </c>
      <c r="BK204" s="177">
        <f t="shared" si="44"/>
        <v>0</v>
      </c>
      <c r="BL204" s="16" t="s">
        <v>180</v>
      </c>
      <c r="BM204" s="176" t="s">
        <v>603</v>
      </c>
    </row>
    <row r="205" spans="1:65" s="2" customFormat="1" ht="33" customHeight="1">
      <c r="A205" s="31"/>
      <c r="B205" s="129"/>
      <c r="C205" s="164" t="s">
        <v>285</v>
      </c>
      <c r="D205" s="164" t="s">
        <v>176</v>
      </c>
      <c r="E205" s="165" t="s">
        <v>3278</v>
      </c>
      <c r="F205" s="166" t="s">
        <v>3279</v>
      </c>
      <c r="G205" s="167" t="s">
        <v>245</v>
      </c>
      <c r="H205" s="168">
        <v>8</v>
      </c>
      <c r="I205" s="169"/>
      <c r="J205" s="170">
        <f t="shared" si="35"/>
        <v>0</v>
      </c>
      <c r="K205" s="171"/>
      <c r="L205" s="32"/>
      <c r="M205" s="172" t="s">
        <v>1</v>
      </c>
      <c r="N205" s="173" t="s">
        <v>39</v>
      </c>
      <c r="O205" s="60"/>
      <c r="P205" s="174">
        <f t="shared" si="36"/>
        <v>0</v>
      </c>
      <c r="Q205" s="174">
        <v>0</v>
      </c>
      <c r="R205" s="174">
        <f t="shared" si="37"/>
        <v>0</v>
      </c>
      <c r="S205" s="174">
        <v>0</v>
      </c>
      <c r="T205" s="175">
        <f t="shared" si="3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180</v>
      </c>
      <c r="AT205" s="176" t="s">
        <v>176</v>
      </c>
      <c r="AU205" s="176" t="s">
        <v>151</v>
      </c>
      <c r="AY205" s="16" t="s">
        <v>173</v>
      </c>
      <c r="BE205" s="177">
        <f t="shared" si="39"/>
        <v>0</v>
      </c>
      <c r="BF205" s="177">
        <f t="shared" si="40"/>
        <v>0</v>
      </c>
      <c r="BG205" s="177">
        <f t="shared" si="41"/>
        <v>0</v>
      </c>
      <c r="BH205" s="177">
        <f t="shared" si="42"/>
        <v>0</v>
      </c>
      <c r="BI205" s="177">
        <f t="shared" si="43"/>
        <v>0</v>
      </c>
      <c r="BJ205" s="16" t="s">
        <v>151</v>
      </c>
      <c r="BK205" s="177">
        <f t="shared" si="44"/>
        <v>0</v>
      </c>
      <c r="BL205" s="16" t="s">
        <v>180</v>
      </c>
      <c r="BM205" s="176" t="s">
        <v>610</v>
      </c>
    </row>
    <row r="206" spans="1:65" s="2" customFormat="1" ht="16.5" customHeight="1">
      <c r="A206" s="31"/>
      <c r="B206" s="129"/>
      <c r="C206" s="164" t="s">
        <v>593</v>
      </c>
      <c r="D206" s="164" t="s">
        <v>176</v>
      </c>
      <c r="E206" s="165" t="s">
        <v>3280</v>
      </c>
      <c r="F206" s="166" t="s">
        <v>3281</v>
      </c>
      <c r="G206" s="167" t="s">
        <v>245</v>
      </c>
      <c r="H206" s="168">
        <v>16</v>
      </c>
      <c r="I206" s="169"/>
      <c r="J206" s="170">
        <f t="shared" si="35"/>
        <v>0</v>
      </c>
      <c r="K206" s="171"/>
      <c r="L206" s="32"/>
      <c r="M206" s="172" t="s">
        <v>1</v>
      </c>
      <c r="N206" s="173" t="s">
        <v>39</v>
      </c>
      <c r="O206" s="60"/>
      <c r="P206" s="174">
        <f t="shared" si="36"/>
        <v>0</v>
      </c>
      <c r="Q206" s="174">
        <v>0</v>
      </c>
      <c r="R206" s="174">
        <f t="shared" si="37"/>
        <v>0</v>
      </c>
      <c r="S206" s="174">
        <v>0</v>
      </c>
      <c r="T206" s="175">
        <f t="shared" si="3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180</v>
      </c>
      <c r="AT206" s="176" t="s">
        <v>176</v>
      </c>
      <c r="AU206" s="176" t="s">
        <v>151</v>
      </c>
      <c r="AY206" s="16" t="s">
        <v>173</v>
      </c>
      <c r="BE206" s="177">
        <f t="shared" si="39"/>
        <v>0</v>
      </c>
      <c r="BF206" s="177">
        <f t="shared" si="40"/>
        <v>0</v>
      </c>
      <c r="BG206" s="177">
        <f t="shared" si="41"/>
        <v>0</v>
      </c>
      <c r="BH206" s="177">
        <f t="shared" si="42"/>
        <v>0</v>
      </c>
      <c r="BI206" s="177">
        <f t="shared" si="43"/>
        <v>0</v>
      </c>
      <c r="BJ206" s="16" t="s">
        <v>151</v>
      </c>
      <c r="BK206" s="177">
        <f t="shared" si="44"/>
        <v>0</v>
      </c>
      <c r="BL206" s="16" t="s">
        <v>180</v>
      </c>
      <c r="BM206" s="176" t="s">
        <v>620</v>
      </c>
    </row>
    <row r="207" spans="1:65" s="2" customFormat="1" ht="66.75" customHeight="1">
      <c r="A207" s="31"/>
      <c r="B207" s="129"/>
      <c r="C207" s="164" t="s">
        <v>294</v>
      </c>
      <c r="D207" s="164" t="s">
        <v>176</v>
      </c>
      <c r="E207" s="165" t="s">
        <v>3282</v>
      </c>
      <c r="F207" s="166" t="s">
        <v>3283</v>
      </c>
      <c r="G207" s="167" t="s">
        <v>245</v>
      </c>
      <c r="H207" s="168">
        <v>1</v>
      </c>
      <c r="I207" s="169"/>
      <c r="J207" s="170">
        <f t="shared" si="35"/>
        <v>0</v>
      </c>
      <c r="K207" s="171"/>
      <c r="L207" s="32"/>
      <c r="M207" s="172" t="s">
        <v>1</v>
      </c>
      <c r="N207" s="173" t="s">
        <v>39</v>
      </c>
      <c r="O207" s="60"/>
      <c r="P207" s="174">
        <f t="shared" si="36"/>
        <v>0</v>
      </c>
      <c r="Q207" s="174">
        <v>0</v>
      </c>
      <c r="R207" s="174">
        <f t="shared" si="37"/>
        <v>0</v>
      </c>
      <c r="S207" s="174">
        <v>0</v>
      </c>
      <c r="T207" s="175">
        <f t="shared" si="3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180</v>
      </c>
      <c r="AT207" s="176" t="s">
        <v>176</v>
      </c>
      <c r="AU207" s="176" t="s">
        <v>151</v>
      </c>
      <c r="AY207" s="16" t="s">
        <v>173</v>
      </c>
      <c r="BE207" s="177">
        <f t="shared" si="39"/>
        <v>0</v>
      </c>
      <c r="BF207" s="177">
        <f t="shared" si="40"/>
        <v>0</v>
      </c>
      <c r="BG207" s="177">
        <f t="shared" si="41"/>
        <v>0</v>
      </c>
      <c r="BH207" s="177">
        <f t="shared" si="42"/>
        <v>0</v>
      </c>
      <c r="BI207" s="177">
        <f t="shared" si="43"/>
        <v>0</v>
      </c>
      <c r="BJ207" s="16" t="s">
        <v>151</v>
      </c>
      <c r="BK207" s="177">
        <f t="shared" si="44"/>
        <v>0</v>
      </c>
      <c r="BL207" s="16" t="s">
        <v>180</v>
      </c>
      <c r="BM207" s="176" t="s">
        <v>624</v>
      </c>
    </row>
    <row r="208" spans="1:65" s="12" customFormat="1" ht="22.9" customHeight="1">
      <c r="B208" s="151"/>
      <c r="D208" s="152" t="s">
        <v>72</v>
      </c>
      <c r="E208" s="162" t="s">
        <v>3284</v>
      </c>
      <c r="F208" s="162" t="s">
        <v>3284</v>
      </c>
      <c r="I208" s="154"/>
      <c r="J208" s="163">
        <f>BK208</f>
        <v>0</v>
      </c>
      <c r="L208" s="151"/>
      <c r="M208" s="156"/>
      <c r="N208" s="157"/>
      <c r="O208" s="157"/>
      <c r="P208" s="158">
        <f>P209</f>
        <v>0</v>
      </c>
      <c r="Q208" s="157"/>
      <c r="R208" s="158">
        <f>R209</f>
        <v>0</v>
      </c>
      <c r="S208" s="157"/>
      <c r="T208" s="159">
        <f>T209</f>
        <v>0</v>
      </c>
      <c r="AR208" s="152" t="s">
        <v>81</v>
      </c>
      <c r="AT208" s="160" t="s">
        <v>72</v>
      </c>
      <c r="AU208" s="160" t="s">
        <v>81</v>
      </c>
      <c r="AY208" s="152" t="s">
        <v>173</v>
      </c>
      <c r="BK208" s="161">
        <f>BK209</f>
        <v>0</v>
      </c>
    </row>
    <row r="209" spans="1:65" s="2" customFormat="1" ht="16.5" customHeight="1">
      <c r="A209" s="31"/>
      <c r="B209" s="129"/>
      <c r="C209" s="164" t="s">
        <v>600</v>
      </c>
      <c r="D209" s="164" t="s">
        <v>176</v>
      </c>
      <c r="E209" s="165" t="s">
        <v>3285</v>
      </c>
      <c r="F209" s="166" t="s">
        <v>3286</v>
      </c>
      <c r="G209" s="167" t="s">
        <v>245</v>
      </c>
      <c r="H209" s="168">
        <v>1</v>
      </c>
      <c r="I209" s="169"/>
      <c r="J209" s="170">
        <f>ROUND(I209*H209,2)</f>
        <v>0</v>
      </c>
      <c r="K209" s="171"/>
      <c r="L209" s="32"/>
      <c r="M209" s="172" t="s">
        <v>1</v>
      </c>
      <c r="N209" s="173" t="s">
        <v>39</v>
      </c>
      <c r="O209" s="60"/>
      <c r="P209" s="174">
        <f>O209*H209</f>
        <v>0</v>
      </c>
      <c r="Q209" s="174">
        <v>0</v>
      </c>
      <c r="R209" s="174">
        <f>Q209*H209</f>
        <v>0</v>
      </c>
      <c r="S209" s="174">
        <v>0</v>
      </c>
      <c r="T209" s="175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180</v>
      </c>
      <c r="AT209" s="176" t="s">
        <v>176</v>
      </c>
      <c r="AU209" s="176" t="s">
        <v>151</v>
      </c>
      <c r="AY209" s="16" t="s">
        <v>173</v>
      </c>
      <c r="BE209" s="177">
        <f>IF(N209="základná",J209,0)</f>
        <v>0</v>
      </c>
      <c r="BF209" s="177">
        <f>IF(N209="znížená",J209,0)</f>
        <v>0</v>
      </c>
      <c r="BG209" s="177">
        <f>IF(N209="zákl. prenesená",J209,0)</f>
        <v>0</v>
      </c>
      <c r="BH209" s="177">
        <f>IF(N209="zníž. prenesená",J209,0)</f>
        <v>0</v>
      </c>
      <c r="BI209" s="177">
        <f>IF(N209="nulová",J209,0)</f>
        <v>0</v>
      </c>
      <c r="BJ209" s="16" t="s">
        <v>151</v>
      </c>
      <c r="BK209" s="177">
        <f>ROUND(I209*H209,2)</f>
        <v>0</v>
      </c>
      <c r="BL209" s="16" t="s">
        <v>180</v>
      </c>
      <c r="BM209" s="176" t="s">
        <v>873</v>
      </c>
    </row>
    <row r="210" spans="1:65" s="12" customFormat="1" ht="22.9" customHeight="1">
      <c r="B210" s="151"/>
      <c r="D210" s="152" t="s">
        <v>72</v>
      </c>
      <c r="E210" s="162" t="s">
        <v>3287</v>
      </c>
      <c r="F210" s="162" t="s">
        <v>3287</v>
      </c>
      <c r="I210" s="154"/>
      <c r="J210" s="163">
        <f>BK210</f>
        <v>0</v>
      </c>
      <c r="L210" s="151"/>
      <c r="M210" s="156"/>
      <c r="N210" s="157"/>
      <c r="O210" s="157"/>
      <c r="P210" s="158">
        <f>SUM(P211:P212)</f>
        <v>0</v>
      </c>
      <c r="Q210" s="157"/>
      <c r="R210" s="158">
        <f>SUM(R211:R212)</f>
        <v>0</v>
      </c>
      <c r="S210" s="157"/>
      <c r="T210" s="159">
        <f>SUM(T211:T212)</f>
        <v>0</v>
      </c>
      <c r="AR210" s="152" t="s">
        <v>81</v>
      </c>
      <c r="AT210" s="160" t="s">
        <v>72</v>
      </c>
      <c r="AU210" s="160" t="s">
        <v>81</v>
      </c>
      <c r="AY210" s="152" t="s">
        <v>173</v>
      </c>
      <c r="BK210" s="161">
        <f>SUM(BK211:BK212)</f>
        <v>0</v>
      </c>
    </row>
    <row r="211" spans="1:65" s="2" customFormat="1" ht="16.5" customHeight="1">
      <c r="A211" s="31"/>
      <c r="B211" s="129"/>
      <c r="C211" s="164" t="s">
        <v>297</v>
      </c>
      <c r="D211" s="164" t="s">
        <v>176</v>
      </c>
      <c r="E211" s="165" t="s">
        <v>3288</v>
      </c>
      <c r="F211" s="166" t="s">
        <v>3289</v>
      </c>
      <c r="G211" s="167" t="s">
        <v>764</v>
      </c>
      <c r="H211" s="211"/>
      <c r="I211" s="169"/>
      <c r="J211" s="170">
        <f>ROUND(I211*H211,2)</f>
        <v>0</v>
      </c>
      <c r="K211" s="171"/>
      <c r="L211" s="32"/>
      <c r="M211" s="172" t="s">
        <v>1</v>
      </c>
      <c r="N211" s="173" t="s">
        <v>39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180</v>
      </c>
      <c r="AT211" s="176" t="s">
        <v>176</v>
      </c>
      <c r="AU211" s="176" t="s">
        <v>151</v>
      </c>
      <c r="AY211" s="16" t="s">
        <v>173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151</v>
      </c>
      <c r="BK211" s="177">
        <f>ROUND(I211*H211,2)</f>
        <v>0</v>
      </c>
      <c r="BL211" s="16" t="s">
        <v>180</v>
      </c>
      <c r="BM211" s="176" t="s">
        <v>628</v>
      </c>
    </row>
    <row r="212" spans="1:65" s="2" customFormat="1" ht="16.5" customHeight="1">
      <c r="A212" s="31"/>
      <c r="B212" s="129"/>
      <c r="C212" s="164" t="s">
        <v>607</v>
      </c>
      <c r="D212" s="164" t="s">
        <v>176</v>
      </c>
      <c r="E212" s="165" t="s">
        <v>3290</v>
      </c>
      <c r="F212" s="166" t="s">
        <v>3291</v>
      </c>
      <c r="G212" s="167" t="s">
        <v>764</v>
      </c>
      <c r="H212" s="211"/>
      <c r="I212" s="169"/>
      <c r="J212" s="170">
        <f>ROUND(I212*H212,2)</f>
        <v>0</v>
      </c>
      <c r="K212" s="171"/>
      <c r="L212" s="32"/>
      <c r="M212" s="172" t="s">
        <v>1</v>
      </c>
      <c r="N212" s="173" t="s">
        <v>39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180</v>
      </c>
      <c r="AT212" s="176" t="s">
        <v>176</v>
      </c>
      <c r="AU212" s="176" t="s">
        <v>151</v>
      </c>
      <c r="AY212" s="16" t="s">
        <v>173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151</v>
      </c>
      <c r="BK212" s="177">
        <f>ROUND(I212*H212,2)</f>
        <v>0</v>
      </c>
      <c r="BL212" s="16" t="s">
        <v>180</v>
      </c>
      <c r="BM212" s="176" t="s">
        <v>635</v>
      </c>
    </row>
    <row r="213" spans="1:65" s="12" customFormat="1" ht="25.9" customHeight="1">
      <c r="B213" s="151"/>
      <c r="D213" s="152" t="s">
        <v>72</v>
      </c>
      <c r="E213" s="153" t="s">
        <v>150</v>
      </c>
      <c r="F213" s="153" t="s">
        <v>1357</v>
      </c>
      <c r="I213" s="154"/>
      <c r="J213" s="155">
        <f>BK213</f>
        <v>0</v>
      </c>
      <c r="L213" s="151"/>
      <c r="M213" s="212"/>
      <c r="N213" s="213"/>
      <c r="O213" s="213"/>
      <c r="P213" s="214">
        <v>0</v>
      </c>
      <c r="Q213" s="213"/>
      <c r="R213" s="214">
        <v>0</v>
      </c>
      <c r="S213" s="213"/>
      <c r="T213" s="215">
        <v>0</v>
      </c>
      <c r="AR213" s="152" t="s">
        <v>191</v>
      </c>
      <c r="AT213" s="160" t="s">
        <v>72</v>
      </c>
      <c r="AU213" s="160" t="s">
        <v>73</v>
      </c>
      <c r="AY213" s="152" t="s">
        <v>173</v>
      </c>
      <c r="BK213" s="161">
        <v>0</v>
      </c>
    </row>
    <row r="214" spans="1:65" s="2" customFormat="1" ht="6.95" customHeight="1">
      <c r="A214" s="31"/>
      <c r="B214" s="49"/>
      <c r="C214" s="50"/>
      <c r="D214" s="50"/>
      <c r="E214" s="50"/>
      <c r="F214" s="50"/>
      <c r="G214" s="50"/>
      <c r="H214" s="50"/>
      <c r="I214" s="50"/>
      <c r="J214" s="50"/>
      <c r="K214" s="50"/>
      <c r="L214" s="32"/>
      <c r="M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Ing. Andrea Vedral Némedyová</cp:lastModifiedBy>
  <dcterms:created xsi:type="dcterms:W3CDTF">2021-11-30T08:09:34Z</dcterms:created>
  <dcterms:modified xsi:type="dcterms:W3CDTF">2021-12-01T14:54:52Z</dcterms:modified>
</cp:coreProperties>
</file>