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isl\Desktop\Lukáš\Obstaravanie\VO 2021\DNS\MK klinčeková\"/>
    </mc:Choice>
  </mc:AlternateContent>
  <bookViews>
    <workbookView xWindow="0" yWindow="0" windowWidth="15360" windowHeight="9750" firstSheet="1" activeTab="1"/>
  </bookViews>
  <sheets>
    <sheet name="Rekapitulácia stavby" sheetId="1" state="veryHidden" r:id="rId1"/>
    <sheet name="01 - Komunikácia" sheetId="2" r:id="rId2"/>
  </sheets>
  <definedNames>
    <definedName name="_xlnm._FilterDatabase" localSheetId="1" hidden="1">'01 - Komunikácia'!$C$121:$K$146</definedName>
    <definedName name="_xlnm.Print_Titles" localSheetId="1">'01 - Komunikácia'!$121:$121</definedName>
    <definedName name="_xlnm.Print_Titles" localSheetId="0">'Rekapitulácia stavby'!$92:$92</definedName>
    <definedName name="_xlnm.Print_Area" localSheetId="1">'01 - Komunikácia'!$C$4:$J$76,'01 - Komunikácia'!$C$82:$J$103,'01 - Komunikácia'!$C$109:$J$146</definedName>
    <definedName name="_xlnm.Print_Area" localSheetId="0">'Rekapitulácia stavby'!$D$4:$AO$76,'Rekapitulácia stavby'!$C$82:$AQ$96</definedName>
  </definedNames>
  <calcPr calcId="152511" iterateCount="1"/>
</workbook>
</file>

<file path=xl/calcChain.xml><?xml version="1.0" encoding="utf-8"?>
<calcChain xmlns="http://schemas.openxmlformats.org/spreadsheetml/2006/main">
  <c r="J39" i="2" l="1"/>
  <c r="H32" i="2"/>
  <c r="J103" i="2"/>
  <c r="J97" i="2"/>
  <c r="J122" i="2"/>
  <c r="J123" i="2"/>
  <c r="J124" i="2"/>
  <c r="J131" i="2"/>
  <c r="J137" i="2"/>
  <c r="J139" i="2"/>
  <c r="J147" i="2"/>
  <c r="T149" i="2"/>
  <c r="R149" i="2"/>
  <c r="P149" i="2"/>
  <c r="T148" i="2"/>
  <c r="T147" i="2" s="1"/>
  <c r="R148" i="2"/>
  <c r="P148" i="2"/>
  <c r="P147" i="2" s="1"/>
  <c r="R147" i="2"/>
  <c r="J37" i="2" l="1"/>
  <c r="J36" i="2"/>
  <c r="AY95" i="1"/>
  <c r="J35" i="2"/>
  <c r="AX95" i="1" s="1"/>
  <c r="T146" i="2"/>
  <c r="T145" i="2" s="1"/>
  <c r="R146" i="2"/>
  <c r="R145" i="2" s="1"/>
  <c r="P146" i="2"/>
  <c r="P145" i="2"/>
  <c r="T144" i="2"/>
  <c r="R144" i="2"/>
  <c r="P144" i="2"/>
  <c r="T143" i="2"/>
  <c r="R143" i="2"/>
  <c r="P143" i="2"/>
  <c r="T142" i="2"/>
  <c r="R142" i="2"/>
  <c r="P142" i="2"/>
  <c r="T141" i="2"/>
  <c r="R141" i="2"/>
  <c r="P141" i="2"/>
  <c r="T140" i="2"/>
  <c r="R140" i="2"/>
  <c r="P140" i="2"/>
  <c r="T138" i="2"/>
  <c r="T137" i="2" s="1"/>
  <c r="R138" i="2"/>
  <c r="R137" i="2" s="1"/>
  <c r="P138" i="2"/>
  <c r="P137" i="2" s="1"/>
  <c r="T136" i="2"/>
  <c r="R136" i="2"/>
  <c r="P136" i="2"/>
  <c r="T135" i="2"/>
  <c r="R135" i="2"/>
  <c r="P135" i="2"/>
  <c r="T134" i="2"/>
  <c r="R134" i="2"/>
  <c r="P134" i="2"/>
  <c r="T133" i="2"/>
  <c r="R133" i="2"/>
  <c r="P133" i="2"/>
  <c r="T132" i="2"/>
  <c r="R132" i="2"/>
  <c r="P132" i="2"/>
  <c r="T130" i="2"/>
  <c r="R130" i="2"/>
  <c r="P130" i="2"/>
  <c r="T129" i="2"/>
  <c r="R129" i="2"/>
  <c r="P129" i="2"/>
  <c r="T128" i="2"/>
  <c r="R128" i="2"/>
  <c r="P128" i="2"/>
  <c r="T127" i="2"/>
  <c r="R127" i="2"/>
  <c r="P127" i="2"/>
  <c r="T126" i="2"/>
  <c r="R126" i="2"/>
  <c r="P126" i="2"/>
  <c r="T125" i="2"/>
  <c r="R125" i="2"/>
  <c r="P125" i="2"/>
  <c r="J118" i="2"/>
  <c r="F118" i="2"/>
  <c r="F116" i="2"/>
  <c r="E114" i="2"/>
  <c r="J91" i="2"/>
  <c r="F91" i="2"/>
  <c r="F89" i="2"/>
  <c r="E87" i="2"/>
  <c r="J24" i="2"/>
  <c r="E24" i="2"/>
  <c r="J92" i="2" s="1"/>
  <c r="J23" i="2"/>
  <c r="J18" i="2"/>
  <c r="E18" i="2"/>
  <c r="F119" i="2" s="1"/>
  <c r="J17" i="2"/>
  <c r="J89" i="2"/>
  <c r="E85" i="2"/>
  <c r="L90" i="1"/>
  <c r="AM90" i="1"/>
  <c r="AM89" i="1"/>
  <c r="L89" i="1"/>
  <c r="AM87" i="1"/>
  <c r="L87" i="1"/>
  <c r="L85" i="1"/>
  <c r="L84" i="1"/>
  <c r="J141" i="2"/>
  <c r="J138" i="2"/>
  <c r="J146" i="2"/>
  <c r="J143" i="2"/>
  <c r="J130" i="2"/>
  <c r="J128" i="2"/>
  <c r="J127" i="2"/>
  <c r="J133" i="2"/>
  <c r="J132" i="2"/>
  <c r="J126" i="2"/>
  <c r="J142" i="2"/>
  <c r="J134" i="2"/>
  <c r="AS94" i="1"/>
  <c r="J140" i="2"/>
  <c r="J144" i="2"/>
  <c r="J135" i="2"/>
  <c r="J125" i="2"/>
  <c r="J129" i="2"/>
  <c r="J136" i="2"/>
  <c r="P124" i="2" l="1"/>
  <c r="P123" i="2" s="1"/>
  <c r="P122" i="2" s="1"/>
  <c r="AU95" i="1" s="1"/>
  <c r="AU94" i="1" s="1"/>
  <c r="P131" i="2"/>
  <c r="J98" i="2"/>
  <c r="J99" i="2"/>
  <c r="J101" i="2"/>
  <c r="P139" i="2"/>
  <c r="T124" i="2"/>
  <c r="T131" i="2"/>
  <c r="R139" i="2"/>
  <c r="R124" i="2"/>
  <c r="R131" i="2"/>
  <c r="T139" i="2"/>
  <c r="J100" i="2"/>
  <c r="J145" i="2"/>
  <c r="J102" i="2" s="1"/>
  <c r="E112" i="2"/>
  <c r="J116" i="2"/>
  <c r="J119" i="2"/>
  <c r="F92" i="2"/>
  <c r="F33" i="2"/>
  <c r="AZ95" i="1" s="1"/>
  <c r="AZ94" i="1" s="1"/>
  <c r="AV94" i="1" s="1"/>
  <c r="AK29" i="1" s="1"/>
  <c r="F36" i="2"/>
  <c r="BC95" i="1" s="1"/>
  <c r="BC94" i="1" s="1"/>
  <c r="W32" i="1" s="1"/>
  <c r="F37" i="2"/>
  <c r="BD95" i="1" s="1"/>
  <c r="BD94" i="1" s="1"/>
  <c r="W33" i="1" s="1"/>
  <c r="F35" i="2"/>
  <c r="BB95" i="1" s="1"/>
  <c r="BB94" i="1" s="1"/>
  <c r="AX94" i="1" s="1"/>
  <c r="J33" i="2"/>
  <c r="AV95" i="1" s="1"/>
  <c r="T123" i="2" l="1"/>
  <c r="T122" i="2" s="1"/>
  <c r="R123" i="2"/>
  <c r="R122" i="2" s="1"/>
  <c r="AY94" i="1"/>
  <c r="W29" i="1"/>
  <c r="F34" i="2"/>
  <c r="BA95" i="1"/>
  <c r="BA94" i="1" s="1"/>
  <c r="AW94" i="1" s="1"/>
  <c r="AK30" i="1" s="1"/>
  <c r="W31" i="1"/>
  <c r="J34" i="2"/>
  <c r="AW95" i="1" s="1"/>
  <c r="AT95" i="1" s="1"/>
  <c r="J30" i="2" l="1"/>
  <c r="AG95" i="1" s="1"/>
  <c r="AG94" i="1" s="1"/>
  <c r="AK26" i="1" s="1"/>
  <c r="AK35" i="1" s="1"/>
  <c r="AT94" i="1"/>
  <c r="W30" i="1"/>
  <c r="J96" i="2" l="1"/>
  <c r="AN94" i="1"/>
  <c r="AN95" i="1"/>
</calcChain>
</file>

<file path=xl/sharedStrings.xml><?xml version="1.0" encoding="utf-8"?>
<sst xmlns="http://schemas.openxmlformats.org/spreadsheetml/2006/main" count="420" uniqueCount="193">
  <si>
    <t>Export Komplet</t>
  </si>
  <si>
    <t/>
  </si>
  <si>
    <t>2.0</t>
  </si>
  <si>
    <t>False</t>
  </si>
  <si>
    <t>{728d3c9d-c705-453d-96d2-366bda21e9be}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</si>
  <si>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</si>
  <si>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</si>
  <si>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</si>
  <si>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</si>
  <si>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</si>
  <si>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</si>
  <si>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</si>
  <si>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KLICEK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</si>
  <si>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</si>
  <si>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</si>
  <si>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MK Klinčeková ulica, Nitra</t>
  </si>
  <si>
    <t>JKSO:</t>
  </si>
  <si>
    <t>KS:</t>
  </si>
  <si>
    <t>Miesto:</t>
  </si>
  <si>
    <t xml:space="preserve"> </t>
  </si>
  <si>
    <t>Dátum:</t>
  </si>
  <si>
    <t>19. 7. 2021</t>
  </si>
  <si>
    <t>Objednávateľ:</t>
  </si>
  <si>
    <t>IČO:</t>
  </si>
  <si>
    <t>Mesto Nitra</t>
  </si>
  <si>
    <t>IČ DPH:</t>
  </si>
  <si>
    <t>Zhotoviteľ:</t>
  </si>
  <si>
    <t>Vyplň údaj</t>
  </si>
  <si>
    <t>Projektant:</t>
  </si>
  <si>
    <t>51310279</t>
  </si>
  <si>
    <t>STAVPROS NR s.r.o.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</si>
  <si>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</si>
  <si>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</si>
  <si>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</si>
  <si>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</si>
  <si>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</si>
  <si>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</si>
  <si>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</si>
  <si>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</si>
  <si>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</si>
  <si>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</si>
  <si>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</si>
  <si>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</si>
  <si>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</si>
  <si>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</si>
  <si>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</si>
  <si>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</si>
  <si>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</si>
  <si>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</si>
  <si>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</si>
  <si>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</si>
  <si>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</si>
  <si>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</si>
  <si>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</si>
  <si>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</si>
  <si>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</si>
  <si>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</si>
  <si>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</si>
  <si>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</si>
  <si>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</si>
  <si>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</si>
  <si>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</si>
  <si>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</si>
  <si>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</si>
  <si>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</si>
  <si>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</si>
  <si>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</si>
  <si>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</si>
  <si>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</si>
  <si>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</si>
  <si>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</si>
  <si>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</si>
  <si>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</si>
  <si>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</si>
  <si>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</si>
  <si>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</si>
  <si>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</si>
  <si>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</si>
  <si>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</si>
  <si>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</si>
  <si>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</si>
  <si>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Komunikácia</t>
  </si>
  <si>
    <t>STA</t>
  </si>
  <si>
    <t>1</t>
  </si>
  <si>
    <t>{0fe39d93-6db6-4361-b43e-e6652ab1371b}</t>
  </si>
  <si>
    <t>KRYCÍ LIST ROZPOČTU</t>
  </si>
  <si>
    <t>Objekt:</t>
  </si>
  <si>
    <t>01 - Komunikácia</t>
  </si>
  <si>
    <t>REKAPITULÁCIA ROZPOČTU</t>
  </si>
  <si>
    <t>Kód dielu - Popis</t>
  </si>
  <si>
    <t>Cena celkom [EUR]</t>
  </si>
  <si>
    <t>Náklady z rozpočtu</t>
  </si>
  <si>
    <t>HSV - Práce a dodávky HSV</t>
  </si>
  <si>
    <t xml:space="preserve">    1 - Zemné práce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</si>
  <si>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</si>
  <si>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</si>
  <si>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</si>
  <si>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</si>
  <si>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</si>
  <si>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</si>
  <si>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</si>
  <si>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</si>
  <si>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</si>
  <si>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</si>
  <si>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</si>
  <si>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</si>
  <si>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</si>
  <si>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</si>
  <si>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</si>
  <si>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</si>
  <si>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</si>
  <si>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</si>
  <si>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Zemné práce</t>
  </si>
  <si>
    <t>K</t>
  </si>
  <si>
    <t>113107224.S</t>
  </si>
  <si>
    <t>Odstránenie krytu v ploche nad 200 m2 z kameniva hrubého drveného, hr. 300 do 400 mm,  -0,56000t</t>
  </si>
  <si>
    <t>m2</t>
  </si>
  <si>
    <t>4</t>
  </si>
  <si>
    <t>2</t>
  </si>
  <si>
    <t>113152640.S</t>
  </si>
  <si>
    <t>Frézovanie asf. podkladu alebo krytu bez prek., plochy cez 1000 do 10000 m2, pruh š. cez 1 m do 2 m, hr. 100 mm  0,254 t</t>
  </si>
  <si>
    <t>3</t>
  </si>
  <si>
    <t>122302201.S</t>
  </si>
  <si>
    <t>Odkopávka a prekopávka nezapažená pre cesty, v hornine 4 do 100 m3</t>
  </si>
  <si>
    <t>m3</t>
  </si>
  <si>
    <t>162503102.S</t>
  </si>
  <si>
    <t>Vodorovné premiestnenie výkopku pre cesty po spevnenej ceste z horniny tr.1-4  do 1000 m3 na vzdialenosť do 3000 m</t>
  </si>
  <si>
    <t>5</t>
  </si>
  <si>
    <t>162503103.S</t>
  </si>
  <si>
    <t>Vodorovné premiestnenie výkopku pre cesty po spevnenej ceste z horniny tr.1-4 do 1000 m3, príplatok k cene za každých ďalšich a začatých 1000 m</t>
  </si>
  <si>
    <t>6</t>
  </si>
  <si>
    <t>171209002.S</t>
  </si>
  <si>
    <t>Poplatok za skladovanie - zemina a kamenivo (17 05) ostatné</t>
  </si>
  <si>
    <t>t</t>
  </si>
  <si>
    <t>Komunikácie</t>
  </si>
  <si>
    <t>7</t>
  </si>
  <si>
    <t>564861111.S</t>
  </si>
  <si>
    <t>Podklad zo štrkodrviny s rozprestretím a zhutnením, po zhutnení hr. 200 mm</t>
  </si>
  <si>
    <t>8</t>
  </si>
  <si>
    <t>567122114.S</t>
  </si>
  <si>
    <t>Podklad z kameniva stmeleného cementom s rozprestretím a zhutnením, CBGM C 8/10 (C 6/8), po zhutnení hr. 150 mm</t>
  </si>
  <si>
    <t>9</t>
  </si>
  <si>
    <t>573111115.S</t>
  </si>
  <si>
    <t>Postrek asfaltový infiltračný s posypom kamenivom z asfaltu cestného v množstve 2,50 kg/m2</t>
  </si>
  <si>
    <t>10</t>
  </si>
  <si>
    <t>577134221.S</t>
  </si>
  <si>
    <t>Asfaltový betón vrstva obrusná AC 11 O v pruhu š. nad 3 m z nemodifik. asfaltu tr. I, po zhutnení hr. 40 mm</t>
  </si>
  <si>
    <t>11</t>
  </si>
  <si>
    <t>577154421.S</t>
  </si>
  <si>
    <t>Asfaltový betón vrstva ložná AC 22 L v pruhu š. nad 3 m z nemodifik. asfaltu tr. I, po zhutnení hr. 60 mm</t>
  </si>
  <si>
    <t>Rúrové vedenie</t>
  </si>
  <si>
    <t>12</t>
  </si>
  <si>
    <t>899331111.S</t>
  </si>
  <si>
    <t>Výšková úprava zvýšením poklopov, šupákov</t>
  </si>
  <si>
    <t>ks</t>
  </si>
  <si>
    <t>Ostatné konštrukcie a práce-búranie</t>
  </si>
  <si>
    <t>13</t>
  </si>
  <si>
    <t>938909311.S</t>
  </si>
  <si>
    <t>Odstránenie blata, prachu alebo hlineného nánosu, z povrchu podkladu alebo krytu bet. alebo asfalt.</t>
  </si>
  <si>
    <t>14</t>
  </si>
  <si>
    <t>979082213.S</t>
  </si>
  <si>
    <t>Vodorovná doprava sutiny so zložením a hrubým urovnaním na vzdialenosť do 1 km</t>
  </si>
  <si>
    <t>15</t>
  </si>
  <si>
    <t>979082219.S</t>
  </si>
  <si>
    <t>Príplatok k cene za každý ďalší aj začatý 1 km nad 1 km pre vodorovnú dopravu sutiny</t>
  </si>
  <si>
    <t>16</t>
  </si>
  <si>
    <t>979087212.S</t>
  </si>
  <si>
    <t>Nakladanie na dopravné prostriedky pre vodorovnú dopravu sutiny</t>
  </si>
  <si>
    <t>17</t>
  </si>
  <si>
    <t>979089012.S</t>
  </si>
  <si>
    <t>Poplatok za skladovanie</t>
  </si>
  <si>
    <t>99</t>
  </si>
  <si>
    <t>Presun hmôt HSV</t>
  </si>
  <si>
    <t>18</t>
  </si>
  <si>
    <t>998225111.S</t>
  </si>
  <si>
    <t>Presun hmôt pre pozemnú komunikáciu a letisko s krytom asfaltovým akejkoľvek dĺžky objektu</t>
  </si>
  <si>
    <t>VRN</t>
  </si>
  <si>
    <t>Investičné náklady neobsiahnuté v cenách</t>
  </si>
  <si>
    <t>22</t>
  </si>
  <si>
    <t>000300011.S</t>
  </si>
  <si>
    <t xml:space="preserve">Geodetické práce - vytýčenie inžinierskych sieti   </t>
  </si>
  <si>
    <t>kpl</t>
  </si>
  <si>
    <t>23</t>
  </si>
  <si>
    <t>000300016.S</t>
  </si>
  <si>
    <t xml:space="preserve">Geodetické práce - vytýčenie staveniska, staveb. objektu   </t>
  </si>
  <si>
    <t>eur</t>
  </si>
  <si>
    <t>000300031.S</t>
  </si>
  <si>
    <t xml:space="preserve">Geodetické práce - porealizačné zameranie   </t>
  </si>
  <si>
    <t>000300033.S</t>
  </si>
  <si>
    <t xml:space="preserve">Geodetické práce - vyhotovenie geometrického plánu   </t>
  </si>
  <si>
    <t>001400011.S</t>
  </si>
  <si>
    <t>Ostatné náklady stavby - dočasné dopravné značenie</t>
  </si>
  <si>
    <t>VRN - Investičné náklady neobsiahnuté v cenách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</si>
</sst>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0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167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167" fontId="20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1" fillId="3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62" t="s">
        <v>5</v>
      </c>
      <c r="AS2" s="163"/>
      <c r="AT2" s="163"/>
      <c r="AU2" s="163"/>
      <c r="AV2" s="163"/>
      <c r="AW2" s="163"/>
      <c r="AX2" s="163"/>
      <c r="AY2" s="163"/>
      <c r="AZ2" s="163"/>
      <c r="BA2" s="163"/>
      <c r="BB2" s="163"/>
      <c r="BC2" s="163"/>
      <c r="BD2" s="163"/>
      <c r="BE2" s="163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193" t="s">
        <v>12</v>
      </c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R5" s="17"/>
      <c r="BE5" s="190" t="s">
        <v>13</v>
      </c>
      <c r="BS5" s="14" t="s">
        <v>6</v>
      </c>
    </row>
    <row r="6" spans="1:74" s="1" customFormat="1" ht="36.950000000000003" customHeight="1">
      <c r="B6" s="17"/>
      <c r="D6" s="23" t="s">
        <v>14</v>
      </c>
      <c r="K6" s="194" t="s">
        <v>15</v>
      </c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R6" s="17"/>
      <c r="BE6" s="191"/>
      <c r="BS6" s="14" t="s">
        <v>6</v>
      </c>
    </row>
    <row r="7" spans="1:74" s="1" customFormat="1" ht="12" customHeight="1">
      <c r="B7" s="17"/>
      <c r="D7" s="24" t="s">
        <v>16</v>
      </c>
      <c r="K7" s="22" t="s">
        <v>1</v>
      </c>
      <c r="AK7" s="24" t="s">
        <v>17</v>
      </c>
      <c r="AN7" s="22" t="s">
        <v>1</v>
      </c>
      <c r="AR7" s="17"/>
      <c r="BE7" s="191"/>
      <c r="BS7" s="14" t="s">
        <v>6</v>
      </c>
    </row>
    <row r="8" spans="1:74" s="1" customFormat="1" ht="12" customHeight="1">
      <c r="B8" s="17"/>
      <c r="D8" s="24" t="s">
        <v>18</v>
      </c>
      <c r="K8" s="22" t="s">
        <v>19</v>
      </c>
      <c r="AK8" s="24" t="s">
        <v>20</v>
      </c>
      <c r="AN8" s="25" t="s">
        <v>21</v>
      </c>
      <c r="AR8" s="17"/>
      <c r="BE8" s="191"/>
      <c r="BS8" s="14" t="s">
        <v>6</v>
      </c>
    </row>
    <row r="9" spans="1:74" s="1" customFormat="1" ht="14.45" customHeight="1">
      <c r="B9" s="17"/>
      <c r="AR9" s="17"/>
      <c r="BE9" s="191"/>
      <c r="BS9" s="14" t="s">
        <v>6</v>
      </c>
    </row>
    <row r="10" spans="1:74" s="1" customFormat="1" ht="12" customHeight="1">
      <c r="B10" s="17"/>
      <c r="D10" s="24" t="s">
        <v>22</v>
      </c>
      <c r="AK10" s="24" t="s">
        <v>23</v>
      </c>
      <c r="AN10" s="22" t="s">
        <v>1</v>
      </c>
      <c r="AR10" s="17"/>
      <c r="BE10" s="191"/>
      <c r="BS10" s="14" t="s">
        <v>6</v>
      </c>
    </row>
    <row r="11" spans="1:74" s="1" customFormat="1" ht="18.399999999999999" customHeight="1">
      <c r="B11" s="17"/>
      <c r="E11" s="22" t="s">
        <v>24</v>
      </c>
      <c r="AK11" s="24" t="s">
        <v>25</v>
      </c>
      <c r="AN11" s="22" t="s">
        <v>1</v>
      </c>
      <c r="AR11" s="17"/>
      <c r="BE11" s="191"/>
      <c r="BS11" s="14" t="s">
        <v>6</v>
      </c>
    </row>
    <row r="12" spans="1:74" s="1" customFormat="1" ht="6.95" customHeight="1">
      <c r="B12" s="17"/>
      <c r="AR12" s="17"/>
      <c r="BE12" s="191"/>
      <c r="BS12" s="14" t="s">
        <v>6</v>
      </c>
    </row>
    <row r="13" spans="1:74" s="1" customFormat="1" ht="12" customHeight="1">
      <c r="B13" s="17"/>
      <c r="D13" s="24" t="s">
        <v>26</v>
      </c>
      <c r="AK13" s="24" t="s">
        <v>23</v>
      </c>
      <c r="AN13" s="26" t="s">
        <v>27</v>
      </c>
      <c r="AR13" s="17"/>
      <c r="BE13" s="191"/>
      <c r="BS13" s="14" t="s">
        <v>6</v>
      </c>
    </row>
    <row r="14" spans="1:74" ht="12.75">
      <c r="B14" s="17"/>
      <c r="E14" s="195" t="s">
        <v>27</v>
      </c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24" t="s">
        <v>25</v>
      </c>
      <c r="AN14" s="26" t="s">
        <v>27</v>
      </c>
      <c r="AR14" s="17"/>
      <c r="BE14" s="191"/>
      <c r="BS14" s="14" t="s">
        <v>6</v>
      </c>
    </row>
    <row r="15" spans="1:74" s="1" customFormat="1" ht="6.95" customHeight="1">
      <c r="B15" s="17"/>
      <c r="AR15" s="17"/>
      <c r="BE15" s="191"/>
      <c r="BS15" s="14" t="s">
        <v>3</v>
      </c>
    </row>
    <row r="16" spans="1:74" s="1" customFormat="1" ht="12" customHeight="1">
      <c r="B16" s="17"/>
      <c r="D16" s="24" t="s">
        <v>28</v>
      </c>
      <c r="AK16" s="24" t="s">
        <v>23</v>
      </c>
      <c r="AN16" s="22" t="s">
        <v>29</v>
      </c>
      <c r="AR16" s="17"/>
      <c r="BE16" s="191"/>
      <c r="BS16" s="14" t="s">
        <v>3</v>
      </c>
    </row>
    <row r="17" spans="1:71" s="1" customFormat="1" ht="18.399999999999999" customHeight="1">
      <c r="B17" s="17"/>
      <c r="E17" s="22" t="s">
        <v>30</v>
      </c>
      <c r="AK17" s="24" t="s">
        <v>25</v>
      </c>
      <c r="AN17" s="22" t="s">
        <v>1</v>
      </c>
      <c r="AR17" s="17"/>
      <c r="BE17" s="191"/>
      <c r="BS17" s="14" t="s">
        <v>31</v>
      </c>
    </row>
    <row r="18" spans="1:71" s="1" customFormat="1" ht="6.95" customHeight="1">
      <c r="B18" s="17"/>
      <c r="AR18" s="17"/>
      <c r="BE18" s="191"/>
      <c r="BS18" s="14" t="s">
        <v>32</v>
      </c>
    </row>
    <row r="19" spans="1:71" s="1" customFormat="1" ht="12" customHeight="1">
      <c r="B19" s="17"/>
      <c r="D19" s="24" t="s">
        <v>33</v>
      </c>
      <c r="AK19" s="24" t="s">
        <v>23</v>
      </c>
      <c r="AN19" s="22" t="s">
        <v>1</v>
      </c>
      <c r="AR19" s="17"/>
      <c r="BE19" s="191"/>
      <c r="BS19" s="14" t="s">
        <v>32</v>
      </c>
    </row>
    <row r="20" spans="1:71" s="1" customFormat="1" ht="18.399999999999999" customHeight="1">
      <c r="B20" s="17"/>
      <c r="E20" s="22" t="s">
        <v>19</v>
      </c>
      <c r="AK20" s="24" t="s">
        <v>25</v>
      </c>
      <c r="AN20" s="22" t="s">
        <v>1</v>
      </c>
      <c r="AR20" s="17"/>
      <c r="BE20" s="191"/>
      <c r="BS20" s="14" t="s">
        <v>31</v>
      </c>
    </row>
    <row r="21" spans="1:71" s="1" customFormat="1" ht="6.95" customHeight="1">
      <c r="B21" s="17"/>
      <c r="AR21" s="17"/>
      <c r="BE21" s="191"/>
    </row>
    <row r="22" spans="1:71" s="1" customFormat="1" ht="12" customHeight="1">
      <c r="B22" s="17"/>
      <c r="D22" s="24" t="s">
        <v>34</v>
      </c>
      <c r="AR22" s="17"/>
      <c r="BE22" s="191"/>
    </row>
    <row r="23" spans="1:71" s="1" customFormat="1" ht="16.5" customHeight="1">
      <c r="B23" s="17"/>
      <c r="E23" s="197" t="s">
        <v>1</v>
      </c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R23" s="17"/>
      <c r="BE23" s="191"/>
    </row>
    <row r="24" spans="1:71" s="1" customFormat="1" ht="6.95" customHeight="1">
      <c r="B24" s="17"/>
      <c r="AR24" s="17"/>
      <c r="BE24" s="191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91"/>
    </row>
    <row r="26" spans="1:71" s="2" customFormat="1" ht="25.9" customHeight="1">
      <c r="A26" s="29"/>
      <c r="B26" s="30"/>
      <c r="C26" s="29"/>
      <c r="D26" s="31" t="s">
        <v>35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98">
        <f>ROUND(AG94,2)</f>
        <v>0</v>
      </c>
      <c r="AL26" s="199"/>
      <c r="AM26" s="199"/>
      <c r="AN26" s="199"/>
      <c r="AO26" s="199"/>
      <c r="AP26" s="29"/>
      <c r="AQ26" s="29"/>
      <c r="AR26" s="30"/>
      <c r="BE26" s="191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91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00" t="s">
        <v>36</v>
      </c>
      <c r="M28" s="200"/>
      <c r="N28" s="200"/>
      <c r="O28" s="200"/>
      <c r="P28" s="200"/>
      <c r="Q28" s="29"/>
      <c r="R28" s="29"/>
      <c r="S28" s="29"/>
      <c r="T28" s="29"/>
      <c r="U28" s="29"/>
      <c r="V28" s="29"/>
      <c r="W28" s="200" t="s">
        <v>37</v>
      </c>
      <c r="X28" s="200"/>
      <c r="Y28" s="200"/>
      <c r="Z28" s="200"/>
      <c r="AA28" s="200"/>
      <c r="AB28" s="200"/>
      <c r="AC28" s="200"/>
      <c r="AD28" s="200"/>
      <c r="AE28" s="200"/>
      <c r="AF28" s="29"/>
      <c r="AG28" s="29"/>
      <c r="AH28" s="29"/>
      <c r="AI28" s="29"/>
      <c r="AJ28" s="29"/>
      <c r="AK28" s="200" t="s">
        <v>38</v>
      </c>
      <c r="AL28" s="200"/>
      <c r="AM28" s="200"/>
      <c r="AN28" s="200"/>
      <c r="AO28" s="200"/>
      <c r="AP28" s="29"/>
      <c r="AQ28" s="29"/>
      <c r="AR28" s="30"/>
      <c r="BE28" s="191"/>
    </row>
    <row r="29" spans="1:71" s="3" customFormat="1" ht="14.45" customHeight="1">
      <c r="B29" s="34"/>
      <c r="D29" s="24" t="s">
        <v>39</v>
      </c>
      <c r="F29" s="35" t="s">
        <v>40</v>
      </c>
      <c r="L29" s="185">
        <v>0.2</v>
      </c>
      <c r="M29" s="184"/>
      <c r="N29" s="184"/>
      <c r="O29" s="184"/>
      <c r="P29" s="184"/>
      <c r="W29" s="183">
        <f>ROUND(AZ94, 2)</f>
        <v>0</v>
      </c>
      <c r="X29" s="184"/>
      <c r="Y29" s="184"/>
      <c r="Z29" s="184"/>
      <c r="AA29" s="184"/>
      <c r="AB29" s="184"/>
      <c r="AC29" s="184"/>
      <c r="AD29" s="184"/>
      <c r="AE29" s="184"/>
      <c r="AK29" s="183">
        <f>ROUND(AV94, 2)</f>
        <v>0</v>
      </c>
      <c r="AL29" s="184"/>
      <c r="AM29" s="184"/>
      <c r="AN29" s="184"/>
      <c r="AO29" s="184"/>
      <c r="AR29" s="34"/>
      <c r="BE29" s="192"/>
    </row>
    <row r="30" spans="1:71" s="3" customFormat="1" ht="14.45" customHeight="1">
      <c r="B30" s="34"/>
      <c r="F30" s="35" t="s">
        <v>41</v>
      </c>
      <c r="L30" s="185">
        <v>0.2</v>
      </c>
      <c r="M30" s="184"/>
      <c r="N30" s="184"/>
      <c r="O30" s="184"/>
      <c r="P30" s="184"/>
      <c r="W30" s="183">
        <f>ROUND(BA94, 2)</f>
        <v>0</v>
      </c>
      <c r="X30" s="184"/>
      <c r="Y30" s="184"/>
      <c r="Z30" s="184"/>
      <c r="AA30" s="184"/>
      <c r="AB30" s="184"/>
      <c r="AC30" s="184"/>
      <c r="AD30" s="184"/>
      <c r="AE30" s="184"/>
      <c r="AK30" s="183">
        <f>ROUND(AW94, 2)</f>
        <v>0</v>
      </c>
      <c r="AL30" s="184"/>
      <c r="AM30" s="184"/>
      <c r="AN30" s="184"/>
      <c r="AO30" s="184"/>
      <c r="AR30" s="34"/>
      <c r="BE30" s="192"/>
    </row>
    <row r="31" spans="1:71" s="3" customFormat="1" ht="14.45" hidden="1" customHeight="1">
      <c r="B31" s="34"/>
      <c r="F31" s="24" t="s">
        <v>42</v>
      </c>
      <c r="L31" s="185">
        <v>0.2</v>
      </c>
      <c r="M31" s="184"/>
      <c r="N31" s="184"/>
      <c r="O31" s="184"/>
      <c r="P31" s="184"/>
      <c r="W31" s="183">
        <f>ROUND(BB94, 2)</f>
        <v>0</v>
      </c>
      <c r="X31" s="184"/>
      <c r="Y31" s="184"/>
      <c r="Z31" s="184"/>
      <c r="AA31" s="184"/>
      <c r="AB31" s="184"/>
      <c r="AC31" s="184"/>
      <c r="AD31" s="184"/>
      <c r="AE31" s="184"/>
      <c r="AK31" s="183">
        <v>0</v>
      </c>
      <c r="AL31" s="184"/>
      <c r="AM31" s="184"/>
      <c r="AN31" s="184"/>
      <c r="AO31" s="184"/>
      <c r="AR31" s="34"/>
      <c r="BE31" s="192"/>
    </row>
    <row r="32" spans="1:71" s="3" customFormat="1" ht="14.45" hidden="1" customHeight="1">
      <c r="B32" s="34"/>
      <c r="F32" s="24" t="s">
        <v>43</v>
      </c>
      <c r="L32" s="185">
        <v>0.2</v>
      </c>
      <c r="M32" s="184"/>
      <c r="N32" s="184"/>
      <c r="O32" s="184"/>
      <c r="P32" s="184"/>
      <c r="W32" s="183">
        <f>ROUND(BC94, 2)</f>
        <v>0</v>
      </c>
      <c r="X32" s="184"/>
      <c r="Y32" s="184"/>
      <c r="Z32" s="184"/>
      <c r="AA32" s="184"/>
      <c r="AB32" s="184"/>
      <c r="AC32" s="184"/>
      <c r="AD32" s="184"/>
      <c r="AE32" s="184"/>
      <c r="AK32" s="183">
        <v>0</v>
      </c>
      <c r="AL32" s="184"/>
      <c r="AM32" s="184"/>
      <c r="AN32" s="184"/>
      <c r="AO32" s="184"/>
      <c r="AR32" s="34"/>
      <c r="BE32" s="192"/>
    </row>
    <row r="33" spans="1:57" s="3" customFormat="1" ht="14.45" hidden="1" customHeight="1">
      <c r="B33" s="34"/>
      <c r="F33" s="35" t="s">
        <v>44</v>
      </c>
      <c r="L33" s="185">
        <v>0</v>
      </c>
      <c r="M33" s="184"/>
      <c r="N33" s="184"/>
      <c r="O33" s="184"/>
      <c r="P33" s="184"/>
      <c r="W33" s="183">
        <f>ROUND(BD94, 2)</f>
        <v>0</v>
      </c>
      <c r="X33" s="184"/>
      <c r="Y33" s="184"/>
      <c r="Z33" s="184"/>
      <c r="AA33" s="184"/>
      <c r="AB33" s="184"/>
      <c r="AC33" s="184"/>
      <c r="AD33" s="184"/>
      <c r="AE33" s="184"/>
      <c r="AK33" s="183">
        <v>0</v>
      </c>
      <c r="AL33" s="184"/>
      <c r="AM33" s="184"/>
      <c r="AN33" s="184"/>
      <c r="AO33" s="184"/>
      <c r="AR33" s="34"/>
      <c r="BE33" s="192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91"/>
    </row>
    <row r="35" spans="1:57" s="2" customFormat="1" ht="25.9" customHeight="1">
      <c r="A35" s="29"/>
      <c r="B35" s="30"/>
      <c r="C35" s="36"/>
      <c r="D35" s="37" t="s">
        <v>45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46</v>
      </c>
      <c r="U35" s="38"/>
      <c r="V35" s="38"/>
      <c r="W35" s="38"/>
      <c r="X35" s="186" t="s">
        <v>47</v>
      </c>
      <c r="Y35" s="187"/>
      <c r="Z35" s="187"/>
      <c r="AA35" s="187"/>
      <c r="AB35" s="187"/>
      <c r="AC35" s="38"/>
      <c r="AD35" s="38"/>
      <c r="AE35" s="38"/>
      <c r="AF35" s="38"/>
      <c r="AG35" s="38"/>
      <c r="AH35" s="38"/>
      <c r="AI35" s="38"/>
      <c r="AJ35" s="38"/>
      <c r="AK35" s="188">
        <f>SUM(AK26:AK33)</f>
        <v>0</v>
      </c>
      <c r="AL35" s="187"/>
      <c r="AM35" s="187"/>
      <c r="AN35" s="187"/>
      <c r="AO35" s="189"/>
      <c r="AP35" s="36"/>
      <c r="AQ35" s="36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0"/>
      <c r="D49" s="41" t="s">
        <v>48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49</v>
      </c>
      <c r="AI49" s="42"/>
      <c r="AJ49" s="42"/>
      <c r="AK49" s="42"/>
      <c r="AL49" s="42"/>
      <c r="AM49" s="42"/>
      <c r="AN49" s="42"/>
      <c r="AO49" s="42"/>
      <c r="AR49" s="40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9"/>
      <c r="B60" s="30"/>
      <c r="C60" s="29"/>
      <c r="D60" s="43" t="s">
        <v>50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3" t="s">
        <v>51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3" t="s">
        <v>50</v>
      </c>
      <c r="AI60" s="32"/>
      <c r="AJ60" s="32"/>
      <c r="AK60" s="32"/>
      <c r="AL60" s="32"/>
      <c r="AM60" s="43" t="s">
        <v>51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9"/>
      <c r="B64" s="30"/>
      <c r="C64" s="29"/>
      <c r="D64" s="41" t="s">
        <v>52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1" t="s">
        <v>53</v>
      </c>
      <c r="AI64" s="44"/>
      <c r="AJ64" s="44"/>
      <c r="AK64" s="44"/>
      <c r="AL64" s="44"/>
      <c r="AM64" s="44"/>
      <c r="AN64" s="44"/>
      <c r="AO64" s="44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9"/>
      <c r="B75" s="30"/>
      <c r="C75" s="29"/>
      <c r="D75" s="43" t="s">
        <v>50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3" t="s">
        <v>51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3" t="s">
        <v>50</v>
      </c>
      <c r="AI75" s="32"/>
      <c r="AJ75" s="32"/>
      <c r="AK75" s="32"/>
      <c r="AL75" s="32"/>
      <c r="AM75" s="43" t="s">
        <v>51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0"/>
      <c r="BE77" s="29"/>
    </row>
    <row r="81" spans="1:91" s="2" customFormat="1" ht="6.95" customHeight="1">
      <c r="A81" s="29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0"/>
      <c r="BE81" s="29"/>
    </row>
    <row r="82" spans="1:91" s="2" customFormat="1" ht="24.95" customHeight="1">
      <c r="A82" s="29"/>
      <c r="B82" s="30"/>
      <c r="C82" s="18" t="s">
        <v>54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9"/>
      <c r="C84" s="24" t="s">
        <v>11</v>
      </c>
      <c r="L84" s="4" t="str">
        <f>K5</f>
        <v>KLICEK</v>
      </c>
      <c r="AR84" s="49"/>
    </row>
    <row r="85" spans="1:91" s="5" customFormat="1" ht="36.950000000000003" customHeight="1">
      <c r="B85" s="50"/>
      <c r="C85" s="51" t="s">
        <v>14</v>
      </c>
      <c r="L85" s="174" t="str">
        <f>K6</f>
        <v>Obnova MK Klinčeková ulica, Nitra</v>
      </c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  <c r="AA85" s="175"/>
      <c r="AB85" s="175"/>
      <c r="AC85" s="175"/>
      <c r="AD85" s="175"/>
      <c r="AE85" s="175"/>
      <c r="AF85" s="175"/>
      <c r="AG85" s="175"/>
      <c r="AH85" s="175"/>
      <c r="AI85" s="175"/>
      <c r="AJ85" s="175"/>
      <c r="AK85" s="175"/>
      <c r="AL85" s="175"/>
      <c r="AM85" s="175"/>
      <c r="AN85" s="175"/>
      <c r="AO85" s="175"/>
      <c r="AR85" s="50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18</v>
      </c>
      <c r="D87" s="29"/>
      <c r="E87" s="29"/>
      <c r="F87" s="29"/>
      <c r="G87" s="29"/>
      <c r="H87" s="29"/>
      <c r="I87" s="29"/>
      <c r="J87" s="29"/>
      <c r="K87" s="29"/>
      <c r="L87" s="52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20</v>
      </c>
      <c r="AJ87" s="29"/>
      <c r="AK87" s="29"/>
      <c r="AL87" s="29"/>
      <c r="AM87" s="176" t="str">
        <f>IF(AN8= "","",AN8)</f>
        <v>19. 7. 2021</v>
      </c>
      <c r="AN87" s="176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22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Mesto Nitra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28</v>
      </c>
      <c r="AJ89" s="29"/>
      <c r="AK89" s="29"/>
      <c r="AL89" s="29"/>
      <c r="AM89" s="177" t="str">
        <f>IF(E17="","",E17)</f>
        <v>STAVPROS NR s.r.o.</v>
      </c>
      <c r="AN89" s="178"/>
      <c r="AO89" s="178"/>
      <c r="AP89" s="178"/>
      <c r="AQ89" s="29"/>
      <c r="AR89" s="30"/>
      <c r="AS89" s="179" t="s">
        <v>55</v>
      </c>
      <c r="AT89" s="180"/>
      <c r="AU89" s="54"/>
      <c r="AV89" s="54"/>
      <c r="AW89" s="54"/>
      <c r="AX89" s="54"/>
      <c r="AY89" s="54"/>
      <c r="AZ89" s="54"/>
      <c r="BA89" s="54"/>
      <c r="BB89" s="54"/>
      <c r="BC89" s="54"/>
      <c r="BD89" s="55"/>
      <c r="BE89" s="29"/>
    </row>
    <row r="90" spans="1:91" s="2" customFormat="1" ht="15.2" customHeight="1">
      <c r="A90" s="29"/>
      <c r="B90" s="30"/>
      <c r="C90" s="24" t="s">
        <v>26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33</v>
      </c>
      <c r="AJ90" s="29"/>
      <c r="AK90" s="29"/>
      <c r="AL90" s="29"/>
      <c r="AM90" s="177" t="str">
        <f>IF(E20="","",E20)</f>
        <v xml:space="preserve"> </v>
      </c>
      <c r="AN90" s="178"/>
      <c r="AO90" s="178"/>
      <c r="AP90" s="178"/>
      <c r="AQ90" s="29"/>
      <c r="AR90" s="30"/>
      <c r="AS90" s="181"/>
      <c r="AT90" s="182"/>
      <c r="AU90" s="56"/>
      <c r="AV90" s="56"/>
      <c r="AW90" s="56"/>
      <c r="AX90" s="56"/>
      <c r="AY90" s="56"/>
      <c r="AZ90" s="56"/>
      <c r="BA90" s="56"/>
      <c r="BB90" s="56"/>
      <c r="BC90" s="56"/>
      <c r="BD90" s="57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181"/>
      <c r="AT91" s="182"/>
      <c r="AU91" s="56"/>
      <c r="AV91" s="56"/>
      <c r="AW91" s="56"/>
      <c r="AX91" s="56"/>
      <c r="AY91" s="56"/>
      <c r="AZ91" s="56"/>
      <c r="BA91" s="56"/>
      <c r="BB91" s="56"/>
      <c r="BC91" s="56"/>
      <c r="BD91" s="57"/>
      <c r="BE91" s="29"/>
    </row>
    <row r="92" spans="1:91" s="2" customFormat="1" ht="29.25" customHeight="1">
      <c r="A92" s="29"/>
      <c r="B92" s="30"/>
      <c r="C92" s="164" t="s">
        <v>56</v>
      </c>
      <c r="D92" s="165"/>
      <c r="E92" s="165"/>
      <c r="F92" s="165"/>
      <c r="G92" s="165"/>
      <c r="H92" s="58"/>
      <c r="I92" s="166" t="s">
        <v>57</v>
      </c>
      <c r="J92" s="165"/>
      <c r="K92" s="165"/>
      <c r="L92" s="165"/>
      <c r="M92" s="165"/>
      <c r="N92" s="165"/>
      <c r="O92" s="165"/>
      <c r="P92" s="165"/>
      <c r="Q92" s="165"/>
      <c r="R92" s="165"/>
      <c r="S92" s="165"/>
      <c r="T92" s="165"/>
      <c r="U92" s="165"/>
      <c r="V92" s="165"/>
      <c r="W92" s="165"/>
      <c r="X92" s="165"/>
      <c r="Y92" s="165"/>
      <c r="Z92" s="165"/>
      <c r="AA92" s="165"/>
      <c r="AB92" s="165"/>
      <c r="AC92" s="165"/>
      <c r="AD92" s="165"/>
      <c r="AE92" s="165"/>
      <c r="AF92" s="165"/>
      <c r="AG92" s="167" t="s">
        <v>58</v>
      </c>
      <c r="AH92" s="165"/>
      <c r="AI92" s="165"/>
      <c r="AJ92" s="165"/>
      <c r="AK92" s="165"/>
      <c r="AL92" s="165"/>
      <c r="AM92" s="165"/>
      <c r="AN92" s="166" t="s">
        <v>59</v>
      </c>
      <c r="AO92" s="165"/>
      <c r="AP92" s="168"/>
      <c r="AQ92" s="59" t="s">
        <v>60</v>
      </c>
      <c r="AR92" s="30"/>
      <c r="AS92" s="60" t="s">
        <v>61</v>
      </c>
      <c r="AT92" s="61" t="s">
        <v>62</v>
      </c>
      <c r="AU92" s="61" t="s">
        <v>63</v>
      </c>
      <c r="AV92" s="61" t="s">
        <v>64</v>
      </c>
      <c r="AW92" s="61" t="s">
        <v>65</v>
      </c>
      <c r="AX92" s="61" t="s">
        <v>66</v>
      </c>
      <c r="AY92" s="61" t="s">
        <v>67</v>
      </c>
      <c r="AZ92" s="61" t="s">
        <v>68</v>
      </c>
      <c r="BA92" s="61" t="s">
        <v>69</v>
      </c>
      <c r="BB92" s="61" t="s">
        <v>70</v>
      </c>
      <c r="BC92" s="61" t="s">
        <v>71</v>
      </c>
      <c r="BD92" s="62" t="s">
        <v>72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3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5"/>
      <c r="BE93" s="29"/>
    </row>
    <row r="94" spans="1:91" s="6" customFormat="1" ht="32.450000000000003" customHeight="1">
      <c r="B94" s="66"/>
      <c r="C94" s="67" t="s">
        <v>73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172">
        <f>ROUND(AG95,2)</f>
        <v>0</v>
      </c>
      <c r="AH94" s="172"/>
      <c r="AI94" s="172"/>
      <c r="AJ94" s="172"/>
      <c r="AK94" s="172"/>
      <c r="AL94" s="172"/>
      <c r="AM94" s="172"/>
      <c r="AN94" s="173">
        <f>SUM(AG94,AT94)</f>
        <v>0</v>
      </c>
      <c r="AO94" s="173"/>
      <c r="AP94" s="173"/>
      <c r="AQ94" s="70" t="s">
        <v>1</v>
      </c>
      <c r="AR94" s="66"/>
      <c r="AS94" s="71">
        <f>ROUND(AS95,2)</f>
        <v>0</v>
      </c>
      <c r="AT94" s="72">
        <f>ROUND(SUM(AV94:AW94),2)</f>
        <v>0</v>
      </c>
      <c r="AU94" s="73">
        <f>ROUND(AU95,5)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ROUND(AZ95,2)</f>
        <v>0</v>
      </c>
      <c r="BA94" s="72">
        <f>ROUND(BA95,2)</f>
        <v>0</v>
      </c>
      <c r="BB94" s="72">
        <f>ROUND(BB95,2)</f>
        <v>0</v>
      </c>
      <c r="BC94" s="72">
        <f>ROUND(BC95,2)</f>
        <v>0</v>
      </c>
      <c r="BD94" s="74">
        <f>ROUND(BD95,2)</f>
        <v>0</v>
      </c>
      <c r="BS94" s="75" t="s">
        <v>74</v>
      </c>
      <c r="BT94" s="75" t="s">
        <v>75</v>
      </c>
      <c r="BU94" s="76" t="s">
        <v>76</v>
      </c>
      <c r="BV94" s="75" t="s">
        <v>77</v>
      </c>
      <c r="BW94" s="75" t="s">
        <v>4</v>
      </c>
      <c r="BX94" s="75" t="s">
        <v>78</v>
      </c>
      <c r="CL94" s="75" t="s">
        <v>1</v>
      </c>
    </row>
    <row r="95" spans="1:91" s="7" customFormat="1" ht="16.5" customHeight="1">
      <c r="A95" s="77" t="s">
        <v>79</v>
      </c>
      <c r="B95" s="78"/>
      <c r="C95" s="79"/>
      <c r="D95" s="171" t="s">
        <v>80</v>
      </c>
      <c r="E95" s="171"/>
      <c r="F95" s="171"/>
      <c r="G95" s="171"/>
      <c r="H95" s="171"/>
      <c r="I95" s="80"/>
      <c r="J95" s="171" t="s">
        <v>81</v>
      </c>
      <c r="K95" s="171"/>
      <c r="L95" s="171"/>
      <c r="M95" s="171"/>
      <c r="N95" s="171"/>
      <c r="O95" s="171"/>
      <c r="P95" s="171"/>
      <c r="Q95" s="171"/>
      <c r="R95" s="171"/>
      <c r="S95" s="171"/>
      <c r="T95" s="171"/>
      <c r="U95" s="171"/>
      <c r="V95" s="171"/>
      <c r="W95" s="171"/>
      <c r="X95" s="171"/>
      <c r="Y95" s="171"/>
      <c r="Z95" s="171"/>
      <c r="AA95" s="171"/>
      <c r="AB95" s="171"/>
      <c r="AC95" s="171"/>
      <c r="AD95" s="171"/>
      <c r="AE95" s="171"/>
      <c r="AF95" s="171"/>
      <c r="AG95" s="169">
        <f>'01 - Komunikácia'!J30</f>
        <v>0</v>
      </c>
      <c r="AH95" s="170"/>
      <c r="AI95" s="170"/>
      <c r="AJ95" s="170"/>
      <c r="AK95" s="170"/>
      <c r="AL95" s="170"/>
      <c r="AM95" s="170"/>
      <c r="AN95" s="169">
        <f>SUM(AG95,AT95)</f>
        <v>0</v>
      </c>
      <c r="AO95" s="170"/>
      <c r="AP95" s="170"/>
      <c r="AQ95" s="81" t="s">
        <v>82</v>
      </c>
      <c r="AR95" s="78"/>
      <c r="AS95" s="82">
        <v>0</v>
      </c>
      <c r="AT95" s="83">
        <f>ROUND(SUM(AV95:AW95),2)</f>
        <v>0</v>
      </c>
      <c r="AU95" s="84">
        <f>'01 - Komunikácia'!P122</f>
        <v>0</v>
      </c>
      <c r="AV95" s="83">
        <f>'01 - Komunikácia'!J33</f>
        <v>0</v>
      </c>
      <c r="AW95" s="83">
        <f>'01 - Komunikácia'!J34</f>
        <v>0</v>
      </c>
      <c r="AX95" s="83">
        <f>'01 - Komunikácia'!J35</f>
        <v>0</v>
      </c>
      <c r="AY95" s="83">
        <f>'01 - Komunikácia'!J36</f>
        <v>0</v>
      </c>
      <c r="AZ95" s="83">
        <f>'01 - Komunikácia'!F33</f>
        <v>0</v>
      </c>
      <c r="BA95" s="83">
        <f>'01 - Komunikácia'!F34</f>
        <v>0</v>
      </c>
      <c r="BB95" s="83">
        <f>'01 - Komunikácia'!F35</f>
        <v>0</v>
      </c>
      <c r="BC95" s="83">
        <f>'01 - Komunikácia'!F36</f>
        <v>0</v>
      </c>
      <c r="BD95" s="85">
        <f>'01 - Komunikácia'!F37</f>
        <v>0</v>
      </c>
      <c r="BT95" s="86" t="s">
        <v>83</v>
      </c>
      <c r="BV95" s="86" t="s">
        <v>77</v>
      </c>
      <c r="BW95" s="86" t="s">
        <v>84</v>
      </c>
      <c r="BX95" s="86" t="s">
        <v>4</v>
      </c>
      <c r="CL95" s="86" t="s">
        <v>1</v>
      </c>
      <c r="CM95" s="86" t="s">
        <v>75</v>
      </c>
    </row>
    <row r="96" spans="1:91" s="2" customFormat="1" ht="30" customHeight="1">
      <c r="A96" s="29"/>
      <c r="B96" s="30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30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</row>
    <row r="97" spans="1:57" s="2" customFormat="1" ht="6.95" customHeight="1">
      <c r="A97" s="29"/>
      <c r="B97" s="45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</sheetData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01 - Komunikácia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3"/>
  <sheetViews>
    <sheetView showGridLines="0" tabSelected="1" topLeftCell="A98" workbookViewId="0">
      <selection activeCell="J23" sqref="J2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customWidth="1"/>
  </cols>
  <sheetData>
    <row r="2" spans="1:46" s="1" customFormat="1" ht="36.950000000000003" customHeight="1">
      <c r="L2" s="162" t="s">
        <v>5</v>
      </c>
      <c r="M2" s="163"/>
      <c r="N2" s="163"/>
      <c r="O2" s="163"/>
      <c r="P2" s="163"/>
      <c r="Q2" s="163"/>
      <c r="R2" s="163"/>
      <c r="S2" s="163"/>
      <c r="T2" s="163"/>
      <c r="U2" s="163"/>
      <c r="V2" s="163"/>
      <c r="AT2" s="14"/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/>
    </row>
    <row r="4" spans="1:46" s="1" customFormat="1" ht="24.95" customHeight="1">
      <c r="B4" s="17"/>
      <c r="D4" s="18" t="s">
        <v>85</v>
      </c>
      <c r="L4" s="17"/>
      <c r="M4" s="87" t="s">
        <v>9</v>
      </c>
      <c r="AT4" s="14"/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02" t="s">
        <v>15</v>
      </c>
      <c r="F7" s="203"/>
      <c r="G7" s="203"/>
      <c r="H7" s="203"/>
      <c r="L7" s="17"/>
    </row>
    <row r="8" spans="1:46" s="2" customFormat="1" ht="12" customHeight="1">
      <c r="A8" s="29"/>
      <c r="B8" s="30"/>
      <c r="C8" s="29"/>
      <c r="D8" s="24" t="s">
        <v>86</v>
      </c>
      <c r="E8" s="29"/>
      <c r="F8" s="29"/>
      <c r="G8" s="29"/>
      <c r="H8" s="29"/>
      <c r="I8" s="29"/>
      <c r="J8" s="29"/>
      <c r="K8" s="29"/>
      <c r="L8" s="40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74" t="s">
        <v>87</v>
      </c>
      <c r="F9" s="201"/>
      <c r="G9" s="201"/>
      <c r="H9" s="201"/>
      <c r="I9" s="29"/>
      <c r="J9" s="29"/>
      <c r="K9" s="29"/>
      <c r="L9" s="40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0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0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3"/>
      <c r="K12" s="29"/>
      <c r="L12" s="40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0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0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40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0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52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0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52" s="2" customFormat="1" ht="18" customHeight="1">
      <c r="A18" s="29"/>
      <c r="B18" s="30"/>
      <c r="C18" s="29"/>
      <c r="D18" s="29"/>
      <c r="E18" s="204" t="str">
        <f>'Rekapitulácia stavby'!E14</f>
        <v>Vyplň údaj</v>
      </c>
      <c r="F18" s="193"/>
      <c r="G18" s="193"/>
      <c r="H18" s="193"/>
      <c r="I18" s="24" t="s">
        <v>25</v>
      </c>
      <c r="J18" s="25" t="str">
        <f>'Rekapitulácia stavby'!AN14</f>
        <v>Vyplň údaj</v>
      </c>
      <c r="K18" s="29"/>
      <c r="L18" s="40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52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0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52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">
        <v>29</v>
      </c>
      <c r="K20" s="29"/>
      <c r="L20" s="40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52" s="2" customFormat="1" ht="18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25</v>
      </c>
      <c r="J21" s="22" t="s">
        <v>1</v>
      </c>
      <c r="K21" s="29"/>
      <c r="L21" s="40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52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0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52" s="2" customFormat="1" ht="12" customHeight="1">
      <c r="A23" s="29"/>
      <c r="B23" s="30"/>
      <c r="C23" s="29"/>
      <c r="D23" s="24" t="s">
        <v>33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0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52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0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52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0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52" s="2" customFormat="1" ht="12" customHeight="1">
      <c r="A26" s="29"/>
      <c r="B26" s="30"/>
      <c r="C26" s="29"/>
      <c r="D26" s="24" t="s">
        <v>34</v>
      </c>
      <c r="E26" s="29"/>
      <c r="F26" s="29"/>
      <c r="G26" s="29"/>
      <c r="H26" s="29"/>
      <c r="I26" s="29"/>
      <c r="J26" s="29"/>
      <c r="K26" s="29"/>
      <c r="L26" s="40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52" s="8" customFormat="1" ht="16.5" customHeight="1">
      <c r="A27" s="88"/>
      <c r="B27" s="89"/>
      <c r="C27" s="88"/>
      <c r="D27" s="88"/>
      <c r="E27" s="197" t="s">
        <v>1</v>
      </c>
      <c r="F27" s="197"/>
      <c r="G27" s="197"/>
      <c r="H27" s="197"/>
      <c r="I27" s="88"/>
      <c r="J27" s="88"/>
      <c r="K27" s="88"/>
      <c r="L27" s="90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</row>
    <row r="28" spans="1:52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0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52" s="2" customFormat="1" ht="6.95" customHeight="1">
      <c r="A29" s="29"/>
      <c r="B29" s="30"/>
      <c r="C29" s="29"/>
      <c r="D29" s="64"/>
      <c r="E29" s="64"/>
      <c r="F29" s="64"/>
      <c r="G29" s="64"/>
      <c r="H29" s="64"/>
      <c r="I29" s="64"/>
      <c r="J29" s="64"/>
      <c r="K29" s="64"/>
      <c r="L29" s="91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</row>
    <row r="30" spans="1:52" s="2" customFormat="1" ht="25.35" customHeight="1">
      <c r="A30" s="29"/>
      <c r="B30" s="30"/>
      <c r="C30" s="29"/>
      <c r="D30" s="93" t="s">
        <v>35</v>
      </c>
      <c r="E30" s="29"/>
      <c r="F30" s="29"/>
      <c r="G30" s="29"/>
      <c r="H30" s="29"/>
      <c r="I30" s="29"/>
      <c r="J30" s="69">
        <f>ROUND(J122, 2)</f>
        <v>0</v>
      </c>
      <c r="K30" s="29"/>
      <c r="L30" s="91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</row>
    <row r="31" spans="1:52" s="2" customFormat="1" ht="6.95" customHeight="1">
      <c r="A31" s="29"/>
      <c r="B31" s="30"/>
      <c r="C31" s="29"/>
      <c r="D31" s="64"/>
      <c r="E31" s="64"/>
      <c r="F31" s="64"/>
      <c r="G31" s="64"/>
      <c r="H31" s="64"/>
      <c r="I31" s="64"/>
      <c r="J31" s="64"/>
      <c r="K31" s="64"/>
      <c r="L31" s="40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52" s="2" customFormat="1" ht="14.45" customHeight="1">
      <c r="A32" s="29"/>
      <c r="B32" s="30"/>
      <c r="C32" s="29"/>
      <c r="D32" s="29"/>
      <c r="E32" s="29"/>
      <c r="F32" s="33" t="s">
        <v>37</v>
      </c>
      <c r="G32" s="29"/>
      <c r="H32" s="155">
        <f>J30</f>
        <v>0</v>
      </c>
      <c r="I32" s="33" t="s">
        <v>36</v>
      </c>
      <c r="J32" s="33" t="s">
        <v>38</v>
      </c>
      <c r="K32" s="29"/>
      <c r="L32" s="40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52" s="2" customFormat="1" ht="14.45" customHeight="1">
      <c r="A33" s="29"/>
      <c r="B33" s="30"/>
      <c r="C33" s="29"/>
      <c r="D33" s="94" t="s">
        <v>39</v>
      </c>
      <c r="E33" s="35" t="s">
        <v>40</v>
      </c>
      <c r="F33" s="95">
        <f>ROUND((SUM(BE122:BE146)),  2)</f>
        <v>0</v>
      </c>
      <c r="G33" s="92"/>
      <c r="H33" s="92"/>
      <c r="I33" s="96">
        <v>0.2</v>
      </c>
      <c r="J33" s="95">
        <f>ROUND(((SUM(BE122:BE146))*I33),  2)</f>
        <v>0</v>
      </c>
      <c r="K33" s="29"/>
      <c r="L33" s="91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</row>
    <row r="34" spans="1:52" s="2" customFormat="1" ht="14.45" customHeight="1">
      <c r="A34" s="29"/>
      <c r="B34" s="30"/>
      <c r="C34" s="29"/>
      <c r="D34" s="29"/>
      <c r="E34" s="35" t="s">
        <v>41</v>
      </c>
      <c r="F34" s="95">
        <f>ROUND((SUM(BF122:BF146)),  2)</f>
        <v>0</v>
      </c>
      <c r="G34" s="92"/>
      <c r="H34" s="92"/>
      <c r="I34" s="96">
        <v>0.2</v>
      </c>
      <c r="J34" s="95">
        <f>ROUND(((SUM(BF122:BF146))*I34),  2)</f>
        <v>0</v>
      </c>
      <c r="K34" s="29"/>
      <c r="L34" s="40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52" s="2" customFormat="1" ht="14.45" hidden="1" customHeight="1">
      <c r="A35" s="29"/>
      <c r="B35" s="30"/>
      <c r="C35" s="29"/>
      <c r="D35" s="29"/>
      <c r="E35" s="24" t="s">
        <v>42</v>
      </c>
      <c r="F35" s="97">
        <f>ROUND((SUM(BG122:BG146)),  2)</f>
        <v>0</v>
      </c>
      <c r="G35" s="29"/>
      <c r="H35" s="29"/>
      <c r="I35" s="98">
        <v>0.2</v>
      </c>
      <c r="J35" s="97">
        <f>0</f>
        <v>0</v>
      </c>
      <c r="K35" s="29"/>
      <c r="L35" s="40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52" s="2" customFormat="1" ht="14.45" hidden="1" customHeight="1">
      <c r="A36" s="29"/>
      <c r="B36" s="30"/>
      <c r="C36" s="29"/>
      <c r="D36" s="29"/>
      <c r="E36" s="24" t="s">
        <v>43</v>
      </c>
      <c r="F36" s="97">
        <f>ROUND((SUM(BH122:BH146)),  2)</f>
        <v>0</v>
      </c>
      <c r="G36" s="29"/>
      <c r="H36" s="29"/>
      <c r="I36" s="98">
        <v>0.2</v>
      </c>
      <c r="J36" s="97">
        <f>0</f>
        <v>0</v>
      </c>
      <c r="K36" s="29"/>
      <c r="L36" s="40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52" s="2" customFormat="1" ht="14.45" hidden="1" customHeight="1">
      <c r="A37" s="29"/>
      <c r="B37" s="30"/>
      <c r="C37" s="29"/>
      <c r="D37" s="29"/>
      <c r="E37" s="35" t="s">
        <v>44</v>
      </c>
      <c r="F37" s="95">
        <f>ROUND((SUM(BI122:BI146)),  2)</f>
        <v>0</v>
      </c>
      <c r="G37" s="92"/>
      <c r="H37" s="92"/>
      <c r="I37" s="96">
        <v>0</v>
      </c>
      <c r="J37" s="95">
        <f>0</f>
        <v>0</v>
      </c>
      <c r="K37" s="29"/>
      <c r="L37" s="40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52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0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52" s="2" customFormat="1" ht="25.35" customHeight="1">
      <c r="A39" s="29"/>
      <c r="B39" s="30"/>
      <c r="C39" s="99"/>
      <c r="D39" s="100" t="s">
        <v>45</v>
      </c>
      <c r="E39" s="58"/>
      <c r="F39" s="58"/>
      <c r="G39" s="101" t="s">
        <v>46</v>
      </c>
      <c r="H39" s="102" t="s">
        <v>47</v>
      </c>
      <c r="I39" s="58"/>
      <c r="J39" s="103">
        <f>SUM(J30:J37)</f>
        <v>0</v>
      </c>
      <c r="K39" s="104"/>
      <c r="L39" s="40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52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0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52" s="1" customFormat="1" ht="14.45" customHeight="1">
      <c r="B41" s="17"/>
      <c r="L41" s="17"/>
    </row>
    <row r="42" spans="1:52" s="1" customFormat="1" ht="14.45" customHeight="1">
      <c r="B42" s="17"/>
      <c r="L42" s="17"/>
    </row>
    <row r="43" spans="1:52" s="1" customFormat="1" ht="14.45" customHeight="1">
      <c r="B43" s="17"/>
      <c r="L43" s="17"/>
    </row>
    <row r="44" spans="1:52" s="1" customFormat="1" ht="14.45" customHeight="1">
      <c r="B44" s="17"/>
      <c r="L44" s="17"/>
    </row>
    <row r="45" spans="1:52" s="1" customFormat="1" ht="14.45" customHeight="1">
      <c r="B45" s="17"/>
      <c r="L45" s="17"/>
    </row>
    <row r="46" spans="1:52" s="1" customFormat="1" ht="14.45" customHeight="1">
      <c r="B46" s="17"/>
      <c r="L46" s="17"/>
    </row>
    <row r="47" spans="1:52" s="1" customFormat="1" ht="14.45" customHeight="1">
      <c r="B47" s="17"/>
      <c r="L47" s="17"/>
    </row>
    <row r="48" spans="1:52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0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40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3" t="s">
        <v>50</v>
      </c>
      <c r="E61" s="32"/>
      <c r="F61" s="105" t="s">
        <v>51</v>
      </c>
      <c r="G61" s="43" t="s">
        <v>50</v>
      </c>
      <c r="H61" s="32"/>
      <c r="I61" s="32"/>
      <c r="J61" s="106" t="s">
        <v>51</v>
      </c>
      <c r="K61" s="32"/>
      <c r="L61" s="40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1" t="s">
        <v>52</v>
      </c>
      <c r="E65" s="44"/>
      <c r="F65" s="44"/>
      <c r="G65" s="41" t="s">
        <v>53</v>
      </c>
      <c r="H65" s="44"/>
      <c r="I65" s="44"/>
      <c r="J65" s="44"/>
      <c r="K65" s="44"/>
      <c r="L65" s="40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3" t="s">
        <v>50</v>
      </c>
      <c r="E76" s="32"/>
      <c r="F76" s="105" t="s">
        <v>51</v>
      </c>
      <c r="G76" s="43" t="s">
        <v>50</v>
      </c>
      <c r="H76" s="32"/>
      <c r="I76" s="32"/>
      <c r="J76" s="106" t="s">
        <v>51</v>
      </c>
      <c r="K76" s="32"/>
      <c r="L76" s="40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88</v>
      </c>
      <c r="D82" s="29"/>
      <c r="E82" s="29"/>
      <c r="F82" s="29"/>
      <c r="G82" s="29"/>
      <c r="H82" s="29"/>
      <c r="I82" s="29"/>
      <c r="J82" s="29"/>
      <c r="K82" s="29"/>
      <c r="L82" s="40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0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0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02" t="str">
        <f>E7</f>
        <v>Obnova MK Klinčeková ulica, Nitra</v>
      </c>
      <c r="F85" s="203"/>
      <c r="G85" s="203"/>
      <c r="H85" s="203"/>
      <c r="I85" s="29"/>
      <c r="J85" s="29"/>
      <c r="K85" s="29"/>
      <c r="L85" s="40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86</v>
      </c>
      <c r="D86" s="29"/>
      <c r="E86" s="29"/>
      <c r="F86" s="29"/>
      <c r="G86" s="29"/>
      <c r="H86" s="29"/>
      <c r="I86" s="29"/>
      <c r="J86" s="29"/>
      <c r="K86" s="29"/>
      <c r="L86" s="40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74" t="str">
        <f>E9</f>
        <v>01 - Komunikácia</v>
      </c>
      <c r="F87" s="201"/>
      <c r="G87" s="201"/>
      <c r="H87" s="201"/>
      <c r="I87" s="29"/>
      <c r="J87" s="29"/>
      <c r="K87" s="29"/>
      <c r="L87" s="40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0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 xml:space="preserve"> </v>
      </c>
      <c r="G89" s="29"/>
      <c r="H89" s="29"/>
      <c r="I89" s="24" t="s">
        <v>20</v>
      </c>
      <c r="J89" s="53" t="str">
        <f>IF(J12="","",J12)</f>
        <v/>
      </c>
      <c r="K89" s="29"/>
      <c r="L89" s="40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0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25.5">
      <c r="A91" s="29"/>
      <c r="B91" s="30"/>
      <c r="C91" s="24" t="s">
        <v>22</v>
      </c>
      <c r="D91" s="29"/>
      <c r="E91" s="29"/>
      <c r="F91" s="22" t="str">
        <f>E15</f>
        <v>Mesto Nitra</v>
      </c>
      <c r="G91" s="29"/>
      <c r="H91" s="29"/>
      <c r="I91" s="24" t="s">
        <v>28</v>
      </c>
      <c r="J91" s="27" t="str">
        <f>E21</f>
        <v>STAVPROS NR s.r.o.</v>
      </c>
      <c r="K91" s="29"/>
      <c r="L91" s="40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33</v>
      </c>
      <c r="J92" s="27" t="str">
        <f>E24</f>
        <v xml:space="preserve"> </v>
      </c>
      <c r="K92" s="29"/>
      <c r="L92" s="40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0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07" t="s">
        <v>89</v>
      </c>
      <c r="D94" s="99"/>
      <c r="E94" s="99"/>
      <c r="F94" s="99"/>
      <c r="G94" s="99"/>
      <c r="H94" s="99"/>
      <c r="I94" s="99"/>
      <c r="J94" s="108" t="s">
        <v>90</v>
      </c>
      <c r="K94" s="99"/>
      <c r="L94" s="40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0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09" t="s">
        <v>91</v>
      </c>
      <c r="D96" s="29"/>
      <c r="E96" s="29"/>
      <c r="F96" s="29"/>
      <c r="G96" s="29"/>
      <c r="H96" s="29"/>
      <c r="I96" s="29"/>
      <c r="J96" s="69">
        <f>J122</f>
        <v>0</v>
      </c>
      <c r="K96" s="29"/>
      <c r="L96" s="40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/>
    </row>
    <row r="97" spans="1:31" s="9" customFormat="1" ht="24.95" customHeight="1">
      <c r="B97" s="110"/>
      <c r="D97" s="111" t="s">
        <v>92</v>
      </c>
      <c r="E97" s="112"/>
      <c r="F97" s="112"/>
      <c r="G97" s="112"/>
      <c r="H97" s="112"/>
      <c r="I97" s="112"/>
      <c r="J97" s="113">
        <f>J123</f>
        <v>0</v>
      </c>
      <c r="L97" s="110"/>
    </row>
    <row r="98" spans="1:31" s="10" customFormat="1" ht="19.899999999999999" customHeight="1">
      <c r="B98" s="114"/>
      <c r="D98" s="115" t="s">
        <v>93</v>
      </c>
      <c r="E98" s="116"/>
      <c r="F98" s="116"/>
      <c r="G98" s="116"/>
      <c r="H98" s="116"/>
      <c r="I98" s="116"/>
      <c r="J98" s="117">
        <f>J124</f>
        <v>0</v>
      </c>
      <c r="L98" s="114"/>
    </row>
    <row r="99" spans="1:31" s="10" customFormat="1" ht="19.899999999999999" customHeight="1">
      <c r="B99" s="114"/>
      <c r="D99" s="115" t="s">
        <v>94</v>
      </c>
      <c r="E99" s="116"/>
      <c r="F99" s="116"/>
      <c r="G99" s="116"/>
      <c r="H99" s="116"/>
      <c r="I99" s="116"/>
      <c r="J99" s="117">
        <f>J131</f>
        <v>0</v>
      </c>
      <c r="L99" s="114"/>
    </row>
    <row r="100" spans="1:31" s="10" customFormat="1" ht="19.899999999999999" customHeight="1">
      <c r="B100" s="114"/>
      <c r="D100" s="115" t="s">
        <v>95</v>
      </c>
      <c r="E100" s="116"/>
      <c r="F100" s="116"/>
      <c r="G100" s="116"/>
      <c r="H100" s="116"/>
      <c r="I100" s="116"/>
      <c r="J100" s="117">
        <f>J137</f>
        <v>0</v>
      </c>
      <c r="L100" s="114"/>
    </row>
    <row r="101" spans="1:31" s="10" customFormat="1" ht="19.899999999999999" customHeight="1">
      <c r="B101" s="114"/>
      <c r="D101" s="115" t="s">
        <v>96</v>
      </c>
      <c r="E101" s="116"/>
      <c r="F101" s="116"/>
      <c r="G101" s="116"/>
      <c r="H101" s="116"/>
      <c r="I101" s="116"/>
      <c r="J101" s="117">
        <f>J139</f>
        <v>0</v>
      </c>
      <c r="L101" s="114"/>
    </row>
    <row r="102" spans="1:31" s="10" customFormat="1" ht="19.899999999999999" customHeight="1">
      <c r="B102" s="114"/>
      <c r="D102" s="115" t="s">
        <v>97</v>
      </c>
      <c r="E102" s="116"/>
      <c r="F102" s="116"/>
      <c r="G102" s="116"/>
      <c r="H102" s="116"/>
      <c r="I102" s="116"/>
      <c r="J102" s="117">
        <f>J145</f>
        <v>0</v>
      </c>
      <c r="L102" s="114"/>
    </row>
    <row r="103" spans="1:31" s="10" customFormat="1" ht="19.899999999999999" customHeight="1">
      <c r="B103" s="114"/>
      <c r="D103" s="115" t="s">
        <v>192</v>
      </c>
      <c r="E103" s="116"/>
      <c r="F103" s="116"/>
      <c r="G103" s="116"/>
      <c r="H103" s="116"/>
      <c r="I103" s="116"/>
      <c r="J103" s="117">
        <f>J147</f>
        <v>0</v>
      </c>
      <c r="L103" s="114"/>
    </row>
    <row r="104" spans="1:31" s="2" customFormat="1" ht="6.95" customHeight="1">
      <c r="A104" s="29"/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40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31" s="2" customFormat="1" ht="6.95" customHeight="1">
      <c r="A108" s="29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0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24.95" customHeight="1">
      <c r="A109" s="29"/>
      <c r="B109" s="30"/>
      <c r="C109" s="18" t="s">
        <v>98</v>
      </c>
      <c r="D109" s="29"/>
      <c r="E109" s="29"/>
      <c r="F109" s="29"/>
      <c r="G109" s="29"/>
      <c r="H109" s="29"/>
      <c r="I109" s="29"/>
      <c r="J109" s="29"/>
      <c r="K109" s="29"/>
      <c r="L109" s="40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0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14</v>
      </c>
      <c r="D111" s="29"/>
      <c r="E111" s="29"/>
      <c r="F111" s="29"/>
      <c r="G111" s="29"/>
      <c r="H111" s="29"/>
      <c r="I111" s="29"/>
      <c r="J111" s="29"/>
      <c r="K111" s="29"/>
      <c r="L111" s="40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202" t="str">
        <f>E7</f>
        <v>Obnova MK Klinčeková ulica, Nitra</v>
      </c>
      <c r="F112" s="203"/>
      <c r="G112" s="203"/>
      <c r="H112" s="203"/>
      <c r="I112" s="29"/>
      <c r="J112" s="29"/>
      <c r="K112" s="29"/>
      <c r="L112" s="40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86</v>
      </c>
      <c r="D113" s="29"/>
      <c r="E113" s="29"/>
      <c r="F113" s="29"/>
      <c r="G113" s="29"/>
      <c r="H113" s="29"/>
      <c r="I113" s="29"/>
      <c r="J113" s="29"/>
      <c r="K113" s="29"/>
      <c r="L113" s="40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174" t="str">
        <f>E9</f>
        <v>01 - Komunikácia</v>
      </c>
      <c r="F114" s="201"/>
      <c r="G114" s="201"/>
      <c r="H114" s="201"/>
      <c r="I114" s="29"/>
      <c r="J114" s="29"/>
      <c r="K114" s="29"/>
      <c r="L114" s="40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0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18</v>
      </c>
      <c r="D116" s="29"/>
      <c r="E116" s="29"/>
      <c r="F116" s="22" t="str">
        <f>F12</f>
        <v xml:space="preserve"> </v>
      </c>
      <c r="G116" s="29"/>
      <c r="H116" s="29"/>
      <c r="I116" s="24" t="s">
        <v>20</v>
      </c>
      <c r="J116" s="53" t="str">
        <f>IF(J12="","",J12)</f>
        <v/>
      </c>
      <c r="K116" s="29"/>
      <c r="L116" s="40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0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25.5">
      <c r="A118" s="29"/>
      <c r="B118" s="30"/>
      <c r="C118" s="24" t="s">
        <v>22</v>
      </c>
      <c r="D118" s="29"/>
      <c r="E118" s="29"/>
      <c r="F118" s="22" t="str">
        <f>E15</f>
        <v>Mesto Nitra</v>
      </c>
      <c r="G118" s="29"/>
      <c r="H118" s="29"/>
      <c r="I118" s="24" t="s">
        <v>28</v>
      </c>
      <c r="J118" s="27" t="str">
        <f>E21</f>
        <v>STAVPROS NR s.r.o.</v>
      </c>
      <c r="K118" s="29"/>
      <c r="L118" s="40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26</v>
      </c>
      <c r="D119" s="29"/>
      <c r="E119" s="29"/>
      <c r="F119" s="22" t="str">
        <f>IF(E18="","",E18)</f>
        <v>Vyplň údaj</v>
      </c>
      <c r="G119" s="29"/>
      <c r="H119" s="29"/>
      <c r="I119" s="24" t="s">
        <v>33</v>
      </c>
      <c r="J119" s="27" t="str">
        <f>E24</f>
        <v xml:space="preserve"> </v>
      </c>
      <c r="K119" s="29"/>
      <c r="L119" s="40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0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18"/>
      <c r="B121" s="119"/>
      <c r="C121" s="120" t="s">
        <v>99</v>
      </c>
      <c r="D121" s="121" t="s">
        <v>60</v>
      </c>
      <c r="E121" s="121" t="s">
        <v>56</v>
      </c>
      <c r="F121" s="121" t="s">
        <v>57</v>
      </c>
      <c r="G121" s="121" t="s">
        <v>100</v>
      </c>
      <c r="H121" s="121" t="s">
        <v>101</v>
      </c>
      <c r="I121" s="121" t="s">
        <v>102</v>
      </c>
      <c r="J121" s="122" t="s">
        <v>90</v>
      </c>
      <c r="K121" s="123" t="s">
        <v>103</v>
      </c>
      <c r="L121" s="124"/>
      <c r="M121" s="60" t="s">
        <v>1</v>
      </c>
      <c r="N121" s="61" t="s">
        <v>39</v>
      </c>
      <c r="O121" s="61" t="s">
        <v>104</v>
      </c>
      <c r="P121" s="61" t="s">
        <v>105</v>
      </c>
      <c r="Q121" s="61" t="s">
        <v>106</v>
      </c>
      <c r="R121" s="61" t="s">
        <v>107</v>
      </c>
      <c r="S121" s="61" t="s">
        <v>108</v>
      </c>
      <c r="T121" s="62" t="s">
        <v>109</v>
      </c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</row>
    <row r="122" spans="1:65" s="2" customFormat="1" ht="22.9" customHeight="1">
      <c r="A122" s="29"/>
      <c r="B122" s="30"/>
      <c r="C122" s="67" t="s">
        <v>91</v>
      </c>
      <c r="D122" s="29"/>
      <c r="E122" s="29"/>
      <c r="F122" s="29"/>
      <c r="G122" s="29"/>
      <c r="H122" s="29"/>
      <c r="I122" s="29"/>
      <c r="J122" s="125">
        <f>J123</f>
        <v>0</v>
      </c>
      <c r="K122" s="29"/>
      <c r="L122" s="30"/>
      <c r="M122" s="63"/>
      <c r="N122" s="54"/>
      <c r="O122" s="64"/>
      <c r="P122" s="126">
        <f>P123</f>
        <v>0</v>
      </c>
      <c r="Q122" s="64"/>
      <c r="R122" s="126">
        <f>R123</f>
        <v>1851.1307785000001</v>
      </c>
      <c r="S122" s="64"/>
      <c r="T122" s="127">
        <f>T123</f>
        <v>1286.5203999999999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/>
      <c r="AU122" s="14"/>
      <c r="BK122" s="128"/>
    </row>
    <row r="123" spans="1:65" s="12" customFormat="1" ht="25.9" customHeight="1">
      <c r="B123" s="129"/>
      <c r="D123" s="130" t="s">
        <v>74</v>
      </c>
      <c r="E123" s="131" t="s">
        <v>110</v>
      </c>
      <c r="F123" s="131" t="s">
        <v>111</v>
      </c>
      <c r="I123" s="132"/>
      <c r="J123" s="133">
        <f>J124+J131+J137+J139+J145+J147</f>
        <v>0</v>
      </c>
      <c r="L123" s="129"/>
      <c r="M123" s="134"/>
      <c r="N123" s="135"/>
      <c r="O123" s="135"/>
      <c r="P123" s="136">
        <f>P124+P131+P137+P139+P145</f>
        <v>0</v>
      </c>
      <c r="Q123" s="135"/>
      <c r="R123" s="136">
        <f>R124+R131+R137+R139+R145</f>
        <v>1851.1307785000001</v>
      </c>
      <c r="S123" s="135"/>
      <c r="T123" s="137">
        <f>T124+T131+T137+T139+T145</f>
        <v>1286.5203999999999</v>
      </c>
      <c r="AR123" s="130"/>
      <c r="AT123" s="138"/>
      <c r="AU123" s="138"/>
      <c r="AY123" s="130"/>
      <c r="BK123" s="139"/>
    </row>
    <row r="124" spans="1:65" s="12" customFormat="1" ht="22.9" customHeight="1">
      <c r="B124" s="129"/>
      <c r="D124" s="130" t="s">
        <v>74</v>
      </c>
      <c r="E124" s="140" t="s">
        <v>83</v>
      </c>
      <c r="F124" s="140" t="s">
        <v>112</v>
      </c>
      <c r="I124" s="132"/>
      <c r="J124" s="141">
        <f>SUM(J125:J130)</f>
        <v>0</v>
      </c>
      <c r="L124" s="129"/>
      <c r="M124" s="134"/>
      <c r="N124" s="135"/>
      <c r="O124" s="135"/>
      <c r="P124" s="136">
        <f>SUM(P125:P130)</f>
        <v>0</v>
      </c>
      <c r="Q124" s="135"/>
      <c r="R124" s="136">
        <f>SUM(R125:R130)</f>
        <v>0.82312200000000002</v>
      </c>
      <c r="S124" s="135"/>
      <c r="T124" s="137">
        <f>SUM(T125:T130)</f>
        <v>1286.5203999999999</v>
      </c>
      <c r="AR124" s="130"/>
      <c r="AT124" s="138"/>
      <c r="AU124" s="138"/>
      <c r="AY124" s="130"/>
      <c r="BK124" s="139"/>
    </row>
    <row r="125" spans="1:65" s="2" customFormat="1" ht="33" customHeight="1">
      <c r="A125" s="29"/>
      <c r="B125" s="142"/>
      <c r="C125" s="143" t="s">
        <v>83</v>
      </c>
      <c r="D125" s="143" t="s">
        <v>113</v>
      </c>
      <c r="E125" s="144" t="s">
        <v>114</v>
      </c>
      <c r="F125" s="145" t="s">
        <v>115</v>
      </c>
      <c r="G125" s="146" t="s">
        <v>116</v>
      </c>
      <c r="H125" s="147">
        <v>914.6</v>
      </c>
      <c r="I125" s="148"/>
      <c r="J125" s="147">
        <f t="shared" ref="J125:J130" si="0">ROUND(I125*H125,3)</f>
        <v>0</v>
      </c>
      <c r="K125" s="149"/>
      <c r="L125" s="30"/>
      <c r="M125" s="150" t="s">
        <v>1</v>
      </c>
      <c r="N125" s="151" t="s">
        <v>41</v>
      </c>
      <c r="O125" s="56"/>
      <c r="P125" s="152">
        <f t="shared" ref="P125:P130" si="1">O125*H125</f>
        <v>0</v>
      </c>
      <c r="Q125" s="152">
        <v>0</v>
      </c>
      <c r="R125" s="152">
        <f t="shared" ref="R125:R130" si="2">Q125*H125</f>
        <v>0</v>
      </c>
      <c r="S125" s="152">
        <v>0.56000000000000005</v>
      </c>
      <c r="T125" s="153">
        <f t="shared" ref="T125:T130" si="3">S125*H125</f>
        <v>512.17600000000004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54"/>
      <c r="AT125" s="154"/>
      <c r="AU125" s="154"/>
      <c r="AY125" s="14"/>
      <c r="BE125" s="155"/>
      <c r="BF125" s="155"/>
      <c r="BG125" s="155"/>
      <c r="BH125" s="155"/>
      <c r="BI125" s="155"/>
      <c r="BJ125" s="14"/>
      <c r="BK125" s="156"/>
      <c r="BL125" s="14"/>
      <c r="BM125" s="154"/>
    </row>
    <row r="126" spans="1:65" s="2" customFormat="1" ht="37.9" customHeight="1">
      <c r="A126" s="29"/>
      <c r="B126" s="142"/>
      <c r="C126" s="143" t="s">
        <v>118</v>
      </c>
      <c r="D126" s="143" t="s">
        <v>113</v>
      </c>
      <c r="E126" s="144" t="s">
        <v>119</v>
      </c>
      <c r="F126" s="145" t="s">
        <v>120</v>
      </c>
      <c r="G126" s="146" t="s">
        <v>116</v>
      </c>
      <c r="H126" s="147">
        <v>3048.6</v>
      </c>
      <c r="I126" s="148"/>
      <c r="J126" s="147">
        <f t="shared" si="0"/>
        <v>0</v>
      </c>
      <c r="K126" s="149"/>
      <c r="L126" s="30"/>
      <c r="M126" s="150" t="s">
        <v>1</v>
      </c>
      <c r="N126" s="151" t="s">
        <v>41</v>
      </c>
      <c r="O126" s="56"/>
      <c r="P126" s="152">
        <f t="shared" si="1"/>
        <v>0</v>
      </c>
      <c r="Q126" s="152">
        <v>2.7E-4</v>
      </c>
      <c r="R126" s="152">
        <f t="shared" si="2"/>
        <v>0.82312200000000002</v>
      </c>
      <c r="S126" s="152">
        <v>0.254</v>
      </c>
      <c r="T126" s="153">
        <f t="shared" si="3"/>
        <v>774.34439999999995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4"/>
      <c r="AT126" s="154"/>
      <c r="AU126" s="154"/>
      <c r="AY126" s="14"/>
      <c r="BE126" s="155"/>
      <c r="BF126" s="155"/>
      <c r="BG126" s="155"/>
      <c r="BH126" s="155"/>
      <c r="BI126" s="155"/>
      <c r="BJ126" s="14"/>
      <c r="BK126" s="156"/>
      <c r="BL126" s="14"/>
      <c r="BM126" s="154"/>
    </row>
    <row r="127" spans="1:65" s="2" customFormat="1" ht="24.2" customHeight="1">
      <c r="A127" s="29"/>
      <c r="B127" s="142"/>
      <c r="C127" s="143" t="s">
        <v>121</v>
      </c>
      <c r="D127" s="143" t="s">
        <v>113</v>
      </c>
      <c r="E127" s="144" t="s">
        <v>122</v>
      </c>
      <c r="F127" s="145" t="s">
        <v>123</v>
      </c>
      <c r="G127" s="146" t="s">
        <v>124</v>
      </c>
      <c r="H127" s="147">
        <v>44.43</v>
      </c>
      <c r="I127" s="148"/>
      <c r="J127" s="147">
        <f t="shared" si="0"/>
        <v>0</v>
      </c>
      <c r="K127" s="149"/>
      <c r="L127" s="30"/>
      <c r="M127" s="150" t="s">
        <v>1</v>
      </c>
      <c r="N127" s="151" t="s">
        <v>41</v>
      </c>
      <c r="O127" s="56"/>
      <c r="P127" s="152">
        <f t="shared" si="1"/>
        <v>0</v>
      </c>
      <c r="Q127" s="152">
        <v>0</v>
      </c>
      <c r="R127" s="152">
        <f t="shared" si="2"/>
        <v>0</v>
      </c>
      <c r="S127" s="152">
        <v>0</v>
      </c>
      <c r="T127" s="153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4"/>
      <c r="AT127" s="154"/>
      <c r="AU127" s="154"/>
      <c r="AY127" s="14"/>
      <c r="BE127" s="155"/>
      <c r="BF127" s="155"/>
      <c r="BG127" s="155"/>
      <c r="BH127" s="155"/>
      <c r="BI127" s="155"/>
      <c r="BJ127" s="14"/>
      <c r="BK127" s="156"/>
      <c r="BL127" s="14"/>
      <c r="BM127" s="154"/>
    </row>
    <row r="128" spans="1:65" s="2" customFormat="1" ht="37.9" customHeight="1">
      <c r="A128" s="29"/>
      <c r="B128" s="142"/>
      <c r="C128" s="143" t="s">
        <v>117</v>
      </c>
      <c r="D128" s="143" t="s">
        <v>113</v>
      </c>
      <c r="E128" s="144" t="s">
        <v>125</v>
      </c>
      <c r="F128" s="145" t="s">
        <v>126</v>
      </c>
      <c r="G128" s="146" t="s">
        <v>124</v>
      </c>
      <c r="H128" s="147">
        <v>44.43</v>
      </c>
      <c r="I128" s="148"/>
      <c r="J128" s="147">
        <f t="shared" si="0"/>
        <v>0</v>
      </c>
      <c r="K128" s="149"/>
      <c r="L128" s="30"/>
      <c r="M128" s="150" t="s">
        <v>1</v>
      </c>
      <c r="N128" s="151" t="s">
        <v>41</v>
      </c>
      <c r="O128" s="56"/>
      <c r="P128" s="152">
        <f t="shared" si="1"/>
        <v>0</v>
      </c>
      <c r="Q128" s="152">
        <v>0</v>
      </c>
      <c r="R128" s="152">
        <f t="shared" si="2"/>
        <v>0</v>
      </c>
      <c r="S128" s="152">
        <v>0</v>
      </c>
      <c r="T128" s="153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4"/>
      <c r="AT128" s="154"/>
      <c r="AU128" s="154"/>
      <c r="AY128" s="14"/>
      <c r="BE128" s="155"/>
      <c r="BF128" s="155"/>
      <c r="BG128" s="155"/>
      <c r="BH128" s="155"/>
      <c r="BI128" s="155"/>
      <c r="BJ128" s="14"/>
      <c r="BK128" s="156"/>
      <c r="BL128" s="14"/>
      <c r="BM128" s="154"/>
    </row>
    <row r="129" spans="1:65" s="2" customFormat="1" ht="44.25" customHeight="1">
      <c r="A129" s="29"/>
      <c r="B129" s="142"/>
      <c r="C129" s="143" t="s">
        <v>127</v>
      </c>
      <c r="D129" s="143" t="s">
        <v>113</v>
      </c>
      <c r="E129" s="144" t="s">
        <v>128</v>
      </c>
      <c r="F129" s="145" t="s">
        <v>129</v>
      </c>
      <c r="G129" s="146" t="s">
        <v>124</v>
      </c>
      <c r="H129" s="147">
        <v>755.31</v>
      </c>
      <c r="I129" s="148"/>
      <c r="J129" s="147">
        <f t="shared" si="0"/>
        <v>0</v>
      </c>
      <c r="K129" s="149"/>
      <c r="L129" s="30"/>
      <c r="M129" s="150" t="s">
        <v>1</v>
      </c>
      <c r="N129" s="151" t="s">
        <v>41</v>
      </c>
      <c r="O129" s="56"/>
      <c r="P129" s="152">
        <f t="shared" si="1"/>
        <v>0</v>
      </c>
      <c r="Q129" s="152">
        <v>0</v>
      </c>
      <c r="R129" s="152">
        <f t="shared" si="2"/>
        <v>0</v>
      </c>
      <c r="S129" s="152">
        <v>0</v>
      </c>
      <c r="T129" s="153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4"/>
      <c r="AT129" s="154"/>
      <c r="AU129" s="154"/>
      <c r="AY129" s="14"/>
      <c r="BE129" s="155"/>
      <c r="BF129" s="155"/>
      <c r="BG129" s="155"/>
      <c r="BH129" s="155"/>
      <c r="BI129" s="155"/>
      <c r="BJ129" s="14"/>
      <c r="BK129" s="156"/>
      <c r="BL129" s="14"/>
      <c r="BM129" s="154"/>
    </row>
    <row r="130" spans="1:65" s="2" customFormat="1" ht="24.2" customHeight="1">
      <c r="A130" s="29"/>
      <c r="B130" s="142"/>
      <c r="C130" s="143" t="s">
        <v>130</v>
      </c>
      <c r="D130" s="143" t="s">
        <v>113</v>
      </c>
      <c r="E130" s="144" t="s">
        <v>131</v>
      </c>
      <c r="F130" s="145" t="s">
        <v>132</v>
      </c>
      <c r="G130" s="146" t="s">
        <v>133</v>
      </c>
      <c r="H130" s="147">
        <v>79.974000000000004</v>
      </c>
      <c r="I130" s="148"/>
      <c r="J130" s="147">
        <f t="shared" si="0"/>
        <v>0</v>
      </c>
      <c r="K130" s="149"/>
      <c r="L130" s="30"/>
      <c r="M130" s="150" t="s">
        <v>1</v>
      </c>
      <c r="N130" s="151" t="s">
        <v>41</v>
      </c>
      <c r="O130" s="56"/>
      <c r="P130" s="152">
        <f t="shared" si="1"/>
        <v>0</v>
      </c>
      <c r="Q130" s="152">
        <v>0</v>
      </c>
      <c r="R130" s="152">
        <f t="shared" si="2"/>
        <v>0</v>
      </c>
      <c r="S130" s="152">
        <v>0</v>
      </c>
      <c r="T130" s="153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4"/>
      <c r="AT130" s="154"/>
      <c r="AU130" s="154"/>
      <c r="AY130" s="14"/>
      <c r="BE130" s="155"/>
      <c r="BF130" s="155"/>
      <c r="BG130" s="155"/>
      <c r="BH130" s="155"/>
      <c r="BI130" s="155"/>
      <c r="BJ130" s="14"/>
      <c r="BK130" s="156"/>
      <c r="BL130" s="14"/>
      <c r="BM130" s="154"/>
    </row>
    <row r="131" spans="1:65" s="12" customFormat="1" ht="22.9" customHeight="1">
      <c r="B131" s="129"/>
      <c r="D131" s="130" t="s">
        <v>74</v>
      </c>
      <c r="E131" s="140" t="s">
        <v>127</v>
      </c>
      <c r="F131" s="140" t="s">
        <v>134</v>
      </c>
      <c r="I131" s="132"/>
      <c r="J131" s="141">
        <f>SUM(J132:J136)</f>
        <v>0</v>
      </c>
      <c r="L131" s="129"/>
      <c r="M131" s="134"/>
      <c r="N131" s="135"/>
      <c r="O131" s="135"/>
      <c r="P131" s="136">
        <f>SUM(P132:P136)</f>
        <v>0</v>
      </c>
      <c r="Q131" s="135"/>
      <c r="R131" s="136">
        <f>SUM(R132:R136)</f>
        <v>1823.6160565</v>
      </c>
      <c r="S131" s="135"/>
      <c r="T131" s="137">
        <f>SUM(T132:T136)</f>
        <v>0</v>
      </c>
      <c r="AR131" s="130"/>
      <c r="AT131" s="138"/>
      <c r="AU131" s="138"/>
      <c r="AY131" s="130"/>
      <c r="BK131" s="139"/>
    </row>
    <row r="132" spans="1:65" s="2" customFormat="1" ht="24.2" customHeight="1">
      <c r="A132" s="29"/>
      <c r="B132" s="142"/>
      <c r="C132" s="143" t="s">
        <v>135</v>
      </c>
      <c r="D132" s="143" t="s">
        <v>113</v>
      </c>
      <c r="E132" s="144" t="s">
        <v>136</v>
      </c>
      <c r="F132" s="145" t="s">
        <v>137</v>
      </c>
      <c r="G132" s="146" t="s">
        <v>116</v>
      </c>
      <c r="H132" s="147">
        <v>1013.35</v>
      </c>
      <c r="I132" s="148"/>
      <c r="J132" s="147">
        <f>ROUND(I132*H132,3)</f>
        <v>0</v>
      </c>
      <c r="K132" s="149"/>
      <c r="L132" s="30"/>
      <c r="M132" s="150" t="s">
        <v>1</v>
      </c>
      <c r="N132" s="151" t="s">
        <v>41</v>
      </c>
      <c r="O132" s="56"/>
      <c r="P132" s="152">
        <f>O132*H132</f>
        <v>0</v>
      </c>
      <c r="Q132" s="152">
        <v>0.37080000000000002</v>
      </c>
      <c r="R132" s="152">
        <f>Q132*H132</f>
        <v>375.75018</v>
      </c>
      <c r="S132" s="152">
        <v>0</v>
      </c>
      <c r="T132" s="153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4"/>
      <c r="AT132" s="154"/>
      <c r="AU132" s="154"/>
      <c r="AY132" s="14"/>
      <c r="BE132" s="155"/>
      <c r="BF132" s="155"/>
      <c r="BG132" s="155"/>
      <c r="BH132" s="155"/>
      <c r="BI132" s="155"/>
      <c r="BJ132" s="14"/>
      <c r="BK132" s="156"/>
      <c r="BL132" s="14"/>
      <c r="BM132" s="154"/>
    </row>
    <row r="133" spans="1:65" s="2" customFormat="1" ht="37.9" customHeight="1">
      <c r="A133" s="29"/>
      <c r="B133" s="142"/>
      <c r="C133" s="143" t="s">
        <v>138</v>
      </c>
      <c r="D133" s="143" t="s">
        <v>113</v>
      </c>
      <c r="E133" s="144" t="s">
        <v>139</v>
      </c>
      <c r="F133" s="145" t="s">
        <v>140</v>
      </c>
      <c r="G133" s="146" t="s">
        <v>116</v>
      </c>
      <c r="H133" s="147">
        <v>1013.35</v>
      </c>
      <c r="I133" s="148"/>
      <c r="J133" s="147">
        <f>ROUND(I133*H133,3)</f>
        <v>0</v>
      </c>
      <c r="K133" s="149"/>
      <c r="L133" s="30"/>
      <c r="M133" s="150" t="s">
        <v>1</v>
      </c>
      <c r="N133" s="151" t="s">
        <v>41</v>
      </c>
      <c r="O133" s="56"/>
      <c r="P133" s="152">
        <f>O133*H133</f>
        <v>0</v>
      </c>
      <c r="Q133" s="152">
        <v>0.35914000000000001</v>
      </c>
      <c r="R133" s="152">
        <f>Q133*H133</f>
        <v>363.93451900000002</v>
      </c>
      <c r="S133" s="152">
        <v>0</v>
      </c>
      <c r="T133" s="153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4"/>
      <c r="AT133" s="154"/>
      <c r="AU133" s="154"/>
      <c r="AY133" s="14"/>
      <c r="BE133" s="155"/>
      <c r="BF133" s="155"/>
      <c r="BG133" s="155"/>
      <c r="BH133" s="155"/>
      <c r="BI133" s="155"/>
      <c r="BJ133" s="14"/>
      <c r="BK133" s="156"/>
      <c r="BL133" s="14"/>
      <c r="BM133" s="154"/>
    </row>
    <row r="134" spans="1:65" s="2" customFormat="1" ht="33" customHeight="1">
      <c r="A134" s="29"/>
      <c r="B134" s="142"/>
      <c r="C134" s="143" t="s">
        <v>141</v>
      </c>
      <c r="D134" s="143" t="s">
        <v>113</v>
      </c>
      <c r="E134" s="144" t="s">
        <v>142</v>
      </c>
      <c r="F134" s="145" t="s">
        <v>143</v>
      </c>
      <c r="G134" s="146" t="s">
        <v>116</v>
      </c>
      <c r="H134" s="147">
        <v>4061.95</v>
      </c>
      <c r="I134" s="148"/>
      <c r="J134" s="147">
        <f>ROUND(I134*H134,3)</f>
        <v>0</v>
      </c>
      <c r="K134" s="149"/>
      <c r="L134" s="30"/>
      <c r="M134" s="150" t="s">
        <v>1</v>
      </c>
      <c r="N134" s="151" t="s">
        <v>41</v>
      </c>
      <c r="O134" s="56"/>
      <c r="P134" s="152">
        <f>O134*H134</f>
        <v>0</v>
      </c>
      <c r="Q134" s="152">
        <v>7.5300000000000002E-3</v>
      </c>
      <c r="R134" s="152">
        <f>Q134*H134</f>
        <v>30.5864835</v>
      </c>
      <c r="S134" s="152">
        <v>0</v>
      </c>
      <c r="T134" s="153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4"/>
      <c r="AT134" s="154"/>
      <c r="AU134" s="154"/>
      <c r="AY134" s="14"/>
      <c r="BE134" s="155"/>
      <c r="BF134" s="155"/>
      <c r="BG134" s="155"/>
      <c r="BH134" s="155"/>
      <c r="BI134" s="155"/>
      <c r="BJ134" s="14"/>
      <c r="BK134" s="156"/>
      <c r="BL134" s="14"/>
      <c r="BM134" s="154"/>
    </row>
    <row r="135" spans="1:65" s="2" customFormat="1" ht="33" customHeight="1">
      <c r="A135" s="29"/>
      <c r="B135" s="142"/>
      <c r="C135" s="143" t="s">
        <v>144</v>
      </c>
      <c r="D135" s="143" t="s">
        <v>113</v>
      </c>
      <c r="E135" s="144" t="s">
        <v>145</v>
      </c>
      <c r="F135" s="145" t="s">
        <v>146</v>
      </c>
      <c r="G135" s="146" t="s">
        <v>116</v>
      </c>
      <c r="H135" s="147">
        <v>4061.95</v>
      </c>
      <c r="I135" s="148"/>
      <c r="J135" s="147">
        <f>ROUND(I135*H135,3)</f>
        <v>0</v>
      </c>
      <c r="K135" s="149"/>
      <c r="L135" s="30"/>
      <c r="M135" s="150" t="s">
        <v>1</v>
      </c>
      <c r="N135" s="151" t="s">
        <v>41</v>
      </c>
      <c r="O135" s="56"/>
      <c r="P135" s="152">
        <f>O135*H135</f>
        <v>0</v>
      </c>
      <c r="Q135" s="152">
        <v>0.10373</v>
      </c>
      <c r="R135" s="152">
        <f>Q135*H135</f>
        <v>421.34607349999999</v>
      </c>
      <c r="S135" s="152">
        <v>0</v>
      </c>
      <c r="T135" s="153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4"/>
      <c r="AT135" s="154"/>
      <c r="AU135" s="154"/>
      <c r="AY135" s="14"/>
      <c r="BE135" s="155"/>
      <c r="BF135" s="155"/>
      <c r="BG135" s="155"/>
      <c r="BH135" s="155"/>
      <c r="BI135" s="155"/>
      <c r="BJ135" s="14"/>
      <c r="BK135" s="156"/>
      <c r="BL135" s="14"/>
      <c r="BM135" s="154"/>
    </row>
    <row r="136" spans="1:65" s="2" customFormat="1" ht="33" customHeight="1">
      <c r="A136" s="29"/>
      <c r="B136" s="142"/>
      <c r="C136" s="143" t="s">
        <v>147</v>
      </c>
      <c r="D136" s="143" t="s">
        <v>113</v>
      </c>
      <c r="E136" s="144" t="s">
        <v>148</v>
      </c>
      <c r="F136" s="145" t="s">
        <v>149</v>
      </c>
      <c r="G136" s="146" t="s">
        <v>116</v>
      </c>
      <c r="H136" s="147">
        <v>4061.95</v>
      </c>
      <c r="I136" s="148"/>
      <c r="J136" s="147">
        <f>ROUND(I136*H136,3)</f>
        <v>0</v>
      </c>
      <c r="K136" s="149"/>
      <c r="L136" s="30"/>
      <c r="M136" s="150" t="s">
        <v>1</v>
      </c>
      <c r="N136" s="151" t="s">
        <v>41</v>
      </c>
      <c r="O136" s="56"/>
      <c r="P136" s="152">
        <f>O136*H136</f>
        <v>0</v>
      </c>
      <c r="Q136" s="152">
        <v>0.15559000000000001</v>
      </c>
      <c r="R136" s="152">
        <f>Q136*H136</f>
        <v>631.99880050000002</v>
      </c>
      <c r="S136" s="152">
        <v>0</v>
      </c>
      <c r="T136" s="153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4"/>
      <c r="AT136" s="154"/>
      <c r="AU136" s="154"/>
      <c r="AY136" s="14"/>
      <c r="BE136" s="155"/>
      <c r="BF136" s="155"/>
      <c r="BG136" s="155"/>
      <c r="BH136" s="155"/>
      <c r="BI136" s="155"/>
      <c r="BJ136" s="14"/>
      <c r="BK136" s="156"/>
      <c r="BL136" s="14"/>
      <c r="BM136" s="154"/>
    </row>
    <row r="137" spans="1:65" s="12" customFormat="1" ht="22.9" customHeight="1">
      <c r="B137" s="129"/>
      <c r="D137" s="130" t="s">
        <v>74</v>
      </c>
      <c r="E137" s="140" t="s">
        <v>138</v>
      </c>
      <c r="F137" s="140" t="s">
        <v>150</v>
      </c>
      <c r="I137" s="132"/>
      <c r="J137" s="141">
        <f>SUM(J138)</f>
        <v>0</v>
      </c>
      <c r="L137" s="129"/>
      <c r="M137" s="134"/>
      <c r="N137" s="135"/>
      <c r="O137" s="135"/>
      <c r="P137" s="136">
        <f>P138</f>
        <v>0</v>
      </c>
      <c r="Q137" s="135"/>
      <c r="R137" s="136">
        <f>R138</f>
        <v>26.691600000000001</v>
      </c>
      <c r="S137" s="135"/>
      <c r="T137" s="137">
        <f>T138</f>
        <v>0</v>
      </c>
      <c r="AR137" s="130"/>
      <c r="AT137" s="138"/>
      <c r="AU137" s="138"/>
      <c r="AY137" s="130"/>
      <c r="BK137" s="139"/>
    </row>
    <row r="138" spans="1:65" s="2" customFormat="1" ht="16.5" customHeight="1">
      <c r="A138" s="29"/>
      <c r="B138" s="142"/>
      <c r="C138" s="143" t="s">
        <v>151</v>
      </c>
      <c r="D138" s="143" t="s">
        <v>113</v>
      </c>
      <c r="E138" s="144" t="s">
        <v>152</v>
      </c>
      <c r="F138" s="145" t="s">
        <v>153</v>
      </c>
      <c r="G138" s="146" t="s">
        <v>154</v>
      </c>
      <c r="H138" s="147">
        <v>65</v>
      </c>
      <c r="I138" s="148"/>
      <c r="J138" s="147">
        <f>ROUND(I138*H138,3)</f>
        <v>0</v>
      </c>
      <c r="K138" s="149"/>
      <c r="L138" s="30"/>
      <c r="M138" s="150" t="s">
        <v>1</v>
      </c>
      <c r="N138" s="151" t="s">
        <v>41</v>
      </c>
      <c r="O138" s="56"/>
      <c r="P138" s="152">
        <f>O138*H138</f>
        <v>0</v>
      </c>
      <c r="Q138" s="152">
        <v>0.41064000000000001</v>
      </c>
      <c r="R138" s="152">
        <f>Q138*H138</f>
        <v>26.691600000000001</v>
      </c>
      <c r="S138" s="152">
        <v>0</v>
      </c>
      <c r="T138" s="153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4"/>
      <c r="AT138" s="154"/>
      <c r="AU138" s="154"/>
      <c r="AY138" s="14"/>
      <c r="BE138" s="155"/>
      <c r="BF138" s="155"/>
      <c r="BG138" s="155"/>
      <c r="BH138" s="155"/>
      <c r="BI138" s="155"/>
      <c r="BJ138" s="14"/>
      <c r="BK138" s="156"/>
      <c r="BL138" s="14"/>
      <c r="BM138" s="154"/>
    </row>
    <row r="139" spans="1:65" s="12" customFormat="1" ht="22.9" customHeight="1">
      <c r="B139" s="129"/>
      <c r="D139" s="130" t="s">
        <v>74</v>
      </c>
      <c r="E139" s="140" t="s">
        <v>141</v>
      </c>
      <c r="F139" s="140" t="s">
        <v>155</v>
      </c>
      <c r="I139" s="132"/>
      <c r="J139" s="141">
        <f>SUM(J140:J144)</f>
        <v>0</v>
      </c>
      <c r="L139" s="129"/>
      <c r="M139" s="134"/>
      <c r="N139" s="135"/>
      <c r="O139" s="135"/>
      <c r="P139" s="136">
        <f>SUM(P140:P144)</f>
        <v>0</v>
      </c>
      <c r="Q139" s="135"/>
      <c r="R139" s="136">
        <f>SUM(R140:R144)</f>
        <v>0</v>
      </c>
      <c r="S139" s="135"/>
      <c r="T139" s="137">
        <f>SUM(T140:T144)</f>
        <v>0</v>
      </c>
      <c r="AR139" s="130"/>
      <c r="AT139" s="138"/>
      <c r="AU139" s="138"/>
      <c r="AY139" s="130"/>
      <c r="BK139" s="139"/>
    </row>
    <row r="140" spans="1:65" s="2" customFormat="1" ht="33" customHeight="1">
      <c r="A140" s="29"/>
      <c r="B140" s="142"/>
      <c r="C140" s="143" t="s">
        <v>156</v>
      </c>
      <c r="D140" s="143" t="s">
        <v>113</v>
      </c>
      <c r="E140" s="144" t="s">
        <v>157</v>
      </c>
      <c r="F140" s="145" t="s">
        <v>158</v>
      </c>
      <c r="G140" s="146" t="s">
        <v>116</v>
      </c>
      <c r="H140" s="147">
        <v>3048.6</v>
      </c>
      <c r="I140" s="148"/>
      <c r="J140" s="147">
        <f>ROUND(I140*H140,3)</f>
        <v>0</v>
      </c>
      <c r="K140" s="149"/>
      <c r="L140" s="30"/>
      <c r="M140" s="150" t="s">
        <v>1</v>
      </c>
      <c r="N140" s="151" t="s">
        <v>41</v>
      </c>
      <c r="O140" s="56"/>
      <c r="P140" s="152">
        <f>O140*H140</f>
        <v>0</v>
      </c>
      <c r="Q140" s="152">
        <v>0</v>
      </c>
      <c r="R140" s="152">
        <f>Q140*H140</f>
        <v>0</v>
      </c>
      <c r="S140" s="152">
        <v>0</v>
      </c>
      <c r="T140" s="153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4"/>
      <c r="AT140" s="154"/>
      <c r="AU140" s="154"/>
      <c r="AY140" s="14"/>
      <c r="BE140" s="155"/>
      <c r="BF140" s="155"/>
      <c r="BG140" s="155"/>
      <c r="BH140" s="155"/>
      <c r="BI140" s="155"/>
      <c r="BJ140" s="14"/>
      <c r="BK140" s="156"/>
      <c r="BL140" s="14"/>
      <c r="BM140" s="154"/>
    </row>
    <row r="141" spans="1:65" s="2" customFormat="1" ht="24.2" customHeight="1">
      <c r="A141" s="29"/>
      <c r="B141" s="142"/>
      <c r="C141" s="143" t="s">
        <v>159</v>
      </c>
      <c r="D141" s="143" t="s">
        <v>113</v>
      </c>
      <c r="E141" s="144" t="s">
        <v>160</v>
      </c>
      <c r="F141" s="145" t="s">
        <v>161</v>
      </c>
      <c r="G141" s="146" t="s">
        <v>133</v>
      </c>
      <c r="H141" s="147">
        <v>1286.52</v>
      </c>
      <c r="I141" s="148"/>
      <c r="J141" s="147">
        <f>ROUND(I141*H141,3)</f>
        <v>0</v>
      </c>
      <c r="K141" s="149"/>
      <c r="L141" s="30"/>
      <c r="M141" s="150" t="s">
        <v>1</v>
      </c>
      <c r="N141" s="151" t="s">
        <v>41</v>
      </c>
      <c r="O141" s="56"/>
      <c r="P141" s="152">
        <f>O141*H141</f>
        <v>0</v>
      </c>
      <c r="Q141" s="152">
        <v>0</v>
      </c>
      <c r="R141" s="152">
        <f>Q141*H141</f>
        <v>0</v>
      </c>
      <c r="S141" s="152">
        <v>0</v>
      </c>
      <c r="T141" s="153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4"/>
      <c r="AT141" s="154"/>
      <c r="AU141" s="154"/>
      <c r="AY141" s="14"/>
      <c r="BE141" s="155"/>
      <c r="BF141" s="155"/>
      <c r="BG141" s="155"/>
      <c r="BH141" s="155"/>
      <c r="BI141" s="155"/>
      <c r="BJ141" s="14"/>
      <c r="BK141" s="156"/>
      <c r="BL141" s="14"/>
      <c r="BM141" s="154"/>
    </row>
    <row r="142" spans="1:65" s="2" customFormat="1" ht="24.2" customHeight="1">
      <c r="A142" s="29"/>
      <c r="B142" s="142"/>
      <c r="C142" s="143" t="s">
        <v>162</v>
      </c>
      <c r="D142" s="143" t="s">
        <v>113</v>
      </c>
      <c r="E142" s="144" t="s">
        <v>163</v>
      </c>
      <c r="F142" s="145" t="s">
        <v>164</v>
      </c>
      <c r="G142" s="146" t="s">
        <v>133</v>
      </c>
      <c r="H142" s="147">
        <v>24443.88</v>
      </c>
      <c r="I142" s="148"/>
      <c r="J142" s="147">
        <f>ROUND(I142*H142,3)</f>
        <v>0</v>
      </c>
      <c r="K142" s="149"/>
      <c r="L142" s="30"/>
      <c r="M142" s="150" t="s">
        <v>1</v>
      </c>
      <c r="N142" s="151" t="s">
        <v>41</v>
      </c>
      <c r="O142" s="56"/>
      <c r="P142" s="152">
        <f>O142*H142</f>
        <v>0</v>
      </c>
      <c r="Q142" s="152">
        <v>0</v>
      </c>
      <c r="R142" s="152">
        <f>Q142*H142</f>
        <v>0</v>
      </c>
      <c r="S142" s="152">
        <v>0</v>
      </c>
      <c r="T142" s="153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4"/>
      <c r="AT142" s="154"/>
      <c r="AU142" s="154"/>
      <c r="AY142" s="14"/>
      <c r="BE142" s="155"/>
      <c r="BF142" s="155"/>
      <c r="BG142" s="155"/>
      <c r="BH142" s="155"/>
      <c r="BI142" s="155"/>
      <c r="BJ142" s="14"/>
      <c r="BK142" s="156"/>
      <c r="BL142" s="14"/>
      <c r="BM142" s="154"/>
    </row>
    <row r="143" spans="1:65" s="2" customFormat="1" ht="24.2" customHeight="1">
      <c r="A143" s="29"/>
      <c r="B143" s="142"/>
      <c r="C143" s="143" t="s">
        <v>165</v>
      </c>
      <c r="D143" s="143" t="s">
        <v>113</v>
      </c>
      <c r="E143" s="144" t="s">
        <v>166</v>
      </c>
      <c r="F143" s="145" t="s">
        <v>167</v>
      </c>
      <c r="G143" s="146" t="s">
        <v>133</v>
      </c>
      <c r="H143" s="147">
        <v>1286.52</v>
      </c>
      <c r="I143" s="148"/>
      <c r="J143" s="147">
        <f>ROUND(I143*H143,3)</f>
        <v>0</v>
      </c>
      <c r="K143" s="149"/>
      <c r="L143" s="30"/>
      <c r="M143" s="150" t="s">
        <v>1</v>
      </c>
      <c r="N143" s="151" t="s">
        <v>41</v>
      </c>
      <c r="O143" s="56"/>
      <c r="P143" s="152">
        <f>O143*H143</f>
        <v>0</v>
      </c>
      <c r="Q143" s="152">
        <v>0</v>
      </c>
      <c r="R143" s="152">
        <f>Q143*H143</f>
        <v>0</v>
      </c>
      <c r="S143" s="152">
        <v>0</v>
      </c>
      <c r="T143" s="153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4"/>
      <c r="AT143" s="154"/>
      <c r="AU143" s="154"/>
      <c r="AY143" s="14"/>
      <c r="BE143" s="155"/>
      <c r="BF143" s="155"/>
      <c r="BG143" s="155"/>
      <c r="BH143" s="155"/>
      <c r="BI143" s="155"/>
      <c r="BJ143" s="14"/>
      <c r="BK143" s="156"/>
      <c r="BL143" s="14"/>
      <c r="BM143" s="154"/>
    </row>
    <row r="144" spans="1:65" s="2" customFormat="1" ht="16.5" customHeight="1">
      <c r="A144" s="29"/>
      <c r="B144" s="142"/>
      <c r="C144" s="143" t="s">
        <v>168</v>
      </c>
      <c r="D144" s="143" t="s">
        <v>113</v>
      </c>
      <c r="E144" s="144" t="s">
        <v>169</v>
      </c>
      <c r="F144" s="145" t="s">
        <v>170</v>
      </c>
      <c r="G144" s="146" t="s">
        <v>133</v>
      </c>
      <c r="H144" s="147">
        <v>1286.52</v>
      </c>
      <c r="I144" s="148"/>
      <c r="J144" s="147">
        <f>ROUND(I144*H144,3)</f>
        <v>0</v>
      </c>
      <c r="K144" s="149"/>
      <c r="L144" s="30"/>
      <c r="M144" s="150" t="s">
        <v>1</v>
      </c>
      <c r="N144" s="151" t="s">
        <v>41</v>
      </c>
      <c r="O144" s="56"/>
      <c r="P144" s="152">
        <f>O144*H144</f>
        <v>0</v>
      </c>
      <c r="Q144" s="152">
        <v>0</v>
      </c>
      <c r="R144" s="152">
        <f>Q144*H144</f>
        <v>0</v>
      </c>
      <c r="S144" s="152">
        <v>0</v>
      </c>
      <c r="T144" s="153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4"/>
      <c r="AT144" s="154"/>
      <c r="AU144" s="154"/>
      <c r="AY144" s="14"/>
      <c r="BE144" s="155"/>
      <c r="BF144" s="155"/>
      <c r="BG144" s="155"/>
      <c r="BH144" s="155"/>
      <c r="BI144" s="155"/>
      <c r="BJ144" s="14"/>
      <c r="BK144" s="156"/>
      <c r="BL144" s="14"/>
      <c r="BM144" s="154"/>
    </row>
    <row r="145" spans="1:65" s="12" customFormat="1" ht="22.9" customHeight="1">
      <c r="B145" s="129"/>
      <c r="D145" s="130" t="s">
        <v>74</v>
      </c>
      <c r="E145" s="140" t="s">
        <v>171</v>
      </c>
      <c r="F145" s="140" t="s">
        <v>172</v>
      </c>
      <c r="I145" s="132"/>
      <c r="J145" s="141">
        <f>BK145</f>
        <v>0</v>
      </c>
      <c r="L145" s="129"/>
      <c r="M145" s="134"/>
      <c r="N145" s="135"/>
      <c r="O145" s="135"/>
      <c r="P145" s="136">
        <f>P146</f>
        <v>0</v>
      </c>
      <c r="Q145" s="135"/>
      <c r="R145" s="136">
        <f>R146</f>
        <v>0</v>
      </c>
      <c r="S145" s="135"/>
      <c r="T145" s="137">
        <f>T146</f>
        <v>0</v>
      </c>
      <c r="AR145" s="130"/>
      <c r="AT145" s="138"/>
      <c r="AU145" s="138"/>
      <c r="AY145" s="130"/>
      <c r="BK145" s="139"/>
    </row>
    <row r="146" spans="1:65" s="2" customFormat="1" ht="33" customHeight="1">
      <c r="A146" s="29"/>
      <c r="B146" s="142"/>
      <c r="C146" s="143" t="s">
        <v>173</v>
      </c>
      <c r="D146" s="143" t="s">
        <v>113</v>
      </c>
      <c r="E146" s="144" t="s">
        <v>174</v>
      </c>
      <c r="F146" s="145" t="s">
        <v>175</v>
      </c>
      <c r="G146" s="146" t="s">
        <v>133</v>
      </c>
      <c r="H146" s="147">
        <v>1851.1310000000001</v>
      </c>
      <c r="I146" s="148"/>
      <c r="J146" s="147">
        <f>ROUND(I146*H146,3)</f>
        <v>0</v>
      </c>
      <c r="K146" s="149"/>
      <c r="L146" s="30"/>
      <c r="M146" s="157" t="s">
        <v>1</v>
      </c>
      <c r="N146" s="158" t="s">
        <v>41</v>
      </c>
      <c r="O146" s="159"/>
      <c r="P146" s="160">
        <f>O146*H146</f>
        <v>0</v>
      </c>
      <c r="Q146" s="160">
        <v>0</v>
      </c>
      <c r="R146" s="160">
        <f>Q146*H146</f>
        <v>0</v>
      </c>
      <c r="S146" s="160">
        <v>0</v>
      </c>
      <c r="T146" s="161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4"/>
      <c r="AT146" s="154"/>
      <c r="AU146" s="154"/>
      <c r="AY146" s="14"/>
      <c r="BE146" s="155"/>
      <c r="BF146" s="155"/>
      <c r="BG146" s="155"/>
      <c r="BH146" s="155"/>
      <c r="BI146" s="155"/>
      <c r="BJ146" s="14"/>
      <c r="BK146" s="156"/>
      <c r="BL146" s="14"/>
      <c r="BM146" s="154"/>
    </row>
    <row r="147" spans="1:65" s="12" customFormat="1" ht="22.9" customHeight="1">
      <c r="B147" s="129"/>
      <c r="D147" s="130" t="s">
        <v>74</v>
      </c>
      <c r="E147" s="140" t="s">
        <v>176</v>
      </c>
      <c r="F147" s="140" t="s">
        <v>177</v>
      </c>
      <c r="I147" s="132"/>
      <c r="J147" s="141">
        <f>SUM(J148:J152)</f>
        <v>0</v>
      </c>
      <c r="L147" s="129"/>
      <c r="M147" s="134"/>
      <c r="N147" s="135"/>
      <c r="O147" s="135"/>
      <c r="P147" s="136">
        <f>SUM(P148:P149)</f>
        <v>0</v>
      </c>
      <c r="Q147" s="135"/>
      <c r="R147" s="136">
        <f>SUM(R148:R149)</f>
        <v>0</v>
      </c>
      <c r="S147" s="135"/>
      <c r="T147" s="137">
        <f>SUM(T148:T149)</f>
        <v>0</v>
      </c>
      <c r="AR147" s="130"/>
      <c r="AT147" s="138"/>
      <c r="AU147" s="138"/>
      <c r="AY147" s="130"/>
      <c r="BK147" s="139"/>
    </row>
    <row r="148" spans="1:65" s="2" customFormat="1" ht="16.5" customHeight="1">
      <c r="A148" s="29"/>
      <c r="B148" s="142"/>
      <c r="C148" s="143" t="s">
        <v>178</v>
      </c>
      <c r="D148" s="143" t="s">
        <v>113</v>
      </c>
      <c r="E148" s="144" t="s">
        <v>179</v>
      </c>
      <c r="F148" s="145" t="s">
        <v>180</v>
      </c>
      <c r="G148" s="146" t="s">
        <v>181</v>
      </c>
      <c r="H148" s="147">
        <v>1</v>
      </c>
      <c r="I148" s="148"/>
      <c r="J148" s="147">
        <v>0</v>
      </c>
      <c r="K148" s="149"/>
      <c r="L148" s="30"/>
      <c r="M148" s="150" t="s">
        <v>1</v>
      </c>
      <c r="N148" s="151" t="s">
        <v>41</v>
      </c>
      <c r="O148" s="56"/>
      <c r="P148" s="152">
        <f>O148*H148</f>
        <v>0</v>
      </c>
      <c r="Q148" s="152">
        <v>0</v>
      </c>
      <c r="R148" s="152">
        <f>Q148*H148</f>
        <v>0</v>
      </c>
      <c r="S148" s="152">
        <v>0</v>
      </c>
      <c r="T148" s="153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4"/>
      <c r="AT148" s="154"/>
      <c r="AU148" s="154"/>
      <c r="AY148" s="14"/>
      <c r="BE148" s="155"/>
      <c r="BF148" s="155"/>
      <c r="BG148" s="155"/>
      <c r="BH148" s="155"/>
      <c r="BI148" s="155"/>
      <c r="BJ148" s="14"/>
      <c r="BK148" s="155"/>
      <c r="BL148" s="14"/>
      <c r="BM148" s="154"/>
    </row>
    <row r="149" spans="1:65" s="2" customFormat="1" ht="24.2" customHeight="1">
      <c r="A149" s="29"/>
      <c r="B149" s="142"/>
      <c r="C149" s="143" t="s">
        <v>182</v>
      </c>
      <c r="D149" s="143" t="s">
        <v>113</v>
      </c>
      <c r="E149" s="144" t="s">
        <v>183</v>
      </c>
      <c r="F149" s="145" t="s">
        <v>184</v>
      </c>
      <c r="G149" s="146" t="s">
        <v>185</v>
      </c>
      <c r="H149" s="147">
        <v>1</v>
      </c>
      <c r="I149" s="148"/>
      <c r="J149" s="147">
        <v>0</v>
      </c>
      <c r="K149" s="149"/>
      <c r="L149" s="30"/>
      <c r="M149" s="157" t="s">
        <v>1</v>
      </c>
      <c r="N149" s="158" t="s">
        <v>41</v>
      </c>
      <c r="O149" s="159"/>
      <c r="P149" s="160">
        <f>O149*H149</f>
        <v>0</v>
      </c>
      <c r="Q149" s="160">
        <v>0</v>
      </c>
      <c r="R149" s="160">
        <f>Q149*H149</f>
        <v>0</v>
      </c>
      <c r="S149" s="160">
        <v>0</v>
      </c>
      <c r="T149" s="161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4"/>
      <c r="AT149" s="154"/>
      <c r="AU149" s="154"/>
      <c r="AY149" s="14"/>
      <c r="BE149" s="155"/>
      <c r="BF149" s="155"/>
      <c r="BG149" s="155"/>
      <c r="BH149" s="155"/>
      <c r="BI149" s="155"/>
      <c r="BJ149" s="14"/>
      <c r="BK149" s="155"/>
      <c r="BL149" s="14"/>
      <c r="BM149" s="154"/>
    </row>
    <row r="150" spans="1:65" s="2" customFormat="1" ht="16.5" customHeight="1">
      <c r="A150" s="29"/>
      <c r="B150" s="142"/>
      <c r="C150" s="143">
        <v>24</v>
      </c>
      <c r="D150" s="143" t="s">
        <v>113</v>
      </c>
      <c r="E150" s="144" t="s">
        <v>186</v>
      </c>
      <c r="F150" s="145" t="s">
        <v>187</v>
      </c>
      <c r="G150" s="146" t="s">
        <v>181</v>
      </c>
      <c r="H150" s="147">
        <v>1</v>
      </c>
      <c r="I150" s="148"/>
      <c r="J150" s="147">
        <v>0</v>
      </c>
      <c r="K150" s="149"/>
      <c r="L150" s="30"/>
      <c r="M150" s="150"/>
      <c r="N150" s="151"/>
      <c r="O150" s="56"/>
      <c r="P150" s="152"/>
      <c r="Q150" s="152"/>
      <c r="R150" s="152"/>
      <c r="S150" s="152"/>
      <c r="T150" s="153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4"/>
      <c r="AT150" s="154"/>
      <c r="AU150" s="154"/>
      <c r="AY150" s="14"/>
      <c r="BE150" s="155"/>
      <c r="BF150" s="155"/>
      <c r="BG150" s="155"/>
      <c r="BH150" s="155"/>
      <c r="BI150" s="155"/>
      <c r="BJ150" s="14"/>
      <c r="BK150" s="155"/>
      <c r="BL150" s="14"/>
      <c r="BM150" s="154"/>
    </row>
    <row r="151" spans="1:65" s="2" customFormat="1" ht="12">
      <c r="A151" s="29"/>
      <c r="B151" s="142"/>
      <c r="C151" s="143">
        <v>25</v>
      </c>
      <c r="D151" s="143" t="s">
        <v>113</v>
      </c>
      <c r="E151" s="144" t="s">
        <v>188</v>
      </c>
      <c r="F151" s="145" t="s">
        <v>189</v>
      </c>
      <c r="G151" s="146" t="s">
        <v>181</v>
      </c>
      <c r="H151" s="147">
        <v>1</v>
      </c>
      <c r="I151" s="148"/>
      <c r="J151" s="147">
        <v>0</v>
      </c>
      <c r="K151" s="149"/>
      <c r="L151" s="30"/>
      <c r="M151" s="150"/>
      <c r="N151" s="151"/>
      <c r="O151" s="56"/>
      <c r="P151" s="152"/>
      <c r="Q151" s="152"/>
      <c r="R151" s="152"/>
      <c r="S151" s="152"/>
      <c r="T151" s="153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4"/>
      <c r="AT151" s="154"/>
      <c r="AU151" s="154"/>
      <c r="AY151" s="14"/>
      <c r="BE151" s="155"/>
      <c r="BF151" s="155"/>
      <c r="BG151" s="155"/>
      <c r="BH151" s="155"/>
      <c r="BI151" s="155"/>
      <c r="BJ151" s="14"/>
      <c r="BK151" s="155"/>
      <c r="BL151" s="14"/>
      <c r="BM151" s="154"/>
    </row>
    <row r="152" spans="1:65" s="2" customFormat="1" ht="24">
      <c r="A152" s="29"/>
      <c r="B152" s="142"/>
      <c r="C152" s="143">
        <v>26</v>
      </c>
      <c r="D152" s="143" t="s">
        <v>113</v>
      </c>
      <c r="E152" s="144" t="s">
        <v>190</v>
      </c>
      <c r="F152" s="145" t="s">
        <v>191</v>
      </c>
      <c r="G152" s="146" t="s">
        <v>185</v>
      </c>
      <c r="H152" s="147">
        <v>1</v>
      </c>
      <c r="I152" s="148"/>
      <c r="J152" s="147">
        <v>0</v>
      </c>
      <c r="K152" s="149"/>
      <c r="L152" s="30"/>
      <c r="M152" s="150"/>
      <c r="N152" s="151"/>
      <c r="O152" s="56"/>
      <c r="P152" s="152"/>
      <c r="Q152" s="152"/>
      <c r="R152" s="152"/>
      <c r="S152" s="152"/>
      <c r="T152" s="153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4"/>
      <c r="AT152" s="154"/>
      <c r="AU152" s="154"/>
      <c r="AY152" s="14"/>
      <c r="BE152" s="155"/>
      <c r="BF152" s="155"/>
      <c r="BG152" s="155"/>
      <c r="BH152" s="155"/>
      <c r="BI152" s="155"/>
      <c r="BJ152" s="14"/>
      <c r="BK152" s="155"/>
      <c r="BL152" s="14"/>
      <c r="BM152" s="154"/>
    </row>
    <row r="153" spans="1:65" s="2" customFormat="1" ht="16.5" customHeight="1">
      <c r="A153" s="29"/>
      <c r="B153" s="45"/>
      <c r="C153" s="46"/>
      <c r="D153" s="46"/>
      <c r="E153" s="46"/>
      <c r="F153" s="46"/>
      <c r="G153" s="46"/>
      <c r="H153" s="46"/>
      <c r="I153" s="46"/>
      <c r="J153" s="46"/>
      <c r="K153" s="46"/>
      <c r="L153" s="30"/>
      <c r="M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</row>
  </sheetData>
  <autoFilter ref="C121:K146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01 - Komunikácia</vt:lpstr>
      <vt:lpstr>'01 - Komunikácia'!Názvy_tlače</vt:lpstr>
      <vt:lpstr>'Rekapitulácia stavby'!Názvy_tlače</vt:lpstr>
      <vt:lpstr>'01 - Komunikácia'!Oblasť_tlače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Robert-PC\Robert</dc:creator>
  <cp:lastModifiedBy>Daniš Lukáš, Ing.</cp:lastModifiedBy>
  <dcterms:created xsi:type="dcterms:W3CDTF">2021-07-19T14:41:20Z</dcterms:created>
  <dcterms:modified xsi:type="dcterms:W3CDTF">2021-07-30T06:34:22Z</dcterms:modified>
</cp:coreProperties>
</file>