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filterPrivacy="1"/>
  <xr:revisionPtr revIDLastSave="0" documentId="13_ncr:1_{78831C2F-7314-401E-8BD3-A129B3DA3C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vietidlo &quot;L1-4K&quot;" sheetId="2" r:id="rId1"/>
    <sheet name="Svietidlo &quot;L(1-2-3)-3K&quot;" sheetId="4" r:id="rId2"/>
    <sheet name="Svietidlo &quot;L2C-3K&quot;" sheetId="5" r:id="rId3"/>
    <sheet name="Svietidlo &quot;LP(R-L)-4K&quot;" sheetId="6" r:id="rId4"/>
    <sheet name="Svietidlo &quot;LP(R-L)-2,2K&quot;" sheetId="7" r:id="rId5"/>
  </sheets>
  <definedNames>
    <definedName name="_xlnm.Print_Area" localSheetId="1">'Svietidlo "L(1-2-3)-3K"'!$A$1:$I$67</definedName>
    <definedName name="_xlnm.Print_Area" localSheetId="0">'Svietidlo "L1-4K"'!$A$1:$H$35</definedName>
    <definedName name="_xlnm.Print_Area" localSheetId="2">'Svietidlo "L2C-3K"'!$A$1:$H$25</definedName>
    <definedName name="_xlnm.Print_Area" localSheetId="4">'Svietidlo "LP(R-L)-2,2K"'!$A$1:$H$28</definedName>
    <definedName name="_xlnm.Print_Area" localSheetId="3">'Svietidlo "LP(R-L)-4K"'!$A$1:$H$26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7" l="1"/>
  <c r="E7" i="7"/>
  <c r="D14" i="7"/>
  <c r="D13" i="7"/>
  <c r="D13" i="6"/>
  <c r="D12" i="6"/>
  <c r="D15" i="5"/>
  <c r="E16" i="4"/>
  <c r="D26" i="4"/>
  <c r="D27" i="4"/>
  <c r="D28" i="4"/>
  <c r="D29" i="4"/>
  <c r="D30" i="4"/>
  <c r="D25" i="4"/>
  <c r="D26" i="2"/>
  <c r="D25" i="2"/>
  <c r="E20" i="2"/>
  <c r="B8" i="7" l="1"/>
  <c r="C8" i="7" s="1"/>
  <c r="B7" i="7"/>
  <c r="C7" i="7" s="1"/>
  <c r="B7" i="6"/>
  <c r="C7" i="6" s="1"/>
  <c r="E8" i="6"/>
  <c r="E7" i="6"/>
  <c r="B8" i="6"/>
  <c r="C8" i="6" s="1"/>
  <c r="E11" i="5"/>
  <c r="E7" i="5"/>
  <c r="B7" i="5"/>
  <c r="C7" i="5" s="1"/>
  <c r="E17" i="4"/>
  <c r="E18" i="4"/>
  <c r="E19" i="4"/>
  <c r="E21" i="4"/>
  <c r="E21" i="2"/>
  <c r="E20" i="4"/>
  <c r="B8" i="4"/>
  <c r="C8" i="4" s="1"/>
  <c r="B9" i="4"/>
  <c r="C9" i="4" s="1"/>
  <c r="B10" i="4"/>
  <c r="C10" i="4" s="1"/>
  <c r="B11" i="4"/>
  <c r="C11" i="4" s="1"/>
  <c r="B12" i="4"/>
  <c r="C12" i="4" s="1"/>
  <c r="B7" i="4"/>
  <c r="C7" i="4" s="1"/>
  <c r="E12" i="4"/>
  <c r="E11" i="4"/>
  <c r="E10" i="4"/>
  <c r="E9" i="4"/>
  <c r="E7" i="4"/>
  <c r="E8" i="4"/>
  <c r="B16" i="2"/>
  <c r="C16" i="2" s="1"/>
  <c r="B15" i="2"/>
  <c r="C15" i="2" s="1"/>
  <c r="E16" i="2"/>
  <c r="E15" i="2"/>
</calcChain>
</file>

<file path=xl/sharedStrings.xml><?xml version="1.0" encoding="utf-8"?>
<sst xmlns="http://schemas.openxmlformats.org/spreadsheetml/2006/main" count="348" uniqueCount="138">
  <si>
    <t>Popis</t>
  </si>
  <si>
    <t>Merný výkon svietidla (na začiatku životnosti, vrátane všetkých strát)</t>
  </si>
  <si>
    <t>Trieda svietivosti (G*1-G*6) pri náklone svietidla 0° voči horizontálnej osi</t>
  </si>
  <si>
    <t>Trieda indexu oslnenia (D0-D6)</t>
  </si>
  <si>
    <t>Počiatočná chromatickosť</t>
  </si>
  <si>
    <t>Pokles svetelného toku LxxB50 pre 100 000h prevádzky (Ta=25°C)</t>
  </si>
  <si>
    <r>
      <t xml:space="preserve">Označenie
</t>
    </r>
    <r>
      <rPr>
        <b/>
        <sz val="9"/>
        <color theme="1"/>
        <rFont val="Calibri"/>
        <family val="2"/>
        <charset val="238"/>
        <scheme val="minor"/>
      </rPr>
      <t>(Jednotka)</t>
    </r>
  </si>
  <si>
    <t>Požadovaná hodnota</t>
  </si>
  <si>
    <t>P (lm/W)</t>
  </si>
  <si>
    <t>G*</t>
  </si>
  <si>
    <t>≥ G*1</t>
  </si>
  <si>
    <t>Dx</t>
  </si>
  <si>
    <t>≥ D1</t>
  </si>
  <si>
    <t>SDCM (-)</t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</si>
  <si>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5</t>
    </r>
  </si>
  <si>
    <t>LxxB50 (%)</t>
  </si>
  <si>
    <t>≥ 130</t>
  </si>
  <si>
    <t>≥ L90B50</t>
  </si>
  <si>
    <t>≥ 110</t>
  </si>
  <si>
    <t>≥ 85</t>
  </si>
  <si>
    <t>Ponuka uchádzača</t>
  </si>
  <si>
    <t xml:space="preserve">Obchodné meno uchádzača: </t>
  </si>
  <si>
    <t xml:space="preserve">Sídlo uchádzača: </t>
  </si>
  <si>
    <t>štatutárny zástupca:</t>
  </si>
  <si>
    <t>IČO:</t>
  </si>
  <si>
    <t>IČ DPH:</t>
  </si>
  <si>
    <t>Telefónne číslo:</t>
  </si>
  <si>
    <t>E-mailová adresa:</t>
  </si>
  <si>
    <t>Daňový stav:</t>
  </si>
  <si>
    <t>platca DPH</t>
  </si>
  <si>
    <t>Príloha č. 2 - Návrh na plnenie kritérií - svietidlo L1-4K</t>
  </si>
  <si>
    <t>položka</t>
  </si>
  <si>
    <t>DPH</t>
  </si>
  <si>
    <t>jednotková cena v eur bez DPH</t>
  </si>
  <si>
    <t>jednotková cena v eur s DPH</t>
  </si>
  <si>
    <t>Počet bodov</t>
  </si>
  <si>
    <t>Systémový príkon svietidla</t>
  </si>
  <si>
    <t>Udržiavaná priemerná hodnota horizontálneho osvetlenia</t>
  </si>
  <si>
    <t>Svietidlo L1-4K pre MS1</t>
  </si>
  <si>
    <t>Svietidlo L1-4K pre MS2</t>
  </si>
  <si>
    <r>
      <t xml:space="preserve">Svietidlo L1-4K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</si>
  <si>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r>
      <t xml:space="preserve">Svietidlo L1-4K - </t>
    </r>
    <r>
      <rPr>
        <b/>
        <sz val="11"/>
        <color theme="1"/>
        <rFont val="Calibri"/>
        <family val="2"/>
        <charset val="238"/>
        <scheme val="minor"/>
      </rPr>
      <t>s jedným konektorom</t>
    </r>
  </si>
  <si>
    <t>Príloha č. 2 - Návrh na plnenie kritérií - svietidlo L(1-2-3)-3K</t>
  </si>
  <si>
    <t>Kritérium č. 1 - jednotková cena</t>
  </si>
  <si>
    <t>Kritérium č. 1 - Jednotková cena</t>
  </si>
  <si>
    <t>Svietidlo L1-3K pre MS1</t>
  </si>
  <si>
    <t>Svietidlo L1-3K pre MS2</t>
  </si>
  <si>
    <t>Svietidlo L2-3K pre MS3</t>
  </si>
  <si>
    <t>Svietidlo L2-3K pre MS4</t>
  </si>
  <si>
    <t>Svietidlo L3-3K pre MS6</t>
  </si>
  <si>
    <t>Svietidlo L3-3K pre MS7</t>
  </si>
  <si>
    <r>
      <t>Svietidlo</t>
    </r>
    <r>
      <rPr>
        <b/>
        <sz val="11"/>
        <color theme="1"/>
        <rFont val="Calibri"/>
        <family val="2"/>
        <charset val="238"/>
        <scheme val="minor"/>
      </rPr>
      <t xml:space="preserve"> L1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</si>
  <si>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r>
      <t>Svietidlo</t>
    </r>
    <r>
      <rPr>
        <b/>
        <sz val="11"/>
        <color theme="1"/>
        <rFont val="Calibri"/>
        <family val="2"/>
        <charset val="238"/>
        <scheme val="minor"/>
      </rPr>
      <t xml:space="preserve"> L1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jedným konektorom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</si>
  <si>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L2</t>
    </r>
    <r>
      <rPr>
        <sz val="11"/>
        <color theme="1"/>
        <rFont val="Calibri"/>
        <family val="2"/>
        <scheme val="minor"/>
      </rPr>
      <t>-3K -</t>
    </r>
    <r>
      <rPr>
        <b/>
        <sz val="11"/>
        <color theme="1"/>
        <rFont val="Calibri"/>
        <family val="2"/>
        <charset val="238"/>
        <scheme val="minor"/>
      </rPr>
      <t xml:space="preserve"> s jedným konektorom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</si>
  <si>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L2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</si>
  <si>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L3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jedným konektorom</t>
    </r>
  </si>
  <si>
    <r>
      <t xml:space="preserve">Svietidlo </t>
    </r>
    <r>
      <rPr>
        <b/>
        <sz val="11"/>
        <color theme="1"/>
        <rFont val="Calibri"/>
        <family val="2"/>
        <charset val="238"/>
        <scheme val="minor"/>
      </rPr>
      <t>L3</t>
    </r>
    <r>
      <rPr>
        <sz val="11"/>
        <color theme="1"/>
        <rFont val="Calibri"/>
        <family val="2"/>
        <scheme val="minor"/>
      </rPr>
      <t xml:space="preserve">-3K - </t>
    </r>
    <r>
      <rPr>
        <b/>
        <sz val="11"/>
        <color theme="1"/>
        <rFont val="Calibri"/>
        <family val="2"/>
        <charset val="238"/>
        <scheme val="minor"/>
      </rPr>
      <t>s dvomi konektormi</t>
    </r>
  </si>
  <si>
    <t>Veľkosť osvetlenej plochy - modelová situácia</t>
  </si>
  <si>
    <t>Veľkosť osvetlenej plochy MS1 / MS2</t>
  </si>
  <si>
    <r>
      <rPr>
        <b/>
        <sz val="15"/>
        <color theme="1"/>
        <rFont val="Calibri"/>
        <family val="2"/>
        <charset val="238"/>
        <scheme val="minor"/>
      </rPr>
      <t xml:space="preserve">Kritérium č. 2 Ukazovateľ príkonovej hustoty PDI </t>
    </r>
    <r>
      <rPr>
        <b/>
        <sz val="11"/>
        <color theme="1"/>
        <rFont val="Calibri"/>
        <family val="2"/>
        <charset val="238"/>
        <scheme val="minor"/>
      </rPr>
      <t xml:space="preserve">
Pomer hodnoty systémového príkonu a súčinu cieľovej prochy osvetlenia s vypočítanou hodnotou priemernej udržiavanej osvetlenosti na tejto ploche podľa EN 13201-2. 
Jednotka: W . lx^(-1) . m^(-2)</t>
    </r>
  </si>
  <si>
    <r>
      <rPr>
        <b/>
        <sz val="15"/>
        <color theme="1"/>
        <rFont val="Calibri"/>
        <family val="2"/>
        <charset val="238"/>
        <scheme val="minor"/>
      </rPr>
      <t xml:space="preserve">Kritérium č. 3 - Ukazovateľ ročnej spotreby energie AECI </t>
    </r>
    <r>
      <rPr>
        <b/>
        <sz val="11"/>
        <color theme="1"/>
        <rFont val="Calibri"/>
        <family val="2"/>
        <charset val="238"/>
        <scheme val="minor"/>
      </rPr>
      <t xml:space="preserve">
Pomer celkovej spotreby elektrickej energie za rok a celkovej plochy, ktorá sa má osvetliť danou osvetľovacou sústavou.
Jednotka: Wh .  m^(-2)</t>
    </r>
  </si>
  <si>
    <t>Príloha č. 2 - Návrh na plnenie kritérií - svietidlo L2C-3K</t>
  </si>
  <si>
    <r>
      <t>Svietidlo</t>
    </r>
    <r>
      <rPr>
        <b/>
        <sz val="11"/>
        <color theme="1"/>
        <rFont val="Calibri"/>
        <family val="2"/>
        <charset val="238"/>
        <scheme val="minor"/>
      </rPr>
      <t xml:space="preserve"> L2C-3K</t>
    </r>
  </si>
  <si>
    <r>
      <rPr>
        <b/>
        <sz val="15"/>
        <color theme="1"/>
        <rFont val="Calibri"/>
        <family val="2"/>
        <charset val="238"/>
        <scheme val="minor"/>
      </rPr>
      <t>Kritérium č. 2 Ukazovateľ príkonovej hustoty PDI</t>
    </r>
    <r>
      <rPr>
        <b/>
        <sz val="11"/>
        <color theme="1"/>
        <rFont val="Calibri"/>
        <family val="2"/>
        <charset val="238"/>
        <scheme val="minor"/>
      </rPr>
      <t xml:space="preserve"> 
Pomer hodnoty systémového príkonu a súčinu cieľovej prochy osvetlenia s vypočítanou hodnotou priemernej udržiavanej osvetlenosti na tejto ploche podľa EN 13201-2. 
Jednotka: W . lx^(-1) . m^(-2)</t>
    </r>
  </si>
  <si>
    <t>Kritérium č. 4</t>
  </si>
  <si>
    <t>Príloha č. 2 - Návrh na plnenie kritérií - svietidlo LPR-4K a LPL 4K</t>
  </si>
  <si>
    <t>Svietidlo LPR-4K</t>
  </si>
  <si>
    <t>Svietidlo LPL-4K</t>
  </si>
  <si>
    <t>Príloha č. 2 - Návrh na plnenie kritérií - svietidlo LPR-2,2K a LPL-2,2K</t>
  </si>
  <si>
    <t>Svietidlo LPR-2,2K</t>
  </si>
  <si>
    <t>Svietidlo LPL-2,2K</t>
  </si>
  <si>
    <t>fTI (%)</t>
  </si>
  <si>
    <t>Miera obmedzujúceho oslnenia (threshold increment)</t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</si>
  <si>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20</t>
    </r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</si>
  <si>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10</t>
    </r>
  </si>
  <si>
    <r>
      <rPr>
        <sz val="10"/>
        <color theme="1"/>
        <rFont val="Calibri"/>
        <family val="2"/>
        <charset val="238"/>
      </rPr>
      <t>≤</t>
    </r>
    <r>
      <rPr>
        <sz val="10"/>
        <color theme="1"/>
        <rFont val="Calibri"/>
        <family val="2"/>
        <charset val="238"/>
        <scheme val="minor"/>
      </rPr>
      <t xml:space="preserve"> 15</t>
    </r>
  </si>
  <si>
    <t>Kritérium č. 4 pre svietidlo LPR-4K</t>
  </si>
  <si>
    <t>Kritérium č. 4 pre svietidlo LPL-4K</t>
  </si>
  <si>
    <t>Kritérium č. 4 pre svietidlo LPR-2,2K</t>
  </si>
  <si>
    <t>Kritérium č. 4 pre svietidlo L1-3K</t>
  </si>
  <si>
    <t>Kritérium č. 4 pre svietidlo L2-3K</t>
  </si>
  <si>
    <t>Kritérium č. 4 pre svietidlo L3-3K</t>
  </si>
  <si>
    <t>≥ 120</t>
  </si>
  <si>
    <t>Veľkosť osvetlenej plochy</t>
  </si>
  <si>
    <t>Uchádzač získa 180 bodov pri hodnote počiatočnej chromatickosti svietidla 1 až 3 a 90 bodov pri hodnote 4</t>
  </si>
  <si>
    <t>Uchádzač získa 540 bodov pri hodnote 0-7%, 360 bodov pri hodnote 8%, 180 bodov pri hodnote 9%</t>
  </si>
  <si>
    <t>Uchádzač získa 18 bodov za každý lm/W naviac oproti minimálnej požadovanej hodnote, maximálne však do výšky 160 lm/W (tzn. 160 lm/W = 540 bodov)</t>
  </si>
  <si>
    <t>Uchádzač získa 36 bodov za každú triedu svietivosti navyše oproti minimálnej požadovanej hodnote (tzn. 180 bodov pri hodnote 6)</t>
  </si>
  <si>
    <t>Uchádzač získa 36 bodov za každú triedu indexu oslnenia navyše oproti minimálnej požadovanej hodnote (tzn. 180 bodov pri hodnote 6)</t>
  </si>
  <si>
    <t>Uchádzač získa 18 b za každé % poklesu svetelného toku navyše (tzn. 180 bodov pri hodnote 100%)</t>
  </si>
  <si>
    <t>Uchádzač získa 6 bodov za každý lm/W naviac oproti minimálnej požadovanej hodnote, maximálne však do výšky 150 lm/W (tzn. 150 lm/W = 180 bodov)</t>
  </si>
  <si>
    <t>Uchádzač získa 12 bodov za každú triedu svietivosti navyše oproti minimálnej požadovanej hodnote (tzn. 60 bodov pri hodnote 6)</t>
  </si>
  <si>
    <t>Uchádzač získa 12 bodov za každú triedu indexu oslnenia navyše oproti minimálnej požadovanej hodnote (tzn. 60 bodov pri hodnote 6)</t>
  </si>
  <si>
    <t>Uchádzač získa 60 bodov pri hodnote počiatočnej chromatickosti svietidla 1 až 3 a 30 bodov pri hodnote 4</t>
  </si>
  <si>
    <t>Uchádzač získa 180 bodov pri hodnote 0-7%, 120 bodov pri hodnote 8%, 60 bodov pri hodnote 9%</t>
  </si>
  <si>
    <t>Spôsob prideľovania bodov (max. počet bodov je 3600)</t>
  </si>
  <si>
    <t>Ponuka uchádzača pre svietidlo L1-4K pre MS1 (max. 1800 bodov)</t>
  </si>
  <si>
    <t>Ponuka uchádzača pre svietidlo L1-4K pre MS2 (max. 1800 bodov)</t>
  </si>
  <si>
    <t>Spôsob prideľovania bodov (max. počet bodov je 1200)</t>
  </si>
  <si>
    <t>Ponuka uchádzača pre MS1 (max. počet bodov je 600)</t>
  </si>
  <si>
    <t>Ponuka uchádzača pre MS2 (max. počet bodov je 600)</t>
  </si>
  <si>
    <t>Spôsob prideľovania bodov (max. počet bodov je 1500)</t>
  </si>
  <si>
    <t>Ponuka uchádzača pre MS3 (maximálny počet bodov je 750)</t>
  </si>
  <si>
    <t>Ponuka uchádzača pre MS4 (maximálny počet bodov je 750)</t>
  </si>
  <si>
    <t>Uchádzač získa 7,5 bodov za každý lm/W naviac oproti minimálnej požadovanej hodnote, maximálne však do výšky 150 lm/W (tzn. 150 lm/W = 225 bodov)</t>
  </si>
  <si>
    <t>Uchádzač získa 15 bodov za každú triedu svietivosti navyše oproti minimálnej požadovanej hodnote (tzn. 75 bodov pri hodnote 6)</t>
  </si>
  <si>
    <t>Uchádzač získa 15 bodov za každú triedu indexu oslnenia navyše oproti minimálnej požadovanej hodnote (tzn. 75 bodov pri hodnote 6)</t>
  </si>
  <si>
    <t>Uchádzač získa 75 bodov pri hodnote počiatočnej chromatickosti svietidla 1 až 3 a 37,5 boda pri hodnote 4</t>
  </si>
  <si>
    <t>Uchádzač získa 7,5 bodu za každé % poklesu svetelného toku navyše (tzn. 75 bodov pri hodnote 100%)</t>
  </si>
  <si>
    <t>Uchádzač získa 225 bodov pri hodnote 0-7%, za každé ďalšie percento sa mu následne bude strhávať 28,125 boda</t>
  </si>
  <si>
    <t>Spôsob prideľovania bodov (max. počet bodov je 3500)</t>
  </si>
  <si>
    <t>Ponuka uchádzača pre MS 6 (max. počet bodov je 1750)</t>
  </si>
  <si>
    <t>Ponuka uchádzača pre MS 7 (max. počet bodov je 1750)</t>
  </si>
  <si>
    <t>Uchádzač získa 17,5 bodov za každý lm/W naviac oproti minimálnej požadovanej hodnote, maximálne však do výšky 150 lm/W (tzn. 150 lm/W = 525 bodov)</t>
  </si>
  <si>
    <t>Uchádzač získa 35 bodov za každú triedu svietivosti navyše oproti minimálnej požadovanej hodnote (tzn. 175 bodov pri hodnote 6)</t>
  </si>
  <si>
    <t>Uchádzač získa 35 bodov za každú triedu indexu oslnenia navyše oproti minimálnej požadovanej hodnote (tzn. 175 bodov pri hodnote 6)</t>
  </si>
  <si>
    <t>Uchádzač získa 175 bodov pri hodnote počiatočnej chromatickosti svietidla 1 až 3 a 87,5 boda pri hodnote 4</t>
  </si>
  <si>
    <t>Uchádzač získa 17,5 bodu za každé % poklesu svetelného toku navyše (tzn. 175 bodov pri hodnote 100%)</t>
  </si>
  <si>
    <t>Uchádzač získa 525 bodov pri hodnote 0-7%, za každé ďalšie percento sa mu následne bude strhávať 65,625 boda</t>
  </si>
  <si>
    <t>Uchádzač získa 1,2 bodu za každý lm/W naviac oproti minimálnej požadovanej hodnote, maximálne však do výšky 140 lm/W (tzn. 140 lm/W = 36 bodov)</t>
  </si>
  <si>
    <t>Uchádzač získa 2,4 bodu za každú triedu indexu oslnenia navyše oproti minimálnej požadovanej hodnote (tzn. 12 bodov pri hodnote 6)</t>
  </si>
  <si>
    <t>Uchádzač získa 2,4 bodu za každú triedu svietivosti navyše oproti minimálnej požadovanej hodnote (tzn. 12 bodov pri hodnote 6)</t>
  </si>
  <si>
    <t>Uchádzač získa 12 bodov pri hodnote počiatočnej chromatickosti svietidla 1 až 3 a 6 bodov pri hodnote 4</t>
  </si>
  <si>
    <t>Uchádzač získa 1,2 bodu za každé % poklesu svetelného toku navyše (tzn. 12 bodov pri hodnote 100%)</t>
  </si>
  <si>
    <t>Uchádzač získa 6 bodov za každé % poklesu svetelného toku navyše (tzn. 60 bodov pri hodnote 100%)</t>
  </si>
  <si>
    <t>Uchádzač získa 36 bodov pri hodnote 0-7%, a následne za každé ďalšie % sa mu strhne 4,5 bodu</t>
  </si>
  <si>
    <t>Spôsob prideľovania bodov (max. počet bodov je 120)</t>
  </si>
  <si>
    <t>Uchádzač získa 1,2 bodu za každý lm/W naviac oproti minimálnej požadovanej hodnote, maximálne však do výšky 130 lm/W (tzn. 130 lm/W = 24 bodov)</t>
  </si>
  <si>
    <t>Spôsob prideľovania bodov (max. počet bodov je 48)</t>
  </si>
  <si>
    <t>Uchádzač získa 0,6 bodu za každý lm/W naviac oproti minimálnej požadovanej hodnote, maximálne však do výšky 130 lm/W (tzn. 130 lm/W = 12 bodov)</t>
  </si>
  <si>
    <t>Uchádzač získa 6 bodov pri hodnote počiatočnej chromatickosti svietidla 1 až 3 a 3 body pri hodnote 4</t>
  </si>
  <si>
    <t>Uchádzač získa 0,6 bodu za každé % poklesu svetelného toku navyše (tzn. 6 bodov pri hodnote 100%)</t>
  </si>
  <si>
    <t>Spôsob prideľovania bodov (max. počet bodov je 24)</t>
  </si>
  <si>
    <t>Uchádzač získa 1,5 bodu za každý lm/W naviac oproti minimálnej požadovanej hodnote, maximálne však do výšky 105 lm/W (tzn. 105 lm/W = 30 bodov)</t>
  </si>
  <si>
    <t>Uchádzač získa 15 bodov pri hodnote počiatočnej chromatickosti svietidla 1 až 3 a 7,5 bodov pri hodnote 4</t>
  </si>
  <si>
    <t>Uchádzač získa 1,5 bodu za každé % poklesu svetelného toku navyše (tzn. 15 bodov pri hodnote 100%)</t>
  </si>
  <si>
    <t>Spôsob prideľovania bodov (max. počet bodov je 60)</t>
  </si>
  <si>
    <t>Uchádzač získa 0,6 bodu za každý lm/W naviac oproti minimálnej požadovanej hodnote, maximálne však do výšky 105 lm/W (tzn. 105 lm/W = 12 bodov)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</si>
</sst>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00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8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20"/>
      <color theme="1"/>
      <name val="Times New Roman"/>
      <family val="1"/>
      <charset val="238"/>
    </font>
    <font>
      <sz val="8"/>
      <name val="Calibri"/>
      <family val="2"/>
      <scheme val="minor"/>
    </font>
    <font>
      <b/>
      <sz val="15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0" fontId="8" fillId="0" borderId="0" xfId="0" applyFont="1"/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Border="1"/>
    <xf numFmtId="0" fontId="0" fillId="4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/>
    <xf numFmtId="0" fontId="0" fillId="0" borderId="1" xfId="0" applyBorder="1" applyAlignment="1">
      <alignment horizontal="center" vertical="center"/>
    </xf>
    <xf numFmtId="0" fontId="0" fillId="4" borderId="1" xfId="0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0" fontId="8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/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0" fillId="4" borderId="1" xfId="0" applyNumberFormat="1" applyFill="1" applyBorder="1" applyAlignment="1">
      <alignment horizontal="center" vertical="center" wrapText="1"/>
    </xf>
    <xf numFmtId="4" fontId="0" fillId="4" borderId="1" xfId="0" applyNumberForma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9" fillId="3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9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544284</xdr:colOff>
      <xdr:row>2</xdr:row>
      <xdr:rowOff>204105</xdr:rowOff>
    </xdr:from>
    <xdr:to>
      <xdr:col>1</xdr:col>
      <xdr:colOff>115116</xdr:colOff>
      <xdr:row>2</xdr:row>
      <xdr:rowOff>589382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73C38532-8C3C-40B8-BB46-A888CD66C878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4284" y="585105"/>
          <a:ext cx="1884046" cy="38527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568777</xdr:colOff>
      <xdr:row>2</xdr:row>
      <xdr:rowOff>145594</xdr:rowOff>
    </xdr:from>
    <xdr:to>
      <xdr:col>1</xdr:col>
      <xdr:colOff>139609</xdr:colOff>
      <xdr:row>2</xdr:row>
      <xdr:rowOff>530871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1DCEBA2-FE15-4C1E-993C-BB6D845E3E2E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77" y="526594"/>
          <a:ext cx="1885407" cy="38527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568777</xdr:colOff>
      <xdr:row>2</xdr:row>
      <xdr:rowOff>174169</xdr:rowOff>
    </xdr:from>
    <xdr:to>
      <xdr:col>1</xdr:col>
      <xdr:colOff>139609</xdr:colOff>
      <xdr:row>2</xdr:row>
      <xdr:rowOff>559446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C3A79F95-7586-40EA-94C9-9CD3908B572A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8777" y="374194"/>
          <a:ext cx="1885407" cy="38527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635452</xdr:colOff>
      <xdr:row>2</xdr:row>
      <xdr:rowOff>336094</xdr:rowOff>
    </xdr:from>
    <xdr:to>
      <xdr:col>1</xdr:col>
      <xdr:colOff>206284</xdr:colOff>
      <xdr:row>2</xdr:row>
      <xdr:rowOff>721371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87937089-BB21-4257-BB89-71DCD02F8AD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452" y="717094"/>
          <a:ext cx="1885407" cy="38527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644977</xdr:colOff>
      <xdr:row>2</xdr:row>
      <xdr:rowOff>259894</xdr:rowOff>
    </xdr:from>
    <xdr:to>
      <xdr:col>1</xdr:col>
      <xdr:colOff>381000</xdr:colOff>
      <xdr:row>2</xdr:row>
      <xdr:rowOff>695325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E95D1955-6C60-455A-95A7-DF4E4BD6F57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977" y="640894"/>
          <a:ext cx="2050598" cy="4354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9213C2-BA92-4744-B7B0-693BA8986C82}">
  <sheetPr>
    <pageSetUpPr fitToPage="1"/>
  </sheetPr>
  <dimension ref="A1:H35"/>
  <sheetViews>
    <sheetView tabSelected="1" zoomScale="70" zoomScaleNormal="70" zoomScaleSheetLayoutView="84" workbookViewId="0">
      <selection activeCell="H23" sqref="H23"/>
    </sheetView>
  </sheetViews>
  <sheetFormatPr defaultColWidth="9.140625"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8" max="8" width="43.5703125" customWidth="1"/>
  </cols>
  <sheetData>
    <row r="1" spans="1:6" x14ac:dyDescent="0.25">
      <c r="A1" s="5"/>
      <c r="B1" s="5"/>
      <c r="C1" s="5"/>
      <c r="D1" s="5"/>
      <c r="E1" s="5"/>
    </row>
    <row r="2" spans="1:6" x14ac:dyDescent="0.25">
      <c r="A2" s="5"/>
      <c r="B2" s="7"/>
      <c r="C2" s="7"/>
      <c r="D2" s="7"/>
      <c r="E2" s="7"/>
    </row>
    <row r="3" spans="1:6" ht="63" customHeight="1" x14ac:dyDescent="0.25">
      <c r="A3" s="47"/>
      <c r="B3" s="47"/>
      <c r="C3" s="46" t="s">
        <v>30</v>
      </c>
      <c r="D3" s="46"/>
      <c r="E3" s="46"/>
      <c r="F3" s="10"/>
    </row>
    <row r="4" spans="1:6" ht="30.95" customHeight="1" x14ac:dyDescent="0.25">
      <c r="A4" s="48" t="s">
        <v>21</v>
      </c>
      <c r="B4" s="48"/>
      <c r="C4" s="50"/>
      <c r="D4" s="50"/>
      <c r="E4" s="50"/>
    </row>
    <row r="5" spans="1:6" x14ac:dyDescent="0.25">
      <c r="A5" s="48" t="s">
        <v>22</v>
      </c>
      <c r="B5" s="48"/>
      <c r="C5" s="50"/>
      <c r="D5" s="50"/>
      <c r="E5" s="50"/>
    </row>
    <row r="6" spans="1:6" x14ac:dyDescent="0.25">
      <c r="A6" s="48" t="s">
        <v>23</v>
      </c>
      <c r="B6" s="48"/>
      <c r="C6" s="50"/>
      <c r="D6" s="50"/>
      <c r="E6" s="50"/>
    </row>
    <row r="7" spans="1:6" x14ac:dyDescent="0.25">
      <c r="A7" s="48" t="s">
        <v>24</v>
      </c>
      <c r="B7" s="48"/>
      <c r="C7" s="50"/>
      <c r="D7" s="50"/>
      <c r="E7" s="50"/>
    </row>
    <row r="8" spans="1:6" x14ac:dyDescent="0.25">
      <c r="A8" s="48" t="s">
        <v>25</v>
      </c>
      <c r="B8" s="48"/>
      <c r="C8" s="50"/>
      <c r="D8" s="50"/>
      <c r="E8" s="50"/>
    </row>
    <row r="9" spans="1:6" x14ac:dyDescent="0.25">
      <c r="A9" s="48" t="s">
        <v>26</v>
      </c>
      <c r="B9" s="48"/>
      <c r="C9" s="50"/>
      <c r="D9" s="50"/>
      <c r="E9" s="50"/>
    </row>
    <row r="10" spans="1:6" x14ac:dyDescent="0.25">
      <c r="A10" s="48" t="s">
        <v>27</v>
      </c>
      <c r="B10" s="48"/>
      <c r="C10" s="50"/>
      <c r="D10" s="50"/>
      <c r="E10" s="50"/>
    </row>
    <row r="11" spans="1:6" x14ac:dyDescent="0.25">
      <c r="A11" s="48" t="s">
        <v>28</v>
      </c>
      <c r="B11" s="48"/>
      <c r="C11" s="50"/>
      <c r="D11" s="50" t="s">
        <v>29</v>
      </c>
      <c r="E11" s="50"/>
    </row>
    <row r="12" spans="1:6" x14ac:dyDescent="0.25">
      <c r="A12" s="5"/>
      <c r="B12" s="6"/>
      <c r="C12" s="6"/>
      <c r="D12" s="49"/>
      <c r="E12" s="49"/>
    </row>
    <row r="13" spans="1:6" ht="30.75" customHeight="1" x14ac:dyDescent="0.25">
      <c r="A13" s="53" t="s">
        <v>43</v>
      </c>
      <c r="B13" s="53"/>
      <c r="C13" s="53"/>
      <c r="D13" s="53"/>
      <c r="E13" s="53"/>
    </row>
    <row r="14" spans="1:6" ht="33.75" customHeight="1" x14ac:dyDescent="0.25">
      <c r="A14" s="8" t="s">
        <v>31</v>
      </c>
      <c r="B14" s="9" t="s">
        <v>33</v>
      </c>
      <c r="C14" s="8" t="s">
        <v>32</v>
      </c>
      <c r="D14" s="9" t="s">
        <v>34</v>
      </c>
      <c r="E14" s="8" t="s">
        <v>35</v>
      </c>
    </row>
    <row r="15" spans="1:6" ht="33.75" customHeight="1" x14ac:dyDescent="0.25">
      <c r="A15" s="14" t="s">
        <v>40</v>
      </c>
      <c r="B15" s="28">
        <f>D15/1.2</f>
        <v>0</v>
      </c>
      <c r="C15" s="29">
        <f>B15*0.2</f>
        <v>0</v>
      </c>
      <c r="D15" s="30">
        <v>0</v>
      </c>
      <c r="E15" s="14">
        <f>1080*((360-D15)/360)</f>
        <v>1080</v>
      </c>
    </row>
    <row r="16" spans="1:6" ht="33.75" customHeight="1" x14ac:dyDescent="0.25">
      <c r="A16" s="8" t="s">
        <v>41</v>
      </c>
      <c r="B16" s="28">
        <f>D16/1.2</f>
        <v>0</v>
      </c>
      <c r="C16" s="29">
        <f>B16*0.2</f>
        <v>0</v>
      </c>
      <c r="D16" s="31">
        <v>0</v>
      </c>
      <c r="E16" s="8">
        <f>9720*((360-D16)/360)</f>
        <v>9720</v>
      </c>
    </row>
    <row r="17" spans="1:8" ht="24" customHeight="1" x14ac:dyDescent="0.25"/>
    <row r="18" spans="1:8" ht="64.5" customHeight="1" x14ac:dyDescent="0.25">
      <c r="A18" s="54" t="s">
        <v>63</v>
      </c>
      <c r="B18" s="55"/>
      <c r="C18" s="55"/>
      <c r="D18" s="55"/>
      <c r="E18" s="55"/>
    </row>
    <row r="19" spans="1:8" ht="75" x14ac:dyDescent="0.25">
      <c r="A19" s="8" t="s">
        <v>31</v>
      </c>
      <c r="B19" s="9" t="s">
        <v>36</v>
      </c>
      <c r="C19" s="9" t="s">
        <v>37</v>
      </c>
      <c r="D19" s="9" t="s">
        <v>58</v>
      </c>
      <c r="E19" s="8" t="s">
        <v>20</v>
      </c>
    </row>
    <row r="20" spans="1:8" ht="36" customHeight="1" x14ac:dyDescent="0.25">
      <c r="A20" s="8" t="s">
        <v>38</v>
      </c>
      <c r="B20" s="11"/>
      <c r="C20" s="11"/>
      <c r="D20" s="8">
        <v>910</v>
      </c>
      <c r="E20" s="23" t="e">
        <f>B20/(C20*D20)</f>
        <v>#DIV/0!</v>
      </c>
    </row>
    <row r="21" spans="1:8" ht="37.5" customHeight="1" x14ac:dyDescent="0.25">
      <c r="A21" s="8" t="s">
        <v>39</v>
      </c>
      <c r="B21" s="11"/>
      <c r="C21" s="11"/>
      <c r="D21" s="8">
        <v>910</v>
      </c>
      <c r="E21" s="23" t="e">
        <f>B21/(C21*D21)</f>
        <v>#DIV/0!</v>
      </c>
    </row>
    <row r="23" spans="1:8" ht="74.25" customHeight="1" x14ac:dyDescent="0.25">
      <c r="A23" s="54" t="s">
        <v>60</v>
      </c>
      <c r="B23" s="55"/>
      <c r="C23" s="55"/>
      <c r="D23" s="55"/>
      <c r="E23" s="55"/>
    </row>
    <row r="24" spans="1:8" ht="45" x14ac:dyDescent="0.25">
      <c r="A24" s="8" t="s">
        <v>31</v>
      </c>
      <c r="B24" s="9" t="s">
        <v>36</v>
      </c>
      <c r="C24" s="9" t="s">
        <v>58</v>
      </c>
      <c r="D24" s="51" t="s">
        <v>20</v>
      </c>
      <c r="E24" s="52"/>
    </row>
    <row r="25" spans="1:8" ht="39.75" customHeight="1" x14ac:dyDescent="0.25">
      <c r="A25" s="8" t="s">
        <v>38</v>
      </c>
      <c r="B25" s="11"/>
      <c r="C25" s="12">
        <v>910</v>
      </c>
      <c r="D25" s="51">
        <f>((B25*4100)/C25)</f>
        <v>0</v>
      </c>
      <c r="E25" s="52"/>
    </row>
    <row r="26" spans="1:8" ht="39.75" customHeight="1" x14ac:dyDescent="0.25">
      <c r="A26" s="8" t="s">
        <v>39</v>
      </c>
      <c r="B26" s="11"/>
      <c r="C26" s="12">
        <v>910</v>
      </c>
      <c r="D26" s="51">
        <f>((B26*4100)/C26)</f>
        <v>0</v>
      </c>
      <c r="E26" s="52"/>
    </row>
    <row r="28" spans="1:8" ht="36.75" customHeight="1" x14ac:dyDescent="0.25">
      <c r="A28" s="56" t="s">
        <v>64</v>
      </c>
      <c r="B28" s="56"/>
      <c r="C28" s="56"/>
      <c r="D28" s="56"/>
      <c r="E28" s="56"/>
      <c r="F28" s="26"/>
      <c r="G28" s="26"/>
      <c r="H28" s="27"/>
    </row>
    <row r="29" spans="1:8" ht="69.75" customHeight="1" x14ac:dyDescent="0.25">
      <c r="A29" s="1" t="s">
        <v>0</v>
      </c>
      <c r="B29" s="2" t="s">
        <v>6</v>
      </c>
      <c r="C29" s="2" t="s">
        <v>7</v>
      </c>
      <c r="D29" s="2" t="s">
        <v>96</v>
      </c>
      <c r="E29" s="2" t="s">
        <v>97</v>
      </c>
      <c r="F29" s="43" t="s">
        <v>95</v>
      </c>
      <c r="G29" s="44"/>
      <c r="H29" s="45"/>
    </row>
    <row r="30" spans="1:8" ht="46.5" customHeight="1" x14ac:dyDescent="0.25">
      <c r="A30" s="25" t="s">
        <v>1</v>
      </c>
      <c r="B30" s="3" t="s">
        <v>8</v>
      </c>
      <c r="C30" s="24" t="s">
        <v>16</v>
      </c>
      <c r="D30" s="11"/>
      <c r="E30" s="11"/>
      <c r="F30" s="42" t="s">
        <v>86</v>
      </c>
      <c r="G30" s="42"/>
      <c r="H30" s="42"/>
    </row>
    <row r="31" spans="1:8" ht="29.25" customHeight="1" x14ac:dyDescent="0.25">
      <c r="A31" s="25" t="s">
        <v>2</v>
      </c>
      <c r="B31" s="3" t="s">
        <v>9</v>
      </c>
      <c r="C31" s="3" t="s">
        <v>10</v>
      </c>
      <c r="D31" s="11"/>
      <c r="E31" s="11"/>
      <c r="F31" s="42" t="s">
        <v>87</v>
      </c>
      <c r="G31" s="42"/>
      <c r="H31" s="42"/>
    </row>
    <row r="32" spans="1:8" ht="31.5" customHeight="1" x14ac:dyDescent="0.25">
      <c r="A32" s="3" t="s">
        <v>3</v>
      </c>
      <c r="B32" s="3" t="s">
        <v>11</v>
      </c>
      <c r="C32" s="3" t="s">
        <v>12</v>
      </c>
      <c r="D32" s="11"/>
      <c r="E32" s="11"/>
      <c r="F32" s="42" t="s">
        <v>88</v>
      </c>
      <c r="G32" s="42"/>
      <c r="H32" s="42"/>
    </row>
    <row r="33" spans="1:8" ht="31.5" customHeight="1" x14ac:dyDescent="0.25">
      <c r="A33" s="25" t="s">
        <v>4</v>
      </c>
      <c r="B33" s="3" t="s">
        <v>13</v>
      </c>
      <c r="C33" s="3" t="s">
        <v>14</v>
      </c>
      <c r="D33" s="11"/>
      <c r="E33" s="11"/>
      <c r="F33" s="42" t="s">
        <v>84</v>
      </c>
      <c r="G33" s="42"/>
      <c r="H33" s="42"/>
    </row>
    <row r="34" spans="1:8" ht="36.75" customHeight="1" x14ac:dyDescent="0.25">
      <c r="A34" s="25" t="s">
        <v>5</v>
      </c>
      <c r="B34" s="3" t="s">
        <v>15</v>
      </c>
      <c r="C34" s="3" t="s">
        <v>17</v>
      </c>
      <c r="D34" s="11"/>
      <c r="E34" s="11"/>
      <c r="F34" s="42" t="s">
        <v>89</v>
      </c>
      <c r="G34" s="42"/>
      <c r="H34" s="42"/>
    </row>
    <row r="35" spans="1:8" ht="31.5" customHeight="1" x14ac:dyDescent="0.25">
      <c r="A35" s="25" t="s">
        <v>72</v>
      </c>
      <c r="B35" s="3" t="s">
        <v>71</v>
      </c>
      <c r="C35" s="3" t="s">
        <v>74</v>
      </c>
      <c r="D35" s="11"/>
      <c r="E35" s="11"/>
      <c r="F35" s="42" t="s">
        <v>85</v>
      </c>
      <c r="G35" s="42"/>
      <c r="H35" s="42"/>
    </row>
  </sheetData>
  <mergeCells count="33">
    <mergeCell ref="D26:E26"/>
    <mergeCell ref="A13:E13"/>
    <mergeCell ref="A18:E18"/>
    <mergeCell ref="A23:E23"/>
    <mergeCell ref="A28:E28"/>
    <mergeCell ref="C9:E9"/>
    <mergeCell ref="C10:E10"/>
    <mergeCell ref="C11:E11"/>
    <mergeCell ref="D24:E24"/>
    <mergeCell ref="D25:E25"/>
    <mergeCell ref="C3:E3"/>
    <mergeCell ref="A3:B3"/>
    <mergeCell ref="A4:B4"/>
    <mergeCell ref="D12:E12"/>
    <mergeCell ref="A5:B5"/>
    <mergeCell ref="A6:B6"/>
    <mergeCell ref="A7:B7"/>
    <mergeCell ref="A8:B8"/>
    <mergeCell ref="A9:B9"/>
    <mergeCell ref="A10:B10"/>
    <mergeCell ref="A11:B11"/>
    <mergeCell ref="C4:E4"/>
    <mergeCell ref="C5:E5"/>
    <mergeCell ref="C6:E6"/>
    <mergeCell ref="C7:E7"/>
    <mergeCell ref="C8:E8"/>
    <mergeCell ref="F35:H35"/>
    <mergeCell ref="F29:H29"/>
    <mergeCell ref="F30:H30"/>
    <mergeCell ref="F31:H31"/>
    <mergeCell ref="F32:H32"/>
    <mergeCell ref="F33:H33"/>
    <mergeCell ref="F34:H34"/>
  </mergeCells>
  <phoneticPr fontId="10" type="noConversion"/>
  <dataValidations disablePrompts="1" count="1">
    <dataValidation type="list" allowBlank="1" sqref="D11:E11" xr:uid="{216CC213-0E14-4783-8551-ECC4DCD80E53}">
      <formula1>"platca DPH, neplatca DPH"</formula1>
    </dataValidation>
  </dataValidations>
  <pageMargins left="0.7" right="0.7" top="0.75" bottom="0.75" header="0.3" footer="0.3"/>
  <pageSetup paperSize="9" scale="79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C441AA-F3CC-485F-9B59-AF15B0AAE1A5}">
  <sheetPr>
    <pageSetUpPr fitToPage="1"/>
  </sheetPr>
  <dimension ref="A1:J58"/>
  <sheetViews>
    <sheetView zoomScale="80" zoomScaleNormal="80" zoomScaleSheetLayoutView="40" workbookViewId="0">
      <selection activeCell="C11" sqref="C11"/>
    </sheetView>
  </sheetViews>
  <sheetFormatPr defaultRowHeight="15" x14ac:dyDescent="0.25"/>
  <cols>
    <col min="1" max="1" width="34.7109375" customWidth="1"/>
    <col min="2" max="2" width="16.42578125" customWidth="1"/>
    <col min="3" max="3" width="17.42578125" customWidth="1"/>
    <col min="4" max="4" width="21.42578125" customWidth="1"/>
    <col min="5" max="5" width="21.5703125" customWidth="1"/>
    <col min="6" max="6" width="18.140625" customWidth="1"/>
    <col min="8" max="8" width="24.85546875" customWidth="1"/>
    <col min="11" max="11" width="59.140625" customWidth="1"/>
  </cols>
  <sheetData>
    <row r="1" spans="1:8" x14ac:dyDescent="0.25">
      <c r="A1" s="5"/>
      <c r="B1" s="5"/>
      <c r="C1" s="5"/>
      <c r="D1" s="5"/>
      <c r="E1" s="5"/>
      <c r="F1" s="5"/>
    </row>
    <row r="2" spans="1:8" x14ac:dyDescent="0.25">
      <c r="A2" s="5"/>
      <c r="B2" s="7"/>
      <c r="C2" s="7"/>
      <c r="D2" s="7"/>
      <c r="E2" s="7"/>
      <c r="F2" s="35"/>
      <c r="G2" s="27"/>
      <c r="H2" s="27"/>
    </row>
    <row r="3" spans="1:8" ht="50.25" customHeight="1" x14ac:dyDescent="0.25">
      <c r="A3" s="47"/>
      <c r="B3" s="47"/>
      <c r="C3" s="46" t="s">
        <v>42</v>
      </c>
      <c r="D3" s="46"/>
      <c r="E3" s="46"/>
      <c r="F3" s="36"/>
      <c r="G3" s="27"/>
      <c r="H3" s="27"/>
    </row>
    <row r="4" spans="1:8" ht="20.25" customHeight="1" x14ac:dyDescent="0.25">
      <c r="A4" s="5"/>
      <c r="B4" s="6"/>
      <c r="C4" s="6"/>
      <c r="D4" s="49"/>
      <c r="E4" s="49"/>
      <c r="F4" s="37"/>
      <c r="G4" s="27"/>
      <c r="H4" s="27"/>
    </row>
    <row r="5" spans="1:8" ht="36.75" customHeight="1" x14ac:dyDescent="0.25">
      <c r="A5" s="53" t="s">
        <v>44</v>
      </c>
      <c r="B5" s="53"/>
      <c r="C5" s="53"/>
      <c r="D5" s="53"/>
      <c r="E5" s="53"/>
      <c r="F5" s="32"/>
    </row>
    <row r="6" spans="1:8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  <c r="F6" s="33"/>
    </row>
    <row r="7" spans="1:8" ht="34.5" customHeight="1" x14ac:dyDescent="0.25">
      <c r="A7" s="16" t="s">
        <v>52</v>
      </c>
      <c r="B7" s="9">
        <f>D7/1.2</f>
        <v>0</v>
      </c>
      <c r="C7" s="14">
        <f>B7*0.2</f>
        <v>0</v>
      </c>
      <c r="D7" s="15">
        <v>0</v>
      </c>
      <c r="E7" s="14">
        <f>3240*((360-D7)/360)</f>
        <v>3240</v>
      </c>
      <c r="F7" s="33"/>
    </row>
    <row r="8" spans="1:8" ht="34.5" customHeight="1" x14ac:dyDescent="0.25">
      <c r="A8" s="16" t="s">
        <v>51</v>
      </c>
      <c r="B8" s="9">
        <f t="shared" ref="B8:B12" si="0">D8/1.2</f>
        <v>0</v>
      </c>
      <c r="C8" s="14">
        <f t="shared" ref="C8:C12" si="1">B8*0.2</f>
        <v>0</v>
      </c>
      <c r="D8" s="15">
        <v>0</v>
      </c>
      <c r="E8" s="14">
        <f>360*((360-D8)/360)</f>
        <v>360</v>
      </c>
      <c r="F8" s="33"/>
    </row>
    <row r="9" spans="1:8" ht="36" customHeight="1" x14ac:dyDescent="0.25">
      <c r="A9" s="16" t="s">
        <v>53</v>
      </c>
      <c r="B9" s="9">
        <f t="shared" si="0"/>
        <v>0</v>
      </c>
      <c r="C9" s="14">
        <f t="shared" si="1"/>
        <v>0</v>
      </c>
      <c r="D9" s="15">
        <v>0</v>
      </c>
      <c r="E9" s="14">
        <f>4050*((300-D9)/300)</f>
        <v>4050</v>
      </c>
      <c r="F9" s="33"/>
    </row>
    <row r="10" spans="1:8" ht="31.5" customHeight="1" x14ac:dyDescent="0.25">
      <c r="A10" s="16" t="s">
        <v>54</v>
      </c>
      <c r="B10" s="9">
        <f t="shared" si="0"/>
        <v>0</v>
      </c>
      <c r="C10" s="14">
        <f t="shared" si="1"/>
        <v>0</v>
      </c>
      <c r="D10" s="15">
        <v>0</v>
      </c>
      <c r="E10" s="14">
        <f>450*((300-D10)/300)</f>
        <v>450</v>
      </c>
      <c r="F10" s="33"/>
    </row>
    <row r="11" spans="1:8" ht="30" customHeight="1" x14ac:dyDescent="0.25">
      <c r="A11" s="16" t="s">
        <v>55</v>
      </c>
      <c r="B11" s="9">
        <f t="shared" si="0"/>
        <v>0</v>
      </c>
      <c r="C11" s="14">
        <f t="shared" si="1"/>
        <v>0</v>
      </c>
      <c r="D11" s="15">
        <v>0</v>
      </c>
      <c r="E11" s="14">
        <f>9450*((300-D11)/300)</f>
        <v>9450</v>
      </c>
      <c r="F11" s="33"/>
    </row>
    <row r="12" spans="1:8" ht="32.25" customHeight="1" x14ac:dyDescent="0.25">
      <c r="A12" s="16" t="s">
        <v>56</v>
      </c>
      <c r="B12" s="9">
        <f t="shared" si="0"/>
        <v>0</v>
      </c>
      <c r="C12" s="14">
        <f t="shared" si="1"/>
        <v>0</v>
      </c>
      <c r="D12" s="15">
        <v>0</v>
      </c>
      <c r="E12" s="14">
        <f>1050*((300-D12)/300)</f>
        <v>1050</v>
      </c>
      <c r="F12" s="33"/>
    </row>
    <row r="13" spans="1:8" ht="32.25" customHeight="1" x14ac:dyDescent="0.25"/>
    <row r="14" spans="1:8" ht="66.75" customHeight="1" x14ac:dyDescent="0.25">
      <c r="A14" s="54" t="s">
        <v>59</v>
      </c>
      <c r="B14" s="55"/>
      <c r="C14" s="55"/>
      <c r="D14" s="55"/>
      <c r="E14" s="55"/>
      <c r="F14" s="34"/>
    </row>
    <row r="15" spans="1:8" ht="75" x14ac:dyDescent="0.25">
      <c r="A15" s="14" t="s">
        <v>31</v>
      </c>
      <c r="B15" s="9" t="s">
        <v>36</v>
      </c>
      <c r="C15" s="9" t="s">
        <v>37</v>
      </c>
      <c r="D15" s="9" t="s">
        <v>57</v>
      </c>
      <c r="E15" s="14" t="s">
        <v>20</v>
      </c>
      <c r="F15" s="33"/>
    </row>
    <row r="16" spans="1:8" ht="24.75" customHeight="1" x14ac:dyDescent="0.25">
      <c r="A16" s="14" t="s">
        <v>45</v>
      </c>
      <c r="B16" s="15"/>
      <c r="C16" s="15"/>
      <c r="D16" s="9">
        <v>910</v>
      </c>
      <c r="E16" s="14" t="e">
        <f>B16/(C16*D16)</f>
        <v>#DIV/0!</v>
      </c>
      <c r="F16" s="33"/>
    </row>
    <row r="17" spans="1:6" ht="24" customHeight="1" x14ac:dyDescent="0.25">
      <c r="A17" s="14" t="s">
        <v>46</v>
      </c>
      <c r="B17" s="15"/>
      <c r="C17" s="15"/>
      <c r="D17" s="9">
        <v>910</v>
      </c>
      <c r="E17" s="14" t="e">
        <f t="shared" ref="E17:E19" si="2">B17/(C17*D17)</f>
        <v>#DIV/0!</v>
      </c>
      <c r="F17" s="33"/>
    </row>
    <row r="18" spans="1:6" ht="27.75" customHeight="1" x14ac:dyDescent="0.25">
      <c r="A18" s="14" t="s">
        <v>47</v>
      </c>
      <c r="B18" s="15"/>
      <c r="C18" s="15"/>
      <c r="D18" s="9">
        <v>910</v>
      </c>
      <c r="E18" s="14" t="e">
        <f t="shared" si="2"/>
        <v>#DIV/0!</v>
      </c>
      <c r="F18" s="33"/>
    </row>
    <row r="19" spans="1:6" ht="27.75" customHeight="1" x14ac:dyDescent="0.25">
      <c r="A19" s="14" t="s">
        <v>48</v>
      </c>
      <c r="B19" s="15"/>
      <c r="C19" s="15"/>
      <c r="D19" s="9">
        <v>490</v>
      </c>
      <c r="E19" s="14" t="e">
        <f t="shared" si="2"/>
        <v>#DIV/0!</v>
      </c>
      <c r="F19" s="33"/>
    </row>
    <row r="20" spans="1:6" ht="31.5" customHeight="1" x14ac:dyDescent="0.25">
      <c r="A20" s="14" t="s">
        <v>49</v>
      </c>
      <c r="B20" s="11"/>
      <c r="C20" s="11"/>
      <c r="D20" s="14">
        <v>385</v>
      </c>
      <c r="E20" s="14" t="e">
        <f>B20/(C20*D20)</f>
        <v>#DIV/0!</v>
      </c>
      <c r="F20" s="33"/>
    </row>
    <row r="21" spans="1:6" ht="31.5" customHeight="1" x14ac:dyDescent="0.25">
      <c r="A21" s="14" t="s">
        <v>50</v>
      </c>
      <c r="B21" s="11"/>
      <c r="C21" s="11"/>
      <c r="D21" s="14">
        <v>330</v>
      </c>
      <c r="E21" s="14" t="e">
        <f>B21/(C21*D21)</f>
        <v>#DIV/0!</v>
      </c>
      <c r="F21" s="33"/>
    </row>
    <row r="23" spans="1:6" ht="67.5" customHeight="1" x14ac:dyDescent="0.25">
      <c r="A23" s="54" t="s">
        <v>60</v>
      </c>
      <c r="B23" s="55"/>
      <c r="C23" s="55"/>
      <c r="D23" s="55"/>
      <c r="E23" s="55"/>
      <c r="F23" s="34"/>
    </row>
    <row r="24" spans="1:6" ht="45" x14ac:dyDescent="0.25">
      <c r="A24" s="14" t="s">
        <v>31</v>
      </c>
      <c r="B24" s="9" t="s">
        <v>36</v>
      </c>
      <c r="C24" s="9" t="s">
        <v>57</v>
      </c>
      <c r="D24" s="51" t="s">
        <v>20</v>
      </c>
      <c r="E24" s="52"/>
      <c r="F24" s="33"/>
    </row>
    <row r="25" spans="1:6" ht="32.25" customHeight="1" x14ac:dyDescent="0.25">
      <c r="A25" s="14" t="s">
        <v>45</v>
      </c>
      <c r="B25" s="15"/>
      <c r="C25" s="9">
        <v>910</v>
      </c>
      <c r="D25" s="51">
        <f>((B25*4100)/C25)</f>
        <v>0</v>
      </c>
      <c r="E25" s="52"/>
      <c r="F25" s="33"/>
    </row>
    <row r="26" spans="1:6" ht="28.5" customHeight="1" x14ac:dyDescent="0.25">
      <c r="A26" s="14" t="s">
        <v>46</v>
      </c>
      <c r="B26" s="15"/>
      <c r="C26" s="9">
        <v>910</v>
      </c>
      <c r="D26" s="51">
        <f t="shared" ref="D26:D30" si="3">((B26*4100)/C26)</f>
        <v>0</v>
      </c>
      <c r="E26" s="52"/>
      <c r="F26" s="33"/>
    </row>
    <row r="27" spans="1:6" ht="30.75" customHeight="1" x14ac:dyDescent="0.25">
      <c r="A27" s="14" t="s">
        <v>47</v>
      </c>
      <c r="B27" s="15"/>
      <c r="C27" s="9">
        <v>910</v>
      </c>
      <c r="D27" s="51">
        <f t="shared" si="3"/>
        <v>0</v>
      </c>
      <c r="E27" s="52"/>
      <c r="F27" s="33"/>
    </row>
    <row r="28" spans="1:6" ht="30.75" customHeight="1" x14ac:dyDescent="0.25">
      <c r="A28" s="14" t="s">
        <v>48</v>
      </c>
      <c r="B28" s="15"/>
      <c r="C28" s="9">
        <v>490</v>
      </c>
      <c r="D28" s="51">
        <f t="shared" si="3"/>
        <v>0</v>
      </c>
      <c r="E28" s="52"/>
      <c r="F28" s="33"/>
    </row>
    <row r="29" spans="1:6" ht="33" customHeight="1" x14ac:dyDescent="0.25">
      <c r="A29" s="14" t="s">
        <v>49</v>
      </c>
      <c r="B29" s="11"/>
      <c r="C29" s="14">
        <v>385</v>
      </c>
      <c r="D29" s="51">
        <f t="shared" si="3"/>
        <v>0</v>
      </c>
      <c r="E29" s="52"/>
      <c r="F29" s="33"/>
    </row>
    <row r="30" spans="1:6" ht="34.5" customHeight="1" x14ac:dyDescent="0.25">
      <c r="A30" s="14" t="s">
        <v>50</v>
      </c>
      <c r="B30" s="11"/>
      <c r="C30" s="14">
        <v>330</v>
      </c>
      <c r="D30" s="51">
        <f t="shared" si="3"/>
        <v>0</v>
      </c>
      <c r="E30" s="52"/>
      <c r="F30" s="33"/>
    </row>
    <row r="33" spans="1:10" ht="33" customHeight="1" x14ac:dyDescent="0.25">
      <c r="A33" s="53" t="s">
        <v>79</v>
      </c>
      <c r="B33" s="53"/>
      <c r="C33" s="53"/>
      <c r="D33" s="53"/>
      <c r="E33" s="53"/>
      <c r="G33" s="19"/>
      <c r="H33" s="19"/>
      <c r="I33" s="19"/>
      <c r="J33" s="19"/>
    </row>
    <row r="34" spans="1:10" ht="69.75" customHeight="1" x14ac:dyDescent="0.25">
      <c r="A34" s="17" t="s">
        <v>0</v>
      </c>
      <c r="B34" s="18" t="s">
        <v>6</v>
      </c>
      <c r="C34" s="18" t="s">
        <v>7</v>
      </c>
      <c r="D34" s="18" t="s">
        <v>99</v>
      </c>
      <c r="E34" s="2" t="s">
        <v>100</v>
      </c>
      <c r="F34" s="57" t="s">
        <v>98</v>
      </c>
      <c r="G34" s="57"/>
      <c r="H34" s="57"/>
      <c r="I34" s="19"/>
      <c r="J34" s="19"/>
    </row>
    <row r="35" spans="1:10" ht="76.5" customHeight="1" x14ac:dyDescent="0.25">
      <c r="A35" s="25" t="s">
        <v>1</v>
      </c>
      <c r="B35" s="3" t="s">
        <v>8</v>
      </c>
      <c r="C35" s="24" t="s">
        <v>82</v>
      </c>
      <c r="D35" s="11"/>
      <c r="E35" s="13"/>
      <c r="F35" s="42" t="s">
        <v>90</v>
      </c>
      <c r="G35" s="42"/>
      <c r="H35" s="42"/>
      <c r="I35" s="20"/>
      <c r="J35" s="21"/>
    </row>
    <row r="36" spans="1:10" ht="63" customHeight="1" x14ac:dyDescent="0.25">
      <c r="A36" s="25" t="s">
        <v>2</v>
      </c>
      <c r="B36" s="3" t="s">
        <v>9</v>
      </c>
      <c r="C36" s="3" t="s">
        <v>10</v>
      </c>
      <c r="D36" s="11"/>
      <c r="E36" s="13"/>
      <c r="F36" s="42" t="s">
        <v>91</v>
      </c>
      <c r="G36" s="42"/>
      <c r="H36" s="42"/>
      <c r="I36" s="20"/>
      <c r="J36" s="21"/>
    </row>
    <row r="37" spans="1:10" ht="55.5" customHeight="1" x14ac:dyDescent="0.25">
      <c r="A37" s="3" t="s">
        <v>3</v>
      </c>
      <c r="B37" s="3" t="s">
        <v>11</v>
      </c>
      <c r="C37" s="3" t="s">
        <v>12</v>
      </c>
      <c r="D37" s="11"/>
      <c r="E37" s="13"/>
      <c r="F37" s="42" t="s">
        <v>92</v>
      </c>
      <c r="G37" s="42"/>
      <c r="H37" s="42"/>
      <c r="I37" s="20"/>
      <c r="J37" s="21"/>
    </row>
    <row r="38" spans="1:10" ht="63.75" customHeight="1" x14ac:dyDescent="0.25">
      <c r="A38" s="25" t="s">
        <v>4</v>
      </c>
      <c r="B38" s="3" t="s">
        <v>13</v>
      </c>
      <c r="C38" s="3" t="s">
        <v>14</v>
      </c>
      <c r="D38" s="11"/>
      <c r="E38" s="13"/>
      <c r="F38" s="42" t="s">
        <v>93</v>
      </c>
      <c r="G38" s="42"/>
      <c r="H38" s="42"/>
      <c r="I38" s="20"/>
      <c r="J38" s="21"/>
    </row>
    <row r="39" spans="1:10" ht="60.75" customHeight="1" x14ac:dyDescent="0.25">
      <c r="A39" s="25" t="s">
        <v>5</v>
      </c>
      <c r="B39" s="3" t="s">
        <v>15</v>
      </c>
      <c r="C39" s="3" t="s">
        <v>17</v>
      </c>
      <c r="D39" s="11"/>
      <c r="E39" s="13"/>
      <c r="F39" s="42" t="s">
        <v>124</v>
      </c>
      <c r="G39" s="42"/>
      <c r="H39" s="42"/>
      <c r="I39" s="20"/>
      <c r="J39" s="21"/>
    </row>
    <row r="40" spans="1:10" ht="68.25" customHeight="1" x14ac:dyDescent="0.25">
      <c r="A40" s="25" t="s">
        <v>72</v>
      </c>
      <c r="B40" s="3" t="s">
        <v>71</v>
      </c>
      <c r="C40" s="3" t="s">
        <v>74</v>
      </c>
      <c r="D40" s="11"/>
      <c r="E40" s="13"/>
      <c r="F40" s="42" t="s">
        <v>94</v>
      </c>
      <c r="G40" s="42"/>
      <c r="H40" s="42"/>
      <c r="I40" s="20"/>
      <c r="J40" s="21"/>
    </row>
    <row r="41" spans="1:10" x14ac:dyDescent="0.25">
      <c r="G41" s="19"/>
      <c r="H41" s="19"/>
      <c r="I41" s="19"/>
      <c r="J41" s="19"/>
    </row>
    <row r="42" spans="1:10" ht="40.5" customHeight="1" x14ac:dyDescent="0.25">
      <c r="A42" s="53" t="s">
        <v>80</v>
      </c>
      <c r="B42" s="53"/>
      <c r="C42" s="53"/>
      <c r="D42" s="53"/>
      <c r="E42" s="53"/>
      <c r="G42" s="19"/>
      <c r="H42" s="19"/>
      <c r="I42" s="19"/>
      <c r="J42" s="19"/>
    </row>
    <row r="43" spans="1:10" ht="63.75" customHeight="1" x14ac:dyDescent="0.25">
      <c r="A43" s="17" t="s">
        <v>0</v>
      </c>
      <c r="B43" s="18" t="s">
        <v>6</v>
      </c>
      <c r="C43" s="18" t="s">
        <v>7</v>
      </c>
      <c r="D43" s="18" t="s">
        <v>102</v>
      </c>
      <c r="E43" s="2" t="s">
        <v>103</v>
      </c>
      <c r="F43" s="57" t="s">
        <v>101</v>
      </c>
      <c r="G43" s="57"/>
      <c r="H43" s="57"/>
      <c r="I43" s="19"/>
      <c r="J43" s="19"/>
    </row>
    <row r="44" spans="1:10" ht="80.25" customHeight="1" x14ac:dyDescent="0.25">
      <c r="A44" s="25" t="s">
        <v>1</v>
      </c>
      <c r="B44" s="3" t="s">
        <v>8</v>
      </c>
      <c r="C44" s="24" t="s">
        <v>82</v>
      </c>
      <c r="D44" s="13"/>
      <c r="E44" s="13"/>
      <c r="F44" s="42" t="s">
        <v>104</v>
      </c>
      <c r="G44" s="42"/>
      <c r="H44" s="42"/>
      <c r="I44" s="20"/>
      <c r="J44" s="21"/>
    </row>
    <row r="45" spans="1:10" ht="83.25" customHeight="1" x14ac:dyDescent="0.25">
      <c r="A45" s="25" t="s">
        <v>2</v>
      </c>
      <c r="B45" s="3" t="s">
        <v>9</v>
      </c>
      <c r="C45" s="3" t="s">
        <v>10</v>
      </c>
      <c r="D45" s="13"/>
      <c r="E45" s="13"/>
      <c r="F45" s="42" t="s">
        <v>105</v>
      </c>
      <c r="G45" s="42"/>
      <c r="H45" s="42"/>
      <c r="I45" s="20"/>
      <c r="J45" s="21"/>
    </row>
    <row r="46" spans="1:10" ht="79.5" customHeight="1" x14ac:dyDescent="0.25">
      <c r="A46" s="25" t="s">
        <v>3</v>
      </c>
      <c r="B46" s="3" t="s">
        <v>11</v>
      </c>
      <c r="C46" s="3" t="s">
        <v>12</v>
      </c>
      <c r="D46" s="13"/>
      <c r="E46" s="13"/>
      <c r="F46" s="42" t="s">
        <v>106</v>
      </c>
      <c r="G46" s="42"/>
      <c r="H46" s="42"/>
      <c r="I46" s="20"/>
      <c r="J46" s="21"/>
    </row>
    <row r="47" spans="1:10" ht="76.5" customHeight="1" x14ac:dyDescent="0.25">
      <c r="A47" s="25" t="s">
        <v>4</v>
      </c>
      <c r="B47" s="3" t="s">
        <v>13</v>
      </c>
      <c r="C47" s="3" t="s">
        <v>14</v>
      </c>
      <c r="D47" s="13"/>
      <c r="E47" s="13"/>
      <c r="F47" s="42" t="s">
        <v>107</v>
      </c>
      <c r="G47" s="42"/>
      <c r="H47" s="42"/>
      <c r="I47" s="20"/>
      <c r="J47" s="21"/>
    </row>
    <row r="48" spans="1:10" ht="72.75" customHeight="1" x14ac:dyDescent="0.25">
      <c r="A48" s="25" t="s">
        <v>5</v>
      </c>
      <c r="B48" s="3" t="s">
        <v>15</v>
      </c>
      <c r="C48" s="3" t="s">
        <v>17</v>
      </c>
      <c r="D48" s="13"/>
      <c r="E48" s="13"/>
      <c r="F48" s="42" t="s">
        <v>108</v>
      </c>
      <c r="G48" s="42"/>
      <c r="H48" s="42"/>
      <c r="I48" s="20"/>
      <c r="J48" s="21"/>
    </row>
    <row r="49" spans="1:10" ht="76.5" customHeight="1" x14ac:dyDescent="0.25">
      <c r="A49" s="25" t="s">
        <v>72</v>
      </c>
      <c r="B49" s="3" t="s">
        <v>71</v>
      </c>
      <c r="C49" s="3" t="s">
        <v>75</v>
      </c>
      <c r="D49" s="13"/>
      <c r="E49" s="13"/>
      <c r="F49" s="42" t="s">
        <v>109</v>
      </c>
      <c r="G49" s="42"/>
      <c r="H49" s="42"/>
      <c r="I49" s="20"/>
      <c r="J49" s="21"/>
    </row>
    <row r="50" spans="1:10" x14ac:dyDescent="0.25">
      <c r="G50" s="19"/>
      <c r="H50" s="19"/>
      <c r="I50" s="19"/>
      <c r="J50" s="19"/>
    </row>
    <row r="51" spans="1:10" ht="37.5" customHeight="1" x14ac:dyDescent="0.25">
      <c r="A51" s="53" t="s">
        <v>81</v>
      </c>
      <c r="B51" s="53"/>
      <c r="C51" s="53"/>
      <c r="D51" s="53"/>
      <c r="E51" s="53"/>
      <c r="G51" s="20"/>
      <c r="H51" s="19"/>
      <c r="I51" s="19"/>
      <c r="J51" s="19"/>
    </row>
    <row r="52" spans="1:10" ht="65.25" customHeight="1" x14ac:dyDescent="0.25">
      <c r="A52" s="17" t="s">
        <v>0</v>
      </c>
      <c r="B52" s="18" t="s">
        <v>6</v>
      </c>
      <c r="C52" s="18" t="s">
        <v>7</v>
      </c>
      <c r="D52" s="18" t="s">
        <v>111</v>
      </c>
      <c r="E52" s="2" t="s">
        <v>112</v>
      </c>
      <c r="F52" s="57" t="s">
        <v>110</v>
      </c>
      <c r="G52" s="57"/>
      <c r="H52" s="57"/>
      <c r="I52" s="19"/>
      <c r="J52" s="19"/>
    </row>
    <row r="53" spans="1:10" ht="77.25" customHeight="1" x14ac:dyDescent="0.25">
      <c r="A53" s="25" t="s">
        <v>1</v>
      </c>
      <c r="B53" s="3" t="s">
        <v>8</v>
      </c>
      <c r="C53" s="24" t="s">
        <v>82</v>
      </c>
      <c r="D53" s="11"/>
      <c r="E53" s="13"/>
      <c r="F53" s="42" t="s">
        <v>113</v>
      </c>
      <c r="G53" s="42"/>
      <c r="H53" s="42"/>
      <c r="I53" s="20"/>
      <c r="J53" s="21"/>
    </row>
    <row r="54" spans="1:10" ht="65.25" customHeight="1" x14ac:dyDescent="0.25">
      <c r="A54" s="25" t="s">
        <v>2</v>
      </c>
      <c r="B54" s="3" t="s">
        <v>9</v>
      </c>
      <c r="C54" s="3" t="s">
        <v>10</v>
      </c>
      <c r="D54" s="11"/>
      <c r="E54" s="13"/>
      <c r="F54" s="42" t="s">
        <v>114</v>
      </c>
      <c r="G54" s="42"/>
      <c r="H54" s="42"/>
      <c r="I54" s="20"/>
      <c r="J54" s="21"/>
    </row>
    <row r="55" spans="1:10" ht="63.75" customHeight="1" x14ac:dyDescent="0.25">
      <c r="A55" s="3" t="s">
        <v>3</v>
      </c>
      <c r="B55" s="3" t="s">
        <v>11</v>
      </c>
      <c r="C55" s="3" t="s">
        <v>12</v>
      </c>
      <c r="D55" s="11"/>
      <c r="E55" s="13"/>
      <c r="F55" s="42" t="s">
        <v>115</v>
      </c>
      <c r="G55" s="42"/>
      <c r="H55" s="42"/>
      <c r="I55" s="20"/>
      <c r="J55" s="21"/>
    </row>
    <row r="56" spans="1:10" ht="52.5" customHeight="1" x14ac:dyDescent="0.25">
      <c r="A56" s="25" t="s">
        <v>4</v>
      </c>
      <c r="B56" s="3" t="s">
        <v>13</v>
      </c>
      <c r="C56" s="3" t="s">
        <v>14</v>
      </c>
      <c r="D56" s="11"/>
      <c r="E56" s="13"/>
      <c r="F56" s="42" t="s">
        <v>116</v>
      </c>
      <c r="G56" s="42"/>
      <c r="H56" s="42"/>
      <c r="I56" s="20"/>
      <c r="J56" s="21"/>
    </row>
    <row r="57" spans="1:10" ht="53.25" customHeight="1" x14ac:dyDescent="0.25">
      <c r="A57" s="25" t="s">
        <v>5</v>
      </c>
      <c r="B57" s="3" t="s">
        <v>15</v>
      </c>
      <c r="C57" s="3" t="s">
        <v>17</v>
      </c>
      <c r="D57" s="11"/>
      <c r="E57" s="13"/>
      <c r="F57" s="42" t="s">
        <v>117</v>
      </c>
      <c r="G57" s="42"/>
      <c r="H57" s="42"/>
      <c r="I57" s="20"/>
      <c r="J57" s="21"/>
    </row>
    <row r="58" spans="1:10" ht="61.5" customHeight="1" x14ac:dyDescent="0.25">
      <c r="A58" s="25" t="s">
        <v>72</v>
      </c>
      <c r="B58" s="3" t="s">
        <v>71</v>
      </c>
      <c r="C58" s="3" t="s">
        <v>73</v>
      </c>
      <c r="D58" s="11"/>
      <c r="E58" s="13"/>
      <c r="F58" s="42" t="s">
        <v>118</v>
      </c>
      <c r="G58" s="42"/>
      <c r="H58" s="42"/>
      <c r="I58" s="20"/>
      <c r="J58" s="21"/>
    </row>
  </sheetData>
  <mergeCells count="37">
    <mergeCell ref="A23:E23"/>
    <mergeCell ref="D24:E24"/>
    <mergeCell ref="D29:E29"/>
    <mergeCell ref="D30:E30"/>
    <mergeCell ref="D25:E25"/>
    <mergeCell ref="D26:E26"/>
    <mergeCell ref="D27:E27"/>
    <mergeCell ref="D28:E28"/>
    <mergeCell ref="D4:E4"/>
    <mergeCell ref="A5:E5"/>
    <mergeCell ref="A3:B3"/>
    <mergeCell ref="C3:E3"/>
    <mergeCell ref="A14:E14"/>
    <mergeCell ref="F56:H56"/>
    <mergeCell ref="F57:H57"/>
    <mergeCell ref="F58:H58"/>
    <mergeCell ref="F47:H47"/>
    <mergeCell ref="F48:H48"/>
    <mergeCell ref="F49:H49"/>
    <mergeCell ref="F53:H53"/>
    <mergeCell ref="F52:H52"/>
    <mergeCell ref="A33:E33"/>
    <mergeCell ref="A42:E42"/>
    <mergeCell ref="A51:E51"/>
    <mergeCell ref="F54:H54"/>
    <mergeCell ref="F55:H55"/>
    <mergeCell ref="F43:H43"/>
    <mergeCell ref="F39:H39"/>
    <mergeCell ref="F40:H40"/>
    <mergeCell ref="F44:H44"/>
    <mergeCell ref="F45:H45"/>
    <mergeCell ref="F46:H46"/>
    <mergeCell ref="F34:H34"/>
    <mergeCell ref="F35:H35"/>
    <mergeCell ref="F36:H36"/>
    <mergeCell ref="F37:H37"/>
    <mergeCell ref="F38:H38"/>
  </mergeCells>
  <phoneticPr fontId="10" type="noConversion"/>
  <pageMargins left="0.7" right="0.7" top="0.75" bottom="0.75" header="0.3" footer="0.3"/>
  <pageSetup paperSize="9" scale="75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F1E3-325B-473E-ACB5-43B8C783634F}">
  <sheetPr>
    <pageSetUpPr fitToPage="1"/>
  </sheetPr>
  <dimension ref="A1:I25"/>
  <sheetViews>
    <sheetView zoomScale="80" zoomScaleNormal="80" zoomScaleSheetLayoutView="84" workbookViewId="0">
      <selection activeCell="A7" sqref="A7:E7"/>
    </sheetView>
  </sheetViews>
  <sheetFormatPr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6" max="6" width="47.42578125" customWidth="1"/>
    <col min="8" max="8" width="18.140625" customWidth="1"/>
    <col min="9" max="9" width="23.7109375" customWidth="1"/>
  </cols>
  <sheetData>
    <row r="1" spans="1:6" x14ac:dyDescent="0.25">
      <c r="A1" s="5"/>
      <c r="B1" s="5"/>
      <c r="C1" s="5"/>
      <c r="D1" s="5"/>
      <c r="E1" s="5"/>
      <c r="F1" s="5"/>
    </row>
    <row r="2" spans="1:6" ht="0.75" customHeight="1" x14ac:dyDescent="0.25">
      <c r="A2" s="5"/>
      <c r="B2" s="7"/>
      <c r="C2" s="7"/>
      <c r="D2" s="7"/>
      <c r="E2" s="7"/>
      <c r="F2" s="7"/>
    </row>
    <row r="3" spans="1:6" ht="57" customHeight="1" x14ac:dyDescent="0.25">
      <c r="A3" s="47"/>
      <c r="B3" s="47"/>
      <c r="C3" s="46" t="s">
        <v>61</v>
      </c>
      <c r="D3" s="46"/>
      <c r="E3" s="46"/>
      <c r="F3" s="38"/>
    </row>
    <row r="4" spans="1:6" x14ac:dyDescent="0.25">
      <c r="A4" s="5"/>
      <c r="B4" s="6"/>
      <c r="C4" s="6"/>
      <c r="D4" s="49"/>
      <c r="E4" s="49"/>
      <c r="F4" s="22"/>
    </row>
    <row r="5" spans="1:6" ht="31.5" customHeight="1" x14ac:dyDescent="0.25">
      <c r="A5" s="53" t="s">
        <v>44</v>
      </c>
      <c r="B5" s="53"/>
      <c r="C5" s="53"/>
      <c r="D5" s="53"/>
      <c r="E5" s="53"/>
      <c r="F5" s="32"/>
    </row>
    <row r="6" spans="1:6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  <c r="F6" s="33"/>
    </row>
    <row r="7" spans="1:6" ht="32.25" customHeight="1" x14ac:dyDescent="0.25">
      <c r="A7" s="16" t="s">
        <v>62</v>
      </c>
      <c r="B7" s="9">
        <f>D7/1.2</f>
        <v>0</v>
      </c>
      <c r="C7" s="14">
        <f>B7*0.2</f>
        <v>0</v>
      </c>
      <c r="D7" s="15">
        <v>0</v>
      </c>
      <c r="E7" s="14">
        <f>360*((720-D7)/720)</f>
        <v>360</v>
      </c>
      <c r="F7" s="33"/>
    </row>
    <row r="9" spans="1:6" ht="63" customHeight="1" x14ac:dyDescent="0.25">
      <c r="A9" s="58" t="s">
        <v>59</v>
      </c>
      <c r="B9" s="59"/>
      <c r="C9" s="59"/>
      <c r="D9" s="59"/>
      <c r="E9" s="59"/>
      <c r="F9" s="39"/>
    </row>
    <row r="10" spans="1:6" ht="75" x14ac:dyDescent="0.25">
      <c r="A10" s="14" t="s">
        <v>31</v>
      </c>
      <c r="B10" s="9" t="s">
        <v>36</v>
      </c>
      <c r="C10" s="9" t="s">
        <v>37</v>
      </c>
      <c r="D10" s="9" t="s">
        <v>57</v>
      </c>
      <c r="E10" s="14" t="s">
        <v>20</v>
      </c>
      <c r="F10" s="33"/>
    </row>
    <row r="11" spans="1:6" ht="30" customHeight="1" x14ac:dyDescent="0.25">
      <c r="A11" s="16" t="s">
        <v>62</v>
      </c>
      <c r="B11" s="15"/>
      <c r="C11" s="15"/>
      <c r="D11" s="9">
        <v>780</v>
      </c>
      <c r="E11" s="14" t="e">
        <f>B11/(C11*D11)</f>
        <v>#DIV/0!</v>
      </c>
      <c r="F11" s="33"/>
    </row>
    <row r="13" spans="1:6" ht="74.25" customHeight="1" x14ac:dyDescent="0.25">
      <c r="A13" s="58" t="s">
        <v>60</v>
      </c>
      <c r="B13" s="59"/>
      <c r="C13" s="59"/>
      <c r="D13" s="59"/>
      <c r="E13" s="59"/>
      <c r="F13" s="39"/>
    </row>
    <row r="14" spans="1:6" ht="45" x14ac:dyDescent="0.25">
      <c r="A14" s="14" t="s">
        <v>31</v>
      </c>
      <c r="B14" s="9" t="s">
        <v>36</v>
      </c>
      <c r="C14" s="9" t="s">
        <v>57</v>
      </c>
      <c r="D14" s="51" t="s">
        <v>20</v>
      </c>
      <c r="E14" s="52"/>
      <c r="F14" s="33"/>
    </row>
    <row r="15" spans="1:6" ht="31.5" customHeight="1" x14ac:dyDescent="0.25">
      <c r="A15" s="16" t="s">
        <v>62</v>
      </c>
      <c r="B15" s="15"/>
      <c r="C15" s="9">
        <v>780</v>
      </c>
      <c r="D15" s="51">
        <f>(B15*4100)/C15</f>
        <v>0</v>
      </c>
      <c r="E15" s="52"/>
      <c r="F15" s="33"/>
    </row>
    <row r="16" spans="1:6" ht="16.5" customHeight="1" x14ac:dyDescent="0.25"/>
    <row r="17" spans="1:9" ht="36.75" customHeight="1" x14ac:dyDescent="0.25">
      <c r="A17" s="53" t="s">
        <v>64</v>
      </c>
      <c r="B17" s="53"/>
      <c r="C17" s="53"/>
      <c r="D17" s="53"/>
    </row>
    <row r="18" spans="1:9" ht="69.75" customHeight="1" x14ac:dyDescent="0.25">
      <c r="A18" s="1" t="s">
        <v>0</v>
      </c>
      <c r="B18" s="2" t="s">
        <v>6</v>
      </c>
      <c r="C18" s="2" t="s">
        <v>7</v>
      </c>
      <c r="D18" s="2" t="s">
        <v>20</v>
      </c>
      <c r="E18" s="43" t="s">
        <v>126</v>
      </c>
      <c r="F18" s="44"/>
      <c r="G18" s="45"/>
      <c r="H18" s="40"/>
      <c r="I18" s="40"/>
    </row>
    <row r="19" spans="1:9" ht="60" customHeight="1" x14ac:dyDescent="0.25">
      <c r="A19" s="25" t="s">
        <v>1</v>
      </c>
      <c r="B19" s="3" t="s">
        <v>8</v>
      </c>
      <c r="C19" s="24" t="s">
        <v>18</v>
      </c>
      <c r="D19" s="11"/>
      <c r="E19" s="60" t="s">
        <v>119</v>
      </c>
      <c r="F19" s="60"/>
      <c r="G19" s="60"/>
      <c r="H19" s="41"/>
      <c r="I19" s="40"/>
    </row>
    <row r="20" spans="1:9" ht="45" customHeight="1" x14ac:dyDescent="0.25">
      <c r="A20" s="25" t="s">
        <v>2</v>
      </c>
      <c r="B20" s="3" t="s">
        <v>9</v>
      </c>
      <c r="C20" s="3" t="s">
        <v>10</v>
      </c>
      <c r="D20" s="11"/>
      <c r="E20" s="60" t="s">
        <v>121</v>
      </c>
      <c r="F20" s="60"/>
      <c r="G20" s="60"/>
      <c r="H20" s="41"/>
      <c r="I20" s="40"/>
    </row>
    <row r="21" spans="1:9" ht="45" customHeight="1" x14ac:dyDescent="0.25">
      <c r="A21" s="3" t="s">
        <v>3</v>
      </c>
      <c r="B21" s="3" t="s">
        <v>11</v>
      </c>
      <c r="C21" s="3" t="s">
        <v>12</v>
      </c>
      <c r="D21" s="11"/>
      <c r="E21" s="60" t="s">
        <v>120</v>
      </c>
      <c r="F21" s="60"/>
      <c r="G21" s="60"/>
      <c r="H21" s="41"/>
      <c r="I21" s="40"/>
    </row>
    <row r="22" spans="1:9" ht="45" customHeight="1" x14ac:dyDescent="0.25">
      <c r="A22" s="25" t="s">
        <v>4</v>
      </c>
      <c r="B22" s="3" t="s">
        <v>13</v>
      </c>
      <c r="C22" s="3" t="s">
        <v>14</v>
      </c>
      <c r="D22" s="11"/>
      <c r="E22" s="60" t="s">
        <v>122</v>
      </c>
      <c r="F22" s="60"/>
      <c r="G22" s="60"/>
      <c r="H22" s="41"/>
      <c r="I22" s="40"/>
    </row>
    <row r="23" spans="1:9" ht="40.5" customHeight="1" x14ac:dyDescent="0.25">
      <c r="A23" s="25" t="s">
        <v>5</v>
      </c>
      <c r="B23" s="3" t="s">
        <v>15</v>
      </c>
      <c r="C23" s="3" t="s">
        <v>17</v>
      </c>
      <c r="D23" s="11"/>
      <c r="E23" s="60" t="s">
        <v>123</v>
      </c>
      <c r="F23" s="60"/>
      <c r="G23" s="60"/>
      <c r="H23" s="41"/>
      <c r="I23" s="40"/>
    </row>
    <row r="24" spans="1:9" ht="36.75" customHeight="1" x14ac:dyDescent="0.25">
      <c r="A24" s="25" t="s">
        <v>72</v>
      </c>
      <c r="B24" s="3" t="s">
        <v>71</v>
      </c>
      <c r="C24" s="3" t="s">
        <v>75</v>
      </c>
      <c r="D24" s="11"/>
      <c r="E24" s="60" t="s">
        <v>125</v>
      </c>
      <c r="F24" s="60"/>
      <c r="G24" s="60"/>
      <c r="H24" s="41"/>
      <c r="I24" s="40"/>
    </row>
    <row r="25" spans="1:9" x14ac:dyDescent="0.25">
      <c r="A25" s="4"/>
      <c r="G25" s="40"/>
      <c r="H25" s="40"/>
      <c r="I25" s="40"/>
    </row>
  </sheetData>
  <mergeCells count="16">
    <mergeCell ref="E23:G23"/>
    <mergeCell ref="E24:G24"/>
    <mergeCell ref="E18:G18"/>
    <mergeCell ref="E19:G19"/>
    <mergeCell ref="E20:G20"/>
    <mergeCell ref="E21:G21"/>
    <mergeCell ref="E22:G22"/>
    <mergeCell ref="A13:E13"/>
    <mergeCell ref="D14:E14"/>
    <mergeCell ref="D15:E15"/>
    <mergeCell ref="A17:D17"/>
    <mergeCell ref="A3:B3"/>
    <mergeCell ref="C3:E3"/>
    <mergeCell ref="D4:E4"/>
    <mergeCell ref="A5:E5"/>
    <mergeCell ref="A9:E9"/>
  </mergeCells>
  <pageMargins left="0.7" right="0.7" top="0.75" bottom="0.75" header="0.3" footer="0.3"/>
  <pageSetup paperSize="9" scale="73" fitToHeight="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F0692C-0282-48FE-80A9-797294A94ED2}">
  <sheetPr>
    <pageSetUpPr fitToPage="1"/>
  </sheetPr>
  <dimension ref="A1:G25"/>
  <sheetViews>
    <sheetView zoomScale="90" zoomScaleNormal="90" zoomScaleSheetLayoutView="84" workbookViewId="0">
      <selection activeCell="A7" sqref="A7:E8"/>
    </sheetView>
  </sheetViews>
  <sheetFormatPr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7" max="7" width="35.28515625" customWidth="1"/>
    <col min="8" max="8" width="19" customWidth="1"/>
  </cols>
  <sheetData>
    <row r="1" spans="1:7" x14ac:dyDescent="0.25">
      <c r="A1" s="5"/>
      <c r="B1" s="5"/>
      <c r="C1" s="5"/>
      <c r="D1" s="5"/>
      <c r="E1" s="5"/>
    </row>
    <row r="2" spans="1:7" x14ac:dyDescent="0.25">
      <c r="A2" s="5"/>
      <c r="B2" s="7"/>
      <c r="C2" s="7"/>
      <c r="D2" s="7"/>
      <c r="E2" s="7"/>
    </row>
    <row r="3" spans="1:7" ht="82.5" customHeight="1" x14ac:dyDescent="0.25">
      <c r="A3" s="47"/>
      <c r="B3" s="47"/>
      <c r="C3" s="46" t="s">
        <v>65</v>
      </c>
      <c r="D3" s="46"/>
      <c r="E3" s="46"/>
    </row>
    <row r="4" spans="1:7" x14ac:dyDescent="0.25">
      <c r="A4" s="5"/>
      <c r="B4" s="6"/>
      <c r="C4" s="6"/>
      <c r="D4" s="49"/>
      <c r="E4" s="49"/>
    </row>
    <row r="5" spans="1:7" ht="30" customHeight="1" x14ac:dyDescent="0.25">
      <c r="A5" s="53" t="s">
        <v>44</v>
      </c>
      <c r="B5" s="53"/>
      <c r="C5" s="53"/>
      <c r="D5" s="53"/>
      <c r="E5" s="53"/>
    </row>
    <row r="6" spans="1:7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</row>
    <row r="7" spans="1:7" ht="41.25" customHeight="1" x14ac:dyDescent="0.25">
      <c r="A7" s="14" t="s">
        <v>66</v>
      </c>
      <c r="B7" s="9">
        <f>D7/1.2</f>
        <v>0</v>
      </c>
      <c r="C7" s="14">
        <f>B7*0.2</f>
        <v>0</v>
      </c>
      <c r="D7" s="15">
        <v>0</v>
      </c>
      <c r="E7" s="14">
        <f>72*((360-D7)/360)</f>
        <v>72</v>
      </c>
    </row>
    <row r="8" spans="1:7" ht="40.5" customHeight="1" x14ac:dyDescent="0.25">
      <c r="A8" s="14" t="s">
        <v>67</v>
      </c>
      <c r="B8" s="9">
        <f>D8/1.2</f>
        <v>0</v>
      </c>
      <c r="C8" s="14">
        <f>B8*0.2</f>
        <v>0</v>
      </c>
      <c r="D8" s="15">
        <v>0</v>
      </c>
      <c r="E8" s="14">
        <f>36*((360-D8)/360)</f>
        <v>36</v>
      </c>
    </row>
    <row r="10" spans="1:7" ht="81.75" customHeight="1" x14ac:dyDescent="0.25">
      <c r="A10" s="54" t="s">
        <v>60</v>
      </c>
      <c r="B10" s="55"/>
      <c r="C10" s="55"/>
      <c r="D10" s="55"/>
      <c r="E10" s="55"/>
    </row>
    <row r="11" spans="1:7" ht="30" x14ac:dyDescent="0.25">
      <c r="A11" s="14" t="s">
        <v>31</v>
      </c>
      <c r="B11" s="9" t="s">
        <v>36</v>
      </c>
      <c r="C11" s="9" t="s">
        <v>83</v>
      </c>
      <c r="D11" s="51" t="s">
        <v>20</v>
      </c>
      <c r="E11" s="52"/>
    </row>
    <row r="12" spans="1:7" ht="36" customHeight="1" x14ac:dyDescent="0.25">
      <c r="A12" s="14" t="s">
        <v>66</v>
      </c>
      <c r="B12" s="15"/>
      <c r="C12" s="9">
        <v>30</v>
      </c>
      <c r="D12" s="51">
        <f>(B12*4100)/C12</f>
        <v>0</v>
      </c>
      <c r="E12" s="52"/>
    </row>
    <row r="13" spans="1:7" ht="37.5" customHeight="1" x14ac:dyDescent="0.25">
      <c r="A13" s="14" t="s">
        <v>67</v>
      </c>
      <c r="B13" s="15"/>
      <c r="C13" s="9">
        <v>30</v>
      </c>
      <c r="D13" s="51">
        <f>(B13*4100)/C13</f>
        <v>0</v>
      </c>
      <c r="E13" s="52"/>
    </row>
    <row r="15" spans="1:7" ht="35.25" customHeight="1" x14ac:dyDescent="0.25">
      <c r="A15" s="53" t="s">
        <v>76</v>
      </c>
      <c r="B15" s="53"/>
      <c r="C15" s="53"/>
      <c r="D15" s="53"/>
    </row>
    <row r="16" spans="1:7" ht="69.75" customHeight="1" x14ac:dyDescent="0.25">
      <c r="A16" s="1" t="s">
        <v>0</v>
      </c>
      <c r="B16" s="2" t="s">
        <v>6</v>
      </c>
      <c r="C16" s="2" t="s">
        <v>7</v>
      </c>
      <c r="D16" s="2" t="s">
        <v>20</v>
      </c>
      <c r="E16" s="57" t="s">
        <v>128</v>
      </c>
      <c r="F16" s="57"/>
      <c r="G16" s="57"/>
    </row>
    <row r="17" spans="1:7" ht="70.5" customHeight="1" x14ac:dyDescent="0.25">
      <c r="A17" s="25" t="s">
        <v>1</v>
      </c>
      <c r="B17" s="3" t="s">
        <v>8</v>
      </c>
      <c r="C17" s="24" t="s">
        <v>18</v>
      </c>
      <c r="D17" s="11"/>
      <c r="E17" s="61" t="s">
        <v>127</v>
      </c>
      <c r="F17" s="61"/>
      <c r="G17" s="61"/>
    </row>
    <row r="18" spans="1:7" ht="52.5" customHeight="1" x14ac:dyDescent="0.25">
      <c r="A18" s="25" t="s">
        <v>4</v>
      </c>
      <c r="B18" s="3" t="s">
        <v>13</v>
      </c>
      <c r="C18" s="3" t="s">
        <v>14</v>
      </c>
      <c r="D18" s="11"/>
      <c r="E18" s="61" t="s">
        <v>122</v>
      </c>
      <c r="F18" s="61"/>
      <c r="G18" s="61"/>
    </row>
    <row r="19" spans="1:7" ht="45.75" customHeight="1" x14ac:dyDescent="0.25">
      <c r="A19" s="25" t="s">
        <v>5</v>
      </c>
      <c r="B19" s="3" t="s">
        <v>15</v>
      </c>
      <c r="C19" s="3" t="s">
        <v>17</v>
      </c>
      <c r="D19" s="11"/>
      <c r="E19" s="61" t="s">
        <v>123</v>
      </c>
      <c r="F19" s="61"/>
      <c r="G19" s="61"/>
    </row>
    <row r="21" spans="1:7" ht="30" customHeight="1" x14ac:dyDescent="0.25">
      <c r="A21" s="53" t="s">
        <v>77</v>
      </c>
      <c r="B21" s="53"/>
      <c r="C21" s="53"/>
      <c r="D21" s="53"/>
    </row>
    <row r="22" spans="1:7" ht="51.75" customHeight="1" x14ac:dyDescent="0.25">
      <c r="A22" s="1" t="s">
        <v>0</v>
      </c>
      <c r="B22" s="2" t="s">
        <v>6</v>
      </c>
      <c r="C22" s="2" t="s">
        <v>7</v>
      </c>
      <c r="D22" s="2" t="s">
        <v>20</v>
      </c>
      <c r="E22" s="57" t="s">
        <v>132</v>
      </c>
      <c r="F22" s="57"/>
      <c r="G22" s="57"/>
    </row>
    <row r="23" spans="1:7" ht="63.75" customHeight="1" x14ac:dyDescent="0.25">
      <c r="A23" s="25" t="s">
        <v>1</v>
      </c>
      <c r="B23" s="3" t="s">
        <v>8</v>
      </c>
      <c r="C23" s="24" t="s">
        <v>18</v>
      </c>
      <c r="D23" s="11"/>
      <c r="E23" s="61" t="s">
        <v>129</v>
      </c>
      <c r="F23" s="61"/>
      <c r="G23" s="61"/>
    </row>
    <row r="24" spans="1:7" ht="50.25" customHeight="1" x14ac:dyDescent="0.25">
      <c r="A24" s="25" t="s">
        <v>4</v>
      </c>
      <c r="B24" s="3" t="s">
        <v>13</v>
      </c>
      <c r="C24" s="3" t="s">
        <v>14</v>
      </c>
      <c r="D24" s="15"/>
      <c r="E24" s="61" t="s">
        <v>130</v>
      </c>
      <c r="F24" s="61"/>
      <c r="G24" s="61"/>
    </row>
    <row r="25" spans="1:7" ht="43.5" customHeight="1" x14ac:dyDescent="0.25">
      <c r="A25" s="25" t="s">
        <v>5</v>
      </c>
      <c r="B25" s="3" t="s">
        <v>15</v>
      </c>
      <c r="C25" s="3" t="s">
        <v>17</v>
      </c>
      <c r="D25" s="11"/>
      <c r="E25" s="61" t="s">
        <v>131</v>
      </c>
      <c r="F25" s="61"/>
      <c r="G25" s="61"/>
    </row>
  </sheetData>
  <mergeCells count="18">
    <mergeCell ref="E19:G19"/>
    <mergeCell ref="E22:G22"/>
    <mergeCell ref="E23:G23"/>
    <mergeCell ref="E24:G24"/>
    <mergeCell ref="E25:G25"/>
    <mergeCell ref="A3:B3"/>
    <mergeCell ref="C3:E3"/>
    <mergeCell ref="D4:E4"/>
    <mergeCell ref="A5:E5"/>
    <mergeCell ref="A10:E10"/>
    <mergeCell ref="A21:D21"/>
    <mergeCell ref="D11:E11"/>
    <mergeCell ref="D13:E13"/>
    <mergeCell ref="D12:E12"/>
    <mergeCell ref="A15:D15"/>
    <mergeCell ref="E16:G16"/>
    <mergeCell ref="E17:G17"/>
    <mergeCell ref="E18:G18"/>
  </mergeCells>
  <pageMargins left="0.7" right="0.7" top="0.75" bottom="0.75" header="0.3" footer="0.3"/>
  <pageSetup paperSize="9" scale="78" fitToHeight="0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6A4339-08F6-4618-9203-93F0DD94191E}">
  <sheetPr>
    <pageSetUpPr fitToPage="1"/>
  </sheetPr>
  <dimension ref="A1:G26"/>
  <sheetViews>
    <sheetView zoomScale="80" zoomScaleNormal="80" zoomScaleSheetLayoutView="84" workbookViewId="0">
      <selection activeCell="D18" sqref="D18:D20"/>
    </sheetView>
  </sheetViews>
  <sheetFormatPr defaultRowHeight="15" x14ac:dyDescent="0.25"/>
  <cols>
    <col min="1" max="1" width="34.7109375" customWidth="1"/>
    <col min="2" max="2" width="16.42578125" customWidth="1"/>
    <col min="3" max="4" width="17.42578125" customWidth="1"/>
    <col min="5" max="5" width="18.140625" customWidth="1"/>
    <col min="7" max="7" width="47.7109375" customWidth="1"/>
    <col min="8" max="8" width="14" customWidth="1"/>
  </cols>
  <sheetData>
    <row r="1" spans="1:5" x14ac:dyDescent="0.25">
      <c r="A1" s="5"/>
      <c r="B1" s="5"/>
      <c r="C1" s="5"/>
      <c r="D1" s="5"/>
      <c r="E1" s="5"/>
    </row>
    <row r="2" spans="1:5" x14ac:dyDescent="0.25">
      <c r="A2" s="5"/>
      <c r="B2" s="7"/>
      <c r="C2" s="7"/>
      <c r="D2" s="7"/>
      <c r="E2" s="7"/>
    </row>
    <row r="3" spans="1:5" ht="72.75" customHeight="1" x14ac:dyDescent="0.25">
      <c r="A3" s="47"/>
      <c r="B3" s="47"/>
      <c r="C3" s="46" t="s">
        <v>68</v>
      </c>
      <c r="D3" s="46"/>
      <c r="E3" s="46"/>
    </row>
    <row r="4" spans="1:5" x14ac:dyDescent="0.25">
      <c r="A4" s="5"/>
      <c r="B4" s="6"/>
      <c r="C4" s="6"/>
      <c r="D4" s="49"/>
      <c r="E4" s="49"/>
    </row>
    <row r="5" spans="1:5" ht="28.5" customHeight="1" x14ac:dyDescent="0.25">
      <c r="A5" s="53" t="s">
        <v>44</v>
      </c>
      <c r="B5" s="53"/>
      <c r="C5" s="53"/>
      <c r="D5" s="53"/>
      <c r="E5" s="53"/>
    </row>
    <row r="6" spans="1:5" ht="30" x14ac:dyDescent="0.25">
      <c r="A6" s="14" t="s">
        <v>31</v>
      </c>
      <c r="B6" s="9" t="s">
        <v>33</v>
      </c>
      <c r="C6" s="14" t="s">
        <v>32</v>
      </c>
      <c r="D6" s="9" t="s">
        <v>34</v>
      </c>
      <c r="E6" s="14" t="s">
        <v>35</v>
      </c>
    </row>
    <row r="7" spans="1:5" ht="34.5" customHeight="1" x14ac:dyDescent="0.25">
      <c r="A7" s="14" t="s">
        <v>69</v>
      </c>
      <c r="B7" s="9">
        <f>D7/1.2</f>
        <v>0</v>
      </c>
      <c r="C7" s="14">
        <f>B7*0.2</f>
        <v>0</v>
      </c>
      <c r="D7" s="15">
        <v>0</v>
      </c>
      <c r="E7" s="14">
        <f>90*((360-D7)/360)</f>
        <v>90</v>
      </c>
    </row>
    <row r="8" spans="1:5" ht="37.5" customHeight="1" x14ac:dyDescent="0.25">
      <c r="A8" s="14" t="s">
        <v>70</v>
      </c>
      <c r="B8" s="9">
        <f>D8/1.2</f>
        <v>0</v>
      </c>
      <c r="C8" s="14">
        <f>B8*0.2</f>
        <v>0</v>
      </c>
      <c r="D8" s="15">
        <v>0</v>
      </c>
      <c r="E8" s="14">
        <f>36*((360-D8)/360)</f>
        <v>36</v>
      </c>
    </row>
    <row r="11" spans="1:5" ht="78" customHeight="1" x14ac:dyDescent="0.25">
      <c r="A11" s="54" t="s">
        <v>60</v>
      </c>
      <c r="B11" s="55"/>
      <c r="C11" s="55"/>
      <c r="D11" s="55"/>
      <c r="E11" s="55"/>
    </row>
    <row r="12" spans="1:5" ht="45" x14ac:dyDescent="0.25">
      <c r="A12" s="14" t="s">
        <v>31</v>
      </c>
      <c r="B12" s="9" t="s">
        <v>36</v>
      </c>
      <c r="C12" s="9" t="s">
        <v>57</v>
      </c>
      <c r="D12" s="51" t="s">
        <v>20</v>
      </c>
      <c r="E12" s="52"/>
    </row>
    <row r="13" spans="1:5" ht="37.5" customHeight="1" x14ac:dyDescent="0.25">
      <c r="A13" s="14" t="s">
        <v>69</v>
      </c>
      <c r="B13" s="15"/>
      <c r="C13" s="9">
        <v>30</v>
      </c>
      <c r="D13" s="51">
        <f>(B13*4100)/C13</f>
        <v>0</v>
      </c>
      <c r="E13" s="52"/>
    </row>
    <row r="14" spans="1:5" ht="37.5" customHeight="1" x14ac:dyDescent="0.25">
      <c r="A14" s="14" t="s">
        <v>70</v>
      </c>
      <c r="B14" s="15"/>
      <c r="C14" s="9">
        <v>30</v>
      </c>
      <c r="D14" s="51">
        <f>(B14*4100)/C14</f>
        <v>0</v>
      </c>
      <c r="E14" s="52"/>
    </row>
    <row r="16" spans="1:5" ht="31.5" customHeight="1" x14ac:dyDescent="0.25">
      <c r="A16" s="62" t="s">
        <v>78</v>
      </c>
      <c r="B16" s="62"/>
      <c r="C16" s="62"/>
      <c r="D16" s="62"/>
    </row>
    <row r="17" spans="1:7" ht="69.75" customHeight="1" x14ac:dyDescent="0.25">
      <c r="A17" s="1" t="s">
        <v>0</v>
      </c>
      <c r="B17" s="2" t="s">
        <v>6</v>
      </c>
      <c r="C17" s="2" t="s">
        <v>7</v>
      </c>
      <c r="D17" s="2" t="s">
        <v>20</v>
      </c>
      <c r="E17" s="57" t="s">
        <v>136</v>
      </c>
      <c r="F17" s="57"/>
      <c r="G17" s="57"/>
    </row>
    <row r="18" spans="1:7" ht="60" customHeight="1" x14ac:dyDescent="0.25">
      <c r="A18" s="25" t="s">
        <v>1</v>
      </c>
      <c r="B18" s="3" t="s">
        <v>8</v>
      </c>
      <c r="C18" s="24" t="s">
        <v>19</v>
      </c>
      <c r="D18" s="11"/>
      <c r="E18" s="61" t="s">
        <v>133</v>
      </c>
      <c r="F18" s="61"/>
      <c r="G18" s="61"/>
    </row>
    <row r="19" spans="1:7" ht="64.5" customHeight="1" x14ac:dyDescent="0.25">
      <c r="A19" s="25" t="s">
        <v>4</v>
      </c>
      <c r="B19" s="3" t="s">
        <v>13</v>
      </c>
      <c r="C19" s="3" t="s">
        <v>14</v>
      </c>
      <c r="D19" s="11"/>
      <c r="E19" s="61" t="s">
        <v>134</v>
      </c>
      <c r="F19" s="61"/>
      <c r="G19" s="61"/>
    </row>
    <row r="20" spans="1:7" ht="45" customHeight="1" x14ac:dyDescent="0.25">
      <c r="A20" s="25" t="s">
        <v>5</v>
      </c>
      <c r="B20" s="3" t="s">
        <v>15</v>
      </c>
      <c r="C20" s="3" t="s">
        <v>17</v>
      </c>
      <c r="D20" s="11"/>
      <c r="E20" s="61" t="s">
        <v>135</v>
      </c>
      <c r="F20" s="61"/>
      <c r="G20" s="61"/>
    </row>
    <row r="22" spans="1:7" ht="34.5" customHeight="1" x14ac:dyDescent="0.25">
      <c r="A22" s="62" t="s">
        <v>78</v>
      </c>
      <c r="B22" s="62"/>
      <c r="C22" s="62"/>
      <c r="D22" s="62"/>
    </row>
    <row r="23" spans="1:7" ht="36.75" customHeight="1" x14ac:dyDescent="0.25">
      <c r="A23" s="1" t="s">
        <v>0</v>
      </c>
      <c r="B23" s="2" t="s">
        <v>6</v>
      </c>
      <c r="C23" s="2" t="s">
        <v>7</v>
      </c>
      <c r="D23" s="2" t="s">
        <v>20</v>
      </c>
      <c r="E23" s="57" t="s">
        <v>132</v>
      </c>
      <c r="F23" s="57"/>
      <c r="G23" s="57"/>
    </row>
    <row r="24" spans="1:7" ht="60" customHeight="1" x14ac:dyDescent="0.25">
      <c r="A24" s="25" t="s">
        <v>1</v>
      </c>
      <c r="B24" s="3" t="s">
        <v>8</v>
      </c>
      <c r="C24" s="24" t="s">
        <v>19</v>
      </c>
      <c r="D24" s="11"/>
      <c r="E24" s="61" t="s">
        <v>137</v>
      </c>
      <c r="F24" s="61"/>
      <c r="G24" s="61"/>
    </row>
    <row r="25" spans="1:7" ht="60.75" customHeight="1" x14ac:dyDescent="0.25">
      <c r="A25" s="25" t="s">
        <v>4</v>
      </c>
      <c r="B25" s="3" t="s">
        <v>13</v>
      </c>
      <c r="C25" s="3" t="s">
        <v>14</v>
      </c>
      <c r="D25" s="15"/>
      <c r="E25" s="61" t="s">
        <v>130</v>
      </c>
      <c r="F25" s="61"/>
      <c r="G25" s="61"/>
    </row>
    <row r="26" spans="1:7" ht="45" customHeight="1" x14ac:dyDescent="0.25">
      <c r="A26" s="25" t="s">
        <v>5</v>
      </c>
      <c r="B26" s="3" t="s">
        <v>15</v>
      </c>
      <c r="C26" s="3" t="s">
        <v>17</v>
      </c>
      <c r="D26" s="11"/>
      <c r="E26" s="61" t="s">
        <v>131</v>
      </c>
      <c r="F26" s="61"/>
      <c r="G26" s="61"/>
    </row>
  </sheetData>
  <mergeCells count="18">
    <mergeCell ref="E20:G20"/>
    <mergeCell ref="E23:G23"/>
    <mergeCell ref="E24:G24"/>
    <mergeCell ref="E25:G25"/>
    <mergeCell ref="E26:G26"/>
    <mergeCell ref="A3:B3"/>
    <mergeCell ref="C3:E3"/>
    <mergeCell ref="D4:E4"/>
    <mergeCell ref="A5:E5"/>
    <mergeCell ref="A11:E11"/>
    <mergeCell ref="A22:D22"/>
    <mergeCell ref="D12:E12"/>
    <mergeCell ref="D13:E13"/>
    <mergeCell ref="D14:E14"/>
    <mergeCell ref="A16:D16"/>
    <mergeCell ref="E17:G17"/>
    <mergeCell ref="E18:G18"/>
    <mergeCell ref="E19:G19"/>
  </mergeCells>
  <pageMargins left="0.7" right="0.7" top="0.75" bottom="0.75" header="0.3" footer="0.3"/>
  <pageSetup paperSize="9" scale="7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7C55994570D541B0145AF6EDDCCA0E" ma:contentTypeVersion="8" ma:contentTypeDescription="Create a new document." ma:contentTypeScope="" ma:versionID="471efdeb7e2df59ace70211cb9ae50ad">
  <xsd:schema xmlns:xsd="http://www.w3.org/2001/XMLSchema" xmlns:xs="http://www.w3.org/2001/XMLSchema" xmlns:p="http://schemas.microsoft.com/office/2006/metadata/properties" xmlns:ns3="0384e363-e839-4199-b06f-af48f5cefa0b" xmlns:ns4="28d52c1c-c629-4812-a9cb-a05f2a590e37" targetNamespace="http://schemas.microsoft.com/office/2006/metadata/properties" ma:root="true" ma:fieldsID="70590bbfbe13a3f36d1dc257cab99b2b" ns3:_="" ns4:_="">
    <xsd:import namespace="0384e363-e839-4199-b06f-af48f5cefa0b"/>
    <xsd:import namespace="28d52c1c-c629-4812-a9cb-a05f2a590e37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Tag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384e363-e839-4199-b06f-af48f5cefa0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d52c1c-c629-4812-a9cb-a05f2a590e3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2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76DD382-5218-4D54-9780-237A89B0426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384e363-e839-4199-b06f-af48f5cefa0b"/>
    <ds:schemaRef ds:uri="28d52c1c-c629-4812-a9cb-a05f2a590e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8EED74-2C03-4BA1-A35F-258AB224F8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F9BAE2-8C0C-402F-AEAB-9D861910AB43}">
  <ds:schemaRefs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purl.org/dc/elements/1.1/"/>
    <ds:schemaRef ds:uri="http://schemas.microsoft.com/office/infopath/2007/PartnerControls"/>
    <ds:schemaRef ds:uri="28d52c1c-c629-4812-a9cb-a05f2a590e37"/>
    <ds:schemaRef ds:uri="0384e363-e839-4199-b06f-af48f5cefa0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5</vt:i4>
      </vt:variant>
      <vt:variant>
        <vt:lpstr>Pomenované rozsahy</vt:lpstr>
      </vt:variant>
      <vt:variant>
        <vt:i4>5</vt:i4>
      </vt:variant>
    </vt:vector>
  </HeadingPairs>
  <TitlesOfParts>
    <vt:vector size="10" baseType="lpstr">
      <vt:lpstr>Svietidlo "L1-4K"</vt:lpstr>
      <vt:lpstr>Svietidlo "L(1-2-3)-3K"</vt:lpstr>
      <vt:lpstr>Svietidlo "L2C-3K"</vt:lpstr>
      <vt:lpstr>Svietidlo "LP(R-L)-4K"</vt:lpstr>
      <vt:lpstr>Svietidlo "LP(R-L)-2,2K"</vt:lpstr>
      <vt:lpstr>'Svietidlo "L(1-2-3)-3K"'!Oblasť_tlače</vt:lpstr>
      <vt:lpstr>'Svietidlo "L1-4K"'!Oblasť_tlače</vt:lpstr>
      <vt:lpstr>'Svietidlo "L2C-3K"'!Oblasť_tlače</vt:lpstr>
      <vt:lpstr>'Svietidlo "LP(R-L)-2,2K"'!Oblasť_tlače</vt:lpstr>
      <vt:lpstr>'Svietidlo "LP(R-L)-4K"'!Oblasť_tlače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2021-10-27T07:56:28Z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0x010100C47C55994570D541B0145AF6EDDCCA0E</vt:lpwstr>
  </property>
</Properties>
</file>