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1.70\invest\2021 VEREJNE OBSTARAVANIE\VÝZVA 044_2021 Stavebné a udržiavacie práce pasáže pred budovou Zdravotného strediska Ťahanovce - I. etapa\"/>
    </mc:Choice>
  </mc:AlternateContent>
  <xr:revisionPtr revIDLastSave="0" documentId="13_ncr:1_{3B8E0CAB-BEFD-416E-9796-009173E53EDD}" xr6:coauthVersionLast="47" xr6:coauthVersionMax="47" xr10:uidLastSave="{00000000-0000-0000-0000-000000000000}"/>
  <bookViews>
    <workbookView xWindow="-120" yWindow="-120" windowWidth="29040" windowHeight="17640" tabRatio="500" activeTab="4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  <sheet name="Legenda" sheetId="8" r:id="rId5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4">Legenda!$A$1:$D$65</definedName>
    <definedName name="_xlnm.Print_Area" localSheetId="0">Prehlad!$A:$AH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F30" i="5"/>
  <c r="E30" i="5"/>
  <c r="D30" i="5"/>
  <c r="C30" i="5"/>
  <c r="B30" i="5"/>
  <c r="E129" i="3"/>
  <c r="F27" i="5"/>
  <c r="E27" i="5"/>
  <c r="D27" i="5"/>
  <c r="C27" i="5"/>
  <c r="B27" i="5"/>
  <c r="E127" i="3"/>
  <c r="F26" i="5"/>
  <c r="E26" i="5"/>
  <c r="D26" i="5"/>
  <c r="C26" i="5"/>
  <c r="B26" i="5"/>
  <c r="W125" i="3"/>
  <c r="G26" i="5" s="1"/>
  <c r="E125" i="3"/>
  <c r="E12" i="6"/>
  <c r="D12" i="6"/>
  <c r="F24" i="5"/>
  <c r="E24" i="5"/>
  <c r="D24" i="5"/>
  <c r="C24" i="5"/>
  <c r="B24" i="5"/>
  <c r="E120" i="3"/>
  <c r="G23" i="5"/>
  <c r="F23" i="5"/>
  <c r="E23" i="5"/>
  <c r="D23" i="5"/>
  <c r="C23" i="5"/>
  <c r="B23" i="5"/>
  <c r="W118" i="3"/>
  <c r="E118" i="3"/>
  <c r="G22" i="5"/>
  <c r="F22" i="5"/>
  <c r="E22" i="5"/>
  <c r="D22" i="5"/>
  <c r="C22" i="5"/>
  <c r="B22" i="5"/>
  <c r="W111" i="3"/>
  <c r="E111" i="3"/>
  <c r="G21" i="5"/>
  <c r="F21" i="5"/>
  <c r="E21" i="5"/>
  <c r="D21" i="5"/>
  <c r="C21" i="5"/>
  <c r="B21" i="5"/>
  <c r="W104" i="3"/>
  <c r="E104" i="3"/>
  <c r="G20" i="5"/>
  <c r="F20" i="5"/>
  <c r="E20" i="5"/>
  <c r="D20" i="5"/>
  <c r="C20" i="5"/>
  <c r="B20" i="5"/>
  <c r="W97" i="3"/>
  <c r="W120" i="3" s="1"/>
  <c r="G24" i="5" s="1"/>
  <c r="E97" i="3"/>
  <c r="E11" i="6"/>
  <c r="D11" i="6"/>
  <c r="M11" i="6" s="1"/>
  <c r="F18" i="5"/>
  <c r="E18" i="5"/>
  <c r="D18" i="5"/>
  <c r="C18" i="5"/>
  <c r="B18" i="5"/>
  <c r="E82" i="3"/>
  <c r="F17" i="5"/>
  <c r="E17" i="5"/>
  <c r="D17" i="5"/>
  <c r="C17" i="5"/>
  <c r="B17" i="5"/>
  <c r="W80" i="3"/>
  <c r="G17" i="5" s="1"/>
  <c r="E80" i="3"/>
  <c r="F16" i="5"/>
  <c r="E16" i="5"/>
  <c r="D16" i="5"/>
  <c r="C16" i="5"/>
  <c r="B16" i="5"/>
  <c r="W59" i="3"/>
  <c r="G16" i="5" s="1"/>
  <c r="E59" i="3"/>
  <c r="F15" i="5"/>
  <c r="E15" i="5"/>
  <c r="D15" i="5"/>
  <c r="C15" i="5"/>
  <c r="B15" i="5"/>
  <c r="W47" i="3"/>
  <c r="G15" i="5" s="1"/>
  <c r="E47" i="3"/>
  <c r="F14" i="5"/>
  <c r="E14" i="5"/>
  <c r="D14" i="5"/>
  <c r="C14" i="5"/>
  <c r="B14" i="5"/>
  <c r="W42" i="3"/>
  <c r="G14" i="5" s="1"/>
  <c r="E42" i="3"/>
  <c r="F13" i="5"/>
  <c r="E13" i="5"/>
  <c r="D13" i="5"/>
  <c r="C13" i="5"/>
  <c r="B13" i="5"/>
  <c r="W30" i="3"/>
  <c r="G13" i="5" s="1"/>
  <c r="E30" i="3"/>
  <c r="F12" i="5"/>
  <c r="E12" i="5"/>
  <c r="D12" i="5"/>
  <c r="C12" i="5"/>
  <c r="B12" i="5"/>
  <c r="W24" i="3"/>
  <c r="G12" i="5" s="1"/>
  <c r="E24" i="3"/>
  <c r="M21" i="6"/>
  <c r="I15" i="6"/>
  <c r="F14" i="6"/>
  <c r="F13" i="6"/>
  <c r="M9" i="6"/>
  <c r="I9" i="6"/>
  <c r="F9" i="6"/>
  <c r="M8" i="6"/>
  <c r="I8" i="6"/>
  <c r="F8" i="6"/>
  <c r="H1" i="6"/>
  <c r="B8" i="5"/>
  <c r="D8" i="3"/>
  <c r="W82" i="3" l="1"/>
  <c r="W127" i="3"/>
  <c r="G27" i="5" s="1"/>
  <c r="E15" i="6"/>
  <c r="M13" i="6"/>
  <c r="F12" i="6"/>
  <c r="M12" i="6"/>
  <c r="F11" i="6"/>
  <c r="D15" i="6"/>
  <c r="M14" i="6"/>
  <c r="F15" i="6" l="1"/>
  <c r="G18" i="5"/>
  <c r="W129" i="3"/>
  <c r="G30" i="5" s="1"/>
  <c r="M15" i="6"/>
  <c r="M23" i="6" s="1"/>
  <c r="L24" i="6" s="1"/>
  <c r="M24" i="6" s="1"/>
  <c r="M26" i="6" l="1"/>
</calcChain>
</file>

<file path=xl/sharedStrings.xml><?xml version="1.0" encoding="utf-8"?>
<sst xmlns="http://schemas.openxmlformats.org/spreadsheetml/2006/main" count="1008" uniqueCount="453">
  <si>
    <t>a</t>
  </si>
  <si>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</si>
  <si>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</si>
  <si>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</si>
  <si>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</si>
  <si>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</si>
  <si>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</si>
  <si>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</si>
  <si>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</si>
  <si>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</si>
  <si>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</si>
  <si>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</si>
  <si>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</si>
  <si>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</si>
  <si>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</si>
  <si>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</si>
  <si>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</si>
  <si>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</si>
  <si>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</si>
  <si>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</si>
  <si>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</si>
  <si>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</si>
  <si>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</si>
  <si>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</si>
  <si>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</si>
  <si>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</si>
  <si>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</si>
  <si>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</si>
  <si>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</si>
  <si>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</si>
  <si>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</si>
  <si>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</si>
  <si>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</si>
  <si>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</si>
  <si>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</si>
  <si>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</si>
  <si>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</si>
  <si>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</si>
  <si>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</si>
  <si>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</si>
  <si>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</si>
  <si>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</si>
  <si>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</si>
  <si>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</si>
  <si>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</si>
  <si>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</si>
  <si>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</si>
  <si>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</si>
  <si>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</si>
  <si>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</si>
  <si>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</si>
  <si>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</si>
  <si>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</si>
  <si>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</si>
  <si>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</si>
  <si>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</si>
  <si>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</si>
  <si>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</si>
  <si>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</si>
  <si>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</si>
  <si>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</si>
  <si>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</si>
  <si>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</si>
  <si>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</si>
  <si>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</si>
  <si>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</si>
  <si>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</si>
  <si>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</si>
  <si>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</si>
  <si>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</si>
  <si>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</si>
  <si>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</si>
  <si>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</si>
  <si>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</si>
  <si>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</si>
  <si>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</si>
  <si>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</si>
  <si>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</si>
  <si>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</si>
  <si>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</si>
  <si>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</si>
  <si>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</si>
  <si>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</si>
  <si>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</si>
  <si>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</si>
  <si>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</si>
  <si>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</si>
  <si>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</si>
  <si>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</si>
  <si>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</si>
  <si>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</si>
  <si>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</si>
  <si>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</si>
  <si>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</si>
  <si>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</si>
  <si>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</si>
  <si>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</si>
  <si>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</si>
  <si>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</si>
  <si>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</si>
  <si>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</si>
  <si>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</si>
  <si>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</si>
  <si>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</si>
  <si>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</si>
  <si>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</si>
  <si>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</si>
  <si>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</si>
  <si>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</si>
  <si>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</si>
  <si>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</si>
  <si>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</si>
  <si>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</si>
  <si>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</si>
  <si>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</si>
  <si>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</si>
  <si>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</si>
  <si>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>Popis údajov v hárku „Prehlad“</t>
  </si>
  <si>
    <t>Rozsah údaja</t>
  </si>
  <si>
    <t>Požiadavky pre nahrávanie zákazky</t>
  </si>
  <si>
    <t xml:space="preserve">Povinnosť vyplnenia </t>
  </si>
  <si>
    <t>Poznámka</t>
  </si>
  <si>
    <t>V stĺpci A ( Por. číslo ):</t>
  </si>
  <si>
    <t>1 až 4 znaky ( len číslice )</t>
  </si>
  <si>
    <t>Povinný</t>
  </si>
  <si>
    <t>V stĺpci B ( Kód cenníka ):</t>
  </si>
  <si>
    <t>1 až 3 znaky ( len číslice a písmená )</t>
  </si>
  <si>
    <r>
      <rPr>
        <sz val="10"/>
        <color rgb="FF0000FF"/>
        <rFont val="Times New Roman CE"/>
        <charset val="238"/>
      </rPr>
      <t>000-699 okrem 270, HSV</t>
    </r>
    <r>
      <rPr>
        <sz val="10"/>
        <rFont val="Times New Roman CE"/>
        <charset val="238"/>
      </rPr>
      <t xml:space="preserve"> (TypKPP_HSV)</t>
    </r>
  </si>
  <si>
    <r>
      <rPr>
        <sz val="10"/>
        <color rgb="FF0000FF"/>
        <rFont val="Times New Roman CE"/>
        <charset val="238"/>
      </rPr>
      <t>700-799, PSV</t>
    </r>
    <r>
      <rPr>
        <sz val="10"/>
        <rFont val="Times New Roman CE"/>
        <charset val="238"/>
      </rPr>
      <t xml:space="preserve"> (TypKPP_PSV)</t>
    </r>
  </si>
  <si>
    <r>
      <rPr>
        <sz val="10"/>
        <color rgb="FF0000FF"/>
        <rFont val="Times New Roman CE"/>
        <charset val="238"/>
      </rPr>
      <t>900-999, 270, MCE</t>
    </r>
    <r>
      <rPr>
        <sz val="10"/>
        <rFont val="Times New Roman CE"/>
        <charset val="238"/>
      </rPr>
      <t xml:space="preserve"> (TypKPP_MCE)</t>
    </r>
  </si>
  <si>
    <r>
      <rPr>
        <sz val="10"/>
        <color rgb="FF0000FF"/>
        <rFont val="Times New Roman CE"/>
        <charset val="238"/>
      </rPr>
      <t>OST</t>
    </r>
    <r>
      <rPr>
        <sz val="10"/>
        <rFont val="Times New Roman CE"/>
        <charset val="238"/>
      </rPr>
      <t xml:space="preserve"> (TypKPP_Iné)</t>
    </r>
  </si>
  <si>
    <r>
      <rPr>
        <sz val="10"/>
        <color rgb="FF0000FF"/>
        <rFont val="Times New Roman CE"/>
        <charset val="238"/>
      </rPr>
      <t>800 alebo prázdne pole</t>
    </r>
    <r>
      <rPr>
        <sz val="10"/>
        <rFont val="Times New Roman CE"/>
        <charset val="238"/>
      </rPr>
      <t xml:space="preserve"> (TypKPP_Ostatné)</t>
    </r>
  </si>
  <si>
    <r>
      <rPr>
        <sz val="10"/>
        <color rgb="FF0000FF"/>
        <rFont val="Times New Roman CE"/>
        <charset val="238"/>
      </rPr>
      <t>MAT, M</t>
    </r>
    <r>
      <rPr>
        <sz val="10"/>
        <rFont val="Times New Roman CE"/>
        <charset val="238"/>
      </rPr>
      <t xml:space="preserve"> (Materiál-dodávka)</t>
    </r>
  </si>
  <si>
    <r>
      <rPr>
        <sz val="10"/>
        <color rgb="FF0000FF"/>
        <rFont val="Times New Roman CE"/>
        <charset val="238"/>
      </rPr>
      <t>iné ako vymenované vyššie</t>
    </r>
    <r>
      <rPr>
        <sz val="10"/>
        <rFont val="Times New Roman CE"/>
        <charset val="238"/>
      </rPr>
      <t xml:space="preserve"> (TypKPP_HSV)</t>
    </r>
  </si>
  <si>
    <t>V stĺpci C ( Kód položky ):</t>
  </si>
  <si>
    <t>1 až 12 znakov ( len číslice a písmená )</t>
  </si>
  <si>
    <t>V stĺpci D ( Popis položky, stavebného dielu, remesla ):</t>
  </si>
  <si>
    <t>1 až 120 znakov</t>
  </si>
  <si>
    <t>V stĺpci E ( Množstvo ):</t>
  </si>
  <si>
    <t>1 až 15 znakov ( len číslice )</t>
  </si>
  <si>
    <t>11 celých a 3 des. miesta, aspoň 0</t>
  </si>
  <si>
    <t>V stĺpci F ( Merná jednotka ):</t>
  </si>
  <si>
    <t>1 až 6 znakov ( len číslice a písmená )</t>
  </si>
  <si>
    <t>V stĺpci G ( Jednotková cena ):</t>
  </si>
  <si>
    <t>12 celých a 2 desatinné miesta, aspoň 0</t>
  </si>
  <si>
    <t>V stĺpci H ( Konštrukcie ):</t>
  </si>
  <si>
    <t>Nepovinný</t>
  </si>
  <si>
    <t>nespracováva sa</t>
  </si>
  <si>
    <t>V stĺpci I ( Špecifikovaný materiál ):</t>
  </si>
  <si>
    <t>V stĺpci J ( Spolu ):</t>
  </si>
  <si>
    <t>V stĺpci K ( Hmotnosť v T - jednotková ):</t>
  </si>
  <si>
    <t>1 až 10 znakov ( len číslice )</t>
  </si>
  <si>
    <t>3 celé a 5 des. miest</t>
  </si>
  <si>
    <t>V stĺpci L ( Hmotnosť v T - Spolu ):</t>
  </si>
  <si>
    <t>V stĺpci M ( Suť v T - Jednotková ):</t>
  </si>
  <si>
    <t>1 až 7 znakov ( len číslice )</t>
  </si>
  <si>
    <t>3 celé a 3 des. miest</t>
  </si>
  <si>
    <t>V stĺpci N ( Suť v T - Spolu ):</t>
  </si>
  <si>
    <t>V stĺpci O ( DPH % ):</t>
  </si>
  <si>
    <t>V stĺpci P ( Pozícia ):</t>
  </si>
  <si>
    <t>1 až 20 znakov ( len číslice a písmená )</t>
  </si>
  <si>
    <t>V stĺpci Q ( Množstvo rozpočtované ):</t>
  </si>
  <si>
    <t>V stĺpci R ( Množstvo od začiatku ):</t>
  </si>
  <si>
    <t>V stĺpci S ( Množstvo zostatok ):</t>
  </si>
  <si>
    <t>V stĺpci T ( Vyňatý z režimu stavba - materiál ):</t>
  </si>
  <si>
    <t>V stĺpci U ( Vysoká sadzba DPH ):</t>
  </si>
  <si>
    <t>V stĺpci V ( Typ položky ):</t>
  </si>
  <si>
    <t>1 znak ( len písmená )</t>
  </si>
  <si>
    <t>doporučuje sa vyplniť:</t>
  </si>
  <si>
    <t>E-HSV, I-PSV, M-MCE, P-iné, U-ostatné</t>
  </si>
  <si>
    <t>D-materiál (dodávka)</t>
  </si>
  <si>
    <t>a- riadok VV, b-riadok poznámky</t>
  </si>
  <si>
    <t>V stĺpci W ( Nh ):</t>
  </si>
  <si>
    <t>V stĺpci X ( Kód položky pre tlač  ):</t>
  </si>
  <si>
    <t>ak je prázdny, naplní sa kód položky</t>
  </si>
  <si>
    <t>V stĺpci Y ( Kód položky ):</t>
  </si>
  <si>
    <t>V stĺpci Z ( Klasifikácia produkcie ):</t>
  </si>
  <si>
    <t>1 až 8 znakov ( len číslice a písmená )</t>
  </si>
  <si>
    <t>V stĺpci AA ( Katalógové číslo ):</t>
  </si>
  <si>
    <t>V stĺpci AB ( Typ ceny ):</t>
  </si>
  <si>
    <t>1 znak ( len číslo a písmeno )</t>
  </si>
  <si>
    <t>viď Nápoveda - Typy cien a ďalšie údaje v programe ODIS</t>
  </si>
  <si>
    <t xml:space="preserve">Spracoval:                                         </t>
  </si>
  <si>
    <t xml:space="preserve">JKSO : </t>
  </si>
  <si>
    <t>Stavba : Oprava prievlakov prístrešku pred zdravotným strediskom - Košice sídl. Ťahanovce - havária</t>
  </si>
  <si>
    <t>Objekt : havária</t>
  </si>
  <si>
    <t xml:space="preserve"> Stavba : Oprava prievlakov prístrešku pred zdravotným strediskom - Košice sídl. Ťahanovce - havária</t>
  </si>
  <si>
    <t xml:space="preserve"> Objekt : havária</t>
  </si>
  <si>
    <t>JKSO :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</si>
  <si>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</si>
  <si>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</si>
  <si>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</si>
  <si>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</si>
  <si>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</si>
  <si>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</si>
  <si>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</si>
  <si>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</si>
  <si>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</si>
  <si>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</si>
  <si>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</si>
  <si>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</si>
  <si>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</si>
  <si>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</si>
  <si>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</si>
  <si>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</si>
  <si>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</si>
  <si>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</si>
  <si>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113107131</t>
  </si>
  <si>
    <t>Odstránenie podkladov alebo krytov z betónu prost. hr. do 150 mm, do 200 m2</t>
  </si>
  <si>
    <t>m2</t>
  </si>
  <si>
    <t xml:space="preserve">                    </t>
  </si>
  <si>
    <t>11310-7131</t>
  </si>
  <si>
    <t>45.11.11</t>
  </si>
  <si>
    <t>EK</t>
  </si>
  <si>
    <t>S</t>
  </si>
  <si>
    <t>113107144</t>
  </si>
  <si>
    <t>Odstránenie podkladov alebo krytov živičných hr. 150-200 mm, do 200 m2</t>
  </si>
  <si>
    <t>11310-7144</t>
  </si>
  <si>
    <t>1,5*1,5*2 =   4,500</t>
  </si>
  <si>
    <t>272</t>
  </si>
  <si>
    <t>133201109</t>
  </si>
  <si>
    <t>Príplatok za lepivosť horniny tr.3</t>
  </si>
  <si>
    <t>m3</t>
  </si>
  <si>
    <t>13320-1109</t>
  </si>
  <si>
    <t>45.11.21</t>
  </si>
  <si>
    <t>001</t>
  </si>
  <si>
    <t>133202120</t>
  </si>
  <si>
    <t>Hĺbenie šachiet v horn. tr.3 ručné do 1,00 m2 pôdorys. plochy</t>
  </si>
  <si>
    <t>13320-2120</t>
  </si>
  <si>
    <t>1*1*0,8*2 =   1,600</t>
  </si>
  <si>
    <t>162201201</t>
  </si>
  <si>
    <t>Nosenie výkopu vodorov. do 10 m v horn. tr. 1-4</t>
  </si>
  <si>
    <t>16220-1201</t>
  </si>
  <si>
    <t>45.11.24</t>
  </si>
  <si>
    <t>162701105</t>
  </si>
  <si>
    <t>Vodorovné premiestnenie výkopu do 10000 m horn. tr. 1-4</t>
  </si>
  <si>
    <t>16270-1105</t>
  </si>
  <si>
    <t>167101101</t>
  </si>
  <si>
    <t>Nakladanie výkopku do 100 m3 v horn. tr. 1-4</t>
  </si>
  <si>
    <t>16710-1101</t>
  </si>
  <si>
    <t>17120120100</t>
  </si>
  <si>
    <t>Uloženie sypaniny na skládku poplatok</t>
  </si>
  <si>
    <t>17120-120100</t>
  </si>
  <si>
    <t xml:space="preserve">1 - ZEMNE PRÁCE  spolu: </t>
  </si>
  <si>
    <t>2 - ZÁKLADY</t>
  </si>
  <si>
    <t>002</t>
  </si>
  <si>
    <t>216903111</t>
  </si>
  <si>
    <t>Otrieskanie stien a rubu klenieb pieskom</t>
  </si>
  <si>
    <t>21690-3111</t>
  </si>
  <si>
    <t>45.25.21</t>
  </si>
  <si>
    <t>216904391</t>
  </si>
  <si>
    <t>Príplatok za ručné dočistenie oceľ. kefou</t>
  </si>
  <si>
    <t>21690-4391</t>
  </si>
  <si>
    <t>011</t>
  </si>
  <si>
    <t>275313612</t>
  </si>
  <si>
    <t>Základové pätky z betónu prostého tr. C20/25</t>
  </si>
  <si>
    <t>27531-3612</t>
  </si>
  <si>
    <t xml:space="preserve">  .  .  </t>
  </si>
  <si>
    <t xml:space="preserve">2 - ZÁKLADY  spolu: </t>
  </si>
  <si>
    <t>3 - ZVISLÉ A KOMPLETNÉ KONŠTRUKCIE</t>
  </si>
  <si>
    <t>311272203</t>
  </si>
  <si>
    <t>Murivo nosné z betónových tvárnic PREMAC DT30 hr. 300mm s výplňou C16/20</t>
  </si>
  <si>
    <t>31127-2203</t>
  </si>
  <si>
    <t>45.25.50</t>
  </si>
  <si>
    <t>0,3*0,3*3*2 =   0,540</t>
  </si>
  <si>
    <t>330321510</t>
  </si>
  <si>
    <t>Stĺpy a piliere zo železobetónu tr. C25/30</t>
  </si>
  <si>
    <t>33032-1510</t>
  </si>
  <si>
    <t>45.25.32</t>
  </si>
  <si>
    <t>(0,43*0,43-0,3*0,3)*3*2 =   0,569</t>
  </si>
  <si>
    <t>331351101</t>
  </si>
  <si>
    <t>Debnenie stĺpov prierezu 4-uholníka v. do 4 m zhotovenie</t>
  </si>
  <si>
    <t>33135-1101</t>
  </si>
  <si>
    <t>1,8*3*2 =   10,800</t>
  </si>
  <si>
    <t>331351102</t>
  </si>
  <si>
    <t>Debnenie stĺpov prierezu 4-uholníka v. do 4 m odstránenie</t>
  </si>
  <si>
    <t>33135-1102</t>
  </si>
  <si>
    <t>331351108</t>
  </si>
  <si>
    <t>Prípl. za vzopretie debnenia stĺpov do 6 m</t>
  </si>
  <si>
    <t>33135-1108</t>
  </si>
  <si>
    <t>331361821</t>
  </si>
  <si>
    <t>Výstuž stĺpov hranatých BSt 500 (10505)</t>
  </si>
  <si>
    <t>t</t>
  </si>
  <si>
    <t>33136-1821</t>
  </si>
  <si>
    <t xml:space="preserve">3 - ZVISLÉ A KOMPLETNÉ KONŠTRUKCIE  spolu: </t>
  </si>
  <si>
    <t>5 - KOMUNIKÁCIE</t>
  </si>
  <si>
    <t>566904515</t>
  </si>
  <si>
    <t>Vyspravenie podkladov po prekopoch živičnými zmesami hr. 15 cm</t>
  </si>
  <si>
    <t>56690-4515</t>
  </si>
  <si>
    <t>45.21.42</t>
  </si>
  <si>
    <t>566905122</t>
  </si>
  <si>
    <t>Vysprav. podkl. po prekopoch podkladným betónom hr. 15 cm</t>
  </si>
  <si>
    <t>56690-5122</t>
  </si>
  <si>
    <t xml:space="preserve">5 - KOMUNIKÁCIE  spolu: </t>
  </si>
  <si>
    <t>6 - ÚPRAVY POVRCHOV, PODLAHY, VÝPLNE</t>
  </si>
  <si>
    <t>014</t>
  </si>
  <si>
    <t>622422421</t>
  </si>
  <si>
    <t>Oprava omietok vápenných a vápennocem. st. člen. 1-2 štukových 30-40%</t>
  </si>
  <si>
    <t>62242-2421</t>
  </si>
  <si>
    <t>45.41.10</t>
  </si>
  <si>
    <t>622464142</t>
  </si>
  <si>
    <t>Omietka vonk. stien tenkovrstv. silikónová roztieraná jemnozrná</t>
  </si>
  <si>
    <t>62246-4142</t>
  </si>
  <si>
    <t>6,45*9,3+9,3*2*(1,05+0,25) =   84,165</t>
  </si>
  <si>
    <t>622481118</t>
  </si>
  <si>
    <t>Potiahnutie vonk. stien sklovláknitým pletivom vtlačeným do tmelu</t>
  </si>
  <si>
    <t>62248-1118</t>
  </si>
  <si>
    <t>211</t>
  </si>
  <si>
    <t>627471121</t>
  </si>
  <si>
    <t>Reprofilácia stien a podhľadov sanačnými maltami 2 vrstvy hr. 30 mm</t>
  </si>
  <si>
    <t>62747-1121</t>
  </si>
  <si>
    <t>45.21.21</t>
  </si>
  <si>
    <t>627474111</t>
  </si>
  <si>
    <t>Ochrana výstuže stien a podhľadu zo sanačných mált 1 vrstva hr. 1 mm</t>
  </si>
  <si>
    <t>62747-4111</t>
  </si>
  <si>
    <t>631342122</t>
  </si>
  <si>
    <t>Mazanina hr. do 12 cm z betónu ľahč. tepel-izol. polystyr. obj. hmot. 500 kg/m3</t>
  </si>
  <si>
    <t>63134-2122</t>
  </si>
  <si>
    <t>0,14*2*6,05 =   1,694</t>
  </si>
  <si>
    <t>*predpokladaná skladba pod povlakovou krytinou</t>
  </si>
  <si>
    <t xml:space="preserve">6 - ÚPRAVY POVRCHOV, PODLAHY, VÝPLNE  spolu: </t>
  </si>
  <si>
    <t>9 - OSTATNÉ KONŠTRUKCIE A PRÁCE</t>
  </si>
  <si>
    <t>003</t>
  </si>
  <si>
    <t>941955002</t>
  </si>
  <si>
    <t>Lešenie ľahké prac. pomocné výš. podlahy do 1,9 m</t>
  </si>
  <si>
    <t>94195-5002</t>
  </si>
  <si>
    <t>45.25.10</t>
  </si>
  <si>
    <t>9,3*8,45 =   78,585</t>
  </si>
  <si>
    <t>013</t>
  </si>
  <si>
    <t>965043431</t>
  </si>
  <si>
    <t>Búranie bet. podkladu s poterom hr. do 15 cm do 4 m2</t>
  </si>
  <si>
    <t>96504-3431</t>
  </si>
  <si>
    <t>14,2*0,15 =   2,130</t>
  </si>
  <si>
    <t>*v šírke 2m</t>
  </si>
  <si>
    <t>978015251</t>
  </si>
  <si>
    <t>Otlčenie vonk. omietok váp. vápenocem. zlož. I-IV do 40 %</t>
  </si>
  <si>
    <t>97801-5251</t>
  </si>
  <si>
    <t>978015291</t>
  </si>
  <si>
    <t>Otlčenie vonk. omietok váp. vápenocem. zlož. I-IV do 100 %</t>
  </si>
  <si>
    <t>97801-5291</t>
  </si>
  <si>
    <t>2*(1,03*2+0,4*2)*2 =   11,440</t>
  </si>
  <si>
    <t>*2 miesta</t>
  </si>
  <si>
    <t>979011111</t>
  </si>
  <si>
    <t>Zvislá doprava sute a vybúr. hmôt za prvé podlažie</t>
  </si>
  <si>
    <t>97901-1111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</si>
  <si>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</si>
  <si>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</si>
  <si>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</si>
  <si>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</si>
  <si>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</si>
  <si>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</si>
  <si>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10,797*15 =   161,955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</si>
  <si>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</si>
  <si>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</si>
  <si>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</si>
  <si>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</si>
  <si>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</si>
  <si>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</si>
  <si>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979118705</t>
  </si>
  <si>
    <t>Poplatok za ulož.a znešk.st.odp.na urč.sklád.-asfalt.lepenka "Z"-zvláštny odpad</t>
  </si>
  <si>
    <t>97911-8705</t>
  </si>
  <si>
    <t>979131409</t>
  </si>
  <si>
    <t>Poplatok za ulož.a znešk.staveb.sute na vymedzených skládkach "O"-ostatný odpad</t>
  </si>
  <si>
    <t>97913-1409</t>
  </si>
  <si>
    <t>979131410</t>
  </si>
  <si>
    <t>Poplatok za ulož.a znešk.stav.sute na urč.sklád. -z demol.vozoviek "O"-ost.odpad</t>
  </si>
  <si>
    <t>97913-1410</t>
  </si>
  <si>
    <t xml:space="preserve">9 - OSTATNÉ KONŠTRUKCIE A PRÁCE  spolu: </t>
  </si>
  <si>
    <t xml:space="preserve">PRÁCE A DODÁVKY HSV  spolu: </t>
  </si>
  <si>
    <t>PRÁCE A DODÁVKY PSV</t>
  </si>
  <si>
    <t>712 - Povlakové krytiny</t>
  </si>
  <si>
    <t>712</t>
  </si>
  <si>
    <t>712300833</t>
  </si>
  <si>
    <t>Odstránenie povl. krytiny striech do 10° 3-vrstvovej</t>
  </si>
  <si>
    <t>I</t>
  </si>
  <si>
    <t>71230-0833</t>
  </si>
  <si>
    <t>45.22.12</t>
  </si>
  <si>
    <t>IK</t>
  </si>
  <si>
    <t>2*(6,5+0,3*2) =   14,200</t>
  </si>
  <si>
    <t>712371801</t>
  </si>
  <si>
    <t>Zhotovenie povl. krytiny striech do 10° voľne termoplast</t>
  </si>
  <si>
    <t>71237-1801</t>
  </si>
  <si>
    <t>4*6,5+0,6*4*2 =   30,800</t>
  </si>
  <si>
    <t>MAT</t>
  </si>
  <si>
    <t>283220290</t>
  </si>
  <si>
    <t>Fólia HYDROIZOL FATRAFOL DR.803 hr. 2,0 š.1300mm</t>
  </si>
  <si>
    <t>25.21.30</t>
  </si>
  <si>
    <t>IZ</t>
  </si>
  <si>
    <t>30,8*1,12 =   34,496</t>
  </si>
  <si>
    <t>712391171</t>
  </si>
  <si>
    <t>Zhotovenie povl. krytiny striech do 10° na sucho z podkladnej textílie</t>
  </si>
  <si>
    <t>71239-1171</t>
  </si>
  <si>
    <t>693665120</t>
  </si>
  <si>
    <t>Geotextília polypropylénová TATRATEX PP 300g/m2</t>
  </si>
  <si>
    <t>17.20.10</t>
  </si>
  <si>
    <t>30,8*1,05 =   32,340</t>
  </si>
  <si>
    <t>562481170</t>
  </si>
  <si>
    <t>Vpusť strešná</t>
  </si>
  <si>
    <t>kus</t>
  </si>
  <si>
    <t>712985113</t>
  </si>
  <si>
    <t>Prvky k  fóliám - osadenie hotovej strešnej vpuste</t>
  </si>
  <si>
    <t>71298-5113</t>
  </si>
  <si>
    <t xml:space="preserve">712 - Povlakové krytiny  spolu: </t>
  </si>
  <si>
    <t>762 - Konštrukcie tesárske</t>
  </si>
  <si>
    <t>762</t>
  </si>
  <si>
    <t>762341210</t>
  </si>
  <si>
    <t>Montáž debnenia striech rovných z dosiek hrubých na zraz</t>
  </si>
  <si>
    <t>76234-1210</t>
  </si>
  <si>
    <t>45.22.11</t>
  </si>
  <si>
    <t>605101510</t>
  </si>
  <si>
    <t>Doska SM neopracovaná 1</t>
  </si>
  <si>
    <t>11.14.21</t>
  </si>
  <si>
    <t>12*0,025*1,1 =   0,330</t>
  </si>
  <si>
    <t>762341811</t>
  </si>
  <si>
    <t>Demontáž debnenia striech rovných, z dosiek hrubých</t>
  </si>
  <si>
    <t>76234-1811</t>
  </si>
  <si>
    <t xml:space="preserve">762 - Konštrukcie tesárske  spolu: </t>
  </si>
  <si>
    <t>764 - Konštrukcie klampiarske</t>
  </si>
  <si>
    <t>764</t>
  </si>
  <si>
    <t>764311201</t>
  </si>
  <si>
    <t>Klamp. PZ pl. zastrešenie hladké z tabúľ š. 1000 mm, do 30°</t>
  </si>
  <si>
    <t>76431-1201</t>
  </si>
  <si>
    <t>764311821</t>
  </si>
  <si>
    <t>Klamp. demont. zastrešenia na hl. krytine1000, do 30° do 25m2</t>
  </si>
  <si>
    <t>76431-1821</t>
  </si>
  <si>
    <t>1*6*2 =   12,000</t>
  </si>
  <si>
    <t>764731114</t>
  </si>
  <si>
    <t>Lakopl. oplechovanie múrov rš 400</t>
  </si>
  <si>
    <t>m</t>
  </si>
  <si>
    <t>76473-1114</t>
  </si>
  <si>
    <t>45.22.13</t>
  </si>
  <si>
    <t xml:space="preserve">764 - Konštrukcie klampiarske  spolu: </t>
  </si>
  <si>
    <t>781 - Obklady z obkladačiek a dosiek</t>
  </si>
  <si>
    <t>597771000</t>
  </si>
  <si>
    <t>Obkladačky fasádne  250x65</t>
  </si>
  <si>
    <t>26.30.10</t>
  </si>
  <si>
    <t>771</t>
  </si>
  <si>
    <t>781446351</t>
  </si>
  <si>
    <t>Montáž obkladov stien z obkladačiek hutných, keram. do tmelu 250x 65 mm+tmel</t>
  </si>
  <si>
    <t>78144-6351</t>
  </si>
  <si>
    <t xml:space="preserve">781 - Obklady z obkladačiek a dosiek  spolu: </t>
  </si>
  <si>
    <t xml:space="preserve">PRÁCE A DODÁVKY PSV  spolu: </t>
  </si>
  <si>
    <t>OSTATNÉ</t>
  </si>
  <si>
    <t>OST</t>
  </si>
  <si>
    <t>99999990510</t>
  </si>
  <si>
    <t>prítomosť statika pri základoch a sanácií prievlakov odhad cca 10 hod.</t>
  </si>
  <si>
    <t>ks</t>
  </si>
  <si>
    <t>U</t>
  </si>
  <si>
    <t>99999-990510</t>
  </si>
  <si>
    <t xml:space="preserve">OSTATNÉ  spolu: </t>
  </si>
  <si>
    <t>Za rozpočet celkom</t>
  </si>
  <si>
    <t>Figura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</si>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</sst>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\ %"/>
    <numFmt numFmtId="165" formatCode="#,##0&quot; Sk&quot;;[Red]\-#,##0&quot; Sk&quot;"/>
    <numFmt numFmtId="166" formatCode="#,##0.0"/>
    <numFmt numFmtId="167" formatCode="#,##0.0000"/>
    <numFmt numFmtId="168" formatCode="_-* #,##0&quot; Sk&quot;_-;\-* #,##0&quot; Sk&quot;_-;_-* &quot;- Sk&quot;_-;_-@_-"/>
    <numFmt numFmtId="169" formatCode="#,##0\ _S_k"/>
    <numFmt numFmtId="170" formatCode="#,##0&quot; Sk&quot;"/>
    <numFmt numFmtId="171" formatCode="#,##0.00000"/>
    <numFmt numFmtId="172" formatCode="#,##0.000"/>
    <numFmt numFmtId="173" formatCode="#,##0\ "/>
  </numFmts>
  <fonts count="24">
    <font>
      <sz val="10"/>
      <name val="Arial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sz val="10"/>
      <color rgb="FF0000FF"/>
      <name val="Times New Roman CE"/>
      <charset val="238"/>
    </font>
    <font>
      <b/>
      <sz val="10"/>
      <name val="Times New Roman CE"/>
      <charset val="238"/>
    </font>
    <font>
      <sz val="10"/>
      <color rgb="FF000000"/>
      <name val="Times New Roman"/>
      <charset val="238"/>
    </font>
    <font>
      <sz val="12"/>
      <name val="Times New Roman CE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sz val="11"/>
      <color rgb="FF000000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A0E0E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A6CAF0"/>
        <bgColor rgb="FFA0E0E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6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15" fillId="0" borderId="0"/>
    <xf numFmtId="0" fontId="21" fillId="0" borderId="0" applyBorder="0">
      <alignment vertical="center"/>
    </xf>
    <xf numFmtId="0" fontId="14" fillId="6" borderId="0" applyBorder="0" applyProtection="0"/>
    <xf numFmtId="168" fontId="21" fillId="0" borderId="0" applyBorder="0" applyProtection="0"/>
    <xf numFmtId="0" fontId="14" fillId="5" borderId="0" applyBorder="0" applyProtection="0"/>
    <xf numFmtId="0" fontId="14" fillId="5" borderId="0" applyBorder="0" applyProtection="0"/>
    <xf numFmtId="165" fontId="16" fillId="0" borderId="65"/>
    <xf numFmtId="0" fontId="14" fillId="8" borderId="0" applyBorder="0" applyProtection="0"/>
    <xf numFmtId="0" fontId="14" fillId="7" borderId="0" applyBorder="0" applyProtection="0"/>
    <xf numFmtId="0" fontId="21" fillId="0" borderId="65"/>
    <xf numFmtId="0" fontId="16" fillId="0" borderId="65">
      <alignment vertical="center"/>
    </xf>
    <xf numFmtId="0" fontId="14" fillId="2" borderId="0" applyBorder="0" applyProtection="0"/>
    <xf numFmtId="0" fontId="14" fillId="5" borderId="0" applyBorder="0" applyProtection="0"/>
    <xf numFmtId="0" fontId="14" fillId="6" borderId="0" applyBorder="0" applyProtection="0"/>
    <xf numFmtId="0" fontId="14" fillId="7" borderId="0" applyBorder="0" applyProtection="0"/>
    <xf numFmtId="0" fontId="14" fillId="9" borderId="0" applyBorder="0" applyProtection="0"/>
    <xf numFmtId="0" fontId="14" fillId="10" borderId="0" applyBorder="0" applyProtection="0"/>
    <xf numFmtId="0" fontId="14" fillId="6" borderId="0" applyBorder="0" applyProtection="0"/>
    <xf numFmtId="0" fontId="17" fillId="5" borderId="0" applyBorder="0" applyProtection="0"/>
    <xf numFmtId="0" fontId="17" fillId="11" borderId="0" applyBorder="0" applyProtection="0"/>
    <xf numFmtId="0" fontId="17" fillId="12" borderId="0" applyBorder="0" applyProtection="0"/>
    <xf numFmtId="0" fontId="17" fillId="10" borderId="0" applyBorder="0" applyProtection="0"/>
    <xf numFmtId="0" fontId="17" fillId="5" borderId="0" applyBorder="0" applyProtection="0"/>
    <xf numFmtId="0" fontId="17" fillId="7" borderId="0" applyBorder="0" applyProtection="0"/>
    <xf numFmtId="0" fontId="18" fillId="0" borderId="66" applyProtection="0"/>
    <xf numFmtId="0" fontId="15" fillId="0" borderId="0"/>
    <xf numFmtId="0" fontId="19" fillId="0" borderId="0" applyBorder="0" applyProtection="0"/>
    <xf numFmtId="0" fontId="16" fillId="0" borderId="0" applyBorder="0">
      <alignment vertical="center"/>
    </xf>
    <xf numFmtId="0" fontId="20" fillId="0" borderId="0" applyBorder="0" applyProtection="0"/>
    <xf numFmtId="0" fontId="16" fillId="0" borderId="33">
      <alignment vertical="center"/>
    </xf>
  </cellStyleXfs>
  <cellXfs count="19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vertical="top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/>
    <xf numFmtId="49" fontId="3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/>
    <xf numFmtId="49" fontId="2" fillId="0" borderId="8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6" fillId="3" borderId="9" xfId="0" applyNumberFormat="1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/>
    </xf>
    <xf numFmtId="49" fontId="2" fillId="0" borderId="11" xfId="0" applyNumberFormat="1" applyFont="1" applyBorder="1"/>
    <xf numFmtId="49" fontId="2" fillId="0" borderId="11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49" fontId="7" fillId="4" borderId="13" xfId="0" applyNumberFormat="1" applyFont="1" applyFill="1" applyBorder="1" applyAlignment="1">
      <alignment vertical="top"/>
    </xf>
    <xf numFmtId="49" fontId="7" fillId="4" borderId="0" xfId="0" applyNumberFormat="1" applyFont="1" applyFill="1" applyBorder="1" applyAlignment="1">
      <alignment vertical="top" wrapText="1"/>
    </xf>
    <xf numFmtId="49" fontId="7" fillId="4" borderId="14" xfId="0" applyNumberFormat="1" applyFont="1" applyFill="1" applyBorder="1" applyAlignment="1">
      <alignment vertical="top" wrapText="1"/>
    </xf>
    <xf numFmtId="0" fontId="8" fillId="0" borderId="0" xfId="1" applyFont="1"/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horizontal="right" vertical="center"/>
    </xf>
    <xf numFmtId="0" fontId="8" fillId="0" borderId="19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0" xfId="1" applyFont="1" applyBorder="1" applyAlignment="1">
      <alignment horizontal="right" vertical="center"/>
    </xf>
    <xf numFmtId="0" fontId="8" fillId="0" borderId="2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22" xfId="1" applyFont="1" applyBorder="1" applyAlignment="1">
      <alignment horizontal="right" vertical="center"/>
    </xf>
    <xf numFmtId="49" fontId="8" fillId="0" borderId="18" xfId="1" applyNumberFormat="1" applyFont="1" applyBorder="1" applyAlignment="1">
      <alignment horizontal="right" vertical="center"/>
    </xf>
    <xf numFmtId="49" fontId="8" fillId="0" borderId="20" xfId="1" applyNumberFormat="1" applyFont="1" applyBorder="1" applyAlignment="1">
      <alignment horizontal="right" vertical="center"/>
    </xf>
    <xf numFmtId="49" fontId="8" fillId="0" borderId="22" xfId="1" applyNumberFormat="1" applyFont="1" applyBorder="1" applyAlignment="1">
      <alignment horizontal="right" vertical="center"/>
    </xf>
    <xf numFmtId="0" fontId="8" fillId="0" borderId="17" xfId="1" applyFont="1" applyBorder="1" applyAlignment="1">
      <alignment horizontal="right" vertical="center"/>
    </xf>
    <xf numFmtId="0" fontId="8" fillId="0" borderId="18" xfId="1" applyFont="1" applyBorder="1" applyAlignment="1">
      <alignment vertical="center"/>
    </xf>
    <xf numFmtId="169" fontId="8" fillId="0" borderId="18" xfId="1" applyNumberFormat="1" applyFont="1" applyBorder="1" applyAlignment="1">
      <alignment horizontal="left" vertical="center"/>
    </xf>
    <xf numFmtId="170" fontId="8" fillId="0" borderId="18" xfId="1" applyNumberFormat="1" applyFont="1" applyBorder="1" applyAlignment="1">
      <alignment horizontal="right" vertical="center"/>
    </xf>
    <xf numFmtId="3" fontId="8" fillId="0" borderId="23" xfId="1" applyNumberFormat="1" applyFont="1" applyBorder="1" applyAlignment="1">
      <alignment horizontal="right" vertical="center"/>
    </xf>
    <xf numFmtId="0" fontId="8" fillId="0" borderId="24" xfId="1" applyFont="1" applyBorder="1" applyAlignment="1">
      <alignment horizontal="right" vertical="center"/>
    </xf>
    <xf numFmtId="0" fontId="8" fillId="0" borderId="25" xfId="1" applyFont="1" applyBorder="1" applyAlignment="1">
      <alignment vertical="center"/>
    </xf>
    <xf numFmtId="169" fontId="8" fillId="0" borderId="25" xfId="1" applyNumberFormat="1" applyFont="1" applyBorder="1" applyAlignment="1">
      <alignment horizontal="left" vertical="center"/>
    </xf>
    <xf numFmtId="170" fontId="8" fillId="0" borderId="25" xfId="1" applyNumberFormat="1" applyFont="1" applyBorder="1" applyAlignment="1">
      <alignment horizontal="right" vertical="center"/>
    </xf>
    <xf numFmtId="3" fontId="8" fillId="0" borderId="26" xfId="1" applyNumberFormat="1" applyFont="1" applyBorder="1" applyAlignment="1">
      <alignment horizontal="right" vertical="center"/>
    </xf>
    <xf numFmtId="0" fontId="8" fillId="0" borderId="25" xfId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left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0" fontId="8" fillId="0" borderId="37" xfId="1" applyFont="1" applyBorder="1" applyAlignment="1">
      <alignment horizontal="center" vertical="center"/>
    </xf>
    <xf numFmtId="0" fontId="8" fillId="0" borderId="16" xfId="1" applyFont="1" applyBorder="1" applyAlignment="1">
      <alignment horizontal="right" vertical="center"/>
    </xf>
    <xf numFmtId="0" fontId="8" fillId="0" borderId="39" xfId="1" applyFont="1" applyBorder="1" applyAlignment="1">
      <alignment horizontal="center" vertical="center"/>
    </xf>
    <xf numFmtId="0" fontId="8" fillId="0" borderId="41" xfId="1" applyFont="1" applyBorder="1" applyAlignment="1">
      <alignment horizontal="left" vertical="center"/>
    </xf>
    <xf numFmtId="0" fontId="8" fillId="0" borderId="42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41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44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45" xfId="1" applyFont="1" applyBorder="1" applyAlignment="1">
      <alignment horizontal="left" vertical="center"/>
    </xf>
    <xf numFmtId="0" fontId="8" fillId="0" borderId="46" xfId="1" applyFont="1" applyBorder="1" applyAlignment="1">
      <alignment horizontal="left" vertical="center"/>
    </xf>
    <xf numFmtId="0" fontId="8" fillId="0" borderId="47" xfId="1" applyFont="1" applyBorder="1" applyAlignment="1">
      <alignment horizontal="left" vertical="center"/>
    </xf>
    <xf numFmtId="3" fontId="8" fillId="0" borderId="45" xfId="1" applyNumberFormat="1" applyFont="1" applyBorder="1" applyAlignment="1">
      <alignment vertical="center"/>
    </xf>
    <xf numFmtId="3" fontId="8" fillId="0" borderId="48" xfId="1" applyNumberFormat="1" applyFont="1" applyBorder="1" applyAlignment="1">
      <alignment vertical="center"/>
    </xf>
    <xf numFmtId="0" fontId="8" fillId="0" borderId="49" xfId="1" applyFont="1" applyBorder="1" applyAlignment="1">
      <alignment horizontal="left" vertical="center"/>
    </xf>
    <xf numFmtId="164" fontId="8" fillId="0" borderId="50" xfId="1" applyNumberFormat="1" applyFont="1" applyBorder="1" applyAlignment="1">
      <alignment horizontal="right" vertical="center"/>
    </xf>
    <xf numFmtId="0" fontId="8" fillId="0" borderId="52" xfId="1" applyFont="1" applyBorder="1" applyAlignment="1">
      <alignment horizontal="left" vertical="center"/>
    </xf>
    <xf numFmtId="164" fontId="8" fillId="0" borderId="53" xfId="1" applyNumberFormat="1" applyFont="1" applyBorder="1" applyAlignment="1">
      <alignment horizontal="right" vertical="center"/>
    </xf>
    <xf numFmtId="0" fontId="8" fillId="0" borderId="35" xfId="1" applyFont="1" applyBorder="1" applyAlignment="1">
      <alignment horizontal="left" vertical="center"/>
    </xf>
    <xf numFmtId="0" fontId="8" fillId="0" borderId="37" xfId="1" applyFont="1" applyBorder="1" applyAlignment="1">
      <alignment horizontal="right" vertical="center"/>
    </xf>
    <xf numFmtId="0" fontId="8" fillId="0" borderId="54" xfId="1" applyFont="1" applyBorder="1" applyAlignment="1">
      <alignment horizontal="left" vertical="center"/>
    </xf>
    <xf numFmtId="0" fontId="8" fillId="0" borderId="53" xfId="1" applyFont="1" applyBorder="1" applyAlignment="1">
      <alignment horizontal="left" vertical="center"/>
    </xf>
    <xf numFmtId="0" fontId="8" fillId="0" borderId="50" xfId="1" applyFont="1" applyBorder="1" applyAlignment="1">
      <alignment horizontal="right" vertical="center"/>
    </xf>
    <xf numFmtId="0" fontId="8" fillId="0" borderId="48" xfId="1" applyFont="1" applyBorder="1" applyAlignment="1">
      <alignment horizontal="left" vertical="center"/>
    </xf>
    <xf numFmtId="0" fontId="10" fillId="0" borderId="55" xfId="1" applyFont="1" applyBorder="1" applyAlignment="1">
      <alignment horizontal="center" vertical="center"/>
    </xf>
    <xf numFmtId="0" fontId="8" fillId="0" borderId="56" xfId="1" applyFont="1" applyBorder="1" applyAlignment="1">
      <alignment horizontal="left" vertical="center"/>
    </xf>
    <xf numFmtId="0" fontId="8" fillId="0" borderId="57" xfId="1" applyFont="1" applyBorder="1" applyAlignment="1">
      <alignment horizontal="left" vertical="center"/>
    </xf>
    <xf numFmtId="173" fontId="8" fillId="0" borderId="58" xfId="1" applyNumberFormat="1" applyFont="1" applyBorder="1" applyAlignment="1">
      <alignment horizontal="right" vertical="center"/>
    </xf>
    <xf numFmtId="0" fontId="11" fillId="0" borderId="0" xfId="1" applyFont="1"/>
    <xf numFmtId="0" fontId="12" fillId="0" borderId="0" xfId="1" applyFont="1"/>
    <xf numFmtId="49" fontId="12" fillId="0" borderId="0" xfId="1" applyNumberFormat="1" applyFont="1"/>
    <xf numFmtId="0" fontId="8" fillId="0" borderId="0" xfId="0" applyFont="1" applyProtection="1"/>
    <xf numFmtId="4" fontId="8" fillId="0" borderId="0" xfId="0" applyNumberFormat="1" applyFont="1" applyProtection="1"/>
    <xf numFmtId="171" fontId="8" fillId="0" borderId="0" xfId="0" applyNumberFormat="1" applyFont="1" applyProtection="1"/>
    <xf numFmtId="172" fontId="8" fillId="0" borderId="0" xfId="0" applyNumberFormat="1" applyFont="1" applyProtection="1"/>
    <xf numFmtId="0" fontId="10" fillId="0" borderId="0" xfId="0" applyFont="1" applyProtection="1"/>
    <xf numFmtId="0" fontId="9" fillId="0" borderId="0" xfId="0" applyFont="1" applyProtection="1"/>
    <xf numFmtId="0" fontId="8" fillId="0" borderId="59" xfId="0" applyFont="1" applyBorder="1" applyAlignment="1" applyProtection="1">
      <alignment horizontal="center"/>
    </xf>
    <xf numFmtId="0" fontId="8" fillId="0" borderId="60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left"/>
      <protection locked="0"/>
    </xf>
    <xf numFmtId="172" fontId="8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protection locked="0"/>
    </xf>
    <xf numFmtId="172" fontId="8" fillId="0" borderId="0" xfId="0" applyNumberFormat="1" applyFont="1" applyProtection="1">
      <protection locked="0"/>
    </xf>
    <xf numFmtId="0" fontId="8" fillId="0" borderId="59" xfId="0" applyFont="1" applyBorder="1" applyAlignment="1" applyProtection="1">
      <alignment horizontal="left"/>
      <protection locked="0"/>
    </xf>
    <xf numFmtId="0" fontId="8" fillId="0" borderId="62" xfId="0" applyFont="1" applyBorder="1" applyAlignment="1" applyProtection="1">
      <alignment horizontal="center"/>
      <protection locked="0"/>
    </xf>
    <xf numFmtId="0" fontId="8" fillId="0" borderId="61" xfId="0" applyFont="1" applyBorder="1" applyAlignment="1" applyProtection="1">
      <alignment horizontal="left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8" fillId="0" borderId="6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vertical="top"/>
    </xf>
    <xf numFmtId="49" fontId="8" fillId="0" borderId="0" xfId="0" applyNumberFormat="1" applyFont="1" applyAlignment="1" applyProtection="1">
      <alignment horizontal="center" vertical="top"/>
    </xf>
    <xf numFmtId="49" fontId="8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 wrapText="1"/>
    </xf>
    <xf numFmtId="172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4" fontId="8" fillId="0" borderId="0" xfId="0" applyNumberFormat="1" applyFont="1" applyAlignment="1" applyProtection="1">
      <alignment vertical="top"/>
    </xf>
    <xf numFmtId="171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left" vertical="top"/>
    </xf>
    <xf numFmtId="167" fontId="8" fillId="0" borderId="0" xfId="0" applyNumberFormat="1" applyFont="1" applyAlignment="1" applyProtection="1">
      <alignment vertical="top"/>
    </xf>
    <xf numFmtId="0" fontId="8" fillId="0" borderId="0" xfId="0" applyFont="1"/>
    <xf numFmtId="49" fontId="8" fillId="0" borderId="0" xfId="0" applyNumberFormat="1" applyFont="1" applyProtection="1"/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/>
    <xf numFmtId="0" fontId="8" fillId="0" borderId="61" xfId="0" applyFont="1" applyBorder="1" applyAlignment="1" applyProtection="1">
      <alignment horizontal="center" vertical="center"/>
    </xf>
    <xf numFmtId="0" fontId="8" fillId="0" borderId="62" xfId="0" applyFont="1" applyBorder="1" applyAlignment="1" applyProtection="1">
      <alignment horizontal="center"/>
    </xf>
    <xf numFmtId="0" fontId="8" fillId="0" borderId="63" xfId="0" applyFont="1" applyBorder="1" applyAlignment="1" applyProtection="1">
      <alignment horizontal="center"/>
    </xf>
    <xf numFmtId="0" fontId="13" fillId="0" borderId="62" xfId="0" applyFont="1" applyBorder="1" applyAlignment="1" applyProtection="1">
      <alignment horizontal="center"/>
      <protection locked="0"/>
    </xf>
    <xf numFmtId="0" fontId="13" fillId="0" borderId="59" xfId="0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left" vertical="top"/>
    </xf>
    <xf numFmtId="0" fontId="13" fillId="0" borderId="63" xfId="0" applyFont="1" applyBorder="1" applyAlignment="1" applyProtection="1">
      <alignment horizontal="center"/>
      <protection locked="0"/>
    </xf>
    <xf numFmtId="0" fontId="13" fillId="0" borderId="61" xfId="0" applyFont="1" applyBorder="1" applyAlignment="1" applyProtection="1">
      <alignment horizontal="center"/>
      <protection locked="0"/>
    </xf>
    <xf numFmtId="0" fontId="8" fillId="0" borderId="61" xfId="0" applyFont="1" applyBorder="1" applyAlignment="1" applyProtection="1">
      <alignment horizontal="center"/>
      <protection locked="0"/>
    </xf>
    <xf numFmtId="172" fontId="8" fillId="0" borderId="61" xfId="0" applyNumberFormat="1" applyFont="1" applyBorder="1" applyProtection="1"/>
    <xf numFmtId="0" fontId="8" fillId="0" borderId="61" xfId="0" applyFont="1" applyBorder="1" applyAlignment="1" applyProtection="1">
      <alignment horizontal="left" vertical="top"/>
    </xf>
    <xf numFmtId="49" fontId="11" fillId="0" borderId="0" xfId="1" applyNumberFormat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4" fontId="11" fillId="0" borderId="0" xfId="0" applyNumberFormat="1" applyFont="1" applyAlignment="1">
      <alignment horizontal="right" wrapText="1"/>
    </xf>
    <xf numFmtId="172" fontId="11" fillId="0" borderId="0" xfId="0" applyNumberFormat="1" applyFont="1" applyAlignment="1">
      <alignment horizontal="right" wrapText="1"/>
    </xf>
    <xf numFmtId="167" fontId="11" fillId="0" borderId="0" xfId="0" applyNumberFormat="1" applyFont="1" applyAlignment="1">
      <alignment horizontal="right" wrapText="1"/>
    </xf>
    <xf numFmtId="49" fontId="8" fillId="0" borderId="59" xfId="0" applyNumberFormat="1" applyFont="1" applyBorder="1" applyAlignment="1" applyProtection="1">
      <alignment horizontal="left"/>
    </xf>
    <xf numFmtId="0" fontId="8" fillId="0" borderId="59" xfId="0" applyFont="1" applyBorder="1" applyAlignment="1" applyProtection="1">
      <alignment horizontal="right"/>
    </xf>
    <xf numFmtId="49" fontId="8" fillId="0" borderId="61" xfId="0" applyNumberFormat="1" applyFont="1" applyBorder="1" applyAlignment="1" applyProtection="1">
      <alignment horizontal="left"/>
    </xf>
    <xf numFmtId="0" fontId="8" fillId="0" borderId="61" xfId="0" applyFont="1" applyBorder="1" applyProtection="1"/>
    <xf numFmtId="0" fontId="8" fillId="0" borderId="61" xfId="0" applyFont="1" applyBorder="1" applyAlignment="1" applyProtection="1">
      <alignment horizontal="right"/>
    </xf>
    <xf numFmtId="4" fontId="8" fillId="0" borderId="8" xfId="1" applyNumberFormat="1" applyFont="1" applyBorder="1" applyAlignment="1">
      <alignment horizontal="right" vertical="center"/>
    </xf>
    <xf numFmtId="4" fontId="8" fillId="0" borderId="31" xfId="1" applyNumberFormat="1" applyFont="1" applyBorder="1" applyAlignment="1">
      <alignment horizontal="right" vertical="center"/>
    </xf>
    <xf numFmtId="4" fontId="8" fillId="0" borderId="33" xfId="1" applyNumberFormat="1" applyFont="1" applyBorder="1" applyAlignment="1">
      <alignment horizontal="right" vertical="center"/>
    </xf>
    <xf numFmtId="4" fontId="8" fillId="0" borderId="51" xfId="1" applyNumberFormat="1" applyFont="1" applyBorder="1" applyAlignment="1">
      <alignment horizontal="right" vertical="center"/>
    </xf>
    <xf numFmtId="4" fontId="8" fillId="0" borderId="34" xfId="1" applyNumberFormat="1" applyFont="1" applyBorder="1" applyAlignment="1">
      <alignment horizontal="right" vertical="center"/>
    </xf>
    <xf numFmtId="4" fontId="8" fillId="0" borderId="16" xfId="1" applyNumberFormat="1" applyFont="1" applyBorder="1" applyAlignment="1">
      <alignment horizontal="right" vertical="center"/>
    </xf>
    <xf numFmtId="4" fontId="8" fillId="0" borderId="35" xfId="1" applyNumberFormat="1" applyFont="1" applyBorder="1" applyAlignment="1">
      <alignment horizontal="right" vertical="center"/>
    </xf>
    <xf numFmtId="4" fontId="8" fillId="0" borderId="36" xfId="1" applyNumberFormat="1" applyFont="1" applyBorder="1" applyAlignment="1">
      <alignment horizontal="right" vertical="center"/>
    </xf>
    <xf numFmtId="4" fontId="8" fillId="0" borderId="53" xfId="1" applyNumberFormat="1" applyFont="1" applyBorder="1" applyAlignment="1">
      <alignment horizontal="right" vertical="center"/>
    </xf>
    <xf numFmtId="49" fontId="22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/>
    </xf>
    <xf numFmtId="49" fontId="23" fillId="0" borderId="0" xfId="0" applyNumberFormat="1" applyFont="1" applyAlignment="1" applyProtection="1">
      <alignment horizontal="left" vertical="top" wrapText="1"/>
    </xf>
    <xf numFmtId="172" fontId="23" fillId="0" borderId="0" xfId="0" applyNumberFormat="1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4" fontId="23" fillId="0" borderId="0" xfId="0" applyNumberFormat="1" applyFont="1" applyAlignment="1" applyProtection="1">
      <alignment vertical="top"/>
    </xf>
    <xf numFmtId="171" fontId="23" fillId="0" borderId="0" xfId="0" applyNumberFormat="1" applyFont="1" applyAlignment="1" applyProtection="1">
      <alignment vertical="top"/>
    </xf>
    <xf numFmtId="0" fontId="23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left" vertical="top"/>
    </xf>
    <xf numFmtId="49" fontId="8" fillId="0" borderId="0" xfId="0" applyNumberFormat="1" applyFont="1" applyAlignment="1" applyProtection="1">
      <alignment horizontal="right" vertical="top" wrapText="1"/>
    </xf>
    <xf numFmtId="4" fontId="22" fillId="0" borderId="0" xfId="0" applyNumberFormat="1" applyFont="1" applyAlignment="1" applyProtection="1">
      <alignment vertical="top"/>
    </xf>
    <xf numFmtId="171" fontId="22" fillId="0" borderId="0" xfId="0" applyNumberFormat="1" applyFont="1" applyAlignment="1" applyProtection="1">
      <alignment vertical="top"/>
    </xf>
    <xf numFmtId="172" fontId="22" fillId="0" borderId="0" xfId="0" applyNumberFormat="1" applyFont="1" applyAlignment="1" applyProtection="1">
      <alignment vertical="top"/>
    </xf>
    <xf numFmtId="49" fontId="22" fillId="0" borderId="0" xfId="0" applyNumberFormat="1" applyFont="1" applyAlignment="1" applyProtection="1">
      <alignment horizontal="left" vertical="top" wrapText="1"/>
    </xf>
    <xf numFmtId="0" fontId="8" fillId="0" borderId="60" xfId="0" applyFont="1" applyBorder="1" applyAlignment="1" applyProtection="1">
      <alignment horizontal="center"/>
    </xf>
    <xf numFmtId="0" fontId="8" fillId="0" borderId="64" xfId="0" applyFont="1" applyBorder="1" applyAlignment="1" applyProtection="1">
      <alignment horizontal="center"/>
    </xf>
    <xf numFmtId="0" fontId="8" fillId="0" borderId="3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31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KLs" xfId="1" xr:uid="{00000000-0005-0000-0000-00001B000000}"/>
    <cellStyle name="TEXT 1" xfId="28" xr:uid="{00000000-0005-0000-0000-00001C000000}"/>
    <cellStyle name="Text upozornění" xfId="29" xr:uid="{00000000-0005-0000-0000-00001D000000}"/>
    <cellStyle name="TEXT1" xfId="30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29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8" sqref="A8"/>
    </sheetView>
  </sheetViews>
  <sheetFormatPr defaultColWidth="9" defaultRowHeight="13.5"/>
  <cols>
    <col min="1" max="1" width="6.7109375" style="126" customWidth="1"/>
    <col min="2" max="2" width="3.7109375" style="127" customWidth="1"/>
    <col min="3" max="3" width="13" style="128" customWidth="1"/>
    <col min="4" max="4" width="45.7109375" style="129" customWidth="1"/>
    <col min="5" max="5" width="11.28515625" style="130" customWidth="1"/>
    <col min="6" max="6" width="5.85546875" style="131" customWidth="1"/>
    <col min="7" max="7" width="8.7109375" style="132" customWidth="1"/>
    <col min="8" max="10" width="9.7109375" style="132" customWidth="1"/>
    <col min="11" max="11" width="7.42578125" style="133" customWidth="1"/>
    <col min="12" max="12" width="8.28515625" style="133" customWidth="1"/>
    <col min="13" max="13" width="7.140625" style="130" customWidth="1"/>
    <col min="14" max="14" width="7" style="130" customWidth="1"/>
    <col min="15" max="15" width="3.5703125" style="131" customWidth="1"/>
    <col min="16" max="16" width="12.7109375" style="131" customWidth="1"/>
    <col min="17" max="19" width="11.28515625" style="130" customWidth="1"/>
    <col min="20" max="20" width="10.5703125" style="134" customWidth="1"/>
    <col min="21" max="21" width="10.28515625" style="134" customWidth="1"/>
    <col min="22" max="22" width="5.7109375" style="134" customWidth="1"/>
    <col min="23" max="23" width="9.140625" style="130" customWidth="1"/>
    <col min="24" max="25" width="11.85546875" style="135" customWidth="1"/>
    <col min="26" max="26" width="7.5703125" style="128" customWidth="1"/>
    <col min="27" max="27" width="12.7109375" style="128" customWidth="1"/>
    <col min="28" max="28" width="4.28515625" style="131" customWidth="1"/>
    <col min="29" max="30" width="2.7109375" style="131" customWidth="1"/>
    <col min="31" max="34" width="9.140625" style="136" customWidth="1"/>
    <col min="35" max="35" width="9.140625" style="104" customWidth="1"/>
    <col min="36" max="37" width="9.140625" style="104" hidden="1" customWidth="1"/>
    <col min="38" max="1025" width="9" style="137"/>
  </cols>
  <sheetData>
    <row r="1" spans="1:37" s="104" customFormat="1" ht="12.75" customHeight="1">
      <c r="A1" s="108" t="s">
        <v>3</v>
      </c>
      <c r="G1" s="105"/>
      <c r="I1" s="108" t="s">
        <v>182</v>
      </c>
      <c r="J1" s="105"/>
      <c r="K1" s="106"/>
      <c r="Q1" s="107"/>
      <c r="R1" s="107"/>
      <c r="S1" s="107"/>
      <c r="X1" s="135"/>
      <c r="Y1" s="135"/>
      <c r="Z1" s="153" t="s">
        <v>5</v>
      </c>
      <c r="AA1" s="153" t="s">
        <v>6</v>
      </c>
      <c r="AB1" s="101" t="s">
        <v>7</v>
      </c>
      <c r="AC1" s="101" t="s">
        <v>8</v>
      </c>
      <c r="AD1" s="101" t="s">
        <v>9</v>
      </c>
      <c r="AE1" s="154" t="s">
        <v>10</v>
      </c>
      <c r="AF1" s="155" t="s">
        <v>11</v>
      </c>
    </row>
    <row r="2" spans="1:37" s="104" customFormat="1" ht="12.75">
      <c r="A2" s="108" t="s">
        <v>12</v>
      </c>
      <c r="G2" s="105"/>
      <c r="H2" s="138"/>
      <c r="I2" s="108" t="s">
        <v>183</v>
      </c>
      <c r="J2" s="105"/>
      <c r="K2" s="106"/>
      <c r="Q2" s="107"/>
      <c r="R2" s="107"/>
      <c r="S2" s="107"/>
      <c r="X2" s="135"/>
      <c r="Y2" s="135"/>
      <c r="Z2" s="153" t="s">
        <v>13</v>
      </c>
      <c r="AA2" s="103" t="s">
        <v>14</v>
      </c>
      <c r="AB2" s="102" t="s">
        <v>15</v>
      </c>
      <c r="AC2" s="102"/>
      <c r="AD2" s="103"/>
      <c r="AE2" s="154">
        <v>1</v>
      </c>
      <c r="AF2" s="156">
        <v>123.5</v>
      </c>
    </row>
    <row r="3" spans="1:37" s="104" customFormat="1" ht="12.75">
      <c r="A3" s="108" t="s">
        <v>16</v>
      </c>
      <c r="G3" s="105"/>
      <c r="I3" s="108" t="s">
        <v>452</v>
      </c>
      <c r="J3" s="105"/>
      <c r="K3" s="106"/>
      <c r="Q3" s="107"/>
      <c r="R3" s="107"/>
      <c r="S3" s="107"/>
      <c r="X3" s="135"/>
      <c r="Y3" s="135"/>
      <c r="Z3" s="153" t="s">
        <v>17</v>
      </c>
      <c r="AA3" s="103" t="s">
        <v>18</v>
      </c>
      <c r="AB3" s="102" t="s">
        <v>15</v>
      </c>
      <c r="AC3" s="102" t="s">
        <v>19</v>
      </c>
      <c r="AD3" s="103" t="s">
        <v>20</v>
      </c>
      <c r="AE3" s="154">
        <v>2</v>
      </c>
      <c r="AF3" s="157">
        <v>123.46</v>
      </c>
    </row>
    <row r="4" spans="1:37" s="104" customFormat="1" ht="12.75">
      <c r="Q4" s="107"/>
      <c r="R4" s="107"/>
      <c r="S4" s="107"/>
      <c r="X4" s="135"/>
      <c r="Y4" s="135"/>
      <c r="Z4" s="153" t="s">
        <v>21</v>
      </c>
      <c r="AA4" s="103" t="s">
        <v>22</v>
      </c>
      <c r="AB4" s="102" t="s">
        <v>15</v>
      </c>
      <c r="AC4" s="102"/>
      <c r="AD4" s="103"/>
      <c r="AE4" s="154">
        <v>3</v>
      </c>
      <c r="AF4" s="158">
        <v>123.45699999999999</v>
      </c>
    </row>
    <row r="5" spans="1:37" s="104" customFormat="1" ht="12.75">
      <c r="A5" s="108" t="s">
        <v>184</v>
      </c>
      <c r="Q5" s="107"/>
      <c r="R5" s="107"/>
      <c r="S5" s="107"/>
      <c r="X5" s="135"/>
      <c r="Y5" s="135"/>
      <c r="Z5" s="153" t="s">
        <v>23</v>
      </c>
      <c r="AA5" s="103" t="s">
        <v>18</v>
      </c>
      <c r="AB5" s="102" t="s">
        <v>15</v>
      </c>
      <c r="AC5" s="102" t="s">
        <v>19</v>
      </c>
      <c r="AD5" s="103" t="s">
        <v>20</v>
      </c>
      <c r="AE5" s="154">
        <v>4</v>
      </c>
      <c r="AF5" s="159">
        <v>123.4567</v>
      </c>
    </row>
    <row r="6" spans="1:37" s="104" customFormat="1" ht="12.75">
      <c r="A6" s="108" t="s">
        <v>185</v>
      </c>
      <c r="Q6" s="107"/>
      <c r="R6" s="107"/>
      <c r="S6" s="107"/>
      <c r="X6" s="135"/>
      <c r="Y6" s="135"/>
      <c r="Z6" s="138"/>
      <c r="AA6" s="138"/>
      <c r="AE6" s="154" t="s">
        <v>24</v>
      </c>
      <c r="AF6" s="157">
        <v>123.46</v>
      </c>
    </row>
    <row r="7" spans="1:37" s="104" customFormat="1" ht="12.75">
      <c r="A7" s="108"/>
      <c r="Q7" s="107"/>
      <c r="R7" s="107"/>
      <c r="S7" s="107"/>
      <c r="X7" s="135"/>
      <c r="Y7" s="135"/>
      <c r="Z7" s="138"/>
      <c r="AA7" s="138"/>
    </row>
    <row r="8" spans="1:37" s="104" customFormat="1">
      <c r="B8" s="139"/>
      <c r="C8" s="140"/>
      <c r="D8" s="109" t="str">
        <f>CONCATENATE(AA2," ",AB2," ",AC2," ",AD2)</f>
        <v xml:space="preserve">Prehľad rozpočtových nákladov v EUR  </v>
      </c>
      <c r="E8" s="107"/>
      <c r="G8" s="105"/>
      <c r="H8" s="105"/>
      <c r="I8" s="105"/>
      <c r="J8" s="105"/>
      <c r="K8" s="106"/>
      <c r="L8" s="106"/>
      <c r="M8" s="107"/>
      <c r="N8" s="107"/>
      <c r="Q8" s="107"/>
      <c r="R8" s="107"/>
      <c r="S8" s="107"/>
      <c r="X8" s="135"/>
      <c r="Y8" s="135"/>
      <c r="Z8" s="138"/>
      <c r="AA8" s="138"/>
      <c r="AE8" s="131"/>
      <c r="AF8" s="131"/>
      <c r="AG8" s="131"/>
      <c r="AH8" s="131"/>
    </row>
    <row r="9" spans="1:37">
      <c r="A9" s="110" t="s">
        <v>25</v>
      </c>
      <c r="B9" s="110" t="s">
        <v>26</v>
      </c>
      <c r="C9" s="110" t="s">
        <v>27</v>
      </c>
      <c r="D9" s="110" t="s">
        <v>28</v>
      </c>
      <c r="E9" s="110" t="s">
        <v>29</v>
      </c>
      <c r="F9" s="110" t="s">
        <v>30</v>
      </c>
      <c r="G9" s="110" t="s">
        <v>31</v>
      </c>
      <c r="H9" s="110" t="s">
        <v>32</v>
      </c>
      <c r="I9" s="110" t="s">
        <v>33</v>
      </c>
      <c r="J9" s="110" t="s">
        <v>34</v>
      </c>
      <c r="K9" s="188" t="s">
        <v>35</v>
      </c>
      <c r="L9" s="188"/>
      <c r="M9" s="189" t="s">
        <v>36</v>
      </c>
      <c r="N9" s="189"/>
      <c r="O9" s="110" t="s">
        <v>2</v>
      </c>
      <c r="P9" s="142" t="s">
        <v>37</v>
      </c>
      <c r="Q9" s="110" t="s">
        <v>29</v>
      </c>
      <c r="R9" s="110" t="s">
        <v>29</v>
      </c>
      <c r="S9" s="142" t="s">
        <v>29</v>
      </c>
      <c r="T9" s="144" t="s">
        <v>38</v>
      </c>
      <c r="U9" s="145" t="s">
        <v>39</v>
      </c>
      <c r="V9" s="146" t="s">
        <v>40</v>
      </c>
      <c r="W9" s="110" t="s">
        <v>41</v>
      </c>
      <c r="X9" s="147" t="s">
        <v>27</v>
      </c>
      <c r="Y9" s="147" t="s">
        <v>27</v>
      </c>
      <c r="Z9" s="160" t="s">
        <v>42</v>
      </c>
      <c r="AA9" s="160" t="s">
        <v>43</v>
      </c>
      <c r="AB9" s="110" t="s">
        <v>40</v>
      </c>
      <c r="AC9" s="110" t="s">
        <v>44</v>
      </c>
      <c r="AD9" s="110" t="s">
        <v>45</v>
      </c>
      <c r="AE9" s="161" t="s">
        <v>46</v>
      </c>
      <c r="AF9" s="161" t="s">
        <v>47</v>
      </c>
      <c r="AG9" s="161" t="s">
        <v>29</v>
      </c>
      <c r="AH9" s="161" t="s">
        <v>48</v>
      </c>
      <c r="AJ9" s="104" t="s">
        <v>200</v>
      </c>
      <c r="AK9" s="104" t="s">
        <v>202</v>
      </c>
    </row>
    <row r="10" spans="1:37">
      <c r="A10" s="112" t="s">
        <v>49</v>
      </c>
      <c r="B10" s="112" t="s">
        <v>50</v>
      </c>
      <c r="C10" s="141"/>
      <c r="D10" s="112" t="s">
        <v>51</v>
      </c>
      <c r="E10" s="112" t="s">
        <v>52</v>
      </c>
      <c r="F10" s="112" t="s">
        <v>53</v>
      </c>
      <c r="G10" s="112" t="s">
        <v>54</v>
      </c>
      <c r="H10" s="112"/>
      <c r="I10" s="112" t="s">
        <v>55</v>
      </c>
      <c r="J10" s="112"/>
      <c r="K10" s="112" t="s">
        <v>31</v>
      </c>
      <c r="L10" s="112" t="s">
        <v>34</v>
      </c>
      <c r="M10" s="143" t="s">
        <v>31</v>
      </c>
      <c r="N10" s="112" t="s">
        <v>34</v>
      </c>
      <c r="O10" s="112" t="s">
        <v>56</v>
      </c>
      <c r="P10" s="143"/>
      <c r="Q10" s="112" t="s">
        <v>57</v>
      </c>
      <c r="R10" s="112" t="s">
        <v>58</v>
      </c>
      <c r="S10" s="143" t="s">
        <v>59</v>
      </c>
      <c r="T10" s="148" t="s">
        <v>60</v>
      </c>
      <c r="U10" s="149" t="s">
        <v>61</v>
      </c>
      <c r="V10" s="150" t="s">
        <v>62</v>
      </c>
      <c r="W10" s="151"/>
      <c r="X10" s="152" t="s">
        <v>63</v>
      </c>
      <c r="Y10" s="152"/>
      <c r="Z10" s="162" t="s">
        <v>64</v>
      </c>
      <c r="AA10" s="162" t="s">
        <v>49</v>
      </c>
      <c r="AB10" s="112" t="s">
        <v>65</v>
      </c>
      <c r="AC10" s="163"/>
      <c r="AD10" s="163"/>
      <c r="AE10" s="164"/>
      <c r="AF10" s="164"/>
      <c r="AG10" s="164"/>
      <c r="AH10" s="164"/>
      <c r="AJ10" s="104" t="s">
        <v>201</v>
      </c>
      <c r="AK10" s="104" t="s">
        <v>203</v>
      </c>
    </row>
    <row r="12" spans="1:37">
      <c r="B12" s="174" t="s">
        <v>204</v>
      </c>
    </row>
    <row r="13" spans="1:37">
      <c r="B13" s="128" t="s">
        <v>205</v>
      </c>
    </row>
    <row r="14" spans="1:37" ht="25.5">
      <c r="A14" s="126">
        <v>1</v>
      </c>
      <c r="B14" s="127" t="s">
        <v>206</v>
      </c>
      <c r="C14" s="128" t="s">
        <v>207</v>
      </c>
      <c r="D14" s="129" t="s">
        <v>208</v>
      </c>
      <c r="E14" s="130">
        <v>4.5</v>
      </c>
      <c r="F14" s="131" t="s">
        <v>209</v>
      </c>
      <c r="V14" s="134" t="s">
        <v>112</v>
      </c>
      <c r="W14" s="130">
        <v>5.5220000000000002</v>
      </c>
      <c r="X14" s="175" t="s">
        <v>211</v>
      </c>
      <c r="Y14" s="175" t="s">
        <v>207</v>
      </c>
      <c r="Z14" s="128" t="s">
        <v>212</v>
      </c>
      <c r="AB14" s="131" t="s">
        <v>87</v>
      </c>
      <c r="AJ14" s="104" t="s">
        <v>213</v>
      </c>
      <c r="AK14" s="104" t="s">
        <v>214</v>
      </c>
    </row>
    <row r="15" spans="1:37" ht="25.5">
      <c r="A15" s="126">
        <v>2</v>
      </c>
      <c r="B15" s="127" t="s">
        <v>206</v>
      </c>
      <c r="C15" s="128" t="s">
        <v>215</v>
      </c>
      <c r="D15" s="129" t="s">
        <v>216</v>
      </c>
      <c r="E15" s="130">
        <v>4.5</v>
      </c>
      <c r="F15" s="131" t="s">
        <v>209</v>
      </c>
      <c r="V15" s="134" t="s">
        <v>112</v>
      </c>
      <c r="W15" s="130">
        <v>3.9380000000000002</v>
      </c>
      <c r="X15" s="175" t="s">
        <v>217</v>
      </c>
      <c r="Y15" s="175" t="s">
        <v>215</v>
      </c>
      <c r="Z15" s="128" t="s">
        <v>212</v>
      </c>
      <c r="AB15" s="131" t="s">
        <v>87</v>
      </c>
      <c r="AJ15" s="104" t="s">
        <v>213</v>
      </c>
      <c r="AK15" s="104" t="s">
        <v>214</v>
      </c>
    </row>
    <row r="16" spans="1:37">
      <c r="D16" s="176" t="s">
        <v>218</v>
      </c>
      <c r="E16" s="177"/>
      <c r="F16" s="178"/>
      <c r="G16" s="179"/>
      <c r="H16" s="179"/>
      <c r="I16" s="179"/>
      <c r="J16" s="179"/>
      <c r="K16" s="180"/>
      <c r="L16" s="180"/>
      <c r="M16" s="177"/>
      <c r="N16" s="177"/>
      <c r="O16" s="178"/>
      <c r="P16" s="178"/>
      <c r="Q16" s="177"/>
      <c r="R16" s="177"/>
      <c r="S16" s="177"/>
      <c r="T16" s="181"/>
      <c r="U16" s="181"/>
      <c r="V16" s="181" t="s">
        <v>0</v>
      </c>
      <c r="W16" s="177"/>
      <c r="X16" s="182"/>
    </row>
    <row r="17" spans="1:37">
      <c r="A17" s="126">
        <v>3</v>
      </c>
      <c r="B17" s="127" t="s">
        <v>219</v>
      </c>
      <c r="C17" s="128" t="s">
        <v>220</v>
      </c>
      <c r="D17" s="129" t="s">
        <v>221</v>
      </c>
      <c r="E17" s="130">
        <v>1.6</v>
      </c>
      <c r="F17" s="131" t="s">
        <v>222</v>
      </c>
      <c r="V17" s="134" t="s">
        <v>112</v>
      </c>
      <c r="W17" s="130">
        <v>0.39800000000000002</v>
      </c>
      <c r="X17" s="175" t="s">
        <v>223</v>
      </c>
      <c r="Y17" s="175" t="s">
        <v>220</v>
      </c>
      <c r="Z17" s="128" t="s">
        <v>224</v>
      </c>
      <c r="AB17" s="131" t="s">
        <v>87</v>
      </c>
      <c r="AJ17" s="104" t="s">
        <v>213</v>
      </c>
      <c r="AK17" s="104" t="s">
        <v>214</v>
      </c>
    </row>
    <row r="18" spans="1:37">
      <c r="A18" s="126">
        <v>4</v>
      </c>
      <c r="B18" s="127" t="s">
        <v>225</v>
      </c>
      <c r="C18" s="128" t="s">
        <v>226</v>
      </c>
      <c r="D18" s="129" t="s">
        <v>227</v>
      </c>
      <c r="E18" s="130">
        <v>1.6</v>
      </c>
      <c r="F18" s="131" t="s">
        <v>222</v>
      </c>
      <c r="V18" s="134" t="s">
        <v>112</v>
      </c>
      <c r="W18" s="130">
        <v>8.9649999999999999</v>
      </c>
      <c r="X18" s="175" t="s">
        <v>228</v>
      </c>
      <c r="Y18" s="175" t="s">
        <v>226</v>
      </c>
      <c r="Z18" s="128" t="s">
        <v>224</v>
      </c>
      <c r="AB18" s="131" t="s">
        <v>87</v>
      </c>
      <c r="AJ18" s="104" t="s">
        <v>213</v>
      </c>
      <c r="AK18" s="104" t="s">
        <v>214</v>
      </c>
    </row>
    <row r="19" spans="1:37">
      <c r="D19" s="176" t="s">
        <v>229</v>
      </c>
      <c r="E19" s="177"/>
      <c r="F19" s="178"/>
      <c r="G19" s="179"/>
      <c r="H19" s="179"/>
      <c r="I19" s="179"/>
      <c r="J19" s="179"/>
      <c r="K19" s="180"/>
      <c r="L19" s="180"/>
      <c r="M19" s="177"/>
      <c r="N19" s="177"/>
      <c r="O19" s="178"/>
      <c r="P19" s="178"/>
      <c r="Q19" s="177"/>
      <c r="R19" s="177"/>
      <c r="S19" s="177"/>
      <c r="T19" s="181"/>
      <c r="U19" s="181"/>
      <c r="V19" s="181" t="s">
        <v>0</v>
      </c>
      <c r="W19" s="177"/>
      <c r="X19" s="182"/>
    </row>
    <row r="20" spans="1:37">
      <c r="A20" s="126">
        <v>5</v>
      </c>
      <c r="B20" s="127" t="s">
        <v>225</v>
      </c>
      <c r="C20" s="128" t="s">
        <v>230</v>
      </c>
      <c r="D20" s="129" t="s">
        <v>231</v>
      </c>
      <c r="E20" s="130">
        <v>0.8</v>
      </c>
      <c r="F20" s="131" t="s">
        <v>222</v>
      </c>
      <c r="V20" s="134" t="s">
        <v>112</v>
      </c>
      <c r="W20" s="130">
        <v>0.63900000000000001</v>
      </c>
      <c r="X20" s="175" t="s">
        <v>232</v>
      </c>
      <c r="Y20" s="175" t="s">
        <v>230</v>
      </c>
      <c r="Z20" s="128" t="s">
        <v>233</v>
      </c>
      <c r="AB20" s="131" t="s">
        <v>87</v>
      </c>
      <c r="AJ20" s="104" t="s">
        <v>213</v>
      </c>
      <c r="AK20" s="104" t="s">
        <v>214</v>
      </c>
    </row>
    <row r="21" spans="1:37">
      <c r="A21" s="126">
        <v>6</v>
      </c>
      <c r="B21" s="127" t="s">
        <v>219</v>
      </c>
      <c r="C21" s="128" t="s">
        <v>234</v>
      </c>
      <c r="D21" s="129" t="s">
        <v>235</v>
      </c>
      <c r="E21" s="130">
        <v>1.6</v>
      </c>
      <c r="F21" s="131" t="s">
        <v>222</v>
      </c>
      <c r="V21" s="134" t="s">
        <v>112</v>
      </c>
      <c r="W21" s="130">
        <v>1.7999999999999999E-2</v>
      </c>
      <c r="X21" s="175" t="s">
        <v>236</v>
      </c>
      <c r="Y21" s="175" t="s">
        <v>234</v>
      </c>
      <c r="Z21" s="128" t="s">
        <v>233</v>
      </c>
      <c r="AB21" s="131" t="s">
        <v>87</v>
      </c>
      <c r="AJ21" s="104" t="s">
        <v>213</v>
      </c>
      <c r="AK21" s="104" t="s">
        <v>214</v>
      </c>
    </row>
    <row r="22" spans="1:37">
      <c r="A22" s="126">
        <v>7</v>
      </c>
      <c r="B22" s="127" t="s">
        <v>219</v>
      </c>
      <c r="C22" s="128" t="s">
        <v>237</v>
      </c>
      <c r="D22" s="129" t="s">
        <v>238</v>
      </c>
      <c r="E22" s="130">
        <v>1.6</v>
      </c>
      <c r="F22" s="131" t="s">
        <v>222</v>
      </c>
      <c r="V22" s="134" t="s">
        <v>112</v>
      </c>
      <c r="W22" s="130">
        <v>0.96</v>
      </c>
      <c r="X22" s="175" t="s">
        <v>239</v>
      </c>
      <c r="Y22" s="175" t="s">
        <v>237</v>
      </c>
      <c r="Z22" s="128" t="s">
        <v>224</v>
      </c>
      <c r="AB22" s="131" t="s">
        <v>87</v>
      </c>
      <c r="AJ22" s="104" t="s">
        <v>213</v>
      </c>
      <c r="AK22" s="104" t="s">
        <v>214</v>
      </c>
    </row>
    <row r="23" spans="1:37">
      <c r="A23" s="126">
        <v>8</v>
      </c>
      <c r="B23" s="127" t="s">
        <v>219</v>
      </c>
      <c r="C23" s="128" t="s">
        <v>240</v>
      </c>
      <c r="D23" s="129" t="s">
        <v>241</v>
      </c>
      <c r="E23" s="130">
        <v>1.6</v>
      </c>
      <c r="F23" s="131" t="s">
        <v>222</v>
      </c>
      <c r="V23" s="134" t="s">
        <v>112</v>
      </c>
      <c r="W23" s="130">
        <v>1.4E-2</v>
      </c>
      <c r="X23" s="175" t="s">
        <v>242</v>
      </c>
      <c r="Y23" s="175" t="s">
        <v>240</v>
      </c>
      <c r="Z23" s="128" t="s">
        <v>233</v>
      </c>
      <c r="AB23" s="131">
        <v>7</v>
      </c>
      <c r="AJ23" s="104" t="s">
        <v>213</v>
      </c>
      <c r="AK23" s="104" t="s">
        <v>214</v>
      </c>
    </row>
    <row r="24" spans="1:37">
      <c r="D24" s="183" t="s">
        <v>243</v>
      </c>
      <c r="E24" s="184">
        <f>J24</f>
        <v>0</v>
      </c>
      <c r="H24" s="184"/>
      <c r="I24" s="184"/>
      <c r="J24" s="184"/>
      <c r="L24" s="185"/>
      <c r="N24" s="186"/>
      <c r="W24" s="130">
        <f>SUM(W12:W23)</f>
        <v>20.454000000000001</v>
      </c>
    </row>
    <row r="26" spans="1:37">
      <c r="B26" s="128" t="s">
        <v>244</v>
      </c>
    </row>
    <row r="27" spans="1:37">
      <c r="A27" s="126">
        <v>9</v>
      </c>
      <c r="B27" s="127" t="s">
        <v>245</v>
      </c>
      <c r="C27" s="128" t="s">
        <v>246</v>
      </c>
      <c r="D27" s="129" t="s">
        <v>247</v>
      </c>
      <c r="E27" s="130">
        <v>11.44</v>
      </c>
      <c r="F27" s="131" t="s">
        <v>209</v>
      </c>
      <c r="V27" s="134" t="s">
        <v>112</v>
      </c>
      <c r="W27" s="130">
        <v>12.676</v>
      </c>
      <c r="X27" s="175" t="s">
        <v>248</v>
      </c>
      <c r="Y27" s="175" t="s">
        <v>246</v>
      </c>
      <c r="Z27" s="128" t="s">
        <v>249</v>
      </c>
      <c r="AB27" s="131" t="s">
        <v>87</v>
      </c>
      <c r="AJ27" s="104" t="s">
        <v>213</v>
      </c>
      <c r="AK27" s="104" t="s">
        <v>214</v>
      </c>
    </row>
    <row r="28" spans="1:37">
      <c r="A28" s="126">
        <v>10</v>
      </c>
      <c r="B28" s="127" t="s">
        <v>245</v>
      </c>
      <c r="C28" s="128" t="s">
        <v>250</v>
      </c>
      <c r="D28" s="129" t="s">
        <v>251</v>
      </c>
      <c r="E28" s="130">
        <v>11.44</v>
      </c>
      <c r="F28" s="131" t="s">
        <v>209</v>
      </c>
      <c r="V28" s="134" t="s">
        <v>112</v>
      </c>
      <c r="W28" s="130">
        <v>6.0170000000000003</v>
      </c>
      <c r="X28" s="175" t="s">
        <v>252</v>
      </c>
      <c r="Y28" s="175" t="s">
        <v>250</v>
      </c>
      <c r="Z28" s="128" t="s">
        <v>249</v>
      </c>
      <c r="AB28" s="131" t="s">
        <v>87</v>
      </c>
      <c r="AJ28" s="104" t="s">
        <v>213</v>
      </c>
      <c r="AK28" s="104" t="s">
        <v>214</v>
      </c>
    </row>
    <row r="29" spans="1:37">
      <c r="A29" s="126">
        <v>11</v>
      </c>
      <c r="B29" s="127" t="s">
        <v>253</v>
      </c>
      <c r="C29" s="128" t="s">
        <v>254</v>
      </c>
      <c r="D29" s="129" t="s">
        <v>255</v>
      </c>
      <c r="E29" s="130">
        <v>1.6</v>
      </c>
      <c r="F29" s="131" t="s">
        <v>222</v>
      </c>
      <c r="V29" s="134" t="s">
        <v>112</v>
      </c>
      <c r="W29" s="130">
        <v>0.85</v>
      </c>
      <c r="X29" s="175" t="s">
        <v>256</v>
      </c>
      <c r="Y29" s="175" t="s">
        <v>254</v>
      </c>
      <c r="Z29" s="128" t="s">
        <v>257</v>
      </c>
      <c r="AB29" s="131" t="s">
        <v>87</v>
      </c>
      <c r="AJ29" s="104" t="s">
        <v>213</v>
      </c>
      <c r="AK29" s="104" t="s">
        <v>214</v>
      </c>
    </row>
    <row r="30" spans="1:37">
      <c r="D30" s="183" t="s">
        <v>258</v>
      </c>
      <c r="E30" s="184">
        <f>J30</f>
        <v>0</v>
      </c>
      <c r="H30" s="184"/>
      <c r="I30" s="184"/>
      <c r="J30" s="184"/>
      <c r="L30" s="185"/>
      <c r="N30" s="186"/>
      <c r="W30" s="130">
        <f>SUM(W26:W29)</f>
        <v>19.543000000000003</v>
      </c>
    </row>
    <row r="32" spans="1:37">
      <c r="B32" s="128" t="s">
        <v>259</v>
      </c>
    </row>
    <row r="33" spans="1:37" ht="25.5">
      <c r="A33" s="126">
        <v>12</v>
      </c>
      <c r="B33" s="127" t="s">
        <v>253</v>
      </c>
      <c r="C33" s="128" t="s">
        <v>260</v>
      </c>
      <c r="D33" s="129" t="s">
        <v>261</v>
      </c>
      <c r="E33" s="130">
        <v>0.54</v>
      </c>
      <c r="F33" s="131" t="s">
        <v>222</v>
      </c>
      <c r="V33" s="134" t="s">
        <v>112</v>
      </c>
      <c r="W33" s="130">
        <v>1.7190000000000001</v>
      </c>
      <c r="X33" s="175" t="s">
        <v>262</v>
      </c>
      <c r="Y33" s="175" t="s">
        <v>260</v>
      </c>
      <c r="Z33" s="128" t="s">
        <v>263</v>
      </c>
      <c r="AB33" s="131" t="s">
        <v>87</v>
      </c>
      <c r="AJ33" s="104" t="s">
        <v>213</v>
      </c>
      <c r="AK33" s="104" t="s">
        <v>214</v>
      </c>
    </row>
    <row r="34" spans="1:37">
      <c r="D34" s="176" t="s">
        <v>264</v>
      </c>
      <c r="E34" s="177"/>
      <c r="F34" s="178"/>
      <c r="G34" s="179"/>
      <c r="H34" s="179"/>
      <c r="I34" s="179"/>
      <c r="J34" s="179"/>
      <c r="K34" s="180"/>
      <c r="L34" s="180"/>
      <c r="M34" s="177"/>
      <c r="N34" s="177"/>
      <c r="O34" s="178"/>
      <c r="P34" s="178"/>
      <c r="Q34" s="177"/>
      <c r="R34" s="177"/>
      <c r="S34" s="177"/>
      <c r="T34" s="181"/>
      <c r="U34" s="181"/>
      <c r="V34" s="181" t="s">
        <v>0</v>
      </c>
      <c r="W34" s="177"/>
      <c r="X34" s="182"/>
    </row>
    <row r="35" spans="1:37">
      <c r="A35" s="126">
        <v>13</v>
      </c>
      <c r="B35" s="127" t="s">
        <v>253</v>
      </c>
      <c r="C35" s="128" t="s">
        <v>265</v>
      </c>
      <c r="D35" s="129" t="s">
        <v>266</v>
      </c>
      <c r="E35" s="130">
        <v>0.56899999999999995</v>
      </c>
      <c r="F35" s="131" t="s">
        <v>222</v>
      </c>
      <c r="V35" s="134" t="s">
        <v>112</v>
      </c>
      <c r="W35" s="130">
        <v>1.474</v>
      </c>
      <c r="X35" s="175" t="s">
        <v>267</v>
      </c>
      <c r="Y35" s="175" t="s">
        <v>265</v>
      </c>
      <c r="Z35" s="128" t="s">
        <v>268</v>
      </c>
      <c r="AB35" s="131" t="s">
        <v>87</v>
      </c>
      <c r="AJ35" s="104" t="s">
        <v>213</v>
      </c>
      <c r="AK35" s="104" t="s">
        <v>214</v>
      </c>
    </row>
    <row r="36" spans="1:37">
      <c r="D36" s="176" t="s">
        <v>269</v>
      </c>
      <c r="E36" s="177"/>
      <c r="F36" s="178"/>
      <c r="G36" s="179"/>
      <c r="H36" s="179"/>
      <c r="I36" s="179"/>
      <c r="J36" s="179"/>
      <c r="K36" s="180"/>
      <c r="L36" s="180"/>
      <c r="M36" s="177"/>
      <c r="N36" s="177"/>
      <c r="O36" s="178"/>
      <c r="P36" s="178"/>
      <c r="Q36" s="177"/>
      <c r="R36" s="177"/>
      <c r="S36" s="177"/>
      <c r="T36" s="181"/>
      <c r="U36" s="181"/>
      <c r="V36" s="181" t="s">
        <v>0</v>
      </c>
      <c r="W36" s="177"/>
      <c r="X36" s="182"/>
    </row>
    <row r="37" spans="1:37">
      <c r="A37" s="126">
        <v>14</v>
      </c>
      <c r="B37" s="127" t="s">
        <v>253</v>
      </c>
      <c r="C37" s="128" t="s">
        <v>270</v>
      </c>
      <c r="D37" s="129" t="s">
        <v>271</v>
      </c>
      <c r="E37" s="130">
        <v>10.8</v>
      </c>
      <c r="F37" s="131" t="s">
        <v>209</v>
      </c>
      <c r="V37" s="134" t="s">
        <v>112</v>
      </c>
      <c r="W37" s="130">
        <v>7.3659999999999997</v>
      </c>
      <c r="X37" s="175" t="s">
        <v>272</v>
      </c>
      <c r="Y37" s="175" t="s">
        <v>270</v>
      </c>
      <c r="Z37" s="128" t="s">
        <v>268</v>
      </c>
      <c r="AB37" s="131" t="s">
        <v>87</v>
      </c>
      <c r="AJ37" s="104" t="s">
        <v>213</v>
      </c>
      <c r="AK37" s="104" t="s">
        <v>214</v>
      </c>
    </row>
    <row r="38" spans="1:37">
      <c r="D38" s="176" t="s">
        <v>273</v>
      </c>
      <c r="E38" s="177"/>
      <c r="F38" s="178"/>
      <c r="G38" s="179"/>
      <c r="H38" s="179"/>
      <c r="I38" s="179"/>
      <c r="J38" s="179"/>
      <c r="K38" s="180"/>
      <c r="L38" s="180"/>
      <c r="M38" s="177"/>
      <c r="N38" s="177"/>
      <c r="O38" s="178"/>
      <c r="P38" s="178"/>
      <c r="Q38" s="177"/>
      <c r="R38" s="177"/>
      <c r="S38" s="177"/>
      <c r="T38" s="181"/>
      <c r="U38" s="181"/>
      <c r="V38" s="181" t="s">
        <v>0</v>
      </c>
      <c r="W38" s="177"/>
      <c r="X38" s="182"/>
    </row>
    <row r="39" spans="1:37">
      <c r="A39" s="126">
        <v>15</v>
      </c>
      <c r="B39" s="127" t="s">
        <v>253</v>
      </c>
      <c r="C39" s="128" t="s">
        <v>274</v>
      </c>
      <c r="D39" s="129" t="s">
        <v>275</v>
      </c>
      <c r="E39" s="130">
        <v>10.8</v>
      </c>
      <c r="F39" s="131" t="s">
        <v>209</v>
      </c>
      <c r="V39" s="134" t="s">
        <v>112</v>
      </c>
      <c r="W39" s="130">
        <v>2.484</v>
      </c>
      <c r="X39" s="175" t="s">
        <v>276</v>
      </c>
      <c r="Y39" s="175" t="s">
        <v>274</v>
      </c>
      <c r="Z39" s="128" t="s">
        <v>268</v>
      </c>
      <c r="AB39" s="131" t="s">
        <v>87</v>
      </c>
      <c r="AJ39" s="104" t="s">
        <v>213</v>
      </c>
      <c r="AK39" s="104" t="s">
        <v>214</v>
      </c>
    </row>
    <row r="40" spans="1:37">
      <c r="A40" s="126">
        <v>16</v>
      </c>
      <c r="B40" s="127" t="s">
        <v>253</v>
      </c>
      <c r="C40" s="128" t="s">
        <v>277</v>
      </c>
      <c r="D40" s="129" t="s">
        <v>278</v>
      </c>
      <c r="E40" s="130">
        <v>10.8</v>
      </c>
      <c r="F40" s="131" t="s">
        <v>209</v>
      </c>
      <c r="V40" s="134" t="s">
        <v>112</v>
      </c>
      <c r="W40" s="130">
        <v>0.71299999999999997</v>
      </c>
      <c r="X40" s="175" t="s">
        <v>279</v>
      </c>
      <c r="Y40" s="175" t="s">
        <v>277</v>
      </c>
      <c r="Z40" s="128" t="s">
        <v>268</v>
      </c>
      <c r="AB40" s="131" t="s">
        <v>87</v>
      </c>
      <c r="AJ40" s="104" t="s">
        <v>213</v>
      </c>
      <c r="AK40" s="104" t="s">
        <v>214</v>
      </c>
    </row>
    <row r="41" spans="1:37">
      <c r="A41" s="126">
        <v>17</v>
      </c>
      <c r="B41" s="127" t="s">
        <v>253</v>
      </c>
      <c r="C41" s="128" t="s">
        <v>280</v>
      </c>
      <c r="D41" s="129" t="s">
        <v>281</v>
      </c>
      <c r="E41" s="130">
        <v>0.15</v>
      </c>
      <c r="F41" s="131" t="s">
        <v>282</v>
      </c>
      <c r="V41" s="134" t="s">
        <v>112</v>
      </c>
      <c r="W41" s="130">
        <v>5.944</v>
      </c>
      <c r="X41" s="175" t="s">
        <v>283</v>
      </c>
      <c r="Y41" s="175" t="s">
        <v>280</v>
      </c>
      <c r="Z41" s="128" t="s">
        <v>268</v>
      </c>
      <c r="AB41" s="131" t="s">
        <v>87</v>
      </c>
      <c r="AJ41" s="104" t="s">
        <v>213</v>
      </c>
      <c r="AK41" s="104" t="s">
        <v>214</v>
      </c>
    </row>
    <row r="42" spans="1:37">
      <c r="D42" s="183" t="s">
        <v>284</v>
      </c>
      <c r="E42" s="184">
        <f>J42</f>
        <v>0</v>
      </c>
      <c r="H42" s="184"/>
      <c r="I42" s="184"/>
      <c r="J42" s="184"/>
      <c r="L42" s="185"/>
      <c r="N42" s="186"/>
      <c r="W42" s="130">
        <f>SUM(W32:W41)</f>
        <v>19.7</v>
      </c>
    </row>
    <row r="44" spans="1:37">
      <c r="B44" s="128" t="s">
        <v>285</v>
      </c>
    </row>
    <row r="45" spans="1:37">
      <c r="A45" s="126">
        <v>18</v>
      </c>
      <c r="B45" s="127" t="s">
        <v>219</v>
      </c>
      <c r="C45" s="128" t="s">
        <v>286</v>
      </c>
      <c r="D45" s="129" t="s">
        <v>287</v>
      </c>
      <c r="E45" s="130">
        <v>4.5</v>
      </c>
      <c r="F45" s="131" t="s">
        <v>209</v>
      </c>
      <c r="V45" s="134" t="s">
        <v>112</v>
      </c>
      <c r="W45" s="130">
        <v>0.48599999999999999</v>
      </c>
      <c r="X45" s="175" t="s">
        <v>288</v>
      </c>
      <c r="Y45" s="175" t="s">
        <v>286</v>
      </c>
      <c r="Z45" s="128" t="s">
        <v>289</v>
      </c>
      <c r="AB45" s="131" t="s">
        <v>87</v>
      </c>
      <c r="AJ45" s="104" t="s">
        <v>213</v>
      </c>
      <c r="AK45" s="104" t="s">
        <v>214</v>
      </c>
    </row>
    <row r="46" spans="1:37">
      <c r="A46" s="126">
        <v>19</v>
      </c>
      <c r="B46" s="127" t="s">
        <v>219</v>
      </c>
      <c r="C46" s="128" t="s">
        <v>290</v>
      </c>
      <c r="D46" s="129" t="s">
        <v>291</v>
      </c>
      <c r="E46" s="130">
        <v>4.5</v>
      </c>
      <c r="F46" s="131" t="s">
        <v>209</v>
      </c>
      <c r="V46" s="134" t="s">
        <v>112</v>
      </c>
      <c r="W46" s="130">
        <v>0.78300000000000003</v>
      </c>
      <c r="X46" s="175" t="s">
        <v>292</v>
      </c>
      <c r="Y46" s="175" t="s">
        <v>290</v>
      </c>
      <c r="Z46" s="128" t="s">
        <v>289</v>
      </c>
      <c r="AB46" s="131" t="s">
        <v>87</v>
      </c>
      <c r="AJ46" s="104" t="s">
        <v>213</v>
      </c>
      <c r="AK46" s="104" t="s">
        <v>214</v>
      </c>
    </row>
    <row r="47" spans="1:37">
      <c r="D47" s="183" t="s">
        <v>293</v>
      </c>
      <c r="E47" s="184">
        <f>J47</f>
        <v>0</v>
      </c>
      <c r="H47" s="184"/>
      <c r="I47" s="184"/>
      <c r="J47" s="184"/>
      <c r="L47" s="185"/>
      <c r="N47" s="186"/>
      <c r="W47" s="130">
        <f>SUM(W44:W46)</f>
        <v>1.2690000000000001</v>
      </c>
    </row>
    <row r="49" spans="1:37">
      <c r="B49" s="128" t="s">
        <v>294</v>
      </c>
    </row>
    <row r="50" spans="1:37" ht="25.5">
      <c r="A50" s="126">
        <v>20</v>
      </c>
      <c r="B50" s="127" t="s">
        <v>295</v>
      </c>
      <c r="C50" s="128" t="s">
        <v>296</v>
      </c>
      <c r="D50" s="129" t="s">
        <v>297</v>
      </c>
      <c r="E50" s="130">
        <v>84.165000000000006</v>
      </c>
      <c r="F50" s="131" t="s">
        <v>209</v>
      </c>
      <c r="V50" s="134" t="s">
        <v>112</v>
      </c>
      <c r="W50" s="130">
        <v>35.180999999999997</v>
      </c>
      <c r="X50" s="175" t="s">
        <v>298</v>
      </c>
      <c r="Y50" s="175" t="s">
        <v>296</v>
      </c>
      <c r="Z50" s="128" t="s">
        <v>299</v>
      </c>
      <c r="AB50" s="131" t="s">
        <v>87</v>
      </c>
      <c r="AJ50" s="104" t="s">
        <v>213</v>
      </c>
      <c r="AK50" s="104" t="s">
        <v>214</v>
      </c>
    </row>
    <row r="51" spans="1:37">
      <c r="A51" s="126">
        <v>21</v>
      </c>
      <c r="B51" s="127" t="s">
        <v>253</v>
      </c>
      <c r="C51" s="128" t="s">
        <v>300</v>
      </c>
      <c r="D51" s="129" t="s">
        <v>301</v>
      </c>
      <c r="E51" s="130">
        <v>84.165000000000006</v>
      </c>
      <c r="F51" s="131" t="s">
        <v>209</v>
      </c>
      <c r="V51" s="134" t="s">
        <v>112</v>
      </c>
      <c r="W51" s="130">
        <v>33.244999999999997</v>
      </c>
      <c r="X51" s="175" t="s">
        <v>302</v>
      </c>
      <c r="Y51" s="175" t="s">
        <v>300</v>
      </c>
      <c r="Z51" s="128" t="s">
        <v>299</v>
      </c>
      <c r="AB51" s="131" t="s">
        <v>87</v>
      </c>
      <c r="AJ51" s="104" t="s">
        <v>213</v>
      </c>
      <c r="AK51" s="104" t="s">
        <v>214</v>
      </c>
    </row>
    <row r="52" spans="1:37">
      <c r="D52" s="176" t="s">
        <v>303</v>
      </c>
      <c r="E52" s="177"/>
      <c r="F52" s="178"/>
      <c r="G52" s="179"/>
      <c r="H52" s="179"/>
      <c r="I52" s="179"/>
      <c r="J52" s="179"/>
      <c r="K52" s="180"/>
      <c r="L52" s="180"/>
      <c r="M52" s="177"/>
      <c r="N52" s="177"/>
      <c r="O52" s="178"/>
      <c r="P52" s="178"/>
      <c r="Q52" s="177"/>
      <c r="R52" s="177"/>
      <c r="S52" s="177"/>
      <c r="T52" s="181"/>
      <c r="U52" s="181"/>
      <c r="V52" s="181" t="s">
        <v>0</v>
      </c>
      <c r="W52" s="177"/>
      <c r="X52" s="182"/>
    </row>
    <row r="53" spans="1:37">
      <c r="A53" s="126">
        <v>22</v>
      </c>
      <c r="B53" s="127" t="s">
        <v>253</v>
      </c>
      <c r="C53" s="128" t="s">
        <v>304</v>
      </c>
      <c r="D53" s="129" t="s">
        <v>305</v>
      </c>
      <c r="E53" s="130">
        <v>84.165000000000006</v>
      </c>
      <c r="F53" s="131" t="s">
        <v>209</v>
      </c>
      <c r="V53" s="134" t="s">
        <v>112</v>
      </c>
      <c r="W53" s="130">
        <v>23.565999999999999</v>
      </c>
      <c r="X53" s="175" t="s">
        <v>306</v>
      </c>
      <c r="Y53" s="175" t="s">
        <v>304</v>
      </c>
      <c r="Z53" s="128" t="s">
        <v>299</v>
      </c>
      <c r="AB53" s="131" t="s">
        <v>87</v>
      </c>
      <c r="AJ53" s="104" t="s">
        <v>213</v>
      </c>
      <c r="AK53" s="104" t="s">
        <v>214</v>
      </c>
    </row>
    <row r="54" spans="1:37">
      <c r="A54" s="126">
        <v>23</v>
      </c>
      <c r="B54" s="127" t="s">
        <v>307</v>
      </c>
      <c r="C54" s="128" t="s">
        <v>308</v>
      </c>
      <c r="D54" s="129" t="s">
        <v>309</v>
      </c>
      <c r="E54" s="130">
        <v>11.44</v>
      </c>
      <c r="F54" s="131" t="s">
        <v>209</v>
      </c>
      <c r="V54" s="134" t="s">
        <v>112</v>
      </c>
      <c r="W54" s="130">
        <v>29.366</v>
      </c>
      <c r="X54" s="175" t="s">
        <v>310</v>
      </c>
      <c r="Y54" s="175" t="s">
        <v>308</v>
      </c>
      <c r="Z54" s="128" t="s">
        <v>311</v>
      </c>
      <c r="AB54" s="131" t="s">
        <v>87</v>
      </c>
      <c r="AJ54" s="104" t="s">
        <v>213</v>
      </c>
      <c r="AK54" s="104" t="s">
        <v>214</v>
      </c>
    </row>
    <row r="55" spans="1:37">
      <c r="A55" s="126">
        <v>24</v>
      </c>
      <c r="B55" s="127" t="s">
        <v>307</v>
      </c>
      <c r="C55" s="128" t="s">
        <v>312</v>
      </c>
      <c r="D55" s="129" t="s">
        <v>313</v>
      </c>
      <c r="E55" s="130">
        <v>11.44</v>
      </c>
      <c r="F55" s="131" t="s">
        <v>209</v>
      </c>
      <c r="V55" s="134" t="s">
        <v>112</v>
      </c>
      <c r="W55" s="130">
        <v>6.6349999999999998</v>
      </c>
      <c r="X55" s="175" t="s">
        <v>314</v>
      </c>
      <c r="Y55" s="175" t="s">
        <v>312</v>
      </c>
      <c r="Z55" s="128" t="s">
        <v>311</v>
      </c>
      <c r="AB55" s="131" t="s">
        <v>87</v>
      </c>
      <c r="AJ55" s="104" t="s">
        <v>213</v>
      </c>
      <c r="AK55" s="104" t="s">
        <v>214</v>
      </c>
    </row>
    <row r="56" spans="1:37" ht="25.5">
      <c r="A56" s="126">
        <v>25</v>
      </c>
      <c r="B56" s="127" t="s">
        <v>253</v>
      </c>
      <c r="C56" s="128" t="s">
        <v>315</v>
      </c>
      <c r="D56" s="129" t="s">
        <v>316</v>
      </c>
      <c r="E56" s="130">
        <v>1.694</v>
      </c>
      <c r="F56" s="131" t="s">
        <v>222</v>
      </c>
      <c r="V56" s="134" t="s">
        <v>112</v>
      </c>
      <c r="W56" s="130">
        <v>4.9909999999999997</v>
      </c>
      <c r="X56" s="175" t="s">
        <v>317</v>
      </c>
      <c r="Y56" s="175" t="s">
        <v>315</v>
      </c>
      <c r="Z56" s="128" t="s">
        <v>268</v>
      </c>
      <c r="AB56" s="131" t="s">
        <v>87</v>
      </c>
      <c r="AJ56" s="104" t="s">
        <v>213</v>
      </c>
      <c r="AK56" s="104" t="s">
        <v>214</v>
      </c>
    </row>
    <row r="57" spans="1:37">
      <c r="D57" s="176" t="s">
        <v>318</v>
      </c>
      <c r="E57" s="177"/>
      <c r="F57" s="178"/>
      <c r="G57" s="179"/>
      <c r="H57" s="179"/>
      <c r="I57" s="179"/>
      <c r="J57" s="179"/>
      <c r="K57" s="180"/>
      <c r="L57" s="180"/>
      <c r="M57" s="177"/>
      <c r="N57" s="177"/>
      <c r="O57" s="178"/>
      <c r="P57" s="178"/>
      <c r="Q57" s="177"/>
      <c r="R57" s="177"/>
      <c r="S57" s="177"/>
      <c r="T57" s="181"/>
      <c r="U57" s="181"/>
      <c r="V57" s="181" t="s">
        <v>0</v>
      </c>
      <c r="W57" s="177"/>
      <c r="X57" s="182"/>
    </row>
    <row r="58" spans="1:37">
      <c r="D58" s="176" t="s">
        <v>319</v>
      </c>
      <c r="E58" s="177"/>
      <c r="F58" s="178"/>
      <c r="G58" s="179"/>
      <c r="H58" s="179"/>
      <c r="I58" s="179"/>
      <c r="J58" s="179"/>
      <c r="K58" s="180"/>
      <c r="L58" s="180"/>
      <c r="M58" s="177"/>
      <c r="N58" s="177"/>
      <c r="O58" s="178"/>
      <c r="P58" s="178"/>
      <c r="Q58" s="177"/>
      <c r="R58" s="177"/>
      <c r="S58" s="177"/>
      <c r="T58" s="181"/>
      <c r="U58" s="181"/>
      <c r="V58" s="181" t="s">
        <v>0</v>
      </c>
      <c r="W58" s="177"/>
      <c r="X58" s="182"/>
    </row>
    <row r="59" spans="1:37">
      <c r="D59" s="183" t="s">
        <v>320</v>
      </c>
      <c r="E59" s="184">
        <f>J59</f>
        <v>0</v>
      </c>
      <c r="H59" s="184"/>
      <c r="I59" s="184"/>
      <c r="J59" s="184"/>
      <c r="L59" s="185"/>
      <c r="N59" s="186"/>
      <c r="W59" s="130">
        <f>SUM(W49:W58)</f>
        <v>132.98399999999998</v>
      </c>
    </row>
    <row r="61" spans="1:37">
      <c r="B61" s="128" t="s">
        <v>321</v>
      </c>
    </row>
    <row r="62" spans="1:37">
      <c r="A62" s="126">
        <v>26</v>
      </c>
      <c r="B62" s="127" t="s">
        <v>322</v>
      </c>
      <c r="C62" s="128" t="s">
        <v>323</v>
      </c>
      <c r="D62" s="129" t="s">
        <v>324</v>
      </c>
      <c r="E62" s="130">
        <v>78.584999999999994</v>
      </c>
      <c r="F62" s="131" t="s">
        <v>209</v>
      </c>
      <c r="V62" s="134" t="s">
        <v>112</v>
      </c>
      <c r="W62" s="130">
        <v>14.538</v>
      </c>
      <c r="X62" s="175" t="s">
        <v>325</v>
      </c>
      <c r="Y62" s="175" t="s">
        <v>323</v>
      </c>
      <c r="Z62" s="128" t="s">
        <v>326</v>
      </c>
      <c r="AB62" s="131" t="s">
        <v>87</v>
      </c>
      <c r="AJ62" s="104" t="s">
        <v>213</v>
      </c>
      <c r="AK62" s="104" t="s">
        <v>214</v>
      </c>
    </row>
    <row r="63" spans="1:37">
      <c r="D63" s="176" t="s">
        <v>327</v>
      </c>
      <c r="E63" s="177"/>
      <c r="F63" s="178"/>
      <c r="G63" s="179"/>
      <c r="H63" s="179"/>
      <c r="I63" s="179"/>
      <c r="J63" s="179"/>
      <c r="K63" s="180"/>
      <c r="L63" s="180"/>
      <c r="M63" s="177"/>
      <c r="N63" s="177"/>
      <c r="O63" s="178"/>
      <c r="P63" s="178"/>
      <c r="Q63" s="177"/>
      <c r="R63" s="177"/>
      <c r="S63" s="177"/>
      <c r="T63" s="181"/>
      <c r="U63" s="181"/>
      <c r="V63" s="181" t="s">
        <v>0</v>
      </c>
      <c r="W63" s="177"/>
      <c r="X63" s="182"/>
    </row>
    <row r="64" spans="1:37">
      <c r="A64" s="126">
        <v>27</v>
      </c>
      <c r="B64" s="127" t="s">
        <v>328</v>
      </c>
      <c r="C64" s="128" t="s">
        <v>329</v>
      </c>
      <c r="D64" s="129" t="s">
        <v>330</v>
      </c>
      <c r="E64" s="130">
        <v>2.13</v>
      </c>
      <c r="F64" s="131" t="s">
        <v>222</v>
      </c>
      <c r="V64" s="134" t="s">
        <v>112</v>
      </c>
      <c r="W64" s="130">
        <v>27.445</v>
      </c>
      <c r="X64" s="175" t="s">
        <v>331</v>
      </c>
      <c r="Y64" s="175" t="s">
        <v>329</v>
      </c>
      <c r="Z64" s="128" t="s">
        <v>212</v>
      </c>
      <c r="AB64" s="131" t="s">
        <v>87</v>
      </c>
      <c r="AJ64" s="104" t="s">
        <v>213</v>
      </c>
      <c r="AK64" s="104" t="s">
        <v>214</v>
      </c>
    </row>
    <row r="65" spans="1:37">
      <c r="D65" s="176" t="s">
        <v>332</v>
      </c>
      <c r="E65" s="177"/>
      <c r="F65" s="178"/>
      <c r="G65" s="179"/>
      <c r="H65" s="179"/>
      <c r="I65" s="179"/>
      <c r="J65" s="179"/>
      <c r="K65" s="180"/>
      <c r="L65" s="180"/>
      <c r="M65" s="177"/>
      <c r="N65" s="177"/>
      <c r="O65" s="178"/>
      <c r="P65" s="178"/>
      <c r="Q65" s="177"/>
      <c r="R65" s="177"/>
      <c r="S65" s="177"/>
      <c r="T65" s="181"/>
      <c r="U65" s="181"/>
      <c r="V65" s="181" t="s">
        <v>0</v>
      </c>
      <c r="W65" s="177"/>
      <c r="X65" s="182"/>
    </row>
    <row r="66" spans="1:37">
      <c r="D66" s="176" t="s">
        <v>333</v>
      </c>
      <c r="E66" s="177"/>
      <c r="F66" s="178"/>
      <c r="G66" s="179"/>
      <c r="H66" s="179"/>
      <c r="I66" s="179"/>
      <c r="J66" s="179"/>
      <c r="K66" s="180"/>
      <c r="L66" s="180"/>
      <c r="M66" s="177"/>
      <c r="N66" s="177"/>
      <c r="O66" s="178"/>
      <c r="P66" s="178"/>
      <c r="Q66" s="177"/>
      <c r="R66" s="177"/>
      <c r="S66" s="177"/>
      <c r="T66" s="181"/>
      <c r="U66" s="181"/>
      <c r="V66" s="181" t="s">
        <v>0</v>
      </c>
      <c r="W66" s="177"/>
      <c r="X66" s="182"/>
    </row>
    <row r="67" spans="1:37">
      <c r="A67" s="126">
        <v>28</v>
      </c>
      <c r="B67" s="127" t="s">
        <v>328</v>
      </c>
      <c r="C67" s="128" t="s">
        <v>334</v>
      </c>
      <c r="D67" s="129" t="s">
        <v>335</v>
      </c>
      <c r="E67" s="130">
        <v>84.165000000000006</v>
      </c>
      <c r="F67" s="131" t="s">
        <v>209</v>
      </c>
      <c r="V67" s="134" t="s">
        <v>112</v>
      </c>
      <c r="W67" s="130">
        <v>9.2579999999999991</v>
      </c>
      <c r="X67" s="175" t="s">
        <v>336</v>
      </c>
      <c r="Y67" s="175" t="s">
        <v>334</v>
      </c>
      <c r="Z67" s="128" t="s">
        <v>212</v>
      </c>
      <c r="AB67" s="131" t="s">
        <v>87</v>
      </c>
      <c r="AJ67" s="104" t="s">
        <v>213</v>
      </c>
      <c r="AK67" s="104" t="s">
        <v>214</v>
      </c>
    </row>
    <row r="68" spans="1:37">
      <c r="A68" s="126">
        <v>29</v>
      </c>
      <c r="B68" s="127" t="s">
        <v>328</v>
      </c>
      <c r="C68" s="128" t="s">
        <v>337</v>
      </c>
      <c r="D68" s="129" t="s">
        <v>338</v>
      </c>
      <c r="E68" s="130">
        <v>11.44</v>
      </c>
      <c r="F68" s="131" t="s">
        <v>209</v>
      </c>
      <c r="V68" s="134" t="s">
        <v>112</v>
      </c>
      <c r="W68" s="130">
        <v>2.734</v>
      </c>
      <c r="X68" s="175" t="s">
        <v>339</v>
      </c>
      <c r="Y68" s="175" t="s">
        <v>337</v>
      </c>
      <c r="Z68" s="128" t="s">
        <v>212</v>
      </c>
      <c r="AB68" s="131" t="s">
        <v>87</v>
      </c>
      <c r="AJ68" s="104" t="s">
        <v>213</v>
      </c>
      <c r="AK68" s="104" t="s">
        <v>214</v>
      </c>
    </row>
    <row r="69" spans="1:37">
      <c r="D69" s="176" t="s">
        <v>340</v>
      </c>
      <c r="E69" s="177"/>
      <c r="F69" s="178"/>
      <c r="G69" s="179"/>
      <c r="H69" s="179"/>
      <c r="I69" s="179"/>
      <c r="J69" s="179"/>
      <c r="K69" s="180"/>
      <c r="L69" s="180"/>
      <c r="M69" s="177"/>
      <c r="N69" s="177"/>
      <c r="O69" s="178"/>
      <c r="P69" s="178"/>
      <c r="Q69" s="177"/>
      <c r="R69" s="177"/>
      <c r="S69" s="177"/>
      <c r="T69" s="181"/>
      <c r="U69" s="181"/>
      <c r="V69" s="181" t="s">
        <v>0</v>
      </c>
      <c r="W69" s="177"/>
      <c r="X69" s="182"/>
    </row>
    <row r="70" spans="1:37">
      <c r="D70" s="176" t="s">
        <v>341</v>
      </c>
      <c r="E70" s="177"/>
      <c r="F70" s="178"/>
      <c r="G70" s="179"/>
      <c r="H70" s="179"/>
      <c r="I70" s="179"/>
      <c r="J70" s="179"/>
      <c r="K70" s="180"/>
      <c r="L70" s="180"/>
      <c r="M70" s="177"/>
      <c r="N70" s="177"/>
      <c r="O70" s="178"/>
      <c r="P70" s="178"/>
      <c r="Q70" s="177"/>
      <c r="R70" s="177"/>
      <c r="S70" s="177"/>
      <c r="T70" s="181"/>
      <c r="U70" s="181"/>
      <c r="V70" s="181" t="s">
        <v>0</v>
      </c>
      <c r="W70" s="177"/>
      <c r="X70" s="182"/>
    </row>
    <row r="71" spans="1:37">
      <c r="A71" s="126">
        <v>30</v>
      </c>
      <c r="B71" s="127" t="s">
        <v>328</v>
      </c>
      <c r="C71" s="128" t="s">
        <v>342</v>
      </c>
      <c r="D71" s="129" t="s">
        <v>343</v>
      </c>
      <c r="E71" s="130">
        <v>10.797000000000001</v>
      </c>
      <c r="F71" s="131" t="s">
        <v>282</v>
      </c>
      <c r="V71" s="134" t="s">
        <v>112</v>
      </c>
      <c r="W71" s="130">
        <v>13.907</v>
      </c>
      <c r="X71" s="175" t="s">
        <v>344</v>
      </c>
      <c r="Y71" s="175" t="s">
        <v>342</v>
      </c>
      <c r="Z71" s="128" t="s">
        <v>212</v>
      </c>
      <c r="AB71" s="131" t="s">
        <v>87</v>
      </c>
      <c r="AJ71" s="104" t="s">
        <v>213</v>
      </c>
      <c r="AK71" s="104" t="s">
        <v>214</v>
      </c>
    </row>
    <row r="72" spans="1:37">
      <c r="A72" s="126">
        <v>31</v>
      </c>
      <c r="B72" s="127" t="s">
        <v>328</v>
      </c>
      <c r="C72" s="128" t="s">
        <v>345</v>
      </c>
      <c r="D72" s="129" t="s">
        <v>346</v>
      </c>
      <c r="E72" s="130">
        <v>10.797000000000001</v>
      </c>
      <c r="F72" s="131" t="s">
        <v>282</v>
      </c>
      <c r="V72" s="134" t="s">
        <v>112</v>
      </c>
      <c r="W72" s="130">
        <v>5.8410000000000002</v>
      </c>
      <c r="X72" s="175" t="s">
        <v>347</v>
      </c>
      <c r="Y72" s="175" t="s">
        <v>345</v>
      </c>
      <c r="Z72" s="128" t="s">
        <v>212</v>
      </c>
      <c r="AB72" s="131" t="s">
        <v>87</v>
      </c>
      <c r="AJ72" s="104" t="s">
        <v>213</v>
      </c>
      <c r="AK72" s="104" t="s">
        <v>214</v>
      </c>
    </row>
    <row r="73" spans="1:37">
      <c r="A73" s="126">
        <v>32</v>
      </c>
      <c r="B73" s="127" t="s">
        <v>328</v>
      </c>
      <c r="C73" s="128" t="s">
        <v>348</v>
      </c>
      <c r="D73" s="129" t="s">
        <v>349</v>
      </c>
      <c r="E73" s="130">
        <v>161.95500000000001</v>
      </c>
      <c r="F73" s="131" t="s">
        <v>282</v>
      </c>
      <c r="V73" s="134" t="s">
        <v>112</v>
      </c>
      <c r="X73" s="175" t="s">
        <v>350</v>
      </c>
      <c r="Y73" s="175" t="s">
        <v>348</v>
      </c>
      <c r="Z73" s="128" t="s">
        <v>212</v>
      </c>
      <c r="AB73" s="131" t="s">
        <v>87</v>
      </c>
      <c r="AJ73" s="104" t="s">
        <v>213</v>
      </c>
      <c r="AK73" s="104" t="s">
        <v>214</v>
      </c>
    </row>
    <row r="74" spans="1:37">
      <c r="D74" s="176" t="s">
        <v>351</v>
      </c>
      <c r="E74" s="177"/>
      <c r="F74" s="178"/>
      <c r="G74" s="179"/>
      <c r="H74" s="179"/>
      <c r="I74" s="179"/>
      <c r="J74" s="179"/>
      <c r="K74" s="180"/>
      <c r="L74" s="180"/>
      <c r="M74" s="177"/>
      <c r="N74" s="177"/>
      <c r="O74" s="178"/>
      <c r="P74" s="178"/>
      <c r="Q74" s="177"/>
      <c r="R74" s="177"/>
      <c r="S74" s="177"/>
      <c r="T74" s="181"/>
      <c r="U74" s="181"/>
      <c r="V74" s="181" t="s">
        <v>0</v>
      </c>
      <c r="W74" s="177"/>
      <c r="X74" s="182"/>
    </row>
    <row r="75" spans="1:37">
      <c r="A75" s="126">
        <v>33</v>
      </c>
      <c r="B75" s="127" t="s">
        <v>328</v>
      </c>
      <c r="C75" s="128" t="s">
        <v>352</v>
      </c>
      <c r="D75" s="129" t="s">
        <v>353</v>
      </c>
      <c r="E75" s="130">
        <v>10.797000000000001</v>
      </c>
      <c r="F75" s="131" t="s">
        <v>282</v>
      </c>
      <c r="V75" s="134" t="s">
        <v>112</v>
      </c>
      <c r="W75" s="130">
        <v>12.167999999999999</v>
      </c>
      <c r="X75" s="175" t="s">
        <v>354</v>
      </c>
      <c r="Y75" s="175" t="s">
        <v>352</v>
      </c>
      <c r="Z75" s="128" t="s">
        <v>212</v>
      </c>
      <c r="AB75" s="131" t="s">
        <v>87</v>
      </c>
      <c r="AJ75" s="104" t="s">
        <v>213</v>
      </c>
      <c r="AK75" s="104" t="s">
        <v>214</v>
      </c>
    </row>
    <row r="76" spans="1:37">
      <c r="A76" s="126">
        <v>34</v>
      </c>
      <c r="B76" s="127" t="s">
        <v>328</v>
      </c>
      <c r="C76" s="128" t="s">
        <v>355</v>
      </c>
      <c r="D76" s="129" t="s">
        <v>356</v>
      </c>
      <c r="E76" s="130">
        <v>10.797000000000001</v>
      </c>
      <c r="F76" s="131" t="s">
        <v>282</v>
      </c>
      <c r="V76" s="134" t="s">
        <v>112</v>
      </c>
      <c r="W76" s="130">
        <v>1.36</v>
      </c>
      <c r="X76" s="175" t="s">
        <v>357</v>
      </c>
      <c r="Y76" s="175" t="s">
        <v>355</v>
      </c>
      <c r="Z76" s="128" t="s">
        <v>212</v>
      </c>
      <c r="AB76" s="131" t="s">
        <v>87</v>
      </c>
      <c r="AJ76" s="104" t="s">
        <v>213</v>
      </c>
      <c r="AK76" s="104" t="s">
        <v>214</v>
      </c>
    </row>
    <row r="77" spans="1:37" ht="25.5">
      <c r="A77" s="126">
        <v>35</v>
      </c>
      <c r="B77" s="127" t="s">
        <v>328</v>
      </c>
      <c r="C77" s="128" t="s">
        <v>358</v>
      </c>
      <c r="D77" s="129" t="s">
        <v>359</v>
      </c>
      <c r="E77" s="130">
        <v>1</v>
      </c>
      <c r="F77" s="131" t="s">
        <v>282</v>
      </c>
      <c r="V77" s="134" t="s">
        <v>112</v>
      </c>
      <c r="X77" s="175" t="s">
        <v>360</v>
      </c>
      <c r="Y77" s="175" t="s">
        <v>358</v>
      </c>
      <c r="Z77" s="128" t="s">
        <v>212</v>
      </c>
      <c r="AB77" s="131" t="s">
        <v>87</v>
      </c>
      <c r="AJ77" s="104" t="s">
        <v>213</v>
      </c>
      <c r="AK77" s="104" t="s">
        <v>214</v>
      </c>
    </row>
    <row r="78" spans="1:37" ht="25.5">
      <c r="A78" s="126">
        <v>36</v>
      </c>
      <c r="B78" s="127" t="s">
        <v>328</v>
      </c>
      <c r="C78" s="128" t="s">
        <v>361</v>
      </c>
      <c r="D78" s="129" t="s">
        <v>362</v>
      </c>
      <c r="E78" s="130">
        <v>6.7969999999999997</v>
      </c>
      <c r="F78" s="131" t="s">
        <v>282</v>
      </c>
      <c r="V78" s="134" t="s">
        <v>112</v>
      </c>
      <c r="X78" s="175" t="s">
        <v>363</v>
      </c>
      <c r="Y78" s="175" t="s">
        <v>361</v>
      </c>
      <c r="Z78" s="128" t="s">
        <v>212</v>
      </c>
      <c r="AB78" s="131" t="s">
        <v>87</v>
      </c>
      <c r="AJ78" s="104" t="s">
        <v>213</v>
      </c>
      <c r="AK78" s="104" t="s">
        <v>214</v>
      </c>
    </row>
    <row r="79" spans="1:37" ht="25.5">
      <c r="A79" s="126">
        <v>37</v>
      </c>
      <c r="B79" s="127" t="s">
        <v>219</v>
      </c>
      <c r="C79" s="128" t="s">
        <v>364</v>
      </c>
      <c r="D79" s="129" t="s">
        <v>365</v>
      </c>
      <c r="E79" s="130">
        <v>3</v>
      </c>
      <c r="F79" s="131" t="s">
        <v>282</v>
      </c>
      <c r="V79" s="134" t="s">
        <v>112</v>
      </c>
      <c r="X79" s="175" t="s">
        <v>366</v>
      </c>
      <c r="Y79" s="175" t="s">
        <v>364</v>
      </c>
      <c r="Z79" s="128" t="s">
        <v>212</v>
      </c>
      <c r="AB79" s="131" t="s">
        <v>87</v>
      </c>
      <c r="AJ79" s="104" t="s">
        <v>213</v>
      </c>
      <c r="AK79" s="104" t="s">
        <v>214</v>
      </c>
    </row>
    <row r="80" spans="1:37">
      <c r="D80" s="183" t="s">
        <v>367</v>
      </c>
      <c r="E80" s="184">
        <f>J80</f>
        <v>0</v>
      </c>
      <c r="H80" s="184"/>
      <c r="I80" s="184"/>
      <c r="J80" s="184"/>
      <c r="L80" s="185"/>
      <c r="N80" s="186"/>
      <c r="W80" s="130">
        <f>SUM(W61:W79)</f>
        <v>87.250999999999991</v>
      </c>
    </row>
    <row r="82" spans="1:37">
      <c r="D82" s="183" t="s">
        <v>368</v>
      </c>
      <c r="E82" s="186">
        <f>J82</f>
        <v>0</v>
      </c>
      <c r="H82" s="184"/>
      <c r="I82" s="184"/>
      <c r="J82" s="184"/>
      <c r="L82" s="185"/>
      <c r="N82" s="186"/>
      <c r="W82" s="130">
        <f>+W24+W30+W42+W47+W59+W80</f>
        <v>281.20099999999996</v>
      </c>
    </row>
    <row r="84" spans="1:37">
      <c r="B84" s="174" t="s">
        <v>369</v>
      </c>
    </row>
    <row r="85" spans="1:37">
      <c r="B85" s="128" t="s">
        <v>370</v>
      </c>
    </row>
    <row r="86" spans="1:37">
      <c r="A86" s="126">
        <v>38</v>
      </c>
      <c r="B86" s="127" t="s">
        <v>371</v>
      </c>
      <c r="C86" s="128" t="s">
        <v>372</v>
      </c>
      <c r="D86" s="129" t="s">
        <v>373</v>
      </c>
      <c r="E86" s="130">
        <v>14.2</v>
      </c>
      <c r="F86" s="131" t="s">
        <v>209</v>
      </c>
      <c r="V86" s="134" t="s">
        <v>374</v>
      </c>
      <c r="W86" s="130">
        <v>0.58199999999999996</v>
      </c>
      <c r="X86" s="175" t="s">
        <v>375</v>
      </c>
      <c r="Y86" s="175" t="s">
        <v>372</v>
      </c>
      <c r="Z86" s="128" t="s">
        <v>376</v>
      </c>
      <c r="AB86" s="131" t="s">
        <v>87</v>
      </c>
      <c r="AJ86" s="104" t="s">
        <v>377</v>
      </c>
      <c r="AK86" s="104" t="s">
        <v>214</v>
      </c>
    </row>
    <row r="87" spans="1:37">
      <c r="D87" s="176" t="s">
        <v>378</v>
      </c>
      <c r="E87" s="177"/>
      <c r="F87" s="178"/>
      <c r="G87" s="179"/>
      <c r="H87" s="179"/>
      <c r="I87" s="179"/>
      <c r="J87" s="179"/>
      <c r="K87" s="180"/>
      <c r="L87" s="180"/>
      <c r="M87" s="177"/>
      <c r="N87" s="177"/>
      <c r="O87" s="178"/>
      <c r="P87" s="178"/>
      <c r="Q87" s="177"/>
      <c r="R87" s="177"/>
      <c r="S87" s="177"/>
      <c r="T87" s="181"/>
      <c r="U87" s="181"/>
      <c r="V87" s="181" t="s">
        <v>0</v>
      </c>
      <c r="W87" s="177"/>
      <c r="X87" s="182"/>
    </row>
    <row r="88" spans="1:37">
      <c r="A88" s="126">
        <v>39</v>
      </c>
      <c r="B88" s="127" t="s">
        <v>371</v>
      </c>
      <c r="C88" s="128" t="s">
        <v>379</v>
      </c>
      <c r="D88" s="129" t="s">
        <v>380</v>
      </c>
      <c r="E88" s="130">
        <v>30.8</v>
      </c>
      <c r="F88" s="131" t="s">
        <v>209</v>
      </c>
      <c r="V88" s="134" t="s">
        <v>374</v>
      </c>
      <c r="W88" s="130">
        <v>11.704000000000001</v>
      </c>
      <c r="X88" s="175" t="s">
        <v>381</v>
      </c>
      <c r="Y88" s="175" t="s">
        <v>379</v>
      </c>
      <c r="Z88" s="128" t="s">
        <v>376</v>
      </c>
      <c r="AB88" s="131" t="s">
        <v>87</v>
      </c>
      <c r="AJ88" s="104" t="s">
        <v>377</v>
      </c>
      <c r="AK88" s="104" t="s">
        <v>214</v>
      </c>
    </row>
    <row r="89" spans="1:37">
      <c r="D89" s="176" t="s">
        <v>382</v>
      </c>
      <c r="E89" s="177"/>
      <c r="F89" s="178"/>
      <c r="G89" s="179"/>
      <c r="H89" s="179"/>
      <c r="I89" s="179"/>
      <c r="J89" s="179"/>
      <c r="K89" s="180"/>
      <c r="L89" s="180"/>
      <c r="M89" s="177"/>
      <c r="N89" s="177"/>
      <c r="O89" s="178"/>
      <c r="P89" s="178"/>
      <c r="Q89" s="177"/>
      <c r="R89" s="177"/>
      <c r="S89" s="177"/>
      <c r="T89" s="181"/>
      <c r="U89" s="181"/>
      <c r="V89" s="181" t="s">
        <v>0</v>
      </c>
      <c r="W89" s="177"/>
      <c r="X89" s="182"/>
    </row>
    <row r="90" spans="1:37">
      <c r="A90" s="126">
        <v>40</v>
      </c>
      <c r="B90" s="127" t="s">
        <v>383</v>
      </c>
      <c r="C90" s="128" t="s">
        <v>384</v>
      </c>
      <c r="D90" s="129" t="s">
        <v>385</v>
      </c>
      <c r="E90" s="130">
        <v>34.496000000000002</v>
      </c>
      <c r="F90" s="131" t="s">
        <v>209</v>
      </c>
      <c r="V90" s="134" t="s">
        <v>104</v>
      </c>
      <c r="X90" s="175" t="s">
        <v>384</v>
      </c>
      <c r="Y90" s="175" t="s">
        <v>384</v>
      </c>
      <c r="Z90" s="128" t="s">
        <v>386</v>
      </c>
      <c r="AA90" s="128" t="s">
        <v>210</v>
      </c>
      <c r="AB90" s="131">
        <v>2</v>
      </c>
      <c r="AJ90" s="104" t="s">
        <v>387</v>
      </c>
      <c r="AK90" s="104" t="s">
        <v>214</v>
      </c>
    </row>
    <row r="91" spans="1:37">
      <c r="D91" s="176" t="s">
        <v>388</v>
      </c>
      <c r="E91" s="177"/>
      <c r="F91" s="178"/>
      <c r="G91" s="179"/>
      <c r="H91" s="179"/>
      <c r="I91" s="179"/>
      <c r="J91" s="179"/>
      <c r="K91" s="180"/>
      <c r="L91" s="180"/>
      <c r="M91" s="177"/>
      <c r="N91" s="177"/>
      <c r="O91" s="178"/>
      <c r="P91" s="178"/>
      <c r="Q91" s="177"/>
      <c r="R91" s="177"/>
      <c r="S91" s="177"/>
      <c r="T91" s="181"/>
      <c r="U91" s="181"/>
      <c r="V91" s="181" t="s">
        <v>0</v>
      </c>
      <c r="W91" s="177"/>
      <c r="X91" s="182"/>
    </row>
    <row r="92" spans="1:37">
      <c r="A92" s="126">
        <v>41</v>
      </c>
      <c r="B92" s="127" t="s">
        <v>371</v>
      </c>
      <c r="C92" s="128" t="s">
        <v>389</v>
      </c>
      <c r="D92" s="129" t="s">
        <v>390</v>
      </c>
      <c r="E92" s="130">
        <v>30.8</v>
      </c>
      <c r="F92" s="131" t="s">
        <v>209</v>
      </c>
      <c r="V92" s="134" t="s">
        <v>374</v>
      </c>
      <c r="W92" s="130">
        <v>5.5439999999999996</v>
      </c>
      <c r="X92" s="175" t="s">
        <v>391</v>
      </c>
      <c r="Y92" s="175" t="s">
        <v>389</v>
      </c>
      <c r="Z92" s="128" t="s">
        <v>376</v>
      </c>
      <c r="AB92" s="131" t="s">
        <v>87</v>
      </c>
      <c r="AJ92" s="104" t="s">
        <v>377</v>
      </c>
      <c r="AK92" s="104" t="s">
        <v>214</v>
      </c>
    </row>
    <row r="93" spans="1:37">
      <c r="A93" s="126">
        <v>42</v>
      </c>
      <c r="B93" s="127" t="s">
        <v>383</v>
      </c>
      <c r="C93" s="128" t="s">
        <v>392</v>
      </c>
      <c r="D93" s="129" t="s">
        <v>393</v>
      </c>
      <c r="E93" s="130">
        <v>32.340000000000003</v>
      </c>
      <c r="F93" s="131" t="s">
        <v>209</v>
      </c>
      <c r="V93" s="134" t="s">
        <v>104</v>
      </c>
      <c r="X93" s="175" t="s">
        <v>392</v>
      </c>
      <c r="Y93" s="175" t="s">
        <v>392</v>
      </c>
      <c r="Z93" s="128" t="s">
        <v>394</v>
      </c>
      <c r="AA93" s="128" t="s">
        <v>210</v>
      </c>
      <c r="AB93" s="131">
        <v>2</v>
      </c>
      <c r="AJ93" s="104" t="s">
        <v>387</v>
      </c>
      <c r="AK93" s="104" t="s">
        <v>214</v>
      </c>
    </row>
    <row r="94" spans="1:37">
      <c r="D94" s="176" t="s">
        <v>395</v>
      </c>
      <c r="E94" s="177"/>
      <c r="F94" s="178"/>
      <c r="G94" s="179"/>
      <c r="H94" s="179"/>
      <c r="I94" s="179"/>
      <c r="J94" s="179"/>
      <c r="K94" s="180"/>
      <c r="L94" s="180"/>
      <c r="M94" s="177"/>
      <c r="N94" s="177"/>
      <c r="O94" s="178"/>
      <c r="P94" s="178"/>
      <c r="Q94" s="177"/>
      <c r="R94" s="177"/>
      <c r="S94" s="177"/>
      <c r="T94" s="181"/>
      <c r="U94" s="181"/>
      <c r="V94" s="181" t="s">
        <v>0</v>
      </c>
      <c r="W94" s="177"/>
      <c r="X94" s="182"/>
    </row>
    <row r="95" spans="1:37">
      <c r="A95" s="126">
        <v>43</v>
      </c>
      <c r="B95" s="127" t="s">
        <v>383</v>
      </c>
      <c r="C95" s="128" t="s">
        <v>396</v>
      </c>
      <c r="D95" s="129" t="s">
        <v>397</v>
      </c>
      <c r="E95" s="130">
        <v>1</v>
      </c>
      <c r="F95" s="131" t="s">
        <v>398</v>
      </c>
      <c r="V95" s="134" t="s">
        <v>104</v>
      </c>
      <c r="X95" s="175" t="s">
        <v>396</v>
      </c>
      <c r="Y95" s="175" t="s">
        <v>396</v>
      </c>
      <c r="Z95" s="128" t="s">
        <v>257</v>
      </c>
      <c r="AA95" s="128" t="s">
        <v>210</v>
      </c>
      <c r="AB95" s="131">
        <v>2</v>
      </c>
      <c r="AJ95" s="104" t="s">
        <v>387</v>
      </c>
      <c r="AK95" s="104" t="s">
        <v>214</v>
      </c>
    </row>
    <row r="96" spans="1:37">
      <c r="A96" s="126">
        <v>44</v>
      </c>
      <c r="B96" s="127" t="s">
        <v>371</v>
      </c>
      <c r="C96" s="128" t="s">
        <v>399</v>
      </c>
      <c r="D96" s="129" t="s">
        <v>400</v>
      </c>
      <c r="E96" s="130">
        <v>1</v>
      </c>
      <c r="F96" s="131" t="s">
        <v>398</v>
      </c>
      <c r="V96" s="134" t="s">
        <v>374</v>
      </c>
      <c r="W96" s="130">
        <v>0.25700000000000001</v>
      </c>
      <c r="X96" s="175" t="s">
        <v>401</v>
      </c>
      <c r="Y96" s="175" t="s">
        <v>399</v>
      </c>
      <c r="Z96" s="128" t="s">
        <v>257</v>
      </c>
      <c r="AB96" s="131" t="s">
        <v>87</v>
      </c>
      <c r="AJ96" s="104" t="s">
        <v>377</v>
      </c>
      <c r="AK96" s="104" t="s">
        <v>214</v>
      </c>
    </row>
    <row r="97" spans="1:37">
      <c r="D97" s="183" t="s">
        <v>402</v>
      </c>
      <c r="E97" s="184">
        <f>J97</f>
        <v>0</v>
      </c>
      <c r="H97" s="184"/>
      <c r="I97" s="184"/>
      <c r="J97" s="184"/>
      <c r="L97" s="185"/>
      <c r="N97" s="186"/>
      <c r="W97" s="130">
        <f>SUM(W84:W96)</f>
        <v>18.087000000000003</v>
      </c>
    </row>
    <row r="99" spans="1:37">
      <c r="B99" s="128" t="s">
        <v>403</v>
      </c>
    </row>
    <row r="100" spans="1:37">
      <c r="A100" s="126">
        <v>45</v>
      </c>
      <c r="B100" s="127" t="s">
        <v>404</v>
      </c>
      <c r="C100" s="128" t="s">
        <v>405</v>
      </c>
      <c r="D100" s="129" t="s">
        <v>406</v>
      </c>
      <c r="E100" s="130">
        <v>12</v>
      </c>
      <c r="F100" s="131" t="s">
        <v>209</v>
      </c>
      <c r="V100" s="134" t="s">
        <v>374</v>
      </c>
      <c r="W100" s="130">
        <v>3.8879999999999999</v>
      </c>
      <c r="X100" s="175" t="s">
        <v>407</v>
      </c>
      <c r="Y100" s="175" t="s">
        <v>405</v>
      </c>
      <c r="Z100" s="128" t="s">
        <v>408</v>
      </c>
      <c r="AB100" s="131" t="s">
        <v>87</v>
      </c>
      <c r="AJ100" s="104" t="s">
        <v>377</v>
      </c>
      <c r="AK100" s="104" t="s">
        <v>214</v>
      </c>
    </row>
    <row r="101" spans="1:37">
      <c r="A101" s="126">
        <v>46</v>
      </c>
      <c r="B101" s="127" t="s">
        <v>383</v>
      </c>
      <c r="C101" s="128" t="s">
        <v>409</v>
      </c>
      <c r="D101" s="129" t="s">
        <v>410</v>
      </c>
      <c r="E101" s="130">
        <v>0.33</v>
      </c>
      <c r="F101" s="131" t="s">
        <v>222</v>
      </c>
      <c r="V101" s="134" t="s">
        <v>104</v>
      </c>
      <c r="X101" s="175" t="s">
        <v>409</v>
      </c>
      <c r="Y101" s="175" t="s">
        <v>409</v>
      </c>
      <c r="Z101" s="128" t="s">
        <v>411</v>
      </c>
      <c r="AA101" s="128" t="s">
        <v>210</v>
      </c>
      <c r="AB101" s="131">
        <v>8</v>
      </c>
      <c r="AJ101" s="104" t="s">
        <v>387</v>
      </c>
      <c r="AK101" s="104" t="s">
        <v>214</v>
      </c>
    </row>
    <row r="102" spans="1:37">
      <c r="D102" s="176" t="s">
        <v>412</v>
      </c>
      <c r="E102" s="177"/>
      <c r="F102" s="178"/>
      <c r="G102" s="179"/>
      <c r="H102" s="179"/>
      <c r="I102" s="179"/>
      <c r="J102" s="179"/>
      <c r="K102" s="180"/>
      <c r="L102" s="180"/>
      <c r="M102" s="177"/>
      <c r="N102" s="177"/>
      <c r="O102" s="178"/>
      <c r="P102" s="178"/>
      <c r="Q102" s="177"/>
      <c r="R102" s="177"/>
      <c r="S102" s="177"/>
      <c r="T102" s="181"/>
      <c r="U102" s="181"/>
      <c r="V102" s="181" t="s">
        <v>0</v>
      </c>
      <c r="W102" s="177"/>
      <c r="X102" s="182"/>
    </row>
    <row r="103" spans="1:37">
      <c r="A103" s="126">
        <v>47</v>
      </c>
      <c r="B103" s="127" t="s">
        <v>404</v>
      </c>
      <c r="C103" s="128" t="s">
        <v>413</v>
      </c>
      <c r="D103" s="129" t="s">
        <v>414</v>
      </c>
      <c r="E103" s="130">
        <v>12</v>
      </c>
      <c r="F103" s="131" t="s">
        <v>209</v>
      </c>
      <c r="V103" s="134" t="s">
        <v>374</v>
      </c>
      <c r="W103" s="130">
        <v>1.296</v>
      </c>
      <c r="X103" s="175" t="s">
        <v>415</v>
      </c>
      <c r="Y103" s="175" t="s">
        <v>413</v>
      </c>
      <c r="Z103" s="128" t="s">
        <v>408</v>
      </c>
      <c r="AB103" s="131" t="s">
        <v>87</v>
      </c>
      <c r="AJ103" s="104" t="s">
        <v>377</v>
      </c>
      <c r="AK103" s="104" t="s">
        <v>214</v>
      </c>
    </row>
    <row r="104" spans="1:37">
      <c r="D104" s="183" t="s">
        <v>416</v>
      </c>
      <c r="E104" s="184">
        <f>J104</f>
        <v>0</v>
      </c>
      <c r="H104" s="184"/>
      <c r="I104" s="184"/>
      <c r="J104" s="184"/>
      <c r="L104" s="185"/>
      <c r="N104" s="186"/>
      <c r="W104" s="130">
        <f>SUM(W99:W103)</f>
        <v>5.1840000000000002</v>
      </c>
    </row>
    <row r="106" spans="1:37">
      <c r="B106" s="128" t="s">
        <v>417</v>
      </c>
    </row>
    <row r="107" spans="1:37">
      <c r="A107" s="126">
        <v>48</v>
      </c>
      <c r="B107" s="127" t="s">
        <v>418</v>
      </c>
      <c r="C107" s="128" t="s">
        <v>419</v>
      </c>
      <c r="D107" s="129" t="s">
        <v>420</v>
      </c>
      <c r="E107" s="130">
        <v>12</v>
      </c>
      <c r="F107" s="131" t="s">
        <v>209</v>
      </c>
      <c r="V107" s="134" t="s">
        <v>374</v>
      </c>
      <c r="W107" s="130">
        <v>10.836</v>
      </c>
      <c r="X107" s="175" t="s">
        <v>421</v>
      </c>
      <c r="Y107" s="175" t="s">
        <v>419</v>
      </c>
      <c r="Z107" s="128" t="s">
        <v>376</v>
      </c>
      <c r="AB107" s="131" t="s">
        <v>87</v>
      </c>
      <c r="AJ107" s="104" t="s">
        <v>377</v>
      </c>
      <c r="AK107" s="104" t="s">
        <v>214</v>
      </c>
    </row>
    <row r="108" spans="1:37">
      <c r="A108" s="126">
        <v>49</v>
      </c>
      <c r="B108" s="127" t="s">
        <v>418</v>
      </c>
      <c r="C108" s="128" t="s">
        <v>422</v>
      </c>
      <c r="D108" s="129" t="s">
        <v>423</v>
      </c>
      <c r="E108" s="130">
        <v>12</v>
      </c>
      <c r="F108" s="131" t="s">
        <v>209</v>
      </c>
      <c r="V108" s="134" t="s">
        <v>374</v>
      </c>
      <c r="W108" s="130">
        <v>1.2</v>
      </c>
      <c r="X108" s="175" t="s">
        <v>424</v>
      </c>
      <c r="Y108" s="175" t="s">
        <v>422</v>
      </c>
      <c r="Z108" s="128" t="s">
        <v>376</v>
      </c>
      <c r="AB108" s="131" t="s">
        <v>87</v>
      </c>
      <c r="AJ108" s="104" t="s">
        <v>377</v>
      </c>
      <c r="AK108" s="104" t="s">
        <v>214</v>
      </c>
    </row>
    <row r="109" spans="1:37">
      <c r="D109" s="176" t="s">
        <v>425</v>
      </c>
      <c r="E109" s="177"/>
      <c r="F109" s="178"/>
      <c r="G109" s="179"/>
      <c r="H109" s="179"/>
      <c r="I109" s="179"/>
      <c r="J109" s="179"/>
      <c r="K109" s="180"/>
      <c r="L109" s="180"/>
      <c r="M109" s="177"/>
      <c r="N109" s="177"/>
      <c r="O109" s="178"/>
      <c r="P109" s="178"/>
      <c r="Q109" s="177"/>
      <c r="R109" s="177"/>
      <c r="S109" s="177"/>
      <c r="T109" s="181"/>
      <c r="U109" s="181"/>
      <c r="V109" s="181" t="s">
        <v>0</v>
      </c>
      <c r="W109" s="177"/>
      <c r="X109" s="182"/>
    </row>
    <row r="110" spans="1:37">
      <c r="A110" s="126">
        <v>50</v>
      </c>
      <c r="B110" s="127" t="s">
        <v>418</v>
      </c>
      <c r="C110" s="128" t="s">
        <v>426</v>
      </c>
      <c r="D110" s="129" t="s">
        <v>427</v>
      </c>
      <c r="E110" s="130">
        <v>8</v>
      </c>
      <c r="F110" s="131" t="s">
        <v>428</v>
      </c>
      <c r="V110" s="134" t="s">
        <v>374</v>
      </c>
      <c r="W110" s="130">
        <v>2.6160000000000001</v>
      </c>
      <c r="X110" s="175" t="s">
        <v>429</v>
      </c>
      <c r="Y110" s="175" t="s">
        <v>426</v>
      </c>
      <c r="Z110" s="128" t="s">
        <v>430</v>
      </c>
      <c r="AB110" s="131" t="s">
        <v>87</v>
      </c>
      <c r="AJ110" s="104" t="s">
        <v>377</v>
      </c>
      <c r="AK110" s="104" t="s">
        <v>214</v>
      </c>
    </row>
    <row r="111" spans="1:37">
      <c r="D111" s="183" t="s">
        <v>431</v>
      </c>
      <c r="E111" s="184">
        <f>J111</f>
        <v>0</v>
      </c>
      <c r="H111" s="184"/>
      <c r="I111" s="184"/>
      <c r="J111" s="184"/>
      <c r="L111" s="185"/>
      <c r="N111" s="186"/>
      <c r="W111" s="130">
        <f>SUM(W106:W110)</f>
        <v>14.651999999999999</v>
      </c>
    </row>
    <row r="113" spans="1:37">
      <c r="B113" s="128" t="s">
        <v>432</v>
      </c>
    </row>
    <row r="114" spans="1:37">
      <c r="A114" s="126">
        <v>51</v>
      </c>
      <c r="B114" s="127" t="s">
        <v>383</v>
      </c>
      <c r="C114" s="128" t="s">
        <v>433</v>
      </c>
      <c r="D114" s="129" t="s">
        <v>434</v>
      </c>
      <c r="E114" s="130">
        <v>10.8</v>
      </c>
      <c r="F114" s="131" t="s">
        <v>209</v>
      </c>
      <c r="V114" s="134" t="s">
        <v>104</v>
      </c>
      <c r="X114" s="175" t="s">
        <v>433</v>
      </c>
      <c r="Y114" s="175" t="s">
        <v>433</v>
      </c>
      <c r="Z114" s="128" t="s">
        <v>435</v>
      </c>
      <c r="AA114" s="128" t="s">
        <v>210</v>
      </c>
      <c r="AB114" s="131">
        <v>8</v>
      </c>
      <c r="AJ114" s="104" t="s">
        <v>387</v>
      </c>
      <c r="AK114" s="104" t="s">
        <v>214</v>
      </c>
    </row>
    <row r="115" spans="1:37">
      <c r="D115" s="176" t="s">
        <v>273</v>
      </c>
      <c r="E115" s="177"/>
      <c r="F115" s="178"/>
      <c r="G115" s="179"/>
      <c r="H115" s="179"/>
      <c r="I115" s="179"/>
      <c r="J115" s="179"/>
      <c r="K115" s="180"/>
      <c r="L115" s="180"/>
      <c r="M115" s="177"/>
      <c r="N115" s="177"/>
      <c r="O115" s="178"/>
      <c r="P115" s="178"/>
      <c r="Q115" s="177"/>
      <c r="R115" s="177"/>
      <c r="S115" s="177"/>
      <c r="T115" s="181"/>
      <c r="U115" s="181"/>
      <c r="V115" s="181" t="s">
        <v>0</v>
      </c>
      <c r="W115" s="177"/>
      <c r="X115" s="182"/>
    </row>
    <row r="116" spans="1:37" ht="25.5">
      <c r="A116" s="126">
        <v>52</v>
      </c>
      <c r="B116" s="127" t="s">
        <v>436</v>
      </c>
      <c r="C116" s="128" t="s">
        <v>437</v>
      </c>
      <c r="D116" s="129" t="s">
        <v>438</v>
      </c>
      <c r="E116" s="130">
        <v>10.8</v>
      </c>
      <c r="F116" s="131" t="s">
        <v>209</v>
      </c>
      <c r="V116" s="134" t="s">
        <v>374</v>
      </c>
      <c r="W116" s="130">
        <v>13.132999999999999</v>
      </c>
      <c r="X116" s="175" t="s">
        <v>439</v>
      </c>
      <c r="Y116" s="175" t="s">
        <v>437</v>
      </c>
      <c r="Z116" s="128" t="s">
        <v>257</v>
      </c>
      <c r="AB116" s="131">
        <v>7</v>
      </c>
      <c r="AJ116" s="104" t="s">
        <v>377</v>
      </c>
      <c r="AK116" s="104" t="s">
        <v>214</v>
      </c>
    </row>
    <row r="117" spans="1:37">
      <c r="D117" s="176" t="s">
        <v>273</v>
      </c>
      <c r="E117" s="177"/>
      <c r="F117" s="178"/>
      <c r="G117" s="179"/>
      <c r="H117" s="179"/>
      <c r="I117" s="179"/>
      <c r="J117" s="179"/>
      <c r="K117" s="180"/>
      <c r="L117" s="180"/>
      <c r="M117" s="177"/>
      <c r="N117" s="177"/>
      <c r="O117" s="178"/>
      <c r="P117" s="178"/>
      <c r="Q117" s="177"/>
      <c r="R117" s="177"/>
      <c r="S117" s="177"/>
      <c r="T117" s="181"/>
      <c r="U117" s="181"/>
      <c r="V117" s="181" t="s">
        <v>0</v>
      </c>
      <c r="W117" s="177"/>
      <c r="X117" s="182"/>
    </row>
    <row r="118" spans="1:37">
      <c r="D118" s="183" t="s">
        <v>440</v>
      </c>
      <c r="E118" s="184">
        <f>J118</f>
        <v>0</v>
      </c>
      <c r="H118" s="184"/>
      <c r="I118" s="184"/>
      <c r="J118" s="184"/>
      <c r="L118" s="185"/>
      <c r="N118" s="186"/>
      <c r="W118" s="130">
        <f>SUM(W113:W117)</f>
        <v>13.132999999999999</v>
      </c>
    </row>
    <row r="120" spans="1:37">
      <c r="D120" s="183" t="s">
        <v>441</v>
      </c>
      <c r="E120" s="186">
        <f>J120</f>
        <v>0</v>
      </c>
      <c r="H120" s="184"/>
      <c r="I120" s="184"/>
      <c r="J120" s="184"/>
      <c r="L120" s="185"/>
      <c r="N120" s="186"/>
      <c r="W120" s="130">
        <f>+W97+W104+W111+W118</f>
        <v>51.055999999999997</v>
      </c>
    </row>
    <row r="122" spans="1:37">
      <c r="B122" s="174" t="s">
        <v>442</v>
      </c>
    </row>
    <row r="123" spans="1:37">
      <c r="B123" s="128" t="s">
        <v>442</v>
      </c>
    </row>
    <row r="124" spans="1:37">
      <c r="A124" s="126">
        <v>53</v>
      </c>
      <c r="B124" s="127" t="s">
        <v>443</v>
      </c>
      <c r="C124" s="128" t="s">
        <v>444</v>
      </c>
      <c r="D124" s="129" t="s">
        <v>445</v>
      </c>
      <c r="E124" s="130">
        <v>1</v>
      </c>
      <c r="F124" s="131" t="s">
        <v>446</v>
      </c>
      <c r="V124" s="134" t="s">
        <v>447</v>
      </c>
      <c r="W124" s="130">
        <v>1</v>
      </c>
      <c r="X124" s="175" t="s">
        <v>448</v>
      </c>
      <c r="Y124" s="175" t="s">
        <v>444</v>
      </c>
      <c r="Z124" s="128" t="s">
        <v>257</v>
      </c>
      <c r="AB124" s="131">
        <v>7</v>
      </c>
      <c r="AJ124" s="104" t="s">
        <v>447</v>
      </c>
      <c r="AK124" s="104" t="s">
        <v>214</v>
      </c>
    </row>
    <row r="125" spans="1:37">
      <c r="D125" s="183" t="s">
        <v>449</v>
      </c>
      <c r="E125" s="184">
        <f>J125</f>
        <v>0</v>
      </c>
      <c r="H125" s="184"/>
      <c r="I125" s="184"/>
      <c r="J125" s="184"/>
      <c r="L125" s="185"/>
      <c r="N125" s="186"/>
      <c r="W125" s="130">
        <f>SUM(W122:W124)</f>
        <v>1</v>
      </c>
    </row>
    <row r="127" spans="1:37">
      <c r="D127" s="183" t="s">
        <v>449</v>
      </c>
      <c r="E127" s="184">
        <f>J127</f>
        <v>0</v>
      </c>
      <c r="H127" s="184"/>
      <c r="I127" s="184"/>
      <c r="J127" s="184"/>
      <c r="L127" s="185"/>
      <c r="N127" s="186"/>
      <c r="W127" s="130">
        <f>+W125</f>
        <v>1</v>
      </c>
    </row>
    <row r="129" spans="4:23">
      <c r="D129" s="187" t="s">
        <v>450</v>
      </c>
      <c r="E129" s="184">
        <f>J129</f>
        <v>0</v>
      </c>
      <c r="H129" s="184"/>
      <c r="I129" s="184"/>
      <c r="J129" s="184"/>
      <c r="L129" s="185"/>
      <c r="N129" s="186"/>
      <c r="W129" s="130">
        <f>+W82+W120+W127</f>
        <v>333.25699999999995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44" firstPageNumber="0" fitToHeight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0"/>
  <sheetViews>
    <sheetView showGridLines="0" workbookViewId="0">
      <selection activeCell="A8" sqref="A8"/>
    </sheetView>
  </sheetViews>
  <sheetFormatPr defaultColWidth="9.140625" defaultRowHeight="13.5"/>
  <cols>
    <col min="1" max="1" width="15.7109375" style="113" customWidth="1"/>
    <col min="2" max="3" width="45.7109375" style="113" customWidth="1"/>
    <col min="4" max="4" width="11.28515625" style="114" customWidth="1"/>
    <col min="5" max="1025" width="9.140625" style="104"/>
  </cols>
  <sheetData>
    <row r="1" spans="1:6">
      <c r="A1" s="115" t="s">
        <v>3</v>
      </c>
      <c r="B1" s="116"/>
      <c r="C1" s="116"/>
      <c r="D1" s="117" t="s">
        <v>4</v>
      </c>
    </row>
    <row r="2" spans="1:6">
      <c r="A2" s="115" t="s">
        <v>12</v>
      </c>
      <c r="B2" s="116"/>
      <c r="C2" s="116"/>
      <c r="D2" s="117" t="s">
        <v>183</v>
      </c>
    </row>
    <row r="3" spans="1:6">
      <c r="A3" s="115" t="s">
        <v>16</v>
      </c>
      <c r="B3" s="116"/>
      <c r="C3" s="116"/>
      <c r="D3" s="117" t="s">
        <v>452</v>
      </c>
    </row>
    <row r="4" spans="1:6">
      <c r="A4" s="116"/>
      <c r="B4" s="116"/>
      <c r="C4" s="116"/>
      <c r="D4" s="116"/>
    </row>
    <row r="5" spans="1:6">
      <c r="A5" s="115" t="s">
        <v>184</v>
      </c>
      <c r="B5" s="116"/>
      <c r="C5" s="116"/>
      <c r="D5" s="116"/>
    </row>
    <row r="6" spans="1:6">
      <c r="A6" s="115" t="s">
        <v>185</v>
      </c>
      <c r="B6" s="116"/>
      <c r="C6" s="116"/>
      <c r="D6" s="116"/>
    </row>
    <row r="7" spans="1:6">
      <c r="A7" s="115"/>
      <c r="B7" s="116"/>
      <c r="C7" s="116"/>
      <c r="D7" s="116"/>
    </row>
    <row r="8" spans="1:6">
      <c r="A8" s="104"/>
      <c r="B8" s="118"/>
      <c r="C8" s="119"/>
      <c r="D8" s="120"/>
    </row>
    <row r="9" spans="1:6">
      <c r="A9" s="121" t="s">
        <v>66</v>
      </c>
      <c r="B9" s="121" t="s">
        <v>67</v>
      </c>
      <c r="C9" s="121" t="s">
        <v>68</v>
      </c>
      <c r="D9" s="122" t="s">
        <v>69</v>
      </c>
      <c r="F9" s="104" t="s">
        <v>451</v>
      </c>
    </row>
    <row r="10" spans="1:6">
      <c r="A10" s="123"/>
      <c r="B10" s="123"/>
      <c r="C10" s="124"/>
      <c r="D10" s="125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fitToHeight="0" orientation="landscape" useFirstPageNumber="1" horizontalDpi="300" verticalDpi="300" r:id="rId1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30"/>
  <sheetViews>
    <sheetView showGridLines="0" workbookViewId="0">
      <selection activeCell="A8" sqref="A8"/>
    </sheetView>
  </sheetViews>
  <sheetFormatPr defaultColWidth="9" defaultRowHeight="13.5"/>
  <cols>
    <col min="1" max="1" width="45.85546875" style="104" customWidth="1"/>
    <col min="2" max="2" width="14.28515625" style="105" customWidth="1"/>
    <col min="3" max="3" width="13.5703125" style="105" customWidth="1"/>
    <col min="4" max="4" width="11.5703125" style="105" customWidth="1"/>
    <col min="5" max="5" width="12.140625" style="106" customWidth="1"/>
    <col min="6" max="6" width="10.140625" style="107" customWidth="1"/>
    <col min="7" max="7" width="9.140625" style="107" customWidth="1"/>
    <col min="8" max="23" width="9.140625" style="104" customWidth="1"/>
    <col min="24" max="25" width="5.7109375" style="104" customWidth="1"/>
    <col min="26" max="26" width="6.5703125" style="104" customWidth="1"/>
    <col min="27" max="27" width="24.28515625" style="104" customWidth="1"/>
    <col min="28" max="28" width="4.28515625" style="104" customWidth="1"/>
    <col min="29" max="29" width="8.28515625" style="104" customWidth="1"/>
    <col min="30" max="30" width="8.7109375" style="104" customWidth="1"/>
    <col min="31" max="37" width="9.140625" style="104" customWidth="1"/>
  </cols>
  <sheetData>
    <row r="1" spans="1:30" s="104" customFormat="1" ht="12.75">
      <c r="A1" s="108" t="s">
        <v>3</v>
      </c>
      <c r="B1" s="105"/>
      <c r="D1" s="105"/>
      <c r="E1" s="108" t="s">
        <v>182</v>
      </c>
      <c r="Z1" s="101" t="s">
        <v>5</v>
      </c>
      <c r="AA1" s="101" t="s">
        <v>6</v>
      </c>
      <c r="AB1" s="101" t="s">
        <v>7</v>
      </c>
      <c r="AC1" s="101" t="s">
        <v>8</v>
      </c>
      <c r="AD1" s="101" t="s">
        <v>9</v>
      </c>
    </row>
    <row r="2" spans="1:30" s="104" customFormat="1" ht="12.75">
      <c r="A2" s="108" t="s">
        <v>12</v>
      </c>
      <c r="B2" s="105"/>
      <c r="D2" s="105"/>
      <c r="E2" s="108" t="s">
        <v>183</v>
      </c>
      <c r="Z2" s="101" t="s">
        <v>13</v>
      </c>
      <c r="AA2" s="102" t="s">
        <v>70</v>
      </c>
      <c r="AB2" s="102" t="s">
        <v>15</v>
      </c>
      <c r="AC2" s="102"/>
      <c r="AD2" s="103"/>
    </row>
    <row r="3" spans="1:30" s="104" customFormat="1" ht="12.75">
      <c r="A3" s="108" t="s">
        <v>16</v>
      </c>
      <c r="B3" s="105"/>
      <c r="D3" s="105"/>
      <c r="E3" s="108" t="s">
        <v>452</v>
      </c>
      <c r="Z3" s="101" t="s">
        <v>17</v>
      </c>
      <c r="AA3" s="102" t="s">
        <v>71</v>
      </c>
      <c r="AB3" s="102" t="s">
        <v>15</v>
      </c>
      <c r="AC3" s="102" t="s">
        <v>19</v>
      </c>
      <c r="AD3" s="103" t="s">
        <v>20</v>
      </c>
    </row>
    <row r="4" spans="1:30" s="104" customFormat="1" ht="12.75">
      <c r="Z4" s="101" t="s">
        <v>21</v>
      </c>
      <c r="AA4" s="102" t="s">
        <v>72</v>
      </c>
      <c r="AB4" s="102" t="s">
        <v>15</v>
      </c>
      <c r="AC4" s="102"/>
      <c r="AD4" s="103"/>
    </row>
    <row r="5" spans="1:30" s="104" customFormat="1" ht="12.75">
      <c r="A5" s="108" t="s">
        <v>184</v>
      </c>
      <c r="Z5" s="101" t="s">
        <v>23</v>
      </c>
      <c r="AA5" s="102" t="s">
        <v>71</v>
      </c>
      <c r="AB5" s="102" t="s">
        <v>15</v>
      </c>
      <c r="AC5" s="102" t="s">
        <v>19</v>
      </c>
      <c r="AD5" s="103" t="s">
        <v>20</v>
      </c>
    </row>
    <row r="6" spans="1:30" s="104" customFormat="1" ht="12.75">
      <c r="A6" s="108" t="s">
        <v>185</v>
      </c>
    </row>
    <row r="7" spans="1:30" s="104" customFormat="1" ht="12.75">
      <c r="A7" s="108"/>
    </row>
    <row r="8" spans="1:30">
      <c r="B8" s="109" t="str">
        <f>CONCATENATE(AA2," ",AB2," ",AC2," ",AD2)</f>
        <v xml:space="preserve">Rekapitulácia rozpočtu v EUR  </v>
      </c>
      <c r="G8" s="104"/>
    </row>
    <row r="9" spans="1:30">
      <c r="A9" s="110" t="s">
        <v>73</v>
      </c>
      <c r="B9" s="110" t="s">
        <v>32</v>
      </c>
      <c r="C9" s="110" t="s">
        <v>33</v>
      </c>
      <c r="D9" s="110" t="s">
        <v>34</v>
      </c>
      <c r="E9" s="111" t="s">
        <v>35</v>
      </c>
      <c r="F9" s="111" t="s">
        <v>36</v>
      </c>
      <c r="G9" s="111" t="s">
        <v>41</v>
      </c>
    </row>
    <row r="10" spans="1:30">
      <c r="A10" s="112"/>
      <c r="B10" s="112"/>
      <c r="C10" s="112" t="s">
        <v>55</v>
      </c>
      <c r="D10" s="112"/>
      <c r="E10" s="112" t="s">
        <v>34</v>
      </c>
      <c r="F10" s="112" t="s">
        <v>34</v>
      </c>
      <c r="G10" s="112" t="s">
        <v>34</v>
      </c>
    </row>
    <row r="12" spans="1:30">
      <c r="A12" s="104" t="s">
        <v>205</v>
      </c>
      <c r="B12" s="105">
        <f>Prehlad!H24</f>
        <v>0</v>
      </c>
      <c r="C12" s="105">
        <f>Prehlad!I24</f>
        <v>0</v>
      </c>
      <c r="D12" s="105">
        <f>Prehlad!J24</f>
        <v>0</v>
      </c>
      <c r="E12" s="106">
        <f>Prehlad!L24</f>
        <v>0</v>
      </c>
      <c r="F12" s="107">
        <f>Prehlad!N24</f>
        <v>0</v>
      </c>
      <c r="G12" s="107">
        <f>Prehlad!W24</f>
        <v>20.454000000000001</v>
      </c>
    </row>
    <row r="13" spans="1:30">
      <c r="A13" s="104" t="s">
        <v>244</v>
      </c>
      <c r="B13" s="105">
        <f>Prehlad!H30</f>
        <v>0</v>
      </c>
      <c r="C13" s="105">
        <f>Prehlad!I30</f>
        <v>0</v>
      </c>
      <c r="D13" s="105">
        <f>Prehlad!J30</f>
        <v>0</v>
      </c>
      <c r="E13" s="106">
        <f>Prehlad!L30</f>
        <v>0</v>
      </c>
      <c r="F13" s="107">
        <f>Prehlad!N30</f>
        <v>0</v>
      </c>
      <c r="G13" s="107">
        <f>Prehlad!W30</f>
        <v>19.543000000000003</v>
      </c>
    </row>
    <row r="14" spans="1:30">
      <c r="A14" s="104" t="s">
        <v>259</v>
      </c>
      <c r="B14" s="105">
        <f>Prehlad!H42</f>
        <v>0</v>
      </c>
      <c r="C14" s="105">
        <f>Prehlad!I42</f>
        <v>0</v>
      </c>
      <c r="D14" s="105">
        <f>Prehlad!J42</f>
        <v>0</v>
      </c>
      <c r="E14" s="106">
        <f>Prehlad!L42</f>
        <v>0</v>
      </c>
      <c r="F14" s="107">
        <f>Prehlad!N42</f>
        <v>0</v>
      </c>
      <c r="G14" s="107">
        <f>Prehlad!W42</f>
        <v>19.7</v>
      </c>
    </row>
    <row r="15" spans="1:30">
      <c r="A15" s="104" t="s">
        <v>285</v>
      </c>
      <c r="B15" s="105">
        <f>Prehlad!H47</f>
        <v>0</v>
      </c>
      <c r="C15" s="105">
        <f>Prehlad!I47</f>
        <v>0</v>
      </c>
      <c r="D15" s="105">
        <f>Prehlad!J47</f>
        <v>0</v>
      </c>
      <c r="E15" s="106">
        <f>Prehlad!L47</f>
        <v>0</v>
      </c>
      <c r="F15" s="107">
        <f>Prehlad!N47</f>
        <v>0</v>
      </c>
      <c r="G15" s="107">
        <f>Prehlad!W47</f>
        <v>1.2690000000000001</v>
      </c>
    </row>
    <row r="16" spans="1:30">
      <c r="A16" s="104" t="s">
        <v>294</v>
      </c>
      <c r="B16" s="105">
        <f>Prehlad!H59</f>
        <v>0</v>
      </c>
      <c r="C16" s="105">
        <f>Prehlad!I59</f>
        <v>0</v>
      </c>
      <c r="D16" s="105">
        <f>Prehlad!J59</f>
        <v>0</v>
      </c>
      <c r="E16" s="106">
        <f>Prehlad!L59</f>
        <v>0</v>
      </c>
      <c r="F16" s="107">
        <f>Prehlad!N59</f>
        <v>0</v>
      </c>
      <c r="G16" s="107">
        <f>Prehlad!W59</f>
        <v>132.98399999999998</v>
      </c>
    </row>
    <row r="17" spans="1:7">
      <c r="A17" s="104" t="s">
        <v>321</v>
      </c>
      <c r="B17" s="105">
        <f>Prehlad!H80</f>
        <v>0</v>
      </c>
      <c r="C17" s="105">
        <f>Prehlad!I80</f>
        <v>0</v>
      </c>
      <c r="D17" s="105">
        <f>Prehlad!J80</f>
        <v>0</v>
      </c>
      <c r="E17" s="106">
        <f>Prehlad!L80</f>
        <v>0</v>
      </c>
      <c r="F17" s="107">
        <f>Prehlad!N80</f>
        <v>0</v>
      </c>
      <c r="G17" s="107">
        <f>Prehlad!W80</f>
        <v>87.250999999999991</v>
      </c>
    </row>
    <row r="18" spans="1:7">
      <c r="A18" s="104" t="s">
        <v>368</v>
      </c>
      <c r="B18" s="105">
        <f>Prehlad!H82</f>
        <v>0</v>
      </c>
      <c r="C18" s="105">
        <f>Prehlad!I82</f>
        <v>0</v>
      </c>
      <c r="D18" s="105">
        <f>Prehlad!J82</f>
        <v>0</v>
      </c>
      <c r="E18" s="106">
        <f>Prehlad!L82</f>
        <v>0</v>
      </c>
      <c r="F18" s="107">
        <f>Prehlad!N82</f>
        <v>0</v>
      </c>
      <c r="G18" s="107">
        <f>Prehlad!W82</f>
        <v>281.20099999999996</v>
      </c>
    </row>
    <row r="20" spans="1:7">
      <c r="A20" s="104" t="s">
        <v>370</v>
      </c>
      <c r="B20" s="105">
        <f>Prehlad!H97</f>
        <v>0</v>
      </c>
      <c r="C20" s="105">
        <f>Prehlad!I97</f>
        <v>0</v>
      </c>
      <c r="D20" s="105">
        <f>Prehlad!J97</f>
        <v>0</v>
      </c>
      <c r="E20" s="106">
        <f>Prehlad!L97</f>
        <v>0</v>
      </c>
      <c r="F20" s="107">
        <f>Prehlad!N97</f>
        <v>0</v>
      </c>
      <c r="G20" s="107">
        <f>Prehlad!W97</f>
        <v>18.087000000000003</v>
      </c>
    </row>
    <row r="21" spans="1:7">
      <c r="A21" s="104" t="s">
        <v>403</v>
      </c>
      <c r="B21" s="105">
        <f>Prehlad!H104</f>
        <v>0</v>
      </c>
      <c r="C21" s="105">
        <f>Prehlad!I104</f>
        <v>0</v>
      </c>
      <c r="D21" s="105">
        <f>Prehlad!J104</f>
        <v>0</v>
      </c>
      <c r="E21" s="106">
        <f>Prehlad!L104</f>
        <v>0</v>
      </c>
      <c r="F21" s="107">
        <f>Prehlad!N104</f>
        <v>0</v>
      </c>
      <c r="G21" s="107">
        <f>Prehlad!W104</f>
        <v>5.1840000000000002</v>
      </c>
    </row>
    <row r="22" spans="1:7">
      <c r="A22" s="104" t="s">
        <v>417</v>
      </c>
      <c r="B22" s="105">
        <f>Prehlad!H111</f>
        <v>0</v>
      </c>
      <c r="C22" s="105">
        <f>Prehlad!I111</f>
        <v>0</v>
      </c>
      <c r="D22" s="105">
        <f>Prehlad!J111</f>
        <v>0</v>
      </c>
      <c r="E22" s="106">
        <f>Prehlad!L111</f>
        <v>0</v>
      </c>
      <c r="F22" s="107">
        <f>Prehlad!N111</f>
        <v>0</v>
      </c>
      <c r="G22" s="107">
        <f>Prehlad!W111</f>
        <v>14.651999999999999</v>
      </c>
    </row>
    <row r="23" spans="1:7">
      <c r="A23" s="104" t="s">
        <v>432</v>
      </c>
      <c r="B23" s="105">
        <f>Prehlad!H118</f>
        <v>0</v>
      </c>
      <c r="C23" s="105">
        <f>Prehlad!I118</f>
        <v>0</v>
      </c>
      <c r="D23" s="105">
        <f>Prehlad!J118</f>
        <v>0</v>
      </c>
      <c r="E23" s="106">
        <f>Prehlad!L118</f>
        <v>0</v>
      </c>
      <c r="F23" s="107">
        <f>Prehlad!N118</f>
        <v>0</v>
      </c>
      <c r="G23" s="107">
        <f>Prehlad!W118</f>
        <v>13.132999999999999</v>
      </c>
    </row>
    <row r="24" spans="1:7">
      <c r="A24" s="104" t="s">
        <v>441</v>
      </c>
      <c r="B24" s="105">
        <f>Prehlad!H120</f>
        <v>0</v>
      </c>
      <c r="C24" s="105">
        <f>Prehlad!I120</f>
        <v>0</v>
      </c>
      <c r="D24" s="105">
        <f>Prehlad!J120</f>
        <v>0</v>
      </c>
      <c r="E24" s="106">
        <f>Prehlad!L120</f>
        <v>0</v>
      </c>
      <c r="F24" s="107">
        <f>Prehlad!N120</f>
        <v>0</v>
      </c>
      <c r="G24" s="107">
        <f>Prehlad!W120</f>
        <v>51.055999999999997</v>
      </c>
    </row>
    <row r="26" spans="1:7">
      <c r="A26" s="104" t="s">
        <v>442</v>
      </c>
      <c r="B26" s="105">
        <f>Prehlad!H125</f>
        <v>0</v>
      </c>
      <c r="C26" s="105">
        <f>Prehlad!I125</f>
        <v>0</v>
      </c>
      <c r="D26" s="105">
        <f>Prehlad!J125</f>
        <v>0</v>
      </c>
      <c r="E26" s="106">
        <f>Prehlad!L125</f>
        <v>0</v>
      </c>
      <c r="F26" s="107">
        <f>Prehlad!N125</f>
        <v>0</v>
      </c>
      <c r="G26" s="107">
        <f>Prehlad!W125</f>
        <v>1</v>
      </c>
    </row>
    <row r="27" spans="1:7">
      <c r="A27" s="104" t="s">
        <v>449</v>
      </c>
      <c r="B27" s="105">
        <f>Prehlad!H127</f>
        <v>0</v>
      </c>
      <c r="C27" s="105">
        <f>Prehlad!I127</f>
        <v>0</v>
      </c>
      <c r="D27" s="105">
        <f>Prehlad!J127</f>
        <v>0</v>
      </c>
      <c r="E27" s="106">
        <f>Prehlad!L127</f>
        <v>0</v>
      </c>
      <c r="F27" s="107">
        <f>Prehlad!N127</f>
        <v>0</v>
      </c>
      <c r="G27" s="107">
        <f>Prehlad!W127</f>
        <v>1</v>
      </c>
    </row>
    <row r="30" spans="1:7">
      <c r="A30" s="104" t="s">
        <v>450</v>
      </c>
      <c r="B30" s="105">
        <f>Prehlad!H129</f>
        <v>0</v>
      </c>
      <c r="C30" s="105">
        <f>Prehlad!I129</f>
        <v>0</v>
      </c>
      <c r="D30" s="105">
        <f>Prehlad!J129</f>
        <v>0</v>
      </c>
      <c r="E30" s="106">
        <f>Prehlad!L129</f>
        <v>0</v>
      </c>
      <c r="F30" s="107">
        <f>Prehlad!N129</f>
        <v>0</v>
      </c>
      <c r="G30" s="107">
        <f>Prehlad!W129</f>
        <v>333.25699999999995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fitToHeight="0" orientation="landscape" useFirstPageNumber="1" horizontalDpi="300" verticalDpi="300" r:id="rId1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29"/>
  <sheetViews>
    <sheetView showGridLines="0" workbookViewId="0">
      <selection activeCell="K5" sqref="K5"/>
    </sheetView>
  </sheetViews>
  <sheetFormatPr defaultColWidth="9.140625" defaultRowHeight="13.5"/>
  <cols>
    <col min="1" max="1" width="0.7109375" style="34" customWidth="1"/>
    <col min="2" max="2" width="3.7109375" style="34" customWidth="1"/>
    <col min="3" max="3" width="6.85546875" style="34" customWidth="1"/>
    <col min="4" max="6" width="14" style="34" customWidth="1"/>
    <col min="7" max="7" width="3.85546875" style="34" customWidth="1"/>
    <col min="8" max="8" width="22.7109375" style="34" customWidth="1"/>
    <col min="9" max="9" width="14" style="34" customWidth="1"/>
    <col min="10" max="10" width="4.28515625" style="34" customWidth="1"/>
    <col min="11" max="11" width="19.7109375" style="34" customWidth="1"/>
    <col min="12" max="12" width="9.7109375" style="34" customWidth="1"/>
    <col min="13" max="13" width="14" style="34" customWidth="1"/>
    <col min="14" max="14" width="0.7109375" style="34" customWidth="1"/>
    <col min="15" max="15" width="1.42578125" style="34" customWidth="1"/>
    <col min="16" max="23" width="9.140625" style="34"/>
    <col min="24" max="25" width="5.7109375" style="34" customWidth="1"/>
    <col min="26" max="26" width="6.5703125" style="34" customWidth="1"/>
    <col min="27" max="27" width="21.42578125" style="34" customWidth="1"/>
    <col min="28" max="28" width="4.28515625" style="34" customWidth="1"/>
    <col min="29" max="29" width="8.28515625" style="34" customWidth="1"/>
    <col min="30" max="30" width="8.7109375" style="34" customWidth="1"/>
    <col min="31" max="1025" width="9.140625" style="34"/>
  </cols>
  <sheetData>
    <row r="1" spans="2:30" ht="28.5" customHeight="1">
      <c r="B1" s="35"/>
      <c r="C1" s="35"/>
      <c r="D1" s="35"/>
      <c r="E1" s="35"/>
      <c r="F1" s="35"/>
      <c r="G1" s="35"/>
      <c r="H1" s="36" t="str">
        <f>CONCATENATE(AA2," ",AB2," ",AC2," ",AD2)</f>
        <v xml:space="preserve">Krycí list rozpočtu v EUR  </v>
      </c>
      <c r="I1" s="35"/>
      <c r="J1" s="35"/>
      <c r="K1" s="35"/>
      <c r="L1" s="35"/>
      <c r="M1" s="35"/>
      <c r="Z1" s="101" t="s">
        <v>5</v>
      </c>
      <c r="AA1" s="101" t="s">
        <v>6</v>
      </c>
      <c r="AB1" s="101" t="s">
        <v>7</v>
      </c>
      <c r="AC1" s="101" t="s">
        <v>8</v>
      </c>
      <c r="AD1" s="101" t="s">
        <v>9</v>
      </c>
    </row>
    <row r="2" spans="2:30" ht="18" customHeight="1">
      <c r="B2" s="37" t="s">
        <v>186</v>
      </c>
      <c r="C2" s="38"/>
      <c r="D2" s="38"/>
      <c r="E2" s="38"/>
      <c r="F2" s="38"/>
      <c r="G2" s="39" t="s">
        <v>74</v>
      </c>
      <c r="H2" s="38"/>
      <c r="I2" s="38"/>
      <c r="J2" s="39" t="s">
        <v>75</v>
      </c>
      <c r="K2" s="38"/>
      <c r="L2" s="38"/>
      <c r="M2" s="82"/>
      <c r="Z2" s="101" t="s">
        <v>13</v>
      </c>
      <c r="AA2" s="102" t="s">
        <v>76</v>
      </c>
      <c r="AB2" s="102" t="s">
        <v>15</v>
      </c>
      <c r="AC2" s="102"/>
      <c r="AD2" s="103"/>
    </row>
    <row r="3" spans="2:30" ht="18" customHeight="1">
      <c r="B3" s="40" t="s">
        <v>187</v>
      </c>
      <c r="C3" s="41"/>
      <c r="D3" s="41"/>
      <c r="E3" s="41"/>
      <c r="F3" s="41"/>
      <c r="G3" s="42" t="s">
        <v>188</v>
      </c>
      <c r="H3" s="41"/>
      <c r="I3" s="41"/>
      <c r="J3" s="42" t="s">
        <v>77</v>
      </c>
      <c r="K3" s="41"/>
      <c r="L3" s="41"/>
      <c r="M3" s="83"/>
      <c r="Z3" s="101" t="s">
        <v>17</v>
      </c>
      <c r="AA3" s="102" t="s">
        <v>78</v>
      </c>
      <c r="AB3" s="102" t="s">
        <v>15</v>
      </c>
      <c r="AC3" s="102" t="s">
        <v>19</v>
      </c>
      <c r="AD3" s="103" t="s">
        <v>20</v>
      </c>
    </row>
    <row r="4" spans="2:30" ht="18" customHeight="1">
      <c r="B4" s="43" t="s">
        <v>1</v>
      </c>
      <c r="C4" s="44"/>
      <c r="D4" s="44"/>
      <c r="E4" s="44"/>
      <c r="F4" s="44"/>
      <c r="G4" s="45"/>
      <c r="H4" s="44"/>
      <c r="I4" s="44"/>
      <c r="J4" s="45" t="s">
        <v>79</v>
      </c>
      <c r="K4" s="44"/>
      <c r="L4" s="44" t="s">
        <v>80</v>
      </c>
      <c r="M4" s="84"/>
      <c r="Z4" s="101" t="s">
        <v>21</v>
      </c>
      <c r="AA4" s="102" t="s">
        <v>81</v>
      </c>
      <c r="AB4" s="102" t="s">
        <v>15</v>
      </c>
      <c r="AC4" s="102"/>
      <c r="AD4" s="103"/>
    </row>
    <row r="5" spans="2:30" ht="18" customHeight="1">
      <c r="B5" s="37" t="s">
        <v>82</v>
      </c>
      <c r="C5" s="38"/>
      <c r="D5" s="38"/>
      <c r="E5" s="38"/>
      <c r="F5" s="38"/>
      <c r="G5" s="46"/>
      <c r="H5" s="38"/>
      <c r="I5" s="38"/>
      <c r="J5" s="38" t="s">
        <v>83</v>
      </c>
      <c r="K5" s="38"/>
      <c r="L5" s="38" t="s">
        <v>84</v>
      </c>
      <c r="M5" s="82"/>
      <c r="Z5" s="101" t="s">
        <v>23</v>
      </c>
      <c r="AA5" s="102" t="s">
        <v>78</v>
      </c>
      <c r="AB5" s="102" t="s">
        <v>15</v>
      </c>
      <c r="AC5" s="102" t="s">
        <v>19</v>
      </c>
      <c r="AD5" s="103" t="s">
        <v>20</v>
      </c>
    </row>
    <row r="6" spans="2:30" ht="18" customHeight="1">
      <c r="B6" s="40" t="s">
        <v>85</v>
      </c>
      <c r="C6" s="41"/>
      <c r="D6" s="41"/>
      <c r="E6" s="41"/>
      <c r="F6" s="41"/>
      <c r="G6" s="47"/>
      <c r="H6" s="41"/>
      <c r="I6" s="41"/>
      <c r="J6" s="41" t="s">
        <v>83</v>
      </c>
      <c r="K6" s="41"/>
      <c r="L6" s="41" t="s">
        <v>84</v>
      </c>
      <c r="M6" s="83"/>
    </row>
    <row r="7" spans="2:30" ht="18" customHeight="1">
      <c r="B7" s="43" t="s">
        <v>86</v>
      </c>
      <c r="C7" s="44"/>
      <c r="D7" s="44"/>
      <c r="E7" s="44"/>
      <c r="F7" s="44"/>
      <c r="G7" s="48"/>
      <c r="H7" s="44"/>
      <c r="I7" s="44"/>
      <c r="J7" s="44" t="s">
        <v>83</v>
      </c>
      <c r="K7" s="44"/>
      <c r="L7" s="44" t="s">
        <v>84</v>
      </c>
      <c r="M7" s="84"/>
    </row>
    <row r="8" spans="2:30" ht="18" customHeight="1">
      <c r="B8" s="49"/>
      <c r="C8" s="50"/>
      <c r="D8" s="51"/>
      <c r="E8" s="52"/>
      <c r="F8" s="53">
        <f>IF(B8&lt;&gt;0,ROUND($M$26/B8,0),0)</f>
        <v>0</v>
      </c>
      <c r="G8" s="46"/>
      <c r="H8" s="50"/>
      <c r="I8" s="53">
        <f>IF(G8&lt;&gt;0,ROUND($M$26/G8,0),0)</f>
        <v>0</v>
      </c>
      <c r="J8" s="39"/>
      <c r="K8" s="50"/>
      <c r="L8" s="52"/>
      <c r="M8" s="85">
        <f>IF(J8&lt;&gt;0,ROUND($M$26/J8,0),0)</f>
        <v>0</v>
      </c>
    </row>
    <row r="9" spans="2:30" ht="18" customHeight="1">
      <c r="B9" s="54"/>
      <c r="C9" s="55"/>
      <c r="D9" s="56"/>
      <c r="E9" s="57"/>
      <c r="F9" s="58">
        <f>IF(B9&lt;&gt;0,ROUND($M$26/B9,0),0)</f>
        <v>0</v>
      </c>
      <c r="G9" s="59"/>
      <c r="H9" s="55"/>
      <c r="I9" s="58">
        <f>IF(G9&lt;&gt;0,ROUND($M$26/G9,0),0)</f>
        <v>0</v>
      </c>
      <c r="J9" s="59"/>
      <c r="K9" s="55"/>
      <c r="L9" s="57"/>
      <c r="M9" s="86">
        <f>IF(J9&lt;&gt;0,ROUND($M$26/J9,0),0)</f>
        <v>0</v>
      </c>
    </row>
    <row r="10" spans="2:30" ht="18" customHeight="1">
      <c r="B10" s="60" t="s">
        <v>87</v>
      </c>
      <c r="C10" s="61" t="s">
        <v>88</v>
      </c>
      <c r="D10" s="62" t="s">
        <v>32</v>
      </c>
      <c r="E10" s="62" t="s">
        <v>89</v>
      </c>
      <c r="F10" s="63" t="s">
        <v>90</v>
      </c>
      <c r="G10" s="60" t="s">
        <v>91</v>
      </c>
      <c r="H10" s="191" t="s">
        <v>92</v>
      </c>
      <c r="I10" s="191"/>
      <c r="J10" s="60" t="s">
        <v>93</v>
      </c>
      <c r="K10" s="191" t="s">
        <v>94</v>
      </c>
      <c r="L10" s="191"/>
      <c r="M10" s="191"/>
    </row>
    <row r="11" spans="2:30" ht="18" customHeight="1">
      <c r="B11" s="64">
        <v>1</v>
      </c>
      <c r="C11" s="65" t="s">
        <v>95</v>
      </c>
      <c r="D11" s="165">
        <f>Prehlad!H82</f>
        <v>0</v>
      </c>
      <c r="E11" s="165">
        <f>Prehlad!I82</f>
        <v>0</v>
      </c>
      <c r="F11" s="166">
        <f>D11+E11</f>
        <v>0</v>
      </c>
      <c r="G11" s="64">
        <v>6</v>
      </c>
      <c r="H11" s="65" t="s">
        <v>189</v>
      </c>
      <c r="I11" s="166">
        <v>0</v>
      </c>
      <c r="J11" s="64">
        <v>11</v>
      </c>
      <c r="K11" s="87" t="s">
        <v>192</v>
      </c>
      <c r="L11" s="88">
        <v>0</v>
      </c>
      <c r="M11" s="166">
        <f>ROUND(((D11+E11+D12+E12+D13)*L11),2)</f>
        <v>0</v>
      </c>
    </row>
    <row r="12" spans="2:30" ht="18" customHeight="1">
      <c r="B12" s="66">
        <v>2</v>
      </c>
      <c r="C12" s="67" t="s">
        <v>96</v>
      </c>
      <c r="D12" s="167">
        <f>Prehlad!H120</f>
        <v>0</v>
      </c>
      <c r="E12" s="167">
        <f>Prehlad!I120</f>
        <v>0</v>
      </c>
      <c r="F12" s="166">
        <f>D12+E12</f>
        <v>0</v>
      </c>
      <c r="G12" s="66">
        <v>7</v>
      </c>
      <c r="H12" s="67" t="s">
        <v>190</v>
      </c>
      <c r="I12" s="168">
        <v>0</v>
      </c>
      <c r="J12" s="66">
        <v>12</v>
      </c>
      <c r="K12" s="89" t="s">
        <v>193</v>
      </c>
      <c r="L12" s="90">
        <v>0</v>
      </c>
      <c r="M12" s="168">
        <f>ROUND(((D11+E11+D12+E12+D13)*L12),2)</f>
        <v>0</v>
      </c>
    </row>
    <row r="13" spans="2:30" ht="18" customHeight="1">
      <c r="B13" s="66">
        <v>3</v>
      </c>
      <c r="C13" s="67" t="s">
        <v>97</v>
      </c>
      <c r="D13" s="167"/>
      <c r="E13" s="167"/>
      <c r="F13" s="166">
        <f>D13+E13</f>
        <v>0</v>
      </c>
      <c r="G13" s="66">
        <v>8</v>
      </c>
      <c r="H13" s="67" t="s">
        <v>191</v>
      </c>
      <c r="I13" s="168">
        <v>0</v>
      </c>
      <c r="J13" s="66">
        <v>13</v>
      </c>
      <c r="K13" s="89" t="s">
        <v>194</v>
      </c>
      <c r="L13" s="90">
        <v>0</v>
      </c>
      <c r="M13" s="168">
        <f>ROUND(((D11+E11+D12+E12+D13)*L13),2)</f>
        <v>0</v>
      </c>
    </row>
    <row r="14" spans="2:30" ht="18" customHeight="1">
      <c r="B14" s="66">
        <v>4</v>
      </c>
      <c r="C14" s="67" t="s">
        <v>98</v>
      </c>
      <c r="D14" s="167"/>
      <c r="E14" s="167"/>
      <c r="F14" s="169">
        <f>D14+E14</f>
        <v>0</v>
      </c>
      <c r="G14" s="66">
        <v>9</v>
      </c>
      <c r="H14" s="67" t="s">
        <v>1</v>
      </c>
      <c r="I14" s="168">
        <v>0</v>
      </c>
      <c r="J14" s="66">
        <v>14</v>
      </c>
      <c r="K14" s="89" t="s">
        <v>1</v>
      </c>
      <c r="L14" s="90">
        <v>0</v>
      </c>
      <c r="M14" s="168">
        <f>ROUND(((D11+E11+D12+E12+D13+E13)*L14),2)</f>
        <v>0</v>
      </c>
    </row>
    <row r="15" spans="2:30" ht="18" customHeight="1">
      <c r="B15" s="68">
        <v>5</v>
      </c>
      <c r="C15" s="69" t="s">
        <v>99</v>
      </c>
      <c r="D15" s="170">
        <f>SUM(D11:D14)</f>
        <v>0</v>
      </c>
      <c r="E15" s="171">
        <f>SUM(E11:E14)</f>
        <v>0</v>
      </c>
      <c r="F15" s="172">
        <f>SUM(F11:F14)</f>
        <v>0</v>
      </c>
      <c r="G15" s="70">
        <v>10</v>
      </c>
      <c r="H15" s="71" t="s">
        <v>100</v>
      </c>
      <c r="I15" s="172">
        <f>SUM(I11:I14)</f>
        <v>0</v>
      </c>
      <c r="J15" s="68">
        <v>15</v>
      </c>
      <c r="K15" s="91"/>
      <c r="L15" s="92" t="s">
        <v>101</v>
      </c>
      <c r="M15" s="172">
        <f>SUM(M11:M14)</f>
        <v>0</v>
      </c>
    </row>
    <row r="16" spans="2:30" ht="18" customHeight="1">
      <c r="B16" s="190" t="s">
        <v>102</v>
      </c>
      <c r="C16" s="190"/>
      <c r="D16" s="190"/>
      <c r="E16" s="190"/>
      <c r="F16" s="72"/>
      <c r="G16" s="192" t="s">
        <v>103</v>
      </c>
      <c r="H16" s="192"/>
      <c r="I16" s="192"/>
      <c r="J16" s="60" t="s">
        <v>104</v>
      </c>
      <c r="K16" s="191" t="s">
        <v>105</v>
      </c>
      <c r="L16" s="191"/>
      <c r="M16" s="191"/>
    </row>
    <row r="17" spans="2:13" ht="18" customHeight="1">
      <c r="B17" s="73"/>
      <c r="C17" s="74" t="s">
        <v>106</v>
      </c>
      <c r="D17" s="74"/>
      <c r="E17" s="74" t="s">
        <v>107</v>
      </c>
      <c r="F17" s="75"/>
      <c r="G17" s="73"/>
      <c r="H17" s="76"/>
      <c r="I17" s="93"/>
      <c r="J17" s="66">
        <v>16</v>
      </c>
      <c r="K17" s="89" t="s">
        <v>108</v>
      </c>
      <c r="L17" s="94"/>
      <c r="M17" s="168">
        <v>0</v>
      </c>
    </row>
    <row r="18" spans="2:13" ht="18" customHeight="1">
      <c r="B18" s="77"/>
      <c r="C18" s="76" t="s">
        <v>109</v>
      </c>
      <c r="D18" s="76"/>
      <c r="E18" s="76"/>
      <c r="F18" s="78"/>
      <c r="G18" s="77"/>
      <c r="H18" s="76" t="s">
        <v>106</v>
      </c>
      <c r="I18" s="93"/>
      <c r="J18" s="66">
        <v>17</v>
      </c>
      <c r="K18" s="89" t="s">
        <v>195</v>
      </c>
      <c r="L18" s="94"/>
      <c r="M18" s="168">
        <v>0</v>
      </c>
    </row>
    <row r="19" spans="2:13" ht="18" customHeight="1">
      <c r="B19" s="77"/>
      <c r="C19" s="76"/>
      <c r="D19" s="76"/>
      <c r="E19" s="76"/>
      <c r="F19" s="78"/>
      <c r="G19" s="77"/>
      <c r="H19" s="79"/>
      <c r="I19" s="93"/>
      <c r="J19" s="66">
        <v>18</v>
      </c>
      <c r="K19" s="89" t="s">
        <v>196</v>
      </c>
      <c r="L19" s="94"/>
      <c r="M19" s="168">
        <v>0</v>
      </c>
    </row>
    <row r="20" spans="2:13" ht="18" customHeight="1">
      <c r="B20" s="77"/>
      <c r="C20" s="76"/>
      <c r="D20" s="76"/>
      <c r="E20" s="76"/>
      <c r="F20" s="78"/>
      <c r="G20" s="77"/>
      <c r="H20" s="74" t="s">
        <v>107</v>
      </c>
      <c r="I20" s="93"/>
      <c r="J20" s="66">
        <v>19</v>
      </c>
      <c r="K20" s="89" t="s">
        <v>1</v>
      </c>
      <c r="L20" s="94"/>
      <c r="M20" s="168">
        <v>0</v>
      </c>
    </row>
    <row r="21" spans="2:13" ht="18" customHeight="1">
      <c r="B21" s="73"/>
      <c r="C21" s="76"/>
      <c r="D21" s="76"/>
      <c r="E21" s="76"/>
      <c r="F21" s="76"/>
      <c r="G21" s="73"/>
      <c r="H21" s="76" t="s">
        <v>109</v>
      </c>
      <c r="I21" s="93"/>
      <c r="J21" s="68">
        <v>20</v>
      </c>
      <c r="K21" s="91"/>
      <c r="L21" s="92" t="s">
        <v>110</v>
      </c>
      <c r="M21" s="172">
        <f>SUM(M17:M20)</f>
        <v>0</v>
      </c>
    </row>
    <row r="22" spans="2:13" ht="18" customHeight="1">
      <c r="B22" s="190" t="s">
        <v>111</v>
      </c>
      <c r="C22" s="190"/>
      <c r="D22" s="190"/>
      <c r="E22" s="190"/>
      <c r="F22" s="72"/>
      <c r="G22" s="73"/>
      <c r="H22" s="76"/>
      <c r="I22" s="93"/>
      <c r="J22" s="60" t="s">
        <v>112</v>
      </c>
      <c r="K22" s="191" t="s">
        <v>113</v>
      </c>
      <c r="L22" s="191"/>
      <c r="M22" s="191"/>
    </row>
    <row r="23" spans="2:13" ht="18" customHeight="1">
      <c r="B23" s="73"/>
      <c r="C23" s="74" t="s">
        <v>106</v>
      </c>
      <c r="D23" s="74"/>
      <c r="E23" s="74" t="s">
        <v>107</v>
      </c>
      <c r="F23" s="75"/>
      <c r="G23" s="73"/>
      <c r="H23" s="76"/>
      <c r="I23" s="93"/>
      <c r="J23" s="64">
        <v>21</v>
      </c>
      <c r="K23" s="87"/>
      <c r="L23" s="95" t="s">
        <v>114</v>
      </c>
      <c r="M23" s="166">
        <f>ROUND(F15,2)+I15+M15+M21</f>
        <v>0</v>
      </c>
    </row>
    <row r="24" spans="2:13" ht="18" customHeight="1">
      <c r="B24" s="77"/>
      <c r="C24" s="76" t="s">
        <v>109</v>
      </c>
      <c r="D24" s="76"/>
      <c r="E24" s="76"/>
      <c r="F24" s="78"/>
      <c r="G24" s="73"/>
      <c r="H24" s="76"/>
      <c r="I24" s="93"/>
      <c r="J24" s="66">
        <v>22</v>
      </c>
      <c r="K24" s="89" t="s">
        <v>197</v>
      </c>
      <c r="L24" s="173">
        <f>M23-L25</f>
        <v>0</v>
      </c>
      <c r="M24" s="168">
        <f>ROUND((L24*20)/100,2)</f>
        <v>0</v>
      </c>
    </row>
    <row r="25" spans="2:13" ht="18" customHeight="1">
      <c r="B25" s="77"/>
      <c r="C25" s="76"/>
      <c r="D25" s="76"/>
      <c r="E25" s="76"/>
      <c r="F25" s="78"/>
      <c r="G25" s="73"/>
      <c r="H25" s="76"/>
      <c r="I25" s="93"/>
      <c r="J25" s="66">
        <v>23</v>
      </c>
      <c r="K25" s="89" t="s">
        <v>198</v>
      </c>
      <c r="L25" s="173">
        <f>SUMIF(Prehlad!O11:O9999,0,Prehlad!J11:J9999)</f>
        <v>0</v>
      </c>
      <c r="M25" s="168">
        <f>ROUND((L25*0)/100,1)</f>
        <v>0</v>
      </c>
    </row>
    <row r="26" spans="2:13" ht="18" customHeight="1">
      <c r="B26" s="77"/>
      <c r="C26" s="76"/>
      <c r="D26" s="76"/>
      <c r="E26" s="76"/>
      <c r="F26" s="78"/>
      <c r="G26" s="73"/>
      <c r="H26" s="76"/>
      <c r="I26" s="93"/>
      <c r="J26" s="68">
        <v>24</v>
      </c>
      <c r="K26" s="91"/>
      <c r="L26" s="92" t="s">
        <v>115</v>
      </c>
      <c r="M26" s="172">
        <f>M23+M24+M25</f>
        <v>0</v>
      </c>
    </row>
    <row r="27" spans="2:13" ht="17.100000000000001" customHeight="1">
      <c r="B27" s="80"/>
      <c r="C27" s="81"/>
      <c r="D27" s="81"/>
      <c r="E27" s="81"/>
      <c r="F27" s="81"/>
      <c r="G27" s="80"/>
      <c r="H27" s="81"/>
      <c r="I27" s="96"/>
      <c r="J27" s="97" t="s">
        <v>116</v>
      </c>
      <c r="K27" s="98" t="s">
        <v>199</v>
      </c>
      <c r="L27" s="99"/>
      <c r="M27" s="100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fitToHeight="0" orientation="landscape" useFirstPageNumber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66"/>
  <sheetViews>
    <sheetView tabSelected="1" workbookViewId="0"/>
  </sheetViews>
  <sheetFormatPr defaultColWidth="9" defaultRowHeight="12.75"/>
  <cols>
    <col min="1" max="1" width="44.140625" style="1" customWidth="1"/>
    <col min="2" max="2" width="29.140625" style="1" customWidth="1"/>
    <col min="3" max="3" width="9.28515625" style="1" customWidth="1"/>
    <col min="4" max="4" width="33.7109375" style="1" customWidth="1"/>
  </cols>
  <sheetData>
    <row r="1" spans="1:4" ht="12.75" customHeight="1">
      <c r="A1" s="2" t="s">
        <v>117</v>
      </c>
      <c r="B1" s="3" t="s">
        <v>118</v>
      </c>
      <c r="C1" s="193" t="s">
        <v>119</v>
      </c>
      <c r="D1" s="193"/>
    </row>
    <row r="2" spans="1:4" ht="40.5">
      <c r="A2" s="2"/>
      <c r="B2" s="3"/>
      <c r="C2" s="4" t="s">
        <v>120</v>
      </c>
      <c r="D2" s="5" t="s">
        <v>121</v>
      </c>
    </row>
    <row r="3" spans="1:4">
      <c r="A3" s="6" t="s">
        <v>122</v>
      </c>
      <c r="B3" s="7" t="s">
        <v>123</v>
      </c>
      <c r="C3" s="8" t="s">
        <v>124</v>
      </c>
      <c r="D3" s="9"/>
    </row>
    <row r="4" spans="1:4">
      <c r="A4" s="10"/>
      <c r="B4" s="11"/>
      <c r="C4" s="12"/>
      <c r="D4" s="13"/>
    </row>
    <row r="5" spans="1:4">
      <c r="A5" s="6" t="s">
        <v>125</v>
      </c>
      <c r="B5" s="7" t="s">
        <v>126</v>
      </c>
      <c r="C5" s="8" t="s">
        <v>124</v>
      </c>
      <c r="D5" s="14" t="s">
        <v>127</v>
      </c>
    </row>
    <row r="6" spans="1:4">
      <c r="A6" s="6"/>
      <c r="B6" s="7"/>
      <c r="C6" s="15"/>
      <c r="D6" s="14" t="s">
        <v>128</v>
      </c>
    </row>
    <row r="7" spans="1:4">
      <c r="A7" s="6"/>
      <c r="B7" s="7"/>
      <c r="C7" s="15"/>
      <c r="D7" s="14" t="s">
        <v>129</v>
      </c>
    </row>
    <row r="8" spans="1:4">
      <c r="A8" s="6"/>
      <c r="B8" s="7"/>
      <c r="C8" s="15"/>
      <c r="D8" s="14" t="s">
        <v>130</v>
      </c>
    </row>
    <row r="9" spans="1:4">
      <c r="A9" s="6"/>
      <c r="B9" s="7"/>
      <c r="C9" s="15"/>
      <c r="D9" s="14" t="s">
        <v>131</v>
      </c>
    </row>
    <row r="10" spans="1:4">
      <c r="A10" s="6"/>
      <c r="B10" s="7"/>
      <c r="C10" s="15"/>
      <c r="D10" s="14" t="s">
        <v>132</v>
      </c>
    </row>
    <row r="11" spans="1:4">
      <c r="A11" s="10"/>
      <c r="B11" s="11"/>
      <c r="C11" s="12"/>
      <c r="D11" s="16" t="s">
        <v>133</v>
      </c>
    </row>
    <row r="12" spans="1:4">
      <c r="A12" s="6" t="s">
        <v>134</v>
      </c>
      <c r="B12" s="7" t="s">
        <v>135</v>
      </c>
      <c r="C12" s="8" t="s">
        <v>124</v>
      </c>
      <c r="D12" s="9"/>
    </row>
    <row r="13" spans="1:4">
      <c r="A13" s="10"/>
      <c r="B13" s="11"/>
      <c r="C13" s="12"/>
      <c r="D13" s="13"/>
    </row>
    <row r="14" spans="1:4" ht="12.75" customHeight="1">
      <c r="A14" s="17" t="s">
        <v>136</v>
      </c>
      <c r="B14" s="7" t="s">
        <v>137</v>
      </c>
      <c r="C14" s="8" t="s">
        <v>124</v>
      </c>
      <c r="D14" s="9"/>
    </row>
    <row r="15" spans="1:4">
      <c r="A15" s="10"/>
      <c r="B15" s="11"/>
      <c r="C15" s="12"/>
      <c r="D15" s="13"/>
    </row>
    <row r="16" spans="1:4">
      <c r="A16" s="6" t="s">
        <v>138</v>
      </c>
      <c r="B16" s="7" t="s">
        <v>139</v>
      </c>
      <c r="C16" s="8" t="s">
        <v>124</v>
      </c>
      <c r="D16" s="9" t="s">
        <v>140</v>
      </c>
    </row>
    <row r="17" spans="1:4">
      <c r="A17" s="10"/>
      <c r="B17" s="11"/>
      <c r="C17" s="12"/>
      <c r="D17" s="13"/>
    </row>
    <row r="18" spans="1:4">
      <c r="A18" s="6" t="s">
        <v>141</v>
      </c>
      <c r="B18" s="7" t="s">
        <v>142</v>
      </c>
      <c r="C18" s="8" t="s">
        <v>124</v>
      </c>
      <c r="D18" s="9"/>
    </row>
    <row r="19" spans="1:4">
      <c r="A19" s="10"/>
      <c r="B19" s="11"/>
      <c r="C19" s="12"/>
      <c r="D19" s="13"/>
    </row>
    <row r="20" spans="1:4">
      <c r="A20" s="6" t="s">
        <v>143</v>
      </c>
      <c r="B20" s="7" t="s">
        <v>139</v>
      </c>
      <c r="C20" s="8" t="s">
        <v>124</v>
      </c>
      <c r="D20" s="9" t="s">
        <v>144</v>
      </c>
    </row>
    <row r="21" spans="1:4">
      <c r="A21" s="10"/>
      <c r="B21" s="11"/>
      <c r="C21" s="12"/>
      <c r="D21" s="13"/>
    </row>
    <row r="22" spans="1:4">
      <c r="A22" s="6" t="s">
        <v>145</v>
      </c>
      <c r="B22" s="7"/>
      <c r="C22" s="15" t="s">
        <v>146</v>
      </c>
      <c r="D22" s="9" t="s">
        <v>147</v>
      </c>
    </row>
    <row r="23" spans="1:4">
      <c r="A23" s="10"/>
      <c r="B23" s="11"/>
      <c r="C23" s="12"/>
      <c r="D23" s="13"/>
    </row>
    <row r="24" spans="1:4">
      <c r="A24" s="6" t="s">
        <v>148</v>
      </c>
      <c r="B24" s="7"/>
      <c r="C24" s="15" t="s">
        <v>146</v>
      </c>
      <c r="D24" s="9" t="s">
        <v>147</v>
      </c>
    </row>
    <row r="25" spans="1:4">
      <c r="A25" s="10"/>
      <c r="B25" s="11"/>
      <c r="C25" s="12"/>
      <c r="D25" s="13"/>
    </row>
    <row r="26" spans="1:4">
      <c r="A26" s="6" t="s">
        <v>149</v>
      </c>
      <c r="B26" s="7"/>
      <c r="C26" s="15" t="s">
        <v>146</v>
      </c>
      <c r="D26" s="9" t="s">
        <v>147</v>
      </c>
    </row>
    <row r="27" spans="1:4">
      <c r="A27" s="10"/>
      <c r="B27" s="11"/>
      <c r="C27" s="12"/>
      <c r="D27" s="13"/>
    </row>
    <row r="28" spans="1:4">
      <c r="A28" s="6" t="s">
        <v>150</v>
      </c>
      <c r="B28" s="7" t="s">
        <v>151</v>
      </c>
      <c r="C28" s="15" t="s">
        <v>146</v>
      </c>
      <c r="D28" s="9" t="s">
        <v>152</v>
      </c>
    </row>
    <row r="29" spans="1:4">
      <c r="A29" s="10"/>
      <c r="B29" s="11"/>
      <c r="C29" s="12"/>
      <c r="D29" s="13"/>
    </row>
    <row r="30" spans="1:4">
      <c r="A30" s="6" t="s">
        <v>153</v>
      </c>
      <c r="B30" s="7"/>
      <c r="C30" s="15" t="s">
        <v>146</v>
      </c>
      <c r="D30" s="9" t="s">
        <v>147</v>
      </c>
    </row>
    <row r="31" spans="1:4">
      <c r="A31" s="10"/>
      <c r="B31" s="11"/>
      <c r="C31" s="12"/>
      <c r="D31" s="13"/>
    </row>
    <row r="32" spans="1:4">
      <c r="A32" s="6" t="s">
        <v>154</v>
      </c>
      <c r="B32" s="7" t="s">
        <v>155</v>
      </c>
      <c r="C32" s="15" t="s">
        <v>146</v>
      </c>
      <c r="D32" s="9" t="s">
        <v>156</v>
      </c>
    </row>
    <row r="33" spans="1:4">
      <c r="A33" s="10"/>
      <c r="B33" s="11"/>
      <c r="C33" s="12"/>
      <c r="D33" s="13"/>
    </row>
    <row r="34" spans="1:4">
      <c r="A34" s="6" t="s">
        <v>157</v>
      </c>
      <c r="B34" s="7"/>
      <c r="C34" s="15" t="s">
        <v>146</v>
      </c>
      <c r="D34" s="9" t="s">
        <v>147</v>
      </c>
    </row>
    <row r="35" spans="1:4">
      <c r="A35" s="10"/>
      <c r="B35" s="11"/>
      <c r="C35" s="12"/>
      <c r="D35" s="13"/>
    </row>
    <row r="36" spans="1:4">
      <c r="A36" s="6" t="s">
        <v>158</v>
      </c>
      <c r="B36" s="7"/>
      <c r="C36" s="15" t="s">
        <v>146</v>
      </c>
      <c r="D36" s="9" t="s">
        <v>147</v>
      </c>
    </row>
    <row r="37" spans="1:4">
      <c r="A37" s="10"/>
      <c r="B37" s="11"/>
      <c r="C37" s="12"/>
      <c r="D37" s="13"/>
    </row>
    <row r="38" spans="1:4">
      <c r="A38" s="6" t="s">
        <v>159</v>
      </c>
      <c r="B38" s="7" t="s">
        <v>160</v>
      </c>
      <c r="C38" s="15" t="s">
        <v>146</v>
      </c>
      <c r="D38" s="9"/>
    </row>
    <row r="39" spans="1:4">
      <c r="A39" s="10"/>
      <c r="B39" s="11"/>
      <c r="C39" s="12"/>
      <c r="D39" s="13"/>
    </row>
    <row r="40" spans="1:4">
      <c r="A40" s="6" t="s">
        <v>161</v>
      </c>
      <c r="B40" s="7"/>
      <c r="C40" s="15" t="s">
        <v>146</v>
      </c>
      <c r="D40" s="9" t="s">
        <v>147</v>
      </c>
    </row>
    <row r="41" spans="1:4">
      <c r="A41" s="10"/>
      <c r="B41" s="11"/>
      <c r="C41" s="12"/>
      <c r="D41" s="13"/>
    </row>
    <row r="42" spans="1:4">
      <c r="A42" s="6" t="s">
        <v>162</v>
      </c>
      <c r="B42" s="7"/>
      <c r="C42" s="15" t="s">
        <v>146</v>
      </c>
      <c r="D42" s="9" t="s">
        <v>147</v>
      </c>
    </row>
    <row r="43" spans="1:4">
      <c r="A43" s="10"/>
      <c r="B43" s="11"/>
      <c r="C43" s="12"/>
      <c r="D43" s="13"/>
    </row>
    <row r="44" spans="1:4">
      <c r="A44" s="6" t="s">
        <v>163</v>
      </c>
      <c r="B44" s="7"/>
      <c r="C44" s="15" t="s">
        <v>146</v>
      </c>
      <c r="D44" s="9" t="s">
        <v>147</v>
      </c>
    </row>
    <row r="45" spans="1:4">
      <c r="A45" s="10"/>
      <c r="B45" s="11"/>
      <c r="C45" s="12"/>
      <c r="D45" s="13"/>
    </row>
    <row r="46" spans="1:4" ht="12.75" customHeight="1">
      <c r="A46" s="6" t="s">
        <v>164</v>
      </c>
      <c r="B46" s="7"/>
      <c r="C46" s="15" t="s">
        <v>146</v>
      </c>
      <c r="D46" s="9" t="s">
        <v>147</v>
      </c>
    </row>
    <row r="47" spans="1:4">
      <c r="A47" s="10"/>
      <c r="B47" s="11"/>
      <c r="C47" s="12"/>
      <c r="D47" s="13"/>
    </row>
    <row r="48" spans="1:4">
      <c r="A48" s="6" t="s">
        <v>165</v>
      </c>
      <c r="B48" s="7"/>
      <c r="C48" s="15" t="s">
        <v>146</v>
      </c>
      <c r="D48" s="9" t="s">
        <v>147</v>
      </c>
    </row>
    <row r="49" spans="1:4">
      <c r="A49" s="10"/>
      <c r="B49" s="11"/>
      <c r="C49" s="12"/>
      <c r="D49" s="13"/>
    </row>
    <row r="50" spans="1:4" ht="12.75" customHeight="1">
      <c r="A50" s="18" t="s">
        <v>166</v>
      </c>
      <c r="B50" s="19" t="s">
        <v>167</v>
      </c>
      <c r="C50" s="19" t="s">
        <v>146</v>
      </c>
      <c r="D50" s="20" t="s">
        <v>168</v>
      </c>
    </row>
    <row r="51" spans="1:4" ht="12.75" customHeight="1">
      <c r="A51" s="18"/>
      <c r="B51" s="21"/>
      <c r="C51" s="19"/>
      <c r="D51" s="22" t="s">
        <v>169</v>
      </c>
    </row>
    <row r="52" spans="1:4" ht="12.75" customHeight="1">
      <c r="A52" s="18"/>
      <c r="B52" s="21"/>
      <c r="C52" s="19"/>
      <c r="D52" s="22" t="s">
        <v>170</v>
      </c>
    </row>
    <row r="53" spans="1:4" ht="12.75" customHeight="1">
      <c r="A53" s="10"/>
      <c r="B53" s="11"/>
      <c r="C53" s="12"/>
      <c r="D53" s="23" t="s">
        <v>171</v>
      </c>
    </row>
    <row r="54" spans="1:4">
      <c r="A54" s="6" t="s">
        <v>172</v>
      </c>
      <c r="B54" s="7"/>
      <c r="C54" s="15" t="s">
        <v>146</v>
      </c>
      <c r="D54" s="9" t="s">
        <v>147</v>
      </c>
    </row>
    <row r="55" spans="1:4">
      <c r="A55" s="10"/>
      <c r="B55" s="11"/>
      <c r="C55" s="12"/>
      <c r="D55" s="13"/>
    </row>
    <row r="56" spans="1:4">
      <c r="A56" s="6" t="s">
        <v>173</v>
      </c>
      <c r="B56" s="7" t="s">
        <v>160</v>
      </c>
      <c r="C56" s="15" t="s">
        <v>146</v>
      </c>
      <c r="D56" s="9" t="s">
        <v>174</v>
      </c>
    </row>
    <row r="57" spans="1:4">
      <c r="A57" s="10"/>
      <c r="B57" s="11"/>
      <c r="C57" s="12"/>
      <c r="D57" s="13"/>
    </row>
    <row r="58" spans="1:4">
      <c r="A58" s="6" t="s">
        <v>175</v>
      </c>
      <c r="B58" s="7" t="s">
        <v>135</v>
      </c>
      <c r="C58" s="15" t="s">
        <v>146</v>
      </c>
      <c r="D58" s="9" t="s">
        <v>147</v>
      </c>
    </row>
    <row r="59" spans="1:4">
      <c r="A59" s="10"/>
      <c r="B59" s="11"/>
      <c r="C59" s="12"/>
      <c r="D59" s="13"/>
    </row>
    <row r="60" spans="1:4">
      <c r="A60" s="6" t="s">
        <v>176</v>
      </c>
      <c r="B60" s="7" t="s">
        <v>177</v>
      </c>
      <c r="C60" s="15" t="s">
        <v>146</v>
      </c>
      <c r="D60" s="9"/>
    </row>
    <row r="61" spans="1:4">
      <c r="A61" s="10"/>
      <c r="B61" s="11"/>
      <c r="C61" s="12"/>
      <c r="D61" s="13"/>
    </row>
    <row r="62" spans="1:4">
      <c r="A62" s="6" t="s">
        <v>178</v>
      </c>
      <c r="B62" s="7" t="s">
        <v>160</v>
      </c>
      <c r="C62" s="15" t="s">
        <v>146</v>
      </c>
      <c r="D62" s="9"/>
    </row>
    <row r="63" spans="1:4">
      <c r="A63" s="10"/>
      <c r="B63" s="11"/>
      <c r="C63" s="12"/>
      <c r="D63" s="13"/>
    </row>
    <row r="64" spans="1:4" ht="26.1" customHeight="1">
      <c r="A64" s="24" t="s">
        <v>179</v>
      </c>
      <c r="B64" s="25" t="s">
        <v>180</v>
      </c>
      <c r="C64" s="25" t="s">
        <v>146</v>
      </c>
      <c r="D64" s="26" t="s">
        <v>181</v>
      </c>
    </row>
    <row r="65" spans="1:4">
      <c r="A65" s="27"/>
      <c r="B65" s="28"/>
      <c r="C65" s="29"/>
      <c r="D65" s="30"/>
    </row>
    <row r="66" spans="1:4" ht="0.95" customHeight="1">
      <c r="A66" s="31"/>
      <c r="B66" s="32"/>
      <c r="C66" s="32"/>
      <c r="D66" s="33"/>
    </row>
  </sheetData>
  <mergeCells count="1">
    <mergeCell ref="C1:D1"/>
  </mergeCells>
  <pageMargins left="0.25" right="0.25" top="0.75" bottom="0.75" header="0.3" footer="0.3"/>
  <pageSetup paperSize="9" firstPageNumber="0" fitToHeight="0" orientation="landscape" useFirstPageNumber="1" horizontalDpi="300" verticalDpi="300" r:id="rId1"/>
  <headerFooter>
    <oddHeader>&amp;C&amp;"Times New Roman,Normálne"&amp;12&amp;A</oddHeader>
    <oddFooter>&amp;C&amp;"Times New Roman,Normálne"&amp;12Strana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8</vt:i4>
      </vt:variant>
    </vt:vector>
  </HeadingPairs>
  <TitlesOfParts>
    <vt:vector size="13" baseType="lpstr">
      <vt:lpstr>Prehlad</vt:lpstr>
      <vt:lpstr>Figury</vt:lpstr>
      <vt:lpstr>Rekapitulacia</vt:lpstr>
      <vt:lpstr>Kryci list</vt:lpstr>
      <vt:lpstr>Legenda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Legenda!Oblasť_tlače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lukas.bazik</cp:lastModifiedBy>
  <cp:revision>2</cp:revision>
  <cp:lastPrinted>2021-08-02T06:17:21Z</cp:lastPrinted>
  <dcterms:created xsi:type="dcterms:W3CDTF">1999-04-06T07:39:00Z</dcterms:created>
  <dcterms:modified xsi:type="dcterms:W3CDTF">2021-08-05T05:46:26Z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1033-11.2.0.8970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