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Tretie výzvy\LS 06\"/>
    </mc:Choice>
  </mc:AlternateContent>
  <bookViews>
    <workbookView xWindow="1950" yWindow="-30" windowWidth="21075" windowHeight="9780" firstSheet="4" activeTab="8"/>
  </bookViews>
  <sheets>
    <sheet name="zákazka a cenová ponuka 1 " sheetId="1" r:id="rId1"/>
    <sheet name="zákazka a cenová ponuka 2" sheetId="4" r:id="rId2"/>
    <sheet name="zákazka a cenová ponuka 3" sheetId="5" r:id="rId3"/>
    <sheet name="zákazka a cenová ponuka 4" sheetId="6" r:id="rId4"/>
    <sheet name="zákazka a cenová ponuka 5" sheetId="7" r:id="rId5"/>
    <sheet name="zákazka a cenová ponuka 6" sheetId="8" r:id="rId6"/>
    <sheet name="zákazka a cenová ponuka 7" sheetId="9" r:id="rId7"/>
    <sheet name="zákazka a cenová ponuka 8" sheetId="10" r:id="rId8"/>
    <sheet name="Sumár" sheetId="17" r:id="rId9"/>
    <sheet name="Vysvetlívky" sheetId="3" r:id="rId10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  <definedName name="_xlnm.Print_Area" localSheetId="3">'zákazka a cenová ponuka 4'!$A$1:$O$33</definedName>
    <definedName name="_xlnm.Print_Area" localSheetId="4">'zákazka a cenová ponuka 5'!$A$1:$O$33</definedName>
    <definedName name="_xlnm.Print_Area" localSheetId="5">'zákazka a cenová ponuka 6'!$A$1:$O$33</definedName>
    <definedName name="_xlnm.Print_Area" localSheetId="6">'zákazka a cenová ponuka 7'!$A$1:$O$33</definedName>
    <definedName name="_xlnm.Print_Area" localSheetId="7">'zákazka a cenová ponuka 8'!$A$1:$O$33</definedName>
  </definedNames>
  <calcPr calcId="152511"/>
</workbook>
</file>

<file path=xl/calcChain.xml><?xml version="1.0" encoding="utf-8"?>
<calcChain xmlns="http://schemas.openxmlformats.org/spreadsheetml/2006/main">
  <c r="L19" i="17" l="1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H32" i="17" l="1"/>
  <c r="H31" i="17"/>
  <c r="H30" i="17"/>
  <c r="H29" i="17"/>
  <c r="H28" i="17"/>
  <c r="B4" i="17"/>
  <c r="C3" i="17"/>
  <c r="B4" i="10"/>
  <c r="C3" i="10"/>
  <c r="B4" i="9"/>
  <c r="C3" i="9"/>
  <c r="B4" i="8"/>
  <c r="C3" i="8"/>
  <c r="B4" i="7"/>
  <c r="C3" i="7"/>
  <c r="B4" i="6"/>
  <c r="C3" i="6"/>
  <c r="B4" i="5"/>
  <c r="C3" i="5"/>
  <c r="H32" i="10"/>
  <c r="H31" i="10"/>
  <c r="H30" i="10"/>
  <c r="H29" i="10"/>
  <c r="H28" i="10"/>
  <c r="H32" i="9"/>
  <c r="H31" i="9"/>
  <c r="H30" i="9"/>
  <c r="H29" i="9"/>
  <c r="H28" i="9"/>
  <c r="H32" i="8"/>
  <c r="H31" i="8"/>
  <c r="H30" i="8"/>
  <c r="H29" i="8"/>
  <c r="H28" i="8"/>
  <c r="H32" i="7"/>
  <c r="H31" i="7"/>
  <c r="H30" i="7"/>
  <c r="H29" i="7"/>
  <c r="H28" i="7"/>
  <c r="H32" i="6"/>
  <c r="H31" i="6"/>
  <c r="H30" i="6"/>
  <c r="H29" i="6"/>
  <c r="H28" i="6"/>
  <c r="H32" i="5"/>
  <c r="H31" i="5"/>
  <c r="H30" i="5"/>
  <c r="H29" i="5"/>
  <c r="H28" i="5"/>
  <c r="A8" i="17"/>
  <c r="A8" i="10"/>
  <c r="A8" i="9"/>
  <c r="A8" i="8"/>
  <c r="A8" i="7"/>
  <c r="A8" i="6"/>
  <c r="A8" i="5"/>
  <c r="H29" i="4"/>
  <c r="H30" i="4"/>
  <c r="H31" i="4"/>
  <c r="H32" i="4"/>
  <c r="H28" i="4"/>
  <c r="A8" i="4"/>
  <c r="A7" i="4"/>
  <c r="B4" i="4"/>
  <c r="C3" i="4"/>
  <c r="L20" i="4"/>
  <c r="F20" i="4"/>
  <c r="E20" i="4"/>
  <c r="G19" i="4"/>
  <c r="O19" i="4" s="1"/>
  <c r="P19" i="4" s="1"/>
  <c r="G18" i="4"/>
  <c r="G20" i="4" s="1"/>
  <c r="P17" i="4"/>
  <c r="L16" i="4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P17" i="17"/>
  <c r="L20" i="10"/>
  <c r="F20" i="10"/>
  <c r="E20" i="10"/>
  <c r="G19" i="10"/>
  <c r="O19" i="10" s="1"/>
  <c r="P19" i="10" s="1"/>
  <c r="G18" i="10"/>
  <c r="P17" i="10"/>
  <c r="L16" i="10"/>
  <c r="F16" i="10"/>
  <c r="E16" i="10"/>
  <c r="G15" i="10"/>
  <c r="G14" i="10"/>
  <c r="O14" i="10" s="1"/>
  <c r="L12" i="10"/>
  <c r="F12" i="10"/>
  <c r="E12" i="10"/>
  <c r="O11" i="10"/>
  <c r="L20" i="9"/>
  <c r="F20" i="9"/>
  <c r="E20" i="9"/>
  <c r="O19" i="9"/>
  <c r="P19" i="9" s="1"/>
  <c r="P17" i="9"/>
  <c r="L16" i="9"/>
  <c r="F16" i="9"/>
  <c r="E16" i="9"/>
  <c r="O14" i="9"/>
  <c r="L12" i="9"/>
  <c r="F12" i="9"/>
  <c r="E12" i="9"/>
  <c r="O11" i="9"/>
  <c r="G12" i="9"/>
  <c r="L20" i="8"/>
  <c r="F20" i="8"/>
  <c r="E20" i="8"/>
  <c r="O19" i="8"/>
  <c r="P19" i="8" s="1"/>
  <c r="P17" i="8"/>
  <c r="L16" i="8"/>
  <c r="F16" i="8"/>
  <c r="E16" i="8"/>
  <c r="G16" i="8"/>
  <c r="O14" i="8"/>
  <c r="L12" i="8"/>
  <c r="F12" i="8"/>
  <c r="E12" i="8"/>
  <c r="O11" i="8"/>
  <c r="O10" i="8"/>
  <c r="P10" i="8" s="1"/>
  <c r="L20" i="7"/>
  <c r="F20" i="7"/>
  <c r="E20" i="7"/>
  <c r="O19" i="7"/>
  <c r="P19" i="7" s="1"/>
  <c r="P17" i="7"/>
  <c r="L16" i="7"/>
  <c r="F16" i="7"/>
  <c r="E16" i="7"/>
  <c r="O15" i="7"/>
  <c r="O14" i="7"/>
  <c r="L12" i="7"/>
  <c r="F12" i="7"/>
  <c r="E12" i="7"/>
  <c r="O11" i="7"/>
  <c r="P11" i="7" s="1"/>
  <c r="L20" i="6"/>
  <c r="F20" i="6"/>
  <c r="E20" i="6"/>
  <c r="G19" i="6"/>
  <c r="O19" i="6" s="1"/>
  <c r="P19" i="6" s="1"/>
  <c r="G18" i="6"/>
  <c r="P17" i="6"/>
  <c r="L16" i="6"/>
  <c r="F16" i="6"/>
  <c r="E16" i="6"/>
  <c r="G15" i="6"/>
  <c r="G14" i="6"/>
  <c r="O14" i="6" s="1"/>
  <c r="L12" i="6"/>
  <c r="F12" i="6"/>
  <c r="E12" i="6"/>
  <c r="G11" i="6"/>
  <c r="O11" i="6" s="1"/>
  <c r="P11" i="6" s="1"/>
  <c r="G10" i="6"/>
  <c r="O10" i="6" s="1"/>
  <c r="L20" i="5"/>
  <c r="F20" i="5"/>
  <c r="E20" i="5"/>
  <c r="G19" i="5"/>
  <c r="O19" i="5" s="1"/>
  <c r="P19" i="5" s="1"/>
  <c r="G18" i="5"/>
  <c r="P17" i="5"/>
  <c r="L16" i="5"/>
  <c r="F16" i="5"/>
  <c r="E16" i="5"/>
  <c r="G15" i="5"/>
  <c r="O15" i="5" s="1"/>
  <c r="G14" i="5"/>
  <c r="O14" i="5" s="1"/>
  <c r="L12" i="5"/>
  <c r="F12" i="5"/>
  <c r="E12" i="5"/>
  <c r="G11" i="5"/>
  <c r="O11" i="5" s="1"/>
  <c r="P11" i="5" s="1"/>
  <c r="G10" i="5"/>
  <c r="L16" i="1"/>
  <c r="F16" i="1"/>
  <c r="E16" i="1"/>
  <c r="G15" i="1"/>
  <c r="O15" i="1" s="1"/>
  <c r="G14" i="1"/>
  <c r="O14" i="1" s="1"/>
  <c r="O14" i="17" l="1"/>
  <c r="G12" i="5"/>
  <c r="G20" i="8"/>
  <c r="G20" i="7"/>
  <c r="G12" i="7"/>
  <c r="L22" i="5"/>
  <c r="G20" i="10"/>
  <c r="L22" i="10"/>
  <c r="G16" i="10"/>
  <c r="G12" i="10"/>
  <c r="O10" i="10"/>
  <c r="G20" i="9"/>
  <c r="L22" i="9"/>
  <c r="G16" i="9"/>
  <c r="O10" i="9"/>
  <c r="P10" i="9" s="1"/>
  <c r="L22" i="8"/>
  <c r="G12" i="8"/>
  <c r="L22" i="7"/>
  <c r="O10" i="7"/>
  <c r="P10" i="7" s="1"/>
  <c r="G20" i="6"/>
  <c r="L22" i="6"/>
  <c r="G16" i="6"/>
  <c r="G12" i="6"/>
  <c r="O12" i="6"/>
  <c r="G20" i="5"/>
  <c r="G15" i="17"/>
  <c r="O10" i="5"/>
  <c r="P10" i="5" s="1"/>
  <c r="L22" i="4"/>
  <c r="E20" i="17"/>
  <c r="F16" i="17"/>
  <c r="G16" i="4"/>
  <c r="G12" i="4"/>
  <c r="L20" i="17"/>
  <c r="F20" i="17"/>
  <c r="G19" i="17"/>
  <c r="L16" i="17"/>
  <c r="G14" i="17"/>
  <c r="G16" i="17" s="1"/>
  <c r="G16" i="1"/>
  <c r="O16" i="1"/>
  <c r="L12" i="17"/>
  <c r="G10" i="17"/>
  <c r="E12" i="17"/>
  <c r="G11" i="17"/>
  <c r="G18" i="17"/>
  <c r="E16" i="17"/>
  <c r="F12" i="17"/>
  <c r="O10" i="4"/>
  <c r="O12" i="4" s="1"/>
  <c r="O15" i="4"/>
  <c r="O16" i="4" s="1"/>
  <c r="O18" i="4"/>
  <c r="O20" i="4" s="1"/>
  <c r="P20" i="4" s="1"/>
  <c r="P11" i="10"/>
  <c r="O15" i="10"/>
  <c r="O16" i="10" s="1"/>
  <c r="O18" i="10"/>
  <c r="O20" i="10" s="1"/>
  <c r="P20" i="10" s="1"/>
  <c r="P11" i="9"/>
  <c r="O15" i="9"/>
  <c r="O16" i="9" s="1"/>
  <c r="O18" i="9"/>
  <c r="O20" i="9" s="1"/>
  <c r="P20" i="9" s="1"/>
  <c r="P11" i="8"/>
  <c r="O12" i="8"/>
  <c r="O15" i="8"/>
  <c r="O18" i="8"/>
  <c r="O20" i="8" s="1"/>
  <c r="P20" i="8" s="1"/>
  <c r="O16" i="7"/>
  <c r="G16" i="7"/>
  <c r="O18" i="7"/>
  <c r="O20" i="7" s="1"/>
  <c r="P20" i="7" s="1"/>
  <c r="O15" i="6"/>
  <c r="O16" i="6" s="1"/>
  <c r="O18" i="6"/>
  <c r="O20" i="6" s="1"/>
  <c r="P20" i="6" s="1"/>
  <c r="P10" i="6"/>
  <c r="O16" i="5"/>
  <c r="G16" i="5"/>
  <c r="O18" i="5"/>
  <c r="O20" i="5" s="1"/>
  <c r="P20" i="5" s="1"/>
  <c r="L20" i="1"/>
  <c r="F20" i="1"/>
  <c r="E20" i="1"/>
  <c r="G19" i="1"/>
  <c r="G18" i="1"/>
  <c r="O18" i="1" s="1"/>
  <c r="L12" i="1"/>
  <c r="F12" i="1"/>
  <c r="E12" i="1"/>
  <c r="G11" i="1"/>
  <c r="G10" i="1"/>
  <c r="O15" i="17" l="1"/>
  <c r="O16" i="17" s="1"/>
  <c r="O18" i="17"/>
  <c r="P10" i="10"/>
  <c r="O12" i="9"/>
  <c r="P12" i="9" s="1"/>
  <c r="O12" i="5"/>
  <c r="O22" i="5" s="1"/>
  <c r="P10" i="4"/>
  <c r="O12" i="7"/>
  <c r="O22" i="7" s="1"/>
  <c r="G12" i="1"/>
  <c r="G20" i="17"/>
  <c r="O12" i="10"/>
  <c r="O22" i="10" s="1"/>
  <c r="O22" i="6"/>
  <c r="P12" i="6"/>
  <c r="G12" i="17"/>
  <c r="P12" i="4"/>
  <c r="O22" i="4"/>
  <c r="F21" i="17"/>
  <c r="L22" i="17"/>
  <c r="L22" i="1"/>
  <c r="G20" i="1"/>
  <c r="E21" i="17"/>
  <c r="O16" i="8"/>
  <c r="O22" i="8" s="1"/>
  <c r="P12" i="8"/>
  <c r="O10" i="1"/>
  <c r="O10" i="17" s="1"/>
  <c r="O22" i="9" l="1"/>
  <c r="P22" i="9" s="1"/>
  <c r="P10" i="17"/>
  <c r="P12" i="7"/>
  <c r="P12" i="5"/>
  <c r="G21" i="17"/>
  <c r="P12" i="10"/>
  <c r="O23" i="4"/>
  <c r="O24" i="4" s="1"/>
  <c r="P22" i="4"/>
  <c r="O23" i="10"/>
  <c r="O24" i="10" s="1"/>
  <c r="P22" i="10"/>
  <c r="O23" i="8"/>
  <c r="O24" i="8" s="1"/>
  <c r="P22" i="8"/>
  <c r="O23" i="7"/>
  <c r="O24" i="7" s="1"/>
  <c r="P22" i="7"/>
  <c r="O23" i="6"/>
  <c r="O24" i="6" s="1"/>
  <c r="P22" i="6"/>
  <c r="O23" i="5"/>
  <c r="O24" i="5" s="1"/>
  <c r="P22" i="5"/>
  <c r="P10" i="1"/>
  <c r="O23" i="9" l="1"/>
  <c r="O24" i="9" s="1"/>
  <c r="O19" i="1"/>
  <c r="O19" i="17" s="1"/>
  <c r="P17" i="1"/>
  <c r="O11" i="1"/>
  <c r="O11" i="17" s="1"/>
  <c r="P19" i="1" l="1"/>
  <c r="O20" i="1"/>
  <c r="P20" i="1" s="1"/>
  <c r="P11" i="17"/>
  <c r="O12" i="17"/>
  <c r="O12" i="1"/>
  <c r="P11" i="1"/>
  <c r="O22" i="1" l="1"/>
  <c r="P22" i="1" s="1"/>
  <c r="O20" i="17"/>
  <c r="P20" i="17" s="1"/>
  <c r="P19" i="17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<sst xmlns="http://schemas.openxmlformats.org/spreadsheetml/2006/main" count="569" uniqueCount="105">
  <si>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</si>
  <si>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</si>
  <si>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</si>
  <si>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</si>
  <si>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</si>
  <si>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</si>
  <si>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</si>
  <si>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</si>
  <si>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</si>
  <si>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</si>
  <si>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</si>
  <si>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</si>
  <si>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</si>
  <si>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</si>
  <si>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</si>
  <si>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</si>
  <si>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</si>
  <si>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</si>
  <si>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</si>
  <si>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</si>
  <si>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</si>
  <si>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</si>
  <si>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</si>
  <si>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</si>
  <si>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</si>
  <si>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</si>
  <si>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</si>
  <si>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</si>
  <si>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</si>
  <si>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</si>
  <si>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</si>
  <si>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</si>
  <si>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</si>
  <si>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</si>
  <si>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</si>
  <si>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</si>
  <si>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</si>
  <si>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</si>
  <si>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</si>
  <si>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</si>
  <si>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</si>
  <si>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</si>
  <si>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</si>
  <si>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</si>
  <si>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</si>
  <si>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</si>
  <si>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</si>
  <si>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</si>
  <si>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</si>
  <si>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</si>
  <si>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</si>
  <si>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</si>
  <si>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</si>
  <si>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</si>
  <si>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</si>
  <si>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</si>
  <si>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</si>
  <si>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</si>
  <si>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</si>
  <si>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</si>
  <si>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</si>
  <si>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</si>
  <si>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</si>
  <si>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</si>
  <si>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</si>
  <si>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</si>
  <si>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</si>
  <si>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</si>
  <si>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</si>
  <si>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</si>
  <si>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</si>
  <si>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LS/VC/LO</t>
  </si>
  <si>
    <t>spolu</t>
  </si>
  <si>
    <t>1,2,4a,6(skm),7</t>
  </si>
  <si>
    <t>1,2,4a,6(sort),7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</si>
  <si>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</si>
  <si>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</si>
  <si>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</si>
  <si>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</si>
  <si>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</si>
  <si>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>1,2,4a,4d,6(sort),7</t>
  </si>
  <si>
    <t>1,2,4a,4d,6(skm),7</t>
  </si>
  <si>
    <t>100/200</t>
  </si>
  <si>
    <t xml:space="preserve"> 06 / 01 / 01</t>
  </si>
  <si>
    <t>100/400</t>
  </si>
  <si>
    <t>600/100/500</t>
  </si>
  <si>
    <t>750/100/650</t>
  </si>
  <si>
    <t>700/100/600</t>
  </si>
  <si>
    <t>70B</t>
  </si>
  <si>
    <t>71A</t>
  </si>
  <si>
    <t>950/100/850</t>
  </si>
  <si>
    <t>100/250</t>
  </si>
  <si>
    <t>650/100/550</t>
  </si>
  <si>
    <t>1050/100/950</t>
  </si>
  <si>
    <t>1400/100/1300</t>
  </si>
  <si>
    <t>93A</t>
  </si>
  <si>
    <t>94A</t>
  </si>
  <si>
    <t>1700/100/1600</t>
  </si>
  <si>
    <t>1800/100/1700</t>
  </si>
  <si>
    <t>1200/100/1100</t>
  </si>
  <si>
    <t>NV sústr.</t>
  </si>
  <si>
    <t>100/500</t>
  </si>
  <si>
    <t>NV rozp.</t>
  </si>
  <si>
    <t xml:space="preserve">Lesnícke služby v ťažbovom procese na OZ Vranov n/T,  LS06 VC 01   </t>
  </si>
  <si>
    <t>Lesy SR š.p. OZ Vranov n/T, LS Udavské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</si>
</sst>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0" fillId="3" borderId="21" xfId="0" applyFont="1" applyFill="1" applyBorder="1" applyAlignment="1" applyProtection="1">
      <alignment horizontal="center" vertical="center" wrapText="1"/>
    </xf>
    <xf numFmtId="2" fontId="10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3" fontId="10" fillId="3" borderId="51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3" fontId="10" fillId="3" borderId="48" xfId="0" applyNumberFormat="1" applyFont="1" applyFill="1" applyBorder="1" applyAlignment="1" applyProtection="1">
      <alignment vertical="center"/>
    </xf>
    <xf numFmtId="3" fontId="10" fillId="3" borderId="48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5" fillId="3" borderId="37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14" fontId="6" fillId="3" borderId="20" xfId="0" applyNumberFormat="1" applyFont="1" applyFill="1" applyBorder="1" applyAlignment="1" applyProtection="1">
      <alignment vertical="center" wrapText="1"/>
    </xf>
    <xf numFmtId="2" fontId="10" fillId="3" borderId="8" xfId="0" applyNumberFormat="1" applyFont="1" applyFill="1" applyBorder="1" applyAlignment="1" applyProtection="1">
      <alignment horizontal="center" vertical="center"/>
      <protection locked="0"/>
    </xf>
    <xf numFmtId="2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41" xfId="0" applyNumberFormat="1" applyFont="1" applyFill="1" applyBorder="1" applyAlignment="1" applyProtection="1">
      <alignment horizontal="center" vertical="center"/>
    </xf>
    <xf numFmtId="2" fontId="10" fillId="3" borderId="15" xfId="0" applyNumberFormat="1" applyFont="1" applyFill="1" applyBorder="1" applyAlignment="1" applyProtection="1">
      <alignment horizontal="center" vertical="center"/>
    </xf>
    <xf numFmtId="2" fontId="10" fillId="3" borderId="41" xfId="0" applyNumberFormat="1" applyFont="1" applyFill="1" applyBorder="1" applyAlignment="1" applyProtection="1">
      <alignment horizontal="center" vertical="center"/>
      <protection locked="0"/>
    </xf>
    <xf numFmtId="2" fontId="10" fillId="3" borderId="47" xfId="0" applyNumberFormat="1" applyFont="1" applyFill="1" applyBorder="1" applyAlignment="1" applyProtection="1">
      <alignment horizontal="center" vertical="center"/>
    </xf>
    <xf numFmtId="2" fontId="10" fillId="3" borderId="8" xfId="0" applyNumberFormat="1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2" borderId="0" xfId="0" applyFont="1" applyFill="1" applyAlignment="1" applyProtection="1"/>
    <xf numFmtId="0" fontId="0" fillId="2" borderId="0" xfId="0" applyFill="1" applyAlignment="1" applyProtection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1" sqref="N11"/>
    </sheetView>
  </sheetViews>
  <sheetFormatPr defaultRowHeight="15" x14ac:dyDescent="0.25"/>
  <cols>
    <col min="1" max="1" width="13.7109375" style="50" customWidth="1"/>
    <col min="2" max="2" width="12" style="50" customWidth="1"/>
    <col min="3" max="3" width="14.85546875" style="50" customWidth="1"/>
    <col min="4" max="4" width="14.5703125" style="50" customWidth="1"/>
    <col min="5" max="6" width="9.140625" style="50"/>
    <col min="7" max="7" width="11.85546875" style="50" customWidth="1"/>
    <col min="8" max="10" width="9.140625" style="50"/>
    <col min="11" max="11" width="11.42578125" style="50" customWidth="1"/>
    <col min="12" max="12" width="16.140625" style="50" customWidth="1"/>
    <col min="13" max="13" width="6.140625" style="50" customWidth="1"/>
    <col min="14" max="14" width="13.85546875" style="50" customWidth="1"/>
    <col min="15" max="15" width="15.85546875" style="50" customWidth="1"/>
    <col min="16" max="16" width="14.5703125" style="50" customWidth="1"/>
    <col min="17" max="17" width="9.42578125" style="50" bestFit="1" customWidth="1"/>
    <col min="18" max="16384" width="9.140625" style="50"/>
  </cols>
  <sheetData>
    <row r="1" spans="1:16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69</v>
      </c>
      <c r="O1" s="13"/>
    </row>
    <row r="2" spans="1:16" ht="11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4" t="s">
        <v>70</v>
      </c>
      <c r="O2" s="13"/>
    </row>
    <row r="3" spans="1:16" ht="18" x14ac:dyDescent="0.25">
      <c r="A3" s="15" t="s">
        <v>0</v>
      </c>
      <c r="B3" s="74"/>
      <c r="C3" s="158" t="s">
        <v>103</v>
      </c>
      <c r="D3" s="159"/>
      <c r="E3" s="159"/>
      <c r="F3" s="159"/>
      <c r="G3" s="159"/>
      <c r="H3" s="159"/>
      <c r="I3" s="159"/>
      <c r="J3" s="159"/>
      <c r="K3" s="159"/>
      <c r="L3" s="74"/>
      <c r="N3" s="12"/>
      <c r="O3" s="13"/>
    </row>
    <row r="4" spans="1:16" x14ac:dyDescent="0.25">
      <c r="A4" s="18" t="s">
        <v>1</v>
      </c>
      <c r="B4" s="156" t="s">
        <v>104</v>
      </c>
      <c r="C4" s="156"/>
      <c r="D4" s="156"/>
      <c r="E4" s="156"/>
      <c r="F4" s="156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75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5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60" t="s">
        <v>2</v>
      </c>
      <c r="C7" s="162" t="s">
        <v>53</v>
      </c>
      <c r="D7" s="163"/>
      <c r="E7" s="140" t="s">
        <v>3</v>
      </c>
      <c r="F7" s="141"/>
      <c r="G7" s="142"/>
      <c r="H7" s="146" t="s">
        <v>4</v>
      </c>
      <c r="I7" s="138" t="s">
        <v>5</v>
      </c>
      <c r="J7" s="149" t="s">
        <v>6</v>
      </c>
      <c r="K7" s="152" t="s">
        <v>7</v>
      </c>
      <c r="L7" s="138" t="s">
        <v>54</v>
      </c>
      <c r="M7" s="138" t="s">
        <v>60</v>
      </c>
      <c r="N7" s="131" t="s">
        <v>58</v>
      </c>
      <c r="O7" s="133" t="s">
        <v>59</v>
      </c>
    </row>
    <row r="8" spans="1:16" ht="21.75" customHeight="1" x14ac:dyDescent="0.25">
      <c r="A8" s="138" t="s">
        <v>83</v>
      </c>
      <c r="B8" s="161"/>
      <c r="C8" s="135" t="s">
        <v>68</v>
      </c>
      <c r="D8" s="136"/>
      <c r="E8" s="135" t="s">
        <v>9</v>
      </c>
      <c r="F8" s="137" t="s">
        <v>10</v>
      </c>
      <c r="G8" s="138" t="s">
        <v>11</v>
      </c>
      <c r="H8" s="147"/>
      <c r="I8" s="137"/>
      <c r="J8" s="150"/>
      <c r="K8" s="153"/>
      <c r="L8" s="137"/>
      <c r="M8" s="137"/>
      <c r="N8" s="132"/>
      <c r="O8" s="134"/>
    </row>
    <row r="9" spans="1:16" ht="50.25" customHeight="1" thickBot="1" x14ac:dyDescent="0.3">
      <c r="A9" s="139"/>
      <c r="B9" s="161"/>
      <c r="C9" s="135"/>
      <c r="D9" s="136"/>
      <c r="E9" s="135"/>
      <c r="F9" s="137"/>
      <c r="G9" s="137"/>
      <c r="H9" s="148"/>
      <c r="I9" s="137"/>
      <c r="J9" s="151"/>
      <c r="K9" s="153"/>
      <c r="L9" s="139"/>
      <c r="M9" s="139"/>
      <c r="N9" s="132"/>
      <c r="O9" s="134"/>
    </row>
    <row r="10" spans="1:16" x14ac:dyDescent="0.25">
      <c r="A10" s="94"/>
      <c r="B10" s="64">
        <v>60</v>
      </c>
      <c r="C10" s="144" t="s">
        <v>80</v>
      </c>
      <c r="D10" s="145"/>
      <c r="E10" s="53">
        <v>0</v>
      </c>
      <c r="F10" s="53">
        <v>12.32</v>
      </c>
      <c r="G10" s="53">
        <f>SUM(E10:F10)</f>
        <v>12.32</v>
      </c>
      <c r="H10" s="53" t="s">
        <v>37</v>
      </c>
      <c r="I10" s="53">
        <v>40</v>
      </c>
      <c r="J10" s="53">
        <v>0.72</v>
      </c>
      <c r="K10" s="79" t="s">
        <v>82</v>
      </c>
      <c r="L10" s="54">
        <v>223.67</v>
      </c>
      <c r="M10" s="80" t="s">
        <v>61</v>
      </c>
      <c r="N10" s="95"/>
      <c r="O10" s="54">
        <f>SUM(N10*G10)</f>
        <v>0</v>
      </c>
      <c r="P10" s="52" t="str">
        <f>IF( O10=0," ", IF(100-((L10/O10)*100)&gt;20,"viac ako 20%",0))</f>
        <v xml:space="preserve"> </v>
      </c>
    </row>
    <row r="11" spans="1:16" x14ac:dyDescent="0.25">
      <c r="A11" s="21"/>
      <c r="B11" s="22">
        <v>60</v>
      </c>
      <c r="C11" s="106" t="s">
        <v>81</v>
      </c>
      <c r="D11" s="107"/>
      <c r="E11" s="48">
        <v>0</v>
      </c>
      <c r="F11" s="48">
        <v>12.31</v>
      </c>
      <c r="G11" s="48">
        <f t="shared" ref="G11" si="0">SUM(E11:F11)</f>
        <v>12.31</v>
      </c>
      <c r="H11" s="23"/>
      <c r="I11" s="22"/>
      <c r="J11" s="22"/>
      <c r="K11" s="81"/>
      <c r="L11" s="56">
        <v>193.79</v>
      </c>
      <c r="M11" s="55" t="s">
        <v>61</v>
      </c>
      <c r="N11" s="96"/>
      <c r="O11" s="56">
        <f>SUM(N11*G11)</f>
        <v>0</v>
      </c>
      <c r="P11" s="5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6"/>
      <c r="D12" s="113"/>
      <c r="E12" s="49">
        <f>SUM(E10:E11)</f>
        <v>0</v>
      </c>
      <c r="F12" s="49">
        <f t="shared" ref="F12:G12" si="2">SUM(F10:F11)</f>
        <v>24.630000000000003</v>
      </c>
      <c r="G12" s="49">
        <f t="shared" si="2"/>
        <v>24.630000000000003</v>
      </c>
      <c r="H12" s="26"/>
      <c r="I12" s="25"/>
      <c r="J12" s="25"/>
      <c r="K12" s="78"/>
      <c r="L12" s="56">
        <f>SUM(L10:L11)</f>
        <v>417.46</v>
      </c>
      <c r="M12" s="55" t="s">
        <v>61</v>
      </c>
      <c r="N12" s="97"/>
      <c r="O12" s="58">
        <f>SUM(O10:O11)</f>
        <v>0</v>
      </c>
      <c r="P12" s="52" t="str">
        <f>IF( O12=0," ", IF(100-((L12/O12)*100)&gt;20,"viac ako 20%",0))</f>
        <v xml:space="preserve"> </v>
      </c>
    </row>
    <row r="13" spans="1:16" x14ac:dyDescent="0.25">
      <c r="A13" s="24"/>
      <c r="B13" s="22"/>
      <c r="C13" s="81"/>
      <c r="D13" s="82"/>
      <c r="E13" s="48"/>
      <c r="F13" s="48"/>
      <c r="G13" s="48"/>
      <c r="H13" s="23"/>
      <c r="I13" s="22"/>
      <c r="J13" s="22"/>
      <c r="K13" s="81"/>
      <c r="L13" s="56"/>
      <c r="M13" s="59"/>
      <c r="N13" s="98"/>
      <c r="O13" s="56"/>
      <c r="P13" s="52"/>
    </row>
    <row r="14" spans="1:16" x14ac:dyDescent="0.25">
      <c r="A14" s="24"/>
      <c r="B14" s="26">
        <v>63</v>
      </c>
      <c r="C14" s="164" t="s">
        <v>80</v>
      </c>
      <c r="D14" s="165"/>
      <c r="E14" s="25">
        <v>0</v>
      </c>
      <c r="F14" s="25">
        <v>73.5</v>
      </c>
      <c r="G14" s="25">
        <f>SUM(E14:F14)</f>
        <v>73.5</v>
      </c>
      <c r="H14" s="25" t="s">
        <v>37</v>
      </c>
      <c r="I14" s="25">
        <v>35</v>
      </c>
      <c r="J14" s="25">
        <v>0.83</v>
      </c>
      <c r="K14" s="78" t="s">
        <v>84</v>
      </c>
      <c r="L14" s="58">
        <v>1372.24</v>
      </c>
      <c r="M14" s="83" t="s">
        <v>61</v>
      </c>
      <c r="N14" s="99"/>
      <c r="O14" s="58">
        <f>SUM(N14*G14)</f>
        <v>0</v>
      </c>
      <c r="P14" s="52"/>
    </row>
    <row r="15" spans="1:16" x14ac:dyDescent="0.25">
      <c r="A15" s="24"/>
      <c r="B15" s="22">
        <v>63</v>
      </c>
      <c r="C15" s="106" t="s">
        <v>81</v>
      </c>
      <c r="D15" s="107"/>
      <c r="E15" s="48">
        <v>0</v>
      </c>
      <c r="F15" s="48">
        <v>73.5</v>
      </c>
      <c r="G15" s="48">
        <f t="shared" ref="G15" si="3">SUM(E15:F15)</f>
        <v>73.5</v>
      </c>
      <c r="H15" s="23"/>
      <c r="I15" s="22"/>
      <c r="J15" s="22"/>
      <c r="K15" s="81"/>
      <c r="L15" s="56">
        <v>1192.9000000000001</v>
      </c>
      <c r="M15" s="55" t="s">
        <v>61</v>
      </c>
      <c r="N15" s="96"/>
      <c r="O15" s="56">
        <f>SUM(N15*G15)</f>
        <v>0</v>
      </c>
      <c r="P15" s="52"/>
    </row>
    <row r="16" spans="1:16" x14ac:dyDescent="0.25">
      <c r="A16" s="24"/>
      <c r="B16" s="25" t="s">
        <v>72</v>
      </c>
      <c r="C16" s="106"/>
      <c r="D16" s="113"/>
      <c r="E16" s="49">
        <f>SUM(E14:E15)</f>
        <v>0</v>
      </c>
      <c r="F16" s="49">
        <f t="shared" ref="F16:G16" si="4">SUM(F14:F15)</f>
        <v>147</v>
      </c>
      <c r="G16" s="49">
        <f t="shared" si="4"/>
        <v>147</v>
      </c>
      <c r="H16" s="26"/>
      <c r="I16" s="25"/>
      <c r="J16" s="25"/>
      <c r="K16" s="78"/>
      <c r="L16" s="56">
        <f>SUM(L14:L15)</f>
        <v>2565.1400000000003</v>
      </c>
      <c r="M16" s="55" t="s">
        <v>61</v>
      </c>
      <c r="N16" s="97"/>
      <c r="O16" s="58">
        <f>SUM(O14:O15)</f>
        <v>0</v>
      </c>
      <c r="P16" s="52"/>
    </row>
    <row r="17" spans="1:16" x14ac:dyDescent="0.25">
      <c r="A17" s="21"/>
      <c r="B17" s="22"/>
      <c r="C17" s="106"/>
      <c r="D17" s="107"/>
      <c r="E17" s="48"/>
      <c r="F17" s="48"/>
      <c r="G17" s="48"/>
      <c r="H17" s="23"/>
      <c r="I17" s="22"/>
      <c r="J17" s="22"/>
      <c r="K17" s="81"/>
      <c r="L17" s="56"/>
      <c r="M17" s="59"/>
      <c r="N17" s="98"/>
      <c r="O17" s="56"/>
      <c r="P17" s="5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>
        <v>64</v>
      </c>
      <c r="C18" s="164" t="s">
        <v>80</v>
      </c>
      <c r="D18" s="165"/>
      <c r="E18" s="25">
        <v>0</v>
      </c>
      <c r="F18" s="25">
        <v>37.06</v>
      </c>
      <c r="G18" s="25">
        <f>SUM(E18:F18)</f>
        <v>37.06</v>
      </c>
      <c r="H18" s="23" t="s">
        <v>37</v>
      </c>
      <c r="I18" s="22">
        <v>35</v>
      </c>
      <c r="J18" s="22">
        <v>0.78</v>
      </c>
      <c r="K18" s="81" t="s">
        <v>85</v>
      </c>
      <c r="L18" s="56">
        <v>683.01</v>
      </c>
      <c r="M18" s="59" t="s">
        <v>61</v>
      </c>
      <c r="N18" s="96"/>
      <c r="O18" s="56">
        <f>SUM(N18*G18)</f>
        <v>0</v>
      </c>
      <c r="P18" s="52"/>
    </row>
    <row r="19" spans="1:16" x14ac:dyDescent="0.25">
      <c r="A19" s="21"/>
      <c r="B19" s="22">
        <v>64</v>
      </c>
      <c r="C19" s="106" t="s">
        <v>81</v>
      </c>
      <c r="D19" s="107"/>
      <c r="E19" s="48">
        <v>0</v>
      </c>
      <c r="F19" s="48">
        <v>86.47</v>
      </c>
      <c r="G19" s="48">
        <f t="shared" ref="G19" si="6">SUM(E19:F19)</f>
        <v>86.47</v>
      </c>
      <c r="H19" s="23"/>
      <c r="I19" s="22"/>
      <c r="J19" s="22"/>
      <c r="K19" s="81"/>
      <c r="L19" s="56">
        <v>1382.65</v>
      </c>
      <c r="M19" s="59" t="s">
        <v>61</v>
      </c>
      <c r="N19" s="96"/>
      <c r="O19" s="56">
        <f t="shared" ref="O19" si="7">SUM(N19*G19)</f>
        <v>0</v>
      </c>
      <c r="P19" s="52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6"/>
      <c r="D20" s="113"/>
      <c r="E20" s="49">
        <f>SUM(E18:E19)</f>
        <v>0</v>
      </c>
      <c r="F20" s="49">
        <f t="shared" ref="F20" si="8">SUM(F18:F19)</f>
        <v>123.53</v>
      </c>
      <c r="G20" s="49">
        <f t="shared" ref="G20" si="9">SUM(G18:G19)</f>
        <v>123.53</v>
      </c>
      <c r="H20" s="29"/>
      <c r="I20" s="28"/>
      <c r="J20" s="28"/>
      <c r="K20" s="84"/>
      <c r="L20" s="61">
        <f>SUM(L18:L19)</f>
        <v>2065.66</v>
      </c>
      <c r="M20" s="62"/>
      <c r="N20" s="100"/>
      <c r="O20" s="61">
        <f>SUM(O18:O19)</f>
        <v>0</v>
      </c>
      <c r="P20" s="52" t="str">
        <f t="shared" si="5"/>
        <v xml:space="preserve"> </v>
      </c>
    </row>
    <row r="21" spans="1:16" ht="15.75" thickBot="1" x14ac:dyDescent="0.3">
      <c r="A21" s="30"/>
      <c r="B21" s="31"/>
      <c r="C21" s="35"/>
      <c r="D21" s="85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2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5048.26</v>
      </c>
      <c r="M22" s="39"/>
      <c r="N22" s="41" t="s">
        <v>14</v>
      </c>
      <c r="O22" s="36">
        <f>O12+O16+O20</f>
        <v>0</v>
      </c>
      <c r="P22" s="5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0" t="s">
        <v>17</v>
      </c>
      <c r="B25" s="120"/>
      <c r="C25" s="12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77" t="s">
        <v>57</v>
      </c>
      <c r="B27" s="77"/>
      <c r="C27" s="77"/>
      <c r="D27" s="77"/>
      <c r="E27" s="77"/>
      <c r="F27" s="77"/>
      <c r="G27" s="76" t="s">
        <v>55</v>
      </c>
      <c r="H27" s="77"/>
      <c r="I27" s="77"/>
      <c r="J27" s="43"/>
      <c r="K27" s="43"/>
      <c r="L27" s="43"/>
      <c r="M27" s="43"/>
      <c r="N27" s="43"/>
      <c r="O27" s="43"/>
    </row>
    <row r="28" spans="1:16" ht="15" customHeight="1" x14ac:dyDescent="0.25">
      <c r="A28" s="122" t="s">
        <v>67</v>
      </c>
      <c r="B28" s="123"/>
      <c r="C28" s="123"/>
      <c r="D28" s="123"/>
      <c r="E28" s="124"/>
      <c r="F28" s="121" t="s">
        <v>56</v>
      </c>
      <c r="G28" s="44" t="s">
        <v>18</v>
      </c>
      <c r="H28" s="114"/>
      <c r="I28" s="115"/>
      <c r="J28" s="115"/>
      <c r="K28" s="115"/>
      <c r="L28" s="115"/>
      <c r="M28" s="115"/>
      <c r="N28" s="115"/>
      <c r="O28" s="116"/>
    </row>
    <row r="29" spans="1:16" x14ac:dyDescent="0.25">
      <c r="A29" s="125"/>
      <c r="B29" s="126"/>
      <c r="C29" s="126"/>
      <c r="D29" s="126"/>
      <c r="E29" s="127"/>
      <c r="F29" s="121"/>
      <c r="G29" s="44" t="s">
        <v>19</v>
      </c>
      <c r="H29" s="114"/>
      <c r="I29" s="115"/>
      <c r="J29" s="115"/>
      <c r="K29" s="115"/>
      <c r="L29" s="115"/>
      <c r="M29" s="115"/>
      <c r="N29" s="115"/>
      <c r="O29" s="116"/>
    </row>
    <row r="30" spans="1:16" ht="18" customHeight="1" x14ac:dyDescent="0.25">
      <c r="A30" s="125"/>
      <c r="B30" s="126"/>
      <c r="C30" s="126"/>
      <c r="D30" s="126"/>
      <c r="E30" s="127"/>
      <c r="F30" s="121"/>
      <c r="G30" s="44" t="s">
        <v>20</v>
      </c>
      <c r="H30" s="114"/>
      <c r="I30" s="115"/>
      <c r="J30" s="115"/>
      <c r="K30" s="115"/>
      <c r="L30" s="115"/>
      <c r="M30" s="115"/>
      <c r="N30" s="115"/>
      <c r="O30" s="116"/>
    </row>
    <row r="31" spans="1:16" x14ac:dyDescent="0.25">
      <c r="A31" s="125"/>
      <c r="B31" s="126"/>
      <c r="C31" s="126"/>
      <c r="D31" s="126"/>
      <c r="E31" s="127"/>
      <c r="F31" s="121"/>
      <c r="G31" s="44" t="s">
        <v>21</v>
      </c>
      <c r="H31" s="114"/>
      <c r="I31" s="115"/>
      <c r="J31" s="115"/>
      <c r="K31" s="115"/>
      <c r="L31" s="115"/>
      <c r="M31" s="115"/>
      <c r="N31" s="115"/>
      <c r="O31" s="116"/>
    </row>
    <row r="32" spans="1:16" x14ac:dyDescent="0.25">
      <c r="A32" s="125"/>
      <c r="B32" s="126"/>
      <c r="C32" s="126"/>
      <c r="D32" s="126"/>
      <c r="E32" s="127"/>
      <c r="F32" s="121"/>
      <c r="G32" s="44" t="s">
        <v>22</v>
      </c>
      <c r="H32" s="114"/>
      <c r="I32" s="115"/>
      <c r="J32" s="115"/>
      <c r="K32" s="115"/>
      <c r="L32" s="115"/>
      <c r="M32" s="115"/>
      <c r="N32" s="115"/>
      <c r="O32" s="116"/>
    </row>
    <row r="33" spans="1:15" x14ac:dyDescent="0.25">
      <c r="A33" s="125"/>
      <c r="B33" s="126"/>
      <c r="C33" s="126"/>
      <c r="D33" s="126"/>
      <c r="E33" s="12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5"/>
      <c r="B34" s="126"/>
      <c r="C34" s="126"/>
      <c r="D34" s="126"/>
      <c r="E34" s="12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8"/>
      <c r="B35" s="129"/>
      <c r="C35" s="129"/>
      <c r="D35" s="129"/>
      <c r="E35" s="130"/>
      <c r="F35" s="43"/>
      <c r="G35" s="16"/>
      <c r="H35" s="16"/>
      <c r="I35" s="16"/>
      <c r="J35" s="16" t="s">
        <v>23</v>
      </c>
      <c r="K35" s="16"/>
      <c r="L35" s="117"/>
      <c r="M35" s="118"/>
      <c r="N35" s="11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X3ergGE970YANxPKdrKYHelNakwAHRjhIzOR12Rtfhwb15tOGBzVOLy/xGLJhPvOhPukQ/sJxI6+He/GUSOBJA==" saltValue="ufkijxWPOdbXaxXQTBm5dA==" spinCount="100000" sheet="1" objects="1" scenarios="1"/>
  <mergeCells count="44">
    <mergeCell ref="A8:A9"/>
    <mergeCell ref="C18:D18"/>
    <mergeCell ref="C14:D14"/>
    <mergeCell ref="C15:D15"/>
    <mergeCell ref="C16:D16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N7:N9"/>
    <mergeCell ref="O7:O9"/>
    <mergeCell ref="C8:D9"/>
    <mergeCell ref="E8:E9"/>
    <mergeCell ref="F8:F9"/>
    <mergeCell ref="G8:G9"/>
    <mergeCell ref="M7:M9"/>
    <mergeCell ref="E7:G7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C19:D19"/>
    <mergeCell ref="J22:K22"/>
    <mergeCell ref="A23:N23"/>
    <mergeCell ref="A24:N24"/>
    <mergeCell ref="A26:O26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73" t="s">
        <v>51</v>
      </c>
      <c r="M2" s="173"/>
    </row>
    <row r="3" spans="1:14" x14ac:dyDescent="0.25">
      <c r="A3" s="5" t="s">
        <v>25</v>
      </c>
      <c r="B3" s="174" t="s">
        <v>26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x14ac:dyDescent="0.25">
      <c r="A4" s="5" t="s">
        <v>27</v>
      </c>
      <c r="B4" s="174" t="s">
        <v>28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x14ac:dyDescent="0.25">
      <c r="A5" s="5" t="s">
        <v>8</v>
      </c>
      <c r="B5" s="174" t="s">
        <v>29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1:14" x14ac:dyDescent="0.25">
      <c r="A6" s="5" t="s">
        <v>2</v>
      </c>
      <c r="B6" s="174" t="s">
        <v>30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</row>
    <row r="7" spans="1:14" x14ac:dyDescent="0.25">
      <c r="A7" s="6" t="s">
        <v>31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</row>
    <row r="8" spans="1:14" x14ac:dyDescent="0.25">
      <c r="A8" s="5" t="s">
        <v>12</v>
      </c>
      <c r="B8" s="174" t="s">
        <v>32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</row>
    <row r="9" spans="1:14" x14ac:dyDescent="0.25">
      <c r="A9" s="7" t="s">
        <v>33</v>
      </c>
      <c r="B9" s="174" t="s">
        <v>34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</row>
    <row r="10" spans="1:14" x14ac:dyDescent="0.25">
      <c r="A10" s="7" t="s">
        <v>35</v>
      </c>
      <c r="B10" s="174" t="s">
        <v>36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</row>
    <row r="11" spans="1:14" x14ac:dyDescent="0.25">
      <c r="A11" s="8" t="s">
        <v>37</v>
      </c>
      <c r="B11" s="174" t="s">
        <v>38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</row>
    <row r="12" spans="1:14" x14ac:dyDescent="0.25">
      <c r="A12" s="9" t="s">
        <v>39</v>
      </c>
      <c r="B12" s="174" t="s">
        <v>40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</row>
    <row r="13" spans="1:14" ht="24" customHeight="1" x14ac:dyDescent="0.25">
      <c r="A13" s="8" t="s">
        <v>41</v>
      </c>
      <c r="B13" s="174" t="s">
        <v>42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</row>
    <row r="14" spans="1:14" ht="16.5" customHeight="1" x14ac:dyDescent="0.25">
      <c r="A14" s="8" t="s">
        <v>5</v>
      </c>
      <c r="B14" s="174" t="s">
        <v>52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pans="1:14" x14ac:dyDescent="0.25">
      <c r="A15" s="8" t="s">
        <v>43</v>
      </c>
      <c r="B15" s="174" t="s">
        <v>44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</row>
    <row r="16" spans="1:14" ht="38.25" x14ac:dyDescent="0.25">
      <c r="A16" s="10" t="s">
        <v>45</v>
      </c>
      <c r="B16" s="174" t="s">
        <v>46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</row>
    <row r="17" spans="1:14" ht="28.5" customHeight="1" x14ac:dyDescent="0.25">
      <c r="A17" s="10" t="s">
        <v>47</v>
      </c>
      <c r="B17" s="174" t="s">
        <v>48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</row>
    <row r="18" spans="1:14" ht="27" customHeight="1" x14ac:dyDescent="0.25">
      <c r="A18" s="11" t="s">
        <v>49</v>
      </c>
      <c r="B18" s="174" t="s">
        <v>50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</row>
    <row r="19" spans="1:14" ht="75" customHeight="1" x14ac:dyDescent="0.25">
      <c r="A19" s="45" t="s">
        <v>62</v>
      </c>
      <c r="B19" s="175" t="s">
        <v>63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8" sqref="N18:N19"/>
    </sheetView>
  </sheetViews>
  <sheetFormatPr defaultRowHeight="15" x14ac:dyDescent="0.25"/>
  <cols>
    <col min="1" max="1" width="13.7109375" style="50" customWidth="1"/>
    <col min="2" max="2" width="12" style="50" customWidth="1"/>
    <col min="3" max="3" width="14.85546875" style="50" customWidth="1"/>
    <col min="4" max="4" width="14.5703125" style="50" customWidth="1"/>
    <col min="5" max="6" width="9.140625" style="50"/>
    <col min="7" max="7" width="11.85546875" style="50" customWidth="1"/>
    <col min="8" max="10" width="9.140625" style="50"/>
    <col min="11" max="11" width="11.42578125" style="50" customWidth="1"/>
    <col min="12" max="12" width="16.140625" style="50" customWidth="1"/>
    <col min="13" max="13" width="6.140625" style="50" customWidth="1"/>
    <col min="14" max="14" width="13.85546875" style="50" customWidth="1"/>
    <col min="15" max="15" width="15.85546875" style="50" customWidth="1"/>
    <col min="16" max="16" width="14.5703125" style="50" customWidth="1"/>
    <col min="17" max="17" width="9.42578125" style="50" bestFit="1" customWidth="1"/>
    <col min="18" max="16384" width="9.140625" style="50"/>
  </cols>
  <sheetData>
    <row r="1" spans="1:16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69</v>
      </c>
      <c r="O1" s="13"/>
    </row>
    <row r="2" spans="1:16" ht="11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4" t="s">
        <v>70</v>
      </c>
      <c r="O2" s="13"/>
    </row>
    <row r="3" spans="1:16" ht="18" x14ac:dyDescent="0.25">
      <c r="A3" s="15" t="s">
        <v>0</v>
      </c>
      <c r="B3" s="74"/>
      <c r="C3" s="158" t="str">
        <f>'zákazka a cenová ponuka 1 '!C3:K3</f>
        <v xml:space="preserve">Lesnícke služby v ťažbovom procese na OZ Vranov n/T,  LS06 VC 01   </v>
      </c>
      <c r="D3" s="159"/>
      <c r="E3" s="159"/>
      <c r="F3" s="159"/>
      <c r="G3" s="159"/>
      <c r="H3" s="159"/>
      <c r="I3" s="159"/>
      <c r="J3" s="159"/>
      <c r="K3" s="159"/>
      <c r="L3" s="74"/>
      <c r="N3" s="12"/>
      <c r="O3" s="13"/>
    </row>
    <row r="4" spans="1:16" x14ac:dyDescent="0.25">
      <c r="A4" s="18" t="s">
        <v>1</v>
      </c>
      <c r="B4" s="156" t="str">
        <f>'zákazka a cenová ponuka 1 '!B4:F4</f>
        <v>Lesy SR š.p. OZ Vranov n/T, LS Udavské</v>
      </c>
      <c r="C4" s="156"/>
      <c r="D4" s="156"/>
      <c r="E4" s="156"/>
      <c r="F4" s="156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75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5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tr">
        <f>'zákazka a cenová ponuka 1 '!A7</f>
        <v>LS/VC/LO</v>
      </c>
      <c r="B7" s="160" t="s">
        <v>2</v>
      </c>
      <c r="C7" s="162" t="s">
        <v>53</v>
      </c>
      <c r="D7" s="163"/>
      <c r="E7" s="140" t="s">
        <v>3</v>
      </c>
      <c r="F7" s="141"/>
      <c r="G7" s="142"/>
      <c r="H7" s="146" t="s">
        <v>4</v>
      </c>
      <c r="I7" s="138" t="s">
        <v>5</v>
      </c>
      <c r="J7" s="149" t="s">
        <v>6</v>
      </c>
      <c r="K7" s="152" t="s">
        <v>7</v>
      </c>
      <c r="L7" s="138" t="s">
        <v>54</v>
      </c>
      <c r="M7" s="138" t="s">
        <v>60</v>
      </c>
      <c r="N7" s="131" t="s">
        <v>75</v>
      </c>
      <c r="O7" s="133" t="s">
        <v>76</v>
      </c>
    </row>
    <row r="8" spans="1:16" ht="21.75" customHeight="1" x14ac:dyDescent="0.25">
      <c r="A8" s="138" t="str">
        <f>'zákazka a cenová ponuka 1 '!A8:A9</f>
        <v xml:space="preserve"> 06 / 01 / 01</v>
      </c>
      <c r="B8" s="161"/>
      <c r="C8" s="135" t="s">
        <v>68</v>
      </c>
      <c r="D8" s="136"/>
      <c r="E8" s="135" t="s">
        <v>9</v>
      </c>
      <c r="F8" s="137" t="s">
        <v>77</v>
      </c>
      <c r="G8" s="138" t="s">
        <v>78</v>
      </c>
      <c r="H8" s="147"/>
      <c r="I8" s="137"/>
      <c r="J8" s="150"/>
      <c r="K8" s="153"/>
      <c r="L8" s="137"/>
      <c r="M8" s="137"/>
      <c r="N8" s="132"/>
      <c r="O8" s="134"/>
    </row>
    <row r="9" spans="1:16" ht="50.25" customHeight="1" thickBot="1" x14ac:dyDescent="0.3">
      <c r="A9" s="139"/>
      <c r="B9" s="161"/>
      <c r="C9" s="135"/>
      <c r="D9" s="136"/>
      <c r="E9" s="135"/>
      <c r="F9" s="137"/>
      <c r="G9" s="137"/>
      <c r="H9" s="148"/>
      <c r="I9" s="137"/>
      <c r="J9" s="151"/>
      <c r="K9" s="153"/>
      <c r="L9" s="139"/>
      <c r="M9" s="139"/>
      <c r="N9" s="132"/>
      <c r="O9" s="134"/>
    </row>
    <row r="10" spans="1:16" x14ac:dyDescent="0.25">
      <c r="A10" s="20"/>
      <c r="B10" s="64">
        <v>65</v>
      </c>
      <c r="C10" s="144" t="s">
        <v>80</v>
      </c>
      <c r="D10" s="145"/>
      <c r="E10" s="53">
        <v>0</v>
      </c>
      <c r="F10" s="53">
        <v>15.14</v>
      </c>
      <c r="G10" s="53">
        <f>SUM(E10:F10)</f>
        <v>15.14</v>
      </c>
      <c r="H10" s="53" t="s">
        <v>37</v>
      </c>
      <c r="I10" s="53">
        <v>35</v>
      </c>
      <c r="J10" s="53">
        <v>0.66</v>
      </c>
      <c r="K10" s="79" t="s">
        <v>86</v>
      </c>
      <c r="L10" s="54">
        <v>295.68</v>
      </c>
      <c r="M10" s="80" t="s">
        <v>61</v>
      </c>
      <c r="N10" s="95"/>
      <c r="O10" s="54">
        <f>SUM(N10*G10)</f>
        <v>0</v>
      </c>
      <c r="P10" s="52" t="str">
        <f>IF( O10=0," ", IF(100-((L10/O10)*100)&gt;20,"viac ako 20%",0))</f>
        <v xml:space="preserve"> </v>
      </c>
    </row>
    <row r="11" spans="1:16" x14ac:dyDescent="0.25">
      <c r="A11" s="21"/>
      <c r="B11" s="22">
        <v>65</v>
      </c>
      <c r="C11" s="106" t="s">
        <v>81</v>
      </c>
      <c r="D11" s="107"/>
      <c r="E11" s="48">
        <v>0</v>
      </c>
      <c r="F11" s="48">
        <v>15.14</v>
      </c>
      <c r="G11" s="48">
        <f t="shared" ref="G11" si="0">SUM(E11:F11)</f>
        <v>15.14</v>
      </c>
      <c r="H11" s="23"/>
      <c r="I11" s="22"/>
      <c r="J11" s="22"/>
      <c r="K11" s="81"/>
      <c r="L11" s="56">
        <v>260.39999999999998</v>
      </c>
      <c r="M11" s="55" t="s">
        <v>61</v>
      </c>
      <c r="N11" s="96"/>
      <c r="O11" s="56">
        <f>SUM(N11*G11)</f>
        <v>0</v>
      </c>
      <c r="P11" s="5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6"/>
      <c r="D12" s="113"/>
      <c r="E12" s="49">
        <f>SUM(E10:E11)</f>
        <v>0</v>
      </c>
      <c r="F12" s="49">
        <f t="shared" ref="F12:G12" si="2">SUM(F10:F11)</f>
        <v>30.28</v>
      </c>
      <c r="G12" s="49">
        <f t="shared" si="2"/>
        <v>30.28</v>
      </c>
      <c r="H12" s="26"/>
      <c r="I12" s="25"/>
      <c r="J12" s="25"/>
      <c r="K12" s="78"/>
      <c r="L12" s="56">
        <f>SUM(L10:L11)</f>
        <v>556.07999999999993</v>
      </c>
      <c r="M12" s="55" t="s">
        <v>61</v>
      </c>
      <c r="N12" s="57"/>
      <c r="O12" s="58">
        <f>SUM(O10:O11)</f>
        <v>0</v>
      </c>
      <c r="P12" s="52" t="str">
        <f>IF( O12=0," ", IF(100-((L12/O12)*100)&gt;20,"viac ako 20%",0))</f>
        <v xml:space="preserve"> </v>
      </c>
    </row>
    <row r="13" spans="1:16" x14ac:dyDescent="0.25">
      <c r="A13" s="24"/>
      <c r="B13" s="22"/>
      <c r="C13" s="81"/>
      <c r="D13" s="82"/>
      <c r="E13" s="48"/>
      <c r="F13" s="48"/>
      <c r="G13" s="48"/>
      <c r="H13" s="23"/>
      <c r="I13" s="22"/>
      <c r="J13" s="22"/>
      <c r="K13" s="81"/>
      <c r="L13" s="56"/>
      <c r="M13" s="59"/>
      <c r="N13" s="60"/>
      <c r="O13" s="56"/>
      <c r="P13" s="52"/>
    </row>
    <row r="14" spans="1:16" x14ac:dyDescent="0.25">
      <c r="A14" s="24"/>
      <c r="B14" s="26">
        <v>66</v>
      </c>
      <c r="C14" s="164" t="s">
        <v>80</v>
      </c>
      <c r="D14" s="165"/>
      <c r="E14" s="25">
        <v>0</v>
      </c>
      <c r="F14" s="25">
        <v>30.29</v>
      </c>
      <c r="G14" s="25">
        <f>SUM(E14:F14)</f>
        <v>30.29</v>
      </c>
      <c r="H14" s="25" t="s">
        <v>37</v>
      </c>
      <c r="I14" s="25">
        <v>40</v>
      </c>
      <c r="J14" s="25">
        <v>0.66</v>
      </c>
      <c r="K14" s="78" t="s">
        <v>87</v>
      </c>
      <c r="L14" s="58">
        <v>600.04</v>
      </c>
      <c r="M14" s="83" t="s">
        <v>61</v>
      </c>
      <c r="N14" s="99"/>
      <c r="O14" s="58">
        <f>SUM(N14*G14)</f>
        <v>0</v>
      </c>
      <c r="P14" s="52"/>
    </row>
    <row r="15" spans="1:16" x14ac:dyDescent="0.25">
      <c r="A15" s="24"/>
      <c r="B15" s="22">
        <v>66</v>
      </c>
      <c r="C15" s="106" t="s">
        <v>81</v>
      </c>
      <c r="D15" s="107"/>
      <c r="E15" s="48">
        <v>0</v>
      </c>
      <c r="F15" s="48">
        <v>30.28</v>
      </c>
      <c r="G15" s="48">
        <f t="shared" ref="G15" si="3">SUM(E15:F15)</f>
        <v>30.28</v>
      </c>
      <c r="H15" s="23"/>
      <c r="I15" s="22"/>
      <c r="J15" s="22"/>
      <c r="K15" s="81"/>
      <c r="L15" s="56">
        <v>529.29</v>
      </c>
      <c r="M15" s="55" t="s">
        <v>61</v>
      </c>
      <c r="N15" s="96"/>
      <c r="O15" s="56">
        <f>SUM(N15*G15)</f>
        <v>0</v>
      </c>
      <c r="P15" s="52"/>
    </row>
    <row r="16" spans="1:16" x14ac:dyDescent="0.25">
      <c r="A16" s="24"/>
      <c r="B16" s="25" t="s">
        <v>72</v>
      </c>
      <c r="C16" s="106"/>
      <c r="D16" s="113"/>
      <c r="E16" s="49">
        <f>SUM(E14:E15)</f>
        <v>0</v>
      </c>
      <c r="F16" s="49">
        <f t="shared" ref="F16:G16" si="4">SUM(F14:F15)</f>
        <v>60.57</v>
      </c>
      <c r="G16" s="49">
        <f t="shared" si="4"/>
        <v>60.57</v>
      </c>
      <c r="H16" s="26"/>
      <c r="I16" s="25"/>
      <c r="J16" s="25"/>
      <c r="K16" s="78"/>
      <c r="L16" s="56">
        <f>SUM(L14:L15)</f>
        <v>1129.33</v>
      </c>
      <c r="M16" s="55" t="s">
        <v>61</v>
      </c>
      <c r="N16" s="57"/>
      <c r="O16" s="58">
        <f>SUM(O14:O15)</f>
        <v>0</v>
      </c>
      <c r="P16" s="52"/>
    </row>
    <row r="17" spans="1:16" x14ac:dyDescent="0.25">
      <c r="A17" s="21"/>
      <c r="B17" s="22"/>
      <c r="C17" s="106"/>
      <c r="D17" s="107"/>
      <c r="E17" s="48"/>
      <c r="F17" s="48"/>
      <c r="G17" s="48"/>
      <c r="H17" s="23"/>
      <c r="I17" s="22"/>
      <c r="J17" s="22"/>
      <c r="K17" s="81"/>
      <c r="L17" s="56"/>
      <c r="M17" s="59"/>
      <c r="N17" s="60"/>
      <c r="O17" s="56"/>
      <c r="P17" s="5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>
        <v>69</v>
      </c>
      <c r="C18" s="164" t="s">
        <v>74</v>
      </c>
      <c r="D18" s="165"/>
      <c r="E18" s="25">
        <v>0</v>
      </c>
      <c r="F18" s="25">
        <v>17.39</v>
      </c>
      <c r="G18" s="25">
        <f>SUM(E18:F18)</f>
        <v>17.39</v>
      </c>
      <c r="H18" s="23" t="s">
        <v>37</v>
      </c>
      <c r="I18" s="22">
        <v>35</v>
      </c>
      <c r="J18" s="22">
        <v>0.75</v>
      </c>
      <c r="K18" s="81" t="s">
        <v>85</v>
      </c>
      <c r="L18" s="56">
        <v>323.08999999999997</v>
      </c>
      <c r="M18" s="59" t="s">
        <v>61</v>
      </c>
      <c r="N18" s="96"/>
      <c r="O18" s="56">
        <f>SUM(N18*G18)</f>
        <v>0</v>
      </c>
      <c r="P18" s="52"/>
    </row>
    <row r="19" spans="1:16" x14ac:dyDescent="0.25">
      <c r="A19" s="21"/>
      <c r="B19" s="22">
        <v>69</v>
      </c>
      <c r="C19" s="106" t="s">
        <v>73</v>
      </c>
      <c r="D19" s="107"/>
      <c r="E19" s="48">
        <v>0</v>
      </c>
      <c r="F19" s="48">
        <v>40.58</v>
      </c>
      <c r="G19" s="48">
        <f t="shared" ref="G19" si="6">SUM(E19:F19)</f>
        <v>40.58</v>
      </c>
      <c r="H19" s="23"/>
      <c r="I19" s="22"/>
      <c r="J19" s="22"/>
      <c r="K19" s="81"/>
      <c r="L19" s="56">
        <v>656.99</v>
      </c>
      <c r="M19" s="59" t="s">
        <v>61</v>
      </c>
      <c r="N19" s="96"/>
      <c r="O19" s="56">
        <f t="shared" ref="O19" si="7">SUM(N19*G19)</f>
        <v>0</v>
      </c>
      <c r="P19" s="52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6"/>
      <c r="D20" s="113"/>
      <c r="E20" s="49">
        <f>SUM(E18:E19)</f>
        <v>0</v>
      </c>
      <c r="F20" s="49">
        <f t="shared" ref="F20:G20" si="8">SUM(F18:F19)</f>
        <v>57.97</v>
      </c>
      <c r="G20" s="49">
        <f t="shared" si="8"/>
        <v>57.97</v>
      </c>
      <c r="H20" s="29"/>
      <c r="I20" s="28"/>
      <c r="J20" s="28"/>
      <c r="K20" s="84"/>
      <c r="L20" s="61">
        <f>SUM(L18:L19)</f>
        <v>980.07999999999993</v>
      </c>
      <c r="M20" s="62"/>
      <c r="N20" s="63"/>
      <c r="O20" s="61">
        <f>SUM(O18:O19)</f>
        <v>0</v>
      </c>
      <c r="P20" s="52" t="str">
        <f t="shared" si="5"/>
        <v xml:space="preserve"> </v>
      </c>
    </row>
    <row r="21" spans="1:16" ht="15.75" thickBot="1" x14ac:dyDescent="0.3">
      <c r="A21" s="30"/>
      <c r="B21" s="31"/>
      <c r="C21" s="35"/>
      <c r="D21" s="85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2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2665.49</v>
      </c>
      <c r="M22" s="39"/>
      <c r="N22" s="41" t="s">
        <v>14</v>
      </c>
      <c r="O22" s="36">
        <f>O12+O16+O20</f>
        <v>0</v>
      </c>
      <c r="P22" s="5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0" t="s">
        <v>17</v>
      </c>
      <c r="B25" s="120"/>
      <c r="C25" s="12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77" t="s">
        <v>57</v>
      </c>
      <c r="B27" s="77"/>
      <c r="C27" s="77"/>
      <c r="D27" s="77"/>
      <c r="E27" s="77"/>
      <c r="F27" s="77"/>
      <c r="G27" s="76" t="s">
        <v>55</v>
      </c>
      <c r="H27" s="77"/>
      <c r="I27" s="77"/>
      <c r="J27" s="43"/>
      <c r="K27" s="43"/>
      <c r="L27" s="43"/>
      <c r="M27" s="43"/>
      <c r="N27" s="43"/>
      <c r="O27" s="43"/>
    </row>
    <row r="28" spans="1:16" ht="15" customHeight="1" x14ac:dyDescent="0.25">
      <c r="A28" s="122" t="s">
        <v>79</v>
      </c>
      <c r="B28" s="123"/>
      <c r="C28" s="123"/>
      <c r="D28" s="123"/>
      <c r="E28" s="124"/>
      <c r="F28" s="121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5"/>
      <c r="B29" s="126"/>
      <c r="C29" s="126"/>
      <c r="D29" s="126"/>
      <c r="E29" s="127"/>
      <c r="F29" s="121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5"/>
      <c r="B30" s="126"/>
      <c r="C30" s="126"/>
      <c r="D30" s="126"/>
      <c r="E30" s="127"/>
      <c r="F30" s="121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5"/>
      <c r="B31" s="126"/>
      <c r="C31" s="126"/>
      <c r="D31" s="126"/>
      <c r="E31" s="127"/>
      <c r="F31" s="121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5"/>
      <c r="B32" s="126"/>
      <c r="C32" s="126"/>
      <c r="D32" s="126"/>
      <c r="E32" s="127"/>
      <c r="F32" s="121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5"/>
      <c r="B33" s="126"/>
      <c r="C33" s="126"/>
      <c r="D33" s="126"/>
      <c r="E33" s="12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5"/>
      <c r="B34" s="126"/>
      <c r="C34" s="126"/>
      <c r="D34" s="126"/>
      <c r="E34" s="12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8"/>
      <c r="B35" s="129"/>
      <c r="C35" s="129"/>
      <c r="D35" s="129"/>
      <c r="E35" s="130"/>
      <c r="F35" s="43"/>
      <c r="G35" s="16"/>
      <c r="H35" s="16"/>
      <c r="I35" s="16"/>
      <c r="J35" s="16" t="s">
        <v>23</v>
      </c>
      <c r="K35" s="16"/>
      <c r="L35" s="117"/>
      <c r="M35" s="118"/>
      <c r="N35" s="11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rwX2PCrsLto/nMw+S8AYoHX0ufduQpK6g6jwy1zeF0UQRXb8MGUswM+p+0XGBmgSFrgxwENU6tN5WEzfbJg7pg==" saltValue="Ujaj0XndNikjtz4WGAjnww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1" sqref="N10:N11"/>
    </sheetView>
  </sheetViews>
  <sheetFormatPr defaultRowHeight="15" x14ac:dyDescent="0.25"/>
  <cols>
    <col min="1" max="1" width="13.7109375" style="50" customWidth="1"/>
    <col min="2" max="2" width="12" style="50" customWidth="1"/>
    <col min="3" max="3" width="14.85546875" style="50" customWidth="1"/>
    <col min="4" max="4" width="14.5703125" style="50" customWidth="1"/>
    <col min="5" max="6" width="9.140625" style="50"/>
    <col min="7" max="7" width="11.85546875" style="50" customWidth="1"/>
    <col min="8" max="10" width="9.140625" style="50"/>
    <col min="11" max="11" width="11.42578125" style="50" customWidth="1"/>
    <col min="12" max="12" width="16.140625" style="50" customWidth="1"/>
    <col min="13" max="13" width="6.140625" style="50" customWidth="1"/>
    <col min="14" max="14" width="13.85546875" style="50" customWidth="1"/>
    <col min="15" max="15" width="15.85546875" style="50" customWidth="1"/>
    <col min="16" max="16" width="14.5703125" style="50" customWidth="1"/>
    <col min="17" max="17" width="9.42578125" style="50" bestFit="1" customWidth="1"/>
    <col min="18" max="16384" width="9.140625" style="50"/>
  </cols>
  <sheetData>
    <row r="1" spans="1:16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69</v>
      </c>
      <c r="O1" s="13"/>
    </row>
    <row r="2" spans="1:16" ht="11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4" t="s">
        <v>70</v>
      </c>
      <c r="O2" s="13"/>
    </row>
    <row r="3" spans="1:16" ht="18" x14ac:dyDescent="0.25">
      <c r="A3" s="15" t="s">
        <v>0</v>
      </c>
      <c r="B3" s="74"/>
      <c r="C3" s="158" t="str">
        <f>'zákazka a cenová ponuka 1 '!C3:K3</f>
        <v xml:space="preserve">Lesnícke služby v ťažbovom procese na OZ Vranov n/T,  LS06 VC 01   </v>
      </c>
      <c r="D3" s="159"/>
      <c r="E3" s="159"/>
      <c r="F3" s="159"/>
      <c r="G3" s="159"/>
      <c r="H3" s="159"/>
      <c r="I3" s="159"/>
      <c r="J3" s="159"/>
      <c r="K3" s="159"/>
      <c r="L3" s="74"/>
      <c r="N3" s="12"/>
      <c r="O3" s="13"/>
    </row>
    <row r="4" spans="1:16" x14ac:dyDescent="0.25">
      <c r="A4" s="18" t="s">
        <v>1</v>
      </c>
      <c r="B4" s="156" t="str">
        <f>'zákazka a cenová ponuka 1 '!B4:F4</f>
        <v>Lesy SR š.p. OZ Vranov n/T, LS Udavské</v>
      </c>
      <c r="C4" s="156"/>
      <c r="D4" s="156"/>
      <c r="E4" s="156"/>
      <c r="F4" s="156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75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5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60" t="s">
        <v>2</v>
      </c>
      <c r="C7" s="162" t="s">
        <v>53</v>
      </c>
      <c r="D7" s="163"/>
      <c r="E7" s="140" t="s">
        <v>3</v>
      </c>
      <c r="F7" s="141"/>
      <c r="G7" s="142"/>
      <c r="H7" s="146" t="s">
        <v>4</v>
      </c>
      <c r="I7" s="138" t="s">
        <v>5</v>
      </c>
      <c r="J7" s="149" t="s">
        <v>6</v>
      </c>
      <c r="K7" s="152" t="s">
        <v>7</v>
      </c>
      <c r="L7" s="138" t="s">
        <v>54</v>
      </c>
      <c r="M7" s="138" t="s">
        <v>60</v>
      </c>
      <c r="N7" s="131" t="s">
        <v>58</v>
      </c>
      <c r="O7" s="133" t="s">
        <v>59</v>
      </c>
    </row>
    <row r="8" spans="1:16" ht="21.75" customHeight="1" x14ac:dyDescent="0.25">
      <c r="A8" s="138" t="str">
        <f>'zákazka a cenová ponuka 1 '!A8:A9</f>
        <v xml:space="preserve"> 06 / 01 / 01</v>
      </c>
      <c r="B8" s="161"/>
      <c r="C8" s="135" t="s">
        <v>68</v>
      </c>
      <c r="D8" s="136"/>
      <c r="E8" s="135" t="s">
        <v>9</v>
      </c>
      <c r="F8" s="137" t="s">
        <v>10</v>
      </c>
      <c r="G8" s="138" t="s">
        <v>11</v>
      </c>
      <c r="H8" s="147"/>
      <c r="I8" s="137"/>
      <c r="J8" s="150"/>
      <c r="K8" s="153"/>
      <c r="L8" s="137"/>
      <c r="M8" s="137"/>
      <c r="N8" s="132"/>
      <c r="O8" s="134"/>
    </row>
    <row r="9" spans="1:16" ht="50.25" customHeight="1" thickBot="1" x14ac:dyDescent="0.3">
      <c r="A9" s="139"/>
      <c r="B9" s="161"/>
      <c r="C9" s="135"/>
      <c r="D9" s="136"/>
      <c r="E9" s="135"/>
      <c r="F9" s="137"/>
      <c r="G9" s="137"/>
      <c r="H9" s="148"/>
      <c r="I9" s="137"/>
      <c r="J9" s="151"/>
      <c r="K9" s="153"/>
      <c r="L9" s="139"/>
      <c r="M9" s="139"/>
      <c r="N9" s="132"/>
      <c r="O9" s="134"/>
    </row>
    <row r="10" spans="1:16" x14ac:dyDescent="0.25">
      <c r="A10" s="20"/>
      <c r="B10" s="64" t="s">
        <v>88</v>
      </c>
      <c r="C10" s="144" t="s">
        <v>80</v>
      </c>
      <c r="D10" s="145"/>
      <c r="E10" s="53">
        <v>4.0999999999999996</v>
      </c>
      <c r="F10" s="53">
        <v>5</v>
      </c>
      <c r="G10" s="53">
        <f>SUM(E10:F10)</f>
        <v>9.1</v>
      </c>
      <c r="H10" s="53" t="s">
        <v>37</v>
      </c>
      <c r="I10" s="53">
        <v>40</v>
      </c>
      <c r="J10" s="53">
        <v>0.59</v>
      </c>
      <c r="K10" s="79" t="s">
        <v>85</v>
      </c>
      <c r="L10" s="54">
        <v>165.25</v>
      </c>
      <c r="M10" s="80" t="s">
        <v>61</v>
      </c>
      <c r="N10" s="95"/>
      <c r="O10" s="54">
        <f>SUM(N10*G10)</f>
        <v>0</v>
      </c>
      <c r="P10" s="52" t="str">
        <f>IF( O10=0," ", IF(100-((L10/O10)*100)&gt;20,"viac ako 20%",0))</f>
        <v xml:space="preserve"> </v>
      </c>
    </row>
    <row r="11" spans="1:16" x14ac:dyDescent="0.25">
      <c r="A11" s="21"/>
      <c r="B11" s="22" t="s">
        <v>88</v>
      </c>
      <c r="C11" s="106" t="s">
        <v>81</v>
      </c>
      <c r="D11" s="107"/>
      <c r="E11" s="48">
        <v>21.23</v>
      </c>
      <c r="F11" s="48">
        <v>0</v>
      </c>
      <c r="G11" s="48">
        <f t="shared" ref="G11" si="0">SUM(E11:F11)</f>
        <v>21.23</v>
      </c>
      <c r="H11" s="23"/>
      <c r="I11" s="22"/>
      <c r="J11" s="22"/>
      <c r="K11" s="81"/>
      <c r="L11" s="56">
        <v>334.79</v>
      </c>
      <c r="M11" s="55" t="s">
        <v>61</v>
      </c>
      <c r="N11" s="96"/>
      <c r="O11" s="56">
        <f>SUM(N11*G11)</f>
        <v>0</v>
      </c>
      <c r="P11" s="5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6"/>
      <c r="D12" s="113"/>
      <c r="E12" s="49">
        <f>SUM(E10:E11)</f>
        <v>25.33</v>
      </c>
      <c r="F12" s="49">
        <f t="shared" ref="F12:G12" si="2">SUM(F10:F11)</f>
        <v>5</v>
      </c>
      <c r="G12" s="49">
        <f t="shared" si="2"/>
        <v>30.33</v>
      </c>
      <c r="H12" s="26"/>
      <c r="I12" s="25"/>
      <c r="J12" s="25"/>
      <c r="K12" s="78"/>
      <c r="L12" s="56">
        <f>SUM(L10:L11)</f>
        <v>500.04</v>
      </c>
      <c r="M12" s="55" t="s">
        <v>61</v>
      </c>
      <c r="N12" s="97"/>
      <c r="O12" s="58">
        <f>SUM(O10:O11)</f>
        <v>0</v>
      </c>
      <c r="P12" s="52" t="str">
        <f>IF( O12=0," ", IF(100-((L12/O12)*100)&gt;20,"viac ako 20%",0))</f>
        <v xml:space="preserve"> </v>
      </c>
    </row>
    <row r="13" spans="1:16" x14ac:dyDescent="0.25">
      <c r="A13" s="24"/>
      <c r="B13" s="22"/>
      <c r="C13" s="81"/>
      <c r="D13" s="82"/>
      <c r="E13" s="48"/>
      <c r="F13" s="48"/>
      <c r="G13" s="48"/>
      <c r="H13" s="23"/>
      <c r="I13" s="22"/>
      <c r="J13" s="22"/>
      <c r="K13" s="81"/>
      <c r="L13" s="56"/>
      <c r="M13" s="59"/>
      <c r="N13" s="98"/>
      <c r="O13" s="56"/>
      <c r="P13" s="52"/>
    </row>
    <row r="14" spans="1:16" x14ac:dyDescent="0.25">
      <c r="A14" s="24"/>
      <c r="B14" s="26" t="s">
        <v>89</v>
      </c>
      <c r="C14" s="164" t="s">
        <v>74</v>
      </c>
      <c r="D14" s="165"/>
      <c r="E14" s="25">
        <v>0</v>
      </c>
      <c r="F14" s="25">
        <v>9.09</v>
      </c>
      <c r="G14" s="25">
        <f>SUM(E14:F14)</f>
        <v>9.09</v>
      </c>
      <c r="H14" s="25" t="s">
        <v>37</v>
      </c>
      <c r="I14" s="25">
        <v>40</v>
      </c>
      <c r="J14" s="25">
        <v>0.66</v>
      </c>
      <c r="K14" s="78" t="s">
        <v>90</v>
      </c>
      <c r="L14" s="58">
        <v>188.89</v>
      </c>
      <c r="M14" s="83" t="s">
        <v>61</v>
      </c>
      <c r="N14" s="99"/>
      <c r="O14" s="58">
        <f>SUM(N14*G14)</f>
        <v>0</v>
      </c>
      <c r="P14" s="52"/>
    </row>
    <row r="15" spans="1:16" x14ac:dyDescent="0.25">
      <c r="A15" s="24"/>
      <c r="B15" s="22" t="s">
        <v>89</v>
      </c>
      <c r="C15" s="106" t="s">
        <v>73</v>
      </c>
      <c r="D15" s="107"/>
      <c r="E15" s="48">
        <v>0</v>
      </c>
      <c r="F15" s="48">
        <v>21.2</v>
      </c>
      <c r="G15" s="48">
        <f t="shared" ref="G15" si="3">SUM(E15:F15)</f>
        <v>21.2</v>
      </c>
      <c r="H15" s="23"/>
      <c r="I15" s="22"/>
      <c r="J15" s="22"/>
      <c r="K15" s="81"/>
      <c r="L15" s="56">
        <v>391.14</v>
      </c>
      <c r="M15" s="55" t="s">
        <v>61</v>
      </c>
      <c r="N15" s="96"/>
      <c r="O15" s="56">
        <f>SUM(N15*G15)</f>
        <v>0</v>
      </c>
      <c r="P15" s="52"/>
    </row>
    <row r="16" spans="1:16" x14ac:dyDescent="0.25">
      <c r="A16" s="24"/>
      <c r="B16" s="25" t="s">
        <v>72</v>
      </c>
      <c r="C16" s="106"/>
      <c r="D16" s="113"/>
      <c r="E16" s="49">
        <f>SUM(E14:E15)</f>
        <v>0</v>
      </c>
      <c r="F16" s="49">
        <f t="shared" ref="F16:G16" si="4">SUM(F14:F15)</f>
        <v>30.29</v>
      </c>
      <c r="G16" s="49">
        <f t="shared" si="4"/>
        <v>30.29</v>
      </c>
      <c r="H16" s="26"/>
      <c r="I16" s="25"/>
      <c r="J16" s="25"/>
      <c r="K16" s="78"/>
      <c r="L16" s="56">
        <f>SUM(L14:L15)</f>
        <v>580.03</v>
      </c>
      <c r="M16" s="55" t="s">
        <v>61</v>
      </c>
      <c r="N16" s="97"/>
      <c r="O16" s="58">
        <f>SUM(O14:O15)</f>
        <v>0</v>
      </c>
      <c r="P16" s="52"/>
    </row>
    <row r="17" spans="1:16" x14ac:dyDescent="0.25">
      <c r="A17" s="21"/>
      <c r="B17" s="22"/>
      <c r="C17" s="106"/>
      <c r="D17" s="107"/>
      <c r="E17" s="48"/>
      <c r="F17" s="48"/>
      <c r="G17" s="48"/>
      <c r="H17" s="23"/>
      <c r="I17" s="22"/>
      <c r="J17" s="22"/>
      <c r="K17" s="81"/>
      <c r="L17" s="56"/>
      <c r="M17" s="59"/>
      <c r="N17" s="98"/>
      <c r="O17" s="56"/>
      <c r="P17" s="5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>
        <v>73</v>
      </c>
      <c r="C18" s="164" t="s">
        <v>74</v>
      </c>
      <c r="D18" s="165"/>
      <c r="E18" s="25">
        <v>0</v>
      </c>
      <c r="F18" s="25">
        <v>18.53</v>
      </c>
      <c r="G18" s="25">
        <f>SUM(E18:F18)</f>
        <v>18.53</v>
      </c>
      <c r="H18" s="23" t="s">
        <v>37</v>
      </c>
      <c r="I18" s="22">
        <v>40</v>
      </c>
      <c r="J18" s="22">
        <v>0.59</v>
      </c>
      <c r="K18" s="81" t="s">
        <v>91</v>
      </c>
      <c r="L18" s="56">
        <v>368.37</v>
      </c>
      <c r="M18" s="59" t="s">
        <v>61</v>
      </c>
      <c r="N18" s="96"/>
      <c r="O18" s="56">
        <f>SUM(N18*G18)</f>
        <v>0</v>
      </c>
      <c r="P18" s="52"/>
    </row>
    <row r="19" spans="1:16" x14ac:dyDescent="0.25">
      <c r="A19" s="21"/>
      <c r="B19" s="22">
        <v>73</v>
      </c>
      <c r="C19" s="106" t="s">
        <v>73</v>
      </c>
      <c r="D19" s="107"/>
      <c r="E19" s="48">
        <v>0</v>
      </c>
      <c r="F19" s="48">
        <v>43.25</v>
      </c>
      <c r="G19" s="48">
        <f t="shared" ref="G19" si="6">SUM(E19:F19)</f>
        <v>43.25</v>
      </c>
      <c r="H19" s="23"/>
      <c r="I19" s="22"/>
      <c r="J19" s="22"/>
      <c r="K19" s="81"/>
      <c r="L19" s="56">
        <v>756.01</v>
      </c>
      <c r="M19" s="59" t="s">
        <v>61</v>
      </c>
      <c r="N19" s="96"/>
      <c r="O19" s="56">
        <f t="shared" ref="O19" si="7">SUM(N19*G19)</f>
        <v>0</v>
      </c>
      <c r="P19" s="52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6"/>
      <c r="D20" s="113"/>
      <c r="E20" s="49">
        <f>SUM(E18:E19)</f>
        <v>0</v>
      </c>
      <c r="F20" s="49">
        <f t="shared" ref="F20:G20" si="8">SUM(F18:F19)</f>
        <v>61.78</v>
      </c>
      <c r="G20" s="49">
        <f t="shared" si="8"/>
        <v>61.78</v>
      </c>
      <c r="H20" s="29"/>
      <c r="I20" s="28"/>
      <c r="J20" s="28"/>
      <c r="K20" s="84"/>
      <c r="L20" s="61">
        <f>SUM(L18:L19)</f>
        <v>1124.3800000000001</v>
      </c>
      <c r="M20" s="62"/>
      <c r="N20" s="100"/>
      <c r="O20" s="61">
        <f>SUM(O18:O19)</f>
        <v>0</v>
      </c>
      <c r="P20" s="52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2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2204.4499999999998</v>
      </c>
      <c r="M22" s="39"/>
      <c r="N22" s="41" t="s">
        <v>14</v>
      </c>
      <c r="O22" s="36">
        <f>O12+O16+O20</f>
        <v>0</v>
      </c>
      <c r="P22" s="5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0" t="s">
        <v>17</v>
      </c>
      <c r="B25" s="120"/>
      <c r="C25" s="12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77" t="s">
        <v>57</v>
      </c>
      <c r="B27" s="77"/>
      <c r="C27" s="77"/>
      <c r="D27" s="77"/>
      <c r="E27" s="77"/>
      <c r="F27" s="77"/>
      <c r="G27" s="76" t="s">
        <v>55</v>
      </c>
      <c r="H27" s="77"/>
      <c r="I27" s="77"/>
      <c r="J27" s="43"/>
      <c r="K27" s="43"/>
      <c r="L27" s="43"/>
      <c r="M27" s="43"/>
      <c r="N27" s="43"/>
      <c r="O27" s="43"/>
    </row>
    <row r="28" spans="1:16" ht="15" customHeight="1" x14ac:dyDescent="0.25">
      <c r="A28" s="122" t="s">
        <v>67</v>
      </c>
      <c r="B28" s="123"/>
      <c r="C28" s="123"/>
      <c r="D28" s="123"/>
      <c r="E28" s="124"/>
      <c r="F28" s="121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5"/>
      <c r="B29" s="126"/>
      <c r="C29" s="126"/>
      <c r="D29" s="126"/>
      <c r="E29" s="127"/>
      <c r="F29" s="121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5"/>
      <c r="B30" s="126"/>
      <c r="C30" s="126"/>
      <c r="D30" s="126"/>
      <c r="E30" s="127"/>
      <c r="F30" s="121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5"/>
      <c r="B31" s="126"/>
      <c r="C31" s="126"/>
      <c r="D31" s="126"/>
      <c r="E31" s="127"/>
      <c r="F31" s="121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5"/>
      <c r="B32" s="126"/>
      <c r="C32" s="126"/>
      <c r="D32" s="126"/>
      <c r="E32" s="127"/>
      <c r="F32" s="121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5"/>
      <c r="B33" s="126"/>
      <c r="C33" s="126"/>
      <c r="D33" s="126"/>
      <c r="E33" s="12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5"/>
      <c r="B34" s="126"/>
      <c r="C34" s="126"/>
      <c r="D34" s="126"/>
      <c r="E34" s="12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8"/>
      <c r="B35" s="129"/>
      <c r="C35" s="129"/>
      <c r="D35" s="129"/>
      <c r="E35" s="130"/>
      <c r="F35" s="43"/>
      <c r="G35" s="16"/>
      <c r="H35" s="16"/>
      <c r="I35" s="16"/>
      <c r="J35" s="16" t="s">
        <v>23</v>
      </c>
      <c r="K35" s="16"/>
      <c r="L35" s="117"/>
      <c r="M35" s="118"/>
      <c r="N35" s="11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1Xb78kwISqja45K97Mm/m9oNXStlOv2jAn/jYR4vo/1LNZG4N76ydPGHwHMPglrf8ab+ve+GgKTM40VRQBAoBw==" saltValue="iOT64fGXEXZJ80P416lVqA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0" sqref="N10:N11"/>
    </sheetView>
  </sheetViews>
  <sheetFormatPr defaultRowHeight="15" x14ac:dyDescent="0.25"/>
  <cols>
    <col min="1" max="1" width="13.7109375" style="50" customWidth="1"/>
    <col min="2" max="2" width="12" style="50" customWidth="1"/>
    <col min="3" max="3" width="14.85546875" style="50" customWidth="1"/>
    <col min="4" max="4" width="14.5703125" style="50" customWidth="1"/>
    <col min="5" max="6" width="9.140625" style="50"/>
    <col min="7" max="7" width="11.85546875" style="50" customWidth="1"/>
    <col min="8" max="10" width="9.140625" style="50"/>
    <col min="11" max="11" width="11.42578125" style="50" customWidth="1"/>
    <col min="12" max="12" width="16.140625" style="50" customWidth="1"/>
    <col min="13" max="13" width="6.140625" style="50" customWidth="1"/>
    <col min="14" max="14" width="13.85546875" style="50" customWidth="1"/>
    <col min="15" max="15" width="15.85546875" style="50" customWidth="1"/>
    <col min="16" max="16" width="14.5703125" style="50" customWidth="1"/>
    <col min="17" max="17" width="9.42578125" style="50" bestFit="1" customWidth="1"/>
    <col min="18" max="16384" width="9.140625" style="50"/>
  </cols>
  <sheetData>
    <row r="1" spans="1:16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69</v>
      </c>
      <c r="O1" s="13"/>
    </row>
    <row r="2" spans="1:16" ht="11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4" t="s">
        <v>70</v>
      </c>
      <c r="O2" s="13"/>
    </row>
    <row r="3" spans="1:16" ht="18" x14ac:dyDescent="0.25">
      <c r="A3" s="15" t="s">
        <v>0</v>
      </c>
      <c r="B3" s="74"/>
      <c r="C3" s="158" t="str">
        <f>'zákazka a cenová ponuka 1 '!C3:K3</f>
        <v xml:space="preserve">Lesnícke služby v ťažbovom procese na OZ Vranov n/T,  LS06 VC 01   </v>
      </c>
      <c r="D3" s="159"/>
      <c r="E3" s="159"/>
      <c r="F3" s="159"/>
      <c r="G3" s="159"/>
      <c r="H3" s="159"/>
      <c r="I3" s="159"/>
      <c r="J3" s="159"/>
      <c r="K3" s="159"/>
      <c r="L3" s="74"/>
      <c r="N3" s="12"/>
      <c r="O3" s="13"/>
    </row>
    <row r="4" spans="1:16" x14ac:dyDescent="0.25">
      <c r="A4" s="18" t="s">
        <v>1</v>
      </c>
      <c r="B4" s="156" t="str">
        <f>'zákazka a cenová ponuka 1 '!B4:F4</f>
        <v>Lesy SR š.p. OZ Vranov n/T, LS Udavské</v>
      </c>
      <c r="C4" s="156"/>
      <c r="D4" s="156"/>
      <c r="E4" s="156"/>
      <c r="F4" s="156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75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5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60" t="s">
        <v>2</v>
      </c>
      <c r="C7" s="162" t="s">
        <v>53</v>
      </c>
      <c r="D7" s="163"/>
      <c r="E7" s="140" t="s">
        <v>3</v>
      </c>
      <c r="F7" s="141"/>
      <c r="G7" s="142"/>
      <c r="H7" s="146" t="s">
        <v>4</v>
      </c>
      <c r="I7" s="138" t="s">
        <v>5</v>
      </c>
      <c r="J7" s="149" t="s">
        <v>6</v>
      </c>
      <c r="K7" s="152" t="s">
        <v>7</v>
      </c>
      <c r="L7" s="138" t="s">
        <v>54</v>
      </c>
      <c r="M7" s="138" t="s">
        <v>60</v>
      </c>
      <c r="N7" s="131" t="s">
        <v>58</v>
      </c>
      <c r="O7" s="133" t="s">
        <v>59</v>
      </c>
    </row>
    <row r="8" spans="1:16" ht="21.75" customHeight="1" x14ac:dyDescent="0.25">
      <c r="A8" s="138" t="str">
        <f>'zákazka a cenová ponuka 1 '!A8:A9</f>
        <v xml:space="preserve"> 06 / 01 / 01</v>
      </c>
      <c r="B8" s="161"/>
      <c r="C8" s="135" t="s">
        <v>68</v>
      </c>
      <c r="D8" s="136"/>
      <c r="E8" s="135" t="s">
        <v>9</v>
      </c>
      <c r="F8" s="137" t="s">
        <v>10</v>
      </c>
      <c r="G8" s="138" t="s">
        <v>11</v>
      </c>
      <c r="H8" s="147"/>
      <c r="I8" s="137"/>
      <c r="J8" s="150"/>
      <c r="K8" s="153"/>
      <c r="L8" s="137"/>
      <c r="M8" s="137"/>
      <c r="N8" s="132"/>
      <c r="O8" s="134"/>
    </row>
    <row r="9" spans="1:16" ht="50.25" customHeight="1" thickBot="1" x14ac:dyDescent="0.3">
      <c r="A9" s="139"/>
      <c r="B9" s="161"/>
      <c r="C9" s="135"/>
      <c r="D9" s="136"/>
      <c r="E9" s="135"/>
      <c r="F9" s="137"/>
      <c r="G9" s="137"/>
      <c r="H9" s="148"/>
      <c r="I9" s="137"/>
      <c r="J9" s="151"/>
      <c r="K9" s="153"/>
      <c r="L9" s="139"/>
      <c r="M9" s="139"/>
      <c r="N9" s="132"/>
      <c r="O9" s="134"/>
    </row>
    <row r="10" spans="1:16" x14ac:dyDescent="0.25">
      <c r="A10" s="20"/>
      <c r="B10" s="64">
        <v>74</v>
      </c>
      <c r="C10" s="144" t="s">
        <v>74</v>
      </c>
      <c r="D10" s="145"/>
      <c r="E10" s="53">
        <v>0</v>
      </c>
      <c r="F10" s="53">
        <v>20.22</v>
      </c>
      <c r="G10" s="53">
        <f>SUM(E10:F10)</f>
        <v>20.22</v>
      </c>
      <c r="H10" s="53" t="s">
        <v>37</v>
      </c>
      <c r="I10" s="53">
        <v>40</v>
      </c>
      <c r="J10" s="53">
        <v>0.7</v>
      </c>
      <c r="K10" s="79" t="s">
        <v>92</v>
      </c>
      <c r="L10" s="54">
        <v>396.71</v>
      </c>
      <c r="M10" s="80" t="s">
        <v>61</v>
      </c>
      <c r="N10" s="95"/>
      <c r="O10" s="54">
        <f>SUM(N10*G10)</f>
        <v>0</v>
      </c>
      <c r="P10" s="52" t="str">
        <f>IF( O10=0," ", IF(100-((L10/O10)*100)&gt;20,"viac ako 20%",0))</f>
        <v xml:space="preserve"> </v>
      </c>
    </row>
    <row r="11" spans="1:16" x14ac:dyDescent="0.25">
      <c r="A11" s="21"/>
      <c r="B11" s="22">
        <v>74</v>
      </c>
      <c r="C11" s="106" t="s">
        <v>73</v>
      </c>
      <c r="D11" s="107"/>
      <c r="E11" s="48">
        <v>0</v>
      </c>
      <c r="F11" s="48">
        <v>47.16</v>
      </c>
      <c r="G11" s="48">
        <f t="shared" ref="G11" si="0">SUM(E11:F11)</f>
        <v>47.16</v>
      </c>
      <c r="H11" s="23"/>
      <c r="I11" s="22"/>
      <c r="J11" s="22"/>
      <c r="K11" s="81"/>
      <c r="L11" s="56">
        <v>812.09</v>
      </c>
      <c r="M11" s="55" t="s">
        <v>61</v>
      </c>
      <c r="N11" s="96"/>
      <c r="O11" s="56">
        <f>SUM(N11*G11)</f>
        <v>0</v>
      </c>
      <c r="P11" s="5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6"/>
      <c r="D12" s="113"/>
      <c r="E12" s="49">
        <f>SUM(E10:E11)</f>
        <v>0</v>
      </c>
      <c r="F12" s="49">
        <f t="shared" ref="F12:G12" si="2">SUM(F10:F11)</f>
        <v>67.38</v>
      </c>
      <c r="G12" s="49">
        <f t="shared" si="2"/>
        <v>67.38</v>
      </c>
      <c r="H12" s="26"/>
      <c r="I12" s="25"/>
      <c r="J12" s="25"/>
      <c r="K12" s="78"/>
      <c r="L12" s="56">
        <f>SUM(L10:L11)</f>
        <v>1208.8</v>
      </c>
      <c r="M12" s="55" t="s">
        <v>61</v>
      </c>
      <c r="N12" s="57"/>
      <c r="O12" s="58">
        <f>SUM(O10:O11)</f>
        <v>0</v>
      </c>
      <c r="P12" s="52" t="str">
        <f>IF( O12=0," ", IF(100-((L12/O12)*100)&gt;20,"viac ako 20%",0))</f>
        <v xml:space="preserve"> </v>
      </c>
    </row>
    <row r="13" spans="1:16" x14ac:dyDescent="0.25">
      <c r="A13" s="24"/>
      <c r="B13" s="22"/>
      <c r="C13" s="81"/>
      <c r="D13" s="82"/>
      <c r="E13" s="48"/>
      <c r="F13" s="48"/>
      <c r="G13" s="48"/>
      <c r="H13" s="23"/>
      <c r="I13" s="22"/>
      <c r="J13" s="22"/>
      <c r="K13" s="81"/>
      <c r="L13" s="56"/>
      <c r="M13" s="59"/>
      <c r="N13" s="60"/>
      <c r="O13" s="56"/>
      <c r="P13" s="52"/>
    </row>
    <row r="14" spans="1:16" x14ac:dyDescent="0.25">
      <c r="A14" s="24"/>
      <c r="B14" s="26">
        <v>0</v>
      </c>
      <c r="C14" s="164" t="s">
        <v>80</v>
      </c>
      <c r="D14" s="165"/>
      <c r="E14" s="25">
        <v>0</v>
      </c>
      <c r="F14" s="25">
        <v>0</v>
      </c>
      <c r="G14" s="25">
        <f>SUM(E14:F14)</f>
        <v>0</v>
      </c>
      <c r="H14" s="25"/>
      <c r="I14" s="25">
        <v>0</v>
      </c>
      <c r="J14" s="25">
        <v>0</v>
      </c>
      <c r="K14" s="78">
        <v>0</v>
      </c>
      <c r="L14" s="58">
        <v>0</v>
      </c>
      <c r="M14" s="83" t="s">
        <v>61</v>
      </c>
      <c r="N14" s="99"/>
      <c r="O14" s="58">
        <f>SUM(N14*G14)</f>
        <v>0</v>
      </c>
      <c r="P14" s="52"/>
    </row>
    <row r="15" spans="1:16" x14ac:dyDescent="0.25">
      <c r="A15" s="24"/>
      <c r="B15" s="22">
        <v>0</v>
      </c>
      <c r="C15" s="106" t="s">
        <v>81</v>
      </c>
      <c r="D15" s="107"/>
      <c r="E15" s="48">
        <v>0</v>
      </c>
      <c r="F15" s="48">
        <v>0</v>
      </c>
      <c r="G15" s="48">
        <f t="shared" ref="G15" si="3">SUM(E15:F15)</f>
        <v>0</v>
      </c>
      <c r="H15" s="23"/>
      <c r="I15" s="22"/>
      <c r="J15" s="22"/>
      <c r="K15" s="81"/>
      <c r="L15" s="56">
        <v>0</v>
      </c>
      <c r="M15" s="55" t="s">
        <v>61</v>
      </c>
      <c r="N15" s="96"/>
      <c r="O15" s="56">
        <f>SUM(N15*G15)</f>
        <v>0</v>
      </c>
      <c r="P15" s="52"/>
    </row>
    <row r="16" spans="1:16" x14ac:dyDescent="0.25">
      <c r="A16" s="24"/>
      <c r="B16" s="25" t="s">
        <v>72</v>
      </c>
      <c r="C16" s="106"/>
      <c r="D16" s="113"/>
      <c r="E16" s="49">
        <f>SUM(E14:E15)</f>
        <v>0</v>
      </c>
      <c r="F16" s="49">
        <f t="shared" ref="F16:G16" si="4">SUM(F14:F15)</f>
        <v>0</v>
      </c>
      <c r="G16" s="49">
        <f t="shared" si="4"/>
        <v>0</v>
      </c>
      <c r="H16" s="26"/>
      <c r="I16" s="25"/>
      <c r="J16" s="25"/>
      <c r="K16" s="78"/>
      <c r="L16" s="56">
        <f>SUM(L14:L15)</f>
        <v>0</v>
      </c>
      <c r="M16" s="55" t="s">
        <v>61</v>
      </c>
      <c r="N16" s="57"/>
      <c r="O16" s="58">
        <f>SUM(O14:O15)</f>
        <v>0</v>
      </c>
      <c r="P16" s="52"/>
    </row>
    <row r="17" spans="1:16" x14ac:dyDescent="0.25">
      <c r="A17" s="21"/>
      <c r="B17" s="22"/>
      <c r="C17" s="106"/>
      <c r="D17" s="107"/>
      <c r="E17" s="48"/>
      <c r="F17" s="48"/>
      <c r="G17" s="48"/>
      <c r="H17" s="23"/>
      <c r="I17" s="22"/>
      <c r="J17" s="22"/>
      <c r="K17" s="81"/>
      <c r="L17" s="56"/>
      <c r="M17" s="59"/>
      <c r="N17" s="60"/>
      <c r="O17" s="56"/>
      <c r="P17" s="5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>
        <v>0</v>
      </c>
      <c r="C18" s="164" t="s">
        <v>74</v>
      </c>
      <c r="D18" s="165"/>
      <c r="E18" s="25">
        <v>0</v>
      </c>
      <c r="F18" s="25">
        <v>0</v>
      </c>
      <c r="G18" s="25">
        <f>SUM(E18:F18)</f>
        <v>0</v>
      </c>
      <c r="H18" s="23"/>
      <c r="I18" s="22">
        <v>0</v>
      </c>
      <c r="J18" s="22">
        <v>0</v>
      </c>
      <c r="K18" s="81">
        <v>0</v>
      </c>
      <c r="L18" s="56">
        <v>0</v>
      </c>
      <c r="M18" s="59" t="s">
        <v>61</v>
      </c>
      <c r="N18" s="96"/>
      <c r="O18" s="56">
        <f>SUM(N18*G18)</f>
        <v>0</v>
      </c>
      <c r="P18" s="52"/>
    </row>
    <row r="19" spans="1:16" x14ac:dyDescent="0.25">
      <c r="A19" s="21"/>
      <c r="B19" s="22">
        <v>0</v>
      </c>
      <c r="C19" s="106" t="s">
        <v>73</v>
      </c>
      <c r="D19" s="107"/>
      <c r="E19" s="48">
        <v>0</v>
      </c>
      <c r="F19" s="48">
        <v>0</v>
      </c>
      <c r="G19" s="48">
        <f t="shared" ref="G19" si="6">SUM(E19:F19)</f>
        <v>0</v>
      </c>
      <c r="H19" s="23"/>
      <c r="I19" s="22"/>
      <c r="J19" s="22"/>
      <c r="K19" s="81"/>
      <c r="L19" s="56">
        <v>0</v>
      </c>
      <c r="M19" s="59" t="s">
        <v>61</v>
      </c>
      <c r="N19" s="96"/>
      <c r="O19" s="56">
        <f t="shared" ref="O19" si="7">SUM(N19*G19)</f>
        <v>0</v>
      </c>
      <c r="P19" s="52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06"/>
      <c r="D20" s="113"/>
      <c r="E20" s="49">
        <f>SUM(E18:E19)</f>
        <v>0</v>
      </c>
      <c r="F20" s="49">
        <f t="shared" ref="F20:G20" si="8">SUM(F18:F19)</f>
        <v>0</v>
      </c>
      <c r="G20" s="49">
        <f t="shared" si="8"/>
        <v>0</v>
      </c>
      <c r="H20" s="29"/>
      <c r="I20" s="28"/>
      <c r="J20" s="28"/>
      <c r="K20" s="84"/>
      <c r="L20" s="61">
        <f>SUM(L18:L19)</f>
        <v>0</v>
      </c>
      <c r="M20" s="62"/>
      <c r="N20" s="63"/>
      <c r="O20" s="61">
        <f>SUM(O18:O19)</f>
        <v>0</v>
      </c>
      <c r="P20" s="52" t="str">
        <f t="shared" si="5"/>
        <v xml:space="preserve"> </v>
      </c>
    </row>
    <row r="21" spans="1:16" ht="15.75" thickBot="1" x14ac:dyDescent="0.3">
      <c r="A21" s="30"/>
      <c r="B21" s="31"/>
      <c r="C21" s="35"/>
      <c r="D21" s="85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2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1208.8</v>
      </c>
      <c r="M22" s="39"/>
      <c r="N22" s="41" t="s">
        <v>14</v>
      </c>
      <c r="O22" s="36">
        <f>O12+O16+O20</f>
        <v>0</v>
      </c>
      <c r="P22" s="5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0" t="s">
        <v>17</v>
      </c>
      <c r="B25" s="120"/>
      <c r="C25" s="12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77" t="s">
        <v>57</v>
      </c>
      <c r="B27" s="77"/>
      <c r="C27" s="77"/>
      <c r="D27" s="77"/>
      <c r="E27" s="77"/>
      <c r="F27" s="77"/>
      <c r="G27" s="76" t="s">
        <v>55</v>
      </c>
      <c r="H27" s="77"/>
      <c r="I27" s="77"/>
      <c r="J27" s="43"/>
      <c r="K27" s="43"/>
      <c r="L27" s="43"/>
      <c r="M27" s="43"/>
      <c r="N27" s="43"/>
      <c r="O27" s="43"/>
    </row>
    <row r="28" spans="1:16" ht="15" customHeight="1" x14ac:dyDescent="0.25">
      <c r="A28" s="122" t="s">
        <v>67</v>
      </c>
      <c r="B28" s="123"/>
      <c r="C28" s="123"/>
      <c r="D28" s="123"/>
      <c r="E28" s="124"/>
      <c r="F28" s="121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5"/>
      <c r="B29" s="126"/>
      <c r="C29" s="126"/>
      <c r="D29" s="126"/>
      <c r="E29" s="127"/>
      <c r="F29" s="121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5"/>
      <c r="B30" s="126"/>
      <c r="C30" s="126"/>
      <c r="D30" s="126"/>
      <c r="E30" s="127"/>
      <c r="F30" s="121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5"/>
      <c r="B31" s="126"/>
      <c r="C31" s="126"/>
      <c r="D31" s="126"/>
      <c r="E31" s="127"/>
      <c r="F31" s="121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5"/>
      <c r="B32" s="126"/>
      <c r="C32" s="126"/>
      <c r="D32" s="126"/>
      <c r="E32" s="127"/>
      <c r="F32" s="121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5"/>
      <c r="B33" s="126"/>
      <c r="C33" s="126"/>
      <c r="D33" s="126"/>
      <c r="E33" s="12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5"/>
      <c r="B34" s="126"/>
      <c r="C34" s="126"/>
      <c r="D34" s="126"/>
      <c r="E34" s="12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8"/>
      <c r="B35" s="129"/>
      <c r="C35" s="129"/>
      <c r="D35" s="129"/>
      <c r="E35" s="130"/>
      <c r="F35" s="43"/>
      <c r="G35" s="16"/>
      <c r="H35" s="16"/>
      <c r="I35" s="16"/>
      <c r="J35" s="16" t="s">
        <v>23</v>
      </c>
      <c r="K35" s="16"/>
      <c r="L35" s="117"/>
      <c r="M35" s="118"/>
      <c r="N35" s="11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Lmtz2fdUaDGM9Xq8T/Ja5V8n3YIkNmXXBs8du+wkIN6myrM+v5oiVvjPxKVGfSyR9SgeveVsmKTl1gB4jr6V6g==" saltValue="mkZJXLed1V6l3CBj2Ppjc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B18" sqref="B18:B19"/>
    </sheetView>
  </sheetViews>
  <sheetFormatPr defaultRowHeight="15" x14ac:dyDescent="0.25"/>
  <cols>
    <col min="1" max="1" width="13.7109375" style="50" customWidth="1"/>
    <col min="2" max="2" width="12" style="50" customWidth="1"/>
    <col min="3" max="3" width="14.85546875" style="50" customWidth="1"/>
    <col min="4" max="4" width="14.5703125" style="50" customWidth="1"/>
    <col min="5" max="6" width="9.140625" style="50"/>
    <col min="7" max="7" width="11.85546875" style="50" customWidth="1"/>
    <col min="8" max="10" width="9.140625" style="50"/>
    <col min="11" max="11" width="11.42578125" style="50" customWidth="1"/>
    <col min="12" max="12" width="16.140625" style="50" customWidth="1"/>
    <col min="13" max="13" width="6.140625" style="50" customWidth="1"/>
    <col min="14" max="14" width="13.85546875" style="50" customWidth="1"/>
    <col min="15" max="15" width="15.85546875" style="50" customWidth="1"/>
    <col min="16" max="16" width="14.5703125" style="50" customWidth="1"/>
    <col min="17" max="17" width="9.42578125" style="50" bestFit="1" customWidth="1"/>
    <col min="18" max="16384" width="9.140625" style="50"/>
  </cols>
  <sheetData>
    <row r="1" spans="1:16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69</v>
      </c>
      <c r="O1" s="13"/>
    </row>
    <row r="2" spans="1:16" ht="11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4" t="s">
        <v>70</v>
      </c>
      <c r="O2" s="13"/>
    </row>
    <row r="3" spans="1:16" ht="18" x14ac:dyDescent="0.25">
      <c r="A3" s="15" t="s">
        <v>0</v>
      </c>
      <c r="B3" s="74"/>
      <c r="C3" s="158" t="str">
        <f>'zákazka a cenová ponuka 1 '!C3:K3</f>
        <v xml:space="preserve">Lesnícke služby v ťažbovom procese na OZ Vranov n/T,  LS06 VC 01   </v>
      </c>
      <c r="D3" s="159"/>
      <c r="E3" s="159"/>
      <c r="F3" s="159"/>
      <c r="G3" s="159"/>
      <c r="H3" s="159"/>
      <c r="I3" s="159"/>
      <c r="J3" s="159"/>
      <c r="K3" s="159"/>
      <c r="L3" s="74"/>
      <c r="N3" s="12"/>
      <c r="O3" s="13"/>
    </row>
    <row r="4" spans="1:16" x14ac:dyDescent="0.25">
      <c r="A4" s="18" t="s">
        <v>1</v>
      </c>
      <c r="B4" s="156" t="str">
        <f>'zákazka a cenová ponuka 1 '!B4:F4</f>
        <v>Lesy SR š.p. OZ Vranov n/T, LS Udavské</v>
      </c>
      <c r="C4" s="156"/>
      <c r="D4" s="156"/>
      <c r="E4" s="156"/>
      <c r="F4" s="156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75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5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60" t="s">
        <v>2</v>
      </c>
      <c r="C7" s="162" t="s">
        <v>53</v>
      </c>
      <c r="D7" s="163"/>
      <c r="E7" s="140" t="s">
        <v>3</v>
      </c>
      <c r="F7" s="141"/>
      <c r="G7" s="142"/>
      <c r="H7" s="146" t="s">
        <v>4</v>
      </c>
      <c r="I7" s="138" t="s">
        <v>5</v>
      </c>
      <c r="J7" s="149" t="s">
        <v>6</v>
      </c>
      <c r="K7" s="152" t="s">
        <v>7</v>
      </c>
      <c r="L7" s="138" t="s">
        <v>54</v>
      </c>
      <c r="M7" s="138" t="s">
        <v>60</v>
      </c>
      <c r="N7" s="131" t="s">
        <v>58</v>
      </c>
      <c r="O7" s="133" t="s">
        <v>59</v>
      </c>
    </row>
    <row r="8" spans="1:16" ht="21.75" customHeight="1" x14ac:dyDescent="0.25">
      <c r="A8" s="138" t="str">
        <f>'zákazka a cenová ponuka 1 '!A8:A9</f>
        <v xml:space="preserve"> 06 / 01 / 01</v>
      </c>
      <c r="B8" s="161"/>
      <c r="C8" s="135" t="s">
        <v>68</v>
      </c>
      <c r="D8" s="136"/>
      <c r="E8" s="135" t="s">
        <v>9</v>
      </c>
      <c r="F8" s="137" t="s">
        <v>10</v>
      </c>
      <c r="G8" s="138" t="s">
        <v>11</v>
      </c>
      <c r="H8" s="147"/>
      <c r="I8" s="137"/>
      <c r="J8" s="150"/>
      <c r="K8" s="153"/>
      <c r="L8" s="137"/>
      <c r="M8" s="137"/>
      <c r="N8" s="132"/>
      <c r="O8" s="134"/>
    </row>
    <row r="9" spans="1:16" ht="50.25" customHeight="1" thickBot="1" x14ac:dyDescent="0.3">
      <c r="A9" s="139"/>
      <c r="B9" s="161"/>
      <c r="C9" s="135"/>
      <c r="D9" s="136"/>
      <c r="E9" s="135"/>
      <c r="F9" s="137"/>
      <c r="G9" s="137"/>
      <c r="H9" s="148"/>
      <c r="I9" s="137"/>
      <c r="J9" s="151"/>
      <c r="K9" s="153"/>
      <c r="L9" s="139"/>
      <c r="M9" s="139"/>
      <c r="N9" s="132"/>
      <c r="O9" s="134"/>
    </row>
    <row r="10" spans="1:16" x14ac:dyDescent="0.25">
      <c r="A10" s="20"/>
      <c r="B10" s="64">
        <v>89</v>
      </c>
      <c r="C10" s="144" t="s">
        <v>80</v>
      </c>
      <c r="D10" s="145"/>
      <c r="E10" s="53">
        <v>0</v>
      </c>
      <c r="F10" s="53">
        <v>71.989999999999995</v>
      </c>
      <c r="G10" s="53">
        <v>71.989999999999995</v>
      </c>
      <c r="H10" s="53" t="s">
        <v>37</v>
      </c>
      <c r="I10" s="53">
        <v>50</v>
      </c>
      <c r="J10" s="53">
        <v>0.96</v>
      </c>
      <c r="K10" s="79" t="s">
        <v>87</v>
      </c>
      <c r="L10" s="54">
        <v>1256.94</v>
      </c>
      <c r="M10" s="80" t="s">
        <v>61</v>
      </c>
      <c r="N10" s="95"/>
      <c r="O10" s="54">
        <f>SUM(N10*G10)</f>
        <v>0</v>
      </c>
      <c r="P10" s="52" t="str">
        <f>IF( O10=0," ", IF(100-((L10/O10)*100)&gt;20,"viac ako 20%",0))</f>
        <v xml:space="preserve"> </v>
      </c>
    </row>
    <row r="11" spans="1:16" x14ac:dyDescent="0.25">
      <c r="A11" s="21"/>
      <c r="B11" s="22">
        <v>89</v>
      </c>
      <c r="C11" s="106" t="s">
        <v>80</v>
      </c>
      <c r="D11" s="113"/>
      <c r="E11" s="48">
        <v>0</v>
      </c>
      <c r="F11" s="48">
        <v>167.99</v>
      </c>
      <c r="G11" s="48">
        <v>167.99</v>
      </c>
      <c r="H11" s="23"/>
      <c r="I11" s="22"/>
      <c r="J11" s="22"/>
      <c r="K11" s="81"/>
      <c r="L11" s="56">
        <v>2610.56</v>
      </c>
      <c r="M11" s="55" t="s">
        <v>61</v>
      </c>
      <c r="N11" s="96"/>
      <c r="O11" s="56">
        <f>SUM(N11*G11)</f>
        <v>0</v>
      </c>
      <c r="P11" s="52" t="str">
        <f t="shared" ref="P11" si="0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6"/>
      <c r="D12" s="113"/>
      <c r="E12" s="49">
        <f>SUM(E10:E11)</f>
        <v>0</v>
      </c>
      <c r="F12" s="49">
        <f t="shared" ref="F12:G12" si="1">SUM(F10:F11)</f>
        <v>239.98000000000002</v>
      </c>
      <c r="G12" s="49">
        <f t="shared" si="1"/>
        <v>239.98000000000002</v>
      </c>
      <c r="H12" s="26"/>
      <c r="I12" s="25"/>
      <c r="J12" s="25"/>
      <c r="K12" s="78"/>
      <c r="L12" s="56">
        <f>SUM(L10:L11)</f>
        <v>3867.5</v>
      </c>
      <c r="M12" s="55" t="s">
        <v>61</v>
      </c>
      <c r="N12" s="57"/>
      <c r="O12" s="58">
        <f>SUM(O10:O11)</f>
        <v>0</v>
      </c>
      <c r="P12" s="52" t="str">
        <f>IF( O12=0," ", IF(100-((L12/O12)*100)&gt;20,"viac ako 20%",0))</f>
        <v xml:space="preserve"> </v>
      </c>
    </row>
    <row r="13" spans="1:16" x14ac:dyDescent="0.25">
      <c r="A13" s="24"/>
      <c r="B13" s="22"/>
      <c r="C13" s="81"/>
      <c r="D13" s="82"/>
      <c r="E13" s="48"/>
      <c r="F13" s="48"/>
      <c r="G13" s="48"/>
      <c r="H13" s="23"/>
      <c r="I13" s="22"/>
      <c r="J13" s="22"/>
      <c r="K13" s="81"/>
      <c r="L13" s="56"/>
      <c r="M13" s="59"/>
      <c r="N13" s="60"/>
      <c r="O13" s="56"/>
      <c r="P13" s="52"/>
    </row>
    <row r="14" spans="1:16" x14ac:dyDescent="0.25">
      <c r="A14" s="24"/>
      <c r="B14" s="176">
        <v>90</v>
      </c>
      <c r="C14" s="106" t="s">
        <v>80</v>
      </c>
      <c r="D14" s="113"/>
      <c r="E14" s="25">
        <v>0</v>
      </c>
      <c r="F14" s="25">
        <v>22.61</v>
      </c>
      <c r="G14" s="25">
        <v>22.61</v>
      </c>
      <c r="H14" s="25" t="s">
        <v>37</v>
      </c>
      <c r="I14" s="25">
        <v>55</v>
      </c>
      <c r="J14" s="25">
        <v>0.73</v>
      </c>
      <c r="K14" s="78" t="s">
        <v>93</v>
      </c>
      <c r="L14" s="58">
        <v>472.77</v>
      </c>
      <c r="M14" s="83" t="s">
        <v>61</v>
      </c>
      <c r="N14" s="99"/>
      <c r="O14" s="58">
        <f>SUM(N14*G14)</f>
        <v>0</v>
      </c>
      <c r="P14" s="52"/>
    </row>
    <row r="15" spans="1:16" x14ac:dyDescent="0.25">
      <c r="A15" s="24"/>
      <c r="B15" s="177">
        <v>90</v>
      </c>
      <c r="C15" s="106" t="s">
        <v>80</v>
      </c>
      <c r="D15" s="113"/>
      <c r="E15" s="48">
        <v>0</v>
      </c>
      <c r="F15" s="48">
        <v>52.77</v>
      </c>
      <c r="G15" s="48">
        <v>52.77</v>
      </c>
      <c r="H15" s="23"/>
      <c r="I15" s="22"/>
      <c r="J15" s="22"/>
      <c r="K15" s="81"/>
      <c r="L15" s="56">
        <v>978.88</v>
      </c>
      <c r="M15" s="55" t="s">
        <v>61</v>
      </c>
      <c r="N15" s="96"/>
      <c r="O15" s="56">
        <f>SUM(N15*G15)</f>
        <v>0</v>
      </c>
      <c r="P15" s="52"/>
    </row>
    <row r="16" spans="1:16" x14ac:dyDescent="0.25">
      <c r="A16" s="24"/>
      <c r="B16" s="25" t="s">
        <v>72</v>
      </c>
      <c r="C16" s="106"/>
      <c r="D16" s="113"/>
      <c r="E16" s="49">
        <f>SUM(E14:E15)</f>
        <v>0</v>
      </c>
      <c r="F16" s="49">
        <f t="shared" ref="F16:G16" si="2">SUM(F14:F15)</f>
        <v>75.38</v>
      </c>
      <c r="G16" s="49">
        <f t="shared" si="2"/>
        <v>75.38</v>
      </c>
      <c r="H16" s="26"/>
      <c r="I16" s="25"/>
      <c r="J16" s="25"/>
      <c r="K16" s="78"/>
      <c r="L16" s="56">
        <f>SUM(L14:L15)</f>
        <v>1451.65</v>
      </c>
      <c r="M16" s="55" t="s">
        <v>61</v>
      </c>
      <c r="N16" s="57"/>
      <c r="O16" s="58">
        <f>SUM(O14:O15)</f>
        <v>0</v>
      </c>
      <c r="P16" s="52"/>
    </row>
    <row r="17" spans="1:16" x14ac:dyDescent="0.25">
      <c r="A17" s="21"/>
      <c r="B17" s="22"/>
      <c r="C17" s="106"/>
      <c r="D17" s="107"/>
      <c r="E17" s="48"/>
      <c r="F17" s="48"/>
      <c r="G17" s="48"/>
      <c r="H17" s="23"/>
      <c r="I17" s="22"/>
      <c r="J17" s="22"/>
      <c r="K17" s="81"/>
      <c r="L17" s="56"/>
      <c r="M17" s="59"/>
      <c r="N17" s="60"/>
      <c r="O17" s="56"/>
      <c r="P17" s="52" t="str">
        <f t="shared" ref="P17:P20" si="3">IF( O17=0," ", IF(100-((L17/O17)*100)&gt;20,"viac ako 20%",0))</f>
        <v xml:space="preserve"> </v>
      </c>
    </row>
    <row r="18" spans="1:16" x14ac:dyDescent="0.25">
      <c r="A18" s="21"/>
      <c r="B18" s="22">
        <v>91</v>
      </c>
      <c r="C18" s="164" t="s">
        <v>80</v>
      </c>
      <c r="D18" s="165"/>
      <c r="E18" s="25">
        <v>0</v>
      </c>
      <c r="F18" s="25">
        <v>10.55</v>
      </c>
      <c r="G18" s="25">
        <v>10.55</v>
      </c>
      <c r="H18" s="23" t="s">
        <v>37</v>
      </c>
      <c r="I18" s="22">
        <v>55</v>
      </c>
      <c r="J18" s="22">
        <v>0.73</v>
      </c>
      <c r="K18" s="81" t="s">
        <v>94</v>
      </c>
      <c r="L18" s="56">
        <v>224.71</v>
      </c>
      <c r="M18" s="59" t="s">
        <v>61</v>
      </c>
      <c r="N18" s="96"/>
      <c r="O18" s="56">
        <f>SUM(N18*G18)</f>
        <v>0</v>
      </c>
      <c r="P18" s="52"/>
    </row>
    <row r="19" spans="1:16" x14ac:dyDescent="0.25">
      <c r="A19" s="21"/>
      <c r="B19" s="22">
        <v>91</v>
      </c>
      <c r="C19" s="106" t="s">
        <v>80</v>
      </c>
      <c r="D19" s="107"/>
      <c r="E19" s="48">
        <v>0</v>
      </c>
      <c r="F19" s="48">
        <v>24.63</v>
      </c>
      <c r="G19" s="48">
        <v>24.63</v>
      </c>
      <c r="H19" s="23"/>
      <c r="I19" s="22"/>
      <c r="J19" s="22"/>
      <c r="K19" s="81"/>
      <c r="L19" s="56">
        <v>467.23</v>
      </c>
      <c r="M19" s="59" t="s">
        <v>61</v>
      </c>
      <c r="N19" s="96"/>
      <c r="O19" s="56">
        <f t="shared" ref="O19" si="4">SUM(N19*G19)</f>
        <v>0</v>
      </c>
      <c r="P19" s="52" t="str">
        <f t="shared" si="3"/>
        <v xml:space="preserve"> </v>
      </c>
    </row>
    <row r="20" spans="1:16" ht="15.75" thickBot="1" x14ac:dyDescent="0.3">
      <c r="A20" s="27"/>
      <c r="B20" s="28" t="s">
        <v>72</v>
      </c>
      <c r="C20" s="106"/>
      <c r="D20" s="113"/>
      <c r="E20" s="49">
        <f>SUM(E18:E19)</f>
        <v>0</v>
      </c>
      <c r="F20" s="49">
        <f t="shared" ref="F20:G20" si="5">SUM(F18:F19)</f>
        <v>35.18</v>
      </c>
      <c r="G20" s="49">
        <f t="shared" si="5"/>
        <v>35.18</v>
      </c>
      <c r="H20" s="29"/>
      <c r="I20" s="28"/>
      <c r="J20" s="28"/>
      <c r="K20" s="84"/>
      <c r="L20" s="61">
        <f>SUM(L18:L19)</f>
        <v>691.94</v>
      </c>
      <c r="M20" s="62"/>
      <c r="N20" s="63"/>
      <c r="O20" s="61">
        <f>SUM(O18:O19)</f>
        <v>0</v>
      </c>
      <c r="P20" s="52" t="str">
        <f t="shared" si="3"/>
        <v xml:space="preserve"> </v>
      </c>
    </row>
    <row r="21" spans="1:16" ht="15.75" thickBot="1" x14ac:dyDescent="0.3">
      <c r="A21" s="30"/>
      <c r="B21" s="31"/>
      <c r="C21" s="35"/>
      <c r="D21" s="85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2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6011.09</v>
      </c>
      <c r="M22" s="39"/>
      <c r="N22" s="41" t="s">
        <v>14</v>
      </c>
      <c r="O22" s="36">
        <f>O12+O16+O20</f>
        <v>0</v>
      </c>
      <c r="P22" s="5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0" t="s">
        <v>17</v>
      </c>
      <c r="B25" s="120"/>
      <c r="C25" s="12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77" t="s">
        <v>57</v>
      </c>
      <c r="B27" s="77"/>
      <c r="C27" s="77"/>
      <c r="D27" s="77"/>
      <c r="E27" s="77"/>
      <c r="F27" s="77"/>
      <c r="G27" s="76" t="s">
        <v>55</v>
      </c>
      <c r="H27" s="77"/>
      <c r="I27" s="77"/>
      <c r="J27" s="43"/>
      <c r="K27" s="43"/>
      <c r="L27" s="43"/>
      <c r="M27" s="43"/>
      <c r="N27" s="43"/>
      <c r="O27" s="43"/>
    </row>
    <row r="28" spans="1:16" ht="15" customHeight="1" x14ac:dyDescent="0.25">
      <c r="A28" s="122" t="s">
        <v>67</v>
      </c>
      <c r="B28" s="123"/>
      <c r="C28" s="123"/>
      <c r="D28" s="123"/>
      <c r="E28" s="124"/>
      <c r="F28" s="121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5"/>
      <c r="B29" s="126"/>
      <c r="C29" s="126"/>
      <c r="D29" s="126"/>
      <c r="E29" s="127"/>
      <c r="F29" s="121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5"/>
      <c r="B30" s="126"/>
      <c r="C30" s="126"/>
      <c r="D30" s="126"/>
      <c r="E30" s="127"/>
      <c r="F30" s="121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5"/>
      <c r="B31" s="126"/>
      <c r="C31" s="126"/>
      <c r="D31" s="126"/>
      <c r="E31" s="127"/>
      <c r="F31" s="121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5"/>
      <c r="B32" s="126"/>
      <c r="C32" s="126"/>
      <c r="D32" s="126"/>
      <c r="E32" s="127"/>
      <c r="F32" s="121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5"/>
      <c r="B33" s="126"/>
      <c r="C33" s="126"/>
      <c r="D33" s="126"/>
      <c r="E33" s="12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5"/>
      <c r="B34" s="126"/>
      <c r="C34" s="126"/>
      <c r="D34" s="126"/>
      <c r="E34" s="12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8"/>
      <c r="B35" s="129"/>
      <c r="C35" s="129"/>
      <c r="D35" s="129"/>
      <c r="E35" s="130"/>
      <c r="F35" s="43"/>
      <c r="G35" s="16"/>
      <c r="H35" s="16"/>
      <c r="I35" s="16"/>
      <c r="J35" s="16" t="s">
        <v>23</v>
      </c>
      <c r="K35" s="16"/>
      <c r="L35" s="117"/>
      <c r="M35" s="118"/>
      <c r="N35" s="11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x/fheFPm59ZUIC48s46dvsclJs5OQHttBqGdsdOMt7rqLSKZeuSaaYwIMEUDOm9SopWArlS/ANl3iBSLtuAGMQ==" saltValue="VTV7eEQwL2gqOuhQRkn+Hw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1" sqref="N10:N11"/>
    </sheetView>
  </sheetViews>
  <sheetFormatPr defaultRowHeight="15" x14ac:dyDescent="0.25"/>
  <cols>
    <col min="1" max="1" width="13.7109375" style="50" customWidth="1"/>
    <col min="2" max="2" width="12" style="50" customWidth="1"/>
    <col min="3" max="3" width="14.85546875" style="50" customWidth="1"/>
    <col min="4" max="4" width="14.5703125" style="50" customWidth="1"/>
    <col min="5" max="6" width="9.140625" style="50"/>
    <col min="7" max="7" width="11.85546875" style="50" customWidth="1"/>
    <col min="8" max="10" width="9.140625" style="50"/>
    <col min="11" max="11" width="11.42578125" style="50" customWidth="1"/>
    <col min="12" max="12" width="16.140625" style="50" customWidth="1"/>
    <col min="13" max="13" width="6.140625" style="50" customWidth="1"/>
    <col min="14" max="14" width="13.85546875" style="50" customWidth="1"/>
    <col min="15" max="15" width="15.85546875" style="50" customWidth="1"/>
    <col min="16" max="16" width="14.5703125" style="50" customWidth="1"/>
    <col min="17" max="17" width="9.42578125" style="50" bestFit="1" customWidth="1"/>
    <col min="18" max="16384" width="9.140625" style="50"/>
  </cols>
  <sheetData>
    <row r="1" spans="1:16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69</v>
      </c>
      <c r="O1" s="13"/>
    </row>
    <row r="2" spans="1:16" ht="11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4" t="s">
        <v>70</v>
      </c>
      <c r="O2" s="13"/>
    </row>
    <row r="3" spans="1:16" ht="18" x14ac:dyDescent="0.25">
      <c r="A3" s="15" t="s">
        <v>0</v>
      </c>
      <c r="B3" s="74"/>
      <c r="C3" s="158" t="str">
        <f>'zákazka a cenová ponuka 1 '!C3:K3</f>
        <v xml:space="preserve">Lesnícke služby v ťažbovom procese na OZ Vranov n/T,  LS06 VC 01   </v>
      </c>
      <c r="D3" s="159"/>
      <c r="E3" s="159"/>
      <c r="F3" s="159"/>
      <c r="G3" s="159"/>
      <c r="H3" s="159"/>
      <c r="I3" s="159"/>
      <c r="J3" s="159"/>
      <c r="K3" s="159"/>
      <c r="L3" s="74"/>
      <c r="N3" s="12"/>
      <c r="O3" s="13"/>
    </row>
    <row r="4" spans="1:16" x14ac:dyDescent="0.25">
      <c r="A4" s="18" t="s">
        <v>1</v>
      </c>
      <c r="B4" s="156" t="str">
        <f>'zákazka a cenová ponuka 1 '!B4:F4</f>
        <v>Lesy SR š.p. OZ Vranov n/T, LS Udavské</v>
      </c>
      <c r="C4" s="156"/>
      <c r="D4" s="156"/>
      <c r="E4" s="156"/>
      <c r="F4" s="156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75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5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60" t="s">
        <v>2</v>
      </c>
      <c r="C7" s="162" t="s">
        <v>53</v>
      </c>
      <c r="D7" s="163"/>
      <c r="E7" s="140" t="s">
        <v>3</v>
      </c>
      <c r="F7" s="141"/>
      <c r="G7" s="142"/>
      <c r="H7" s="146" t="s">
        <v>4</v>
      </c>
      <c r="I7" s="138" t="s">
        <v>5</v>
      </c>
      <c r="J7" s="149" t="s">
        <v>6</v>
      </c>
      <c r="K7" s="152" t="s">
        <v>7</v>
      </c>
      <c r="L7" s="138" t="s">
        <v>54</v>
      </c>
      <c r="M7" s="138" t="s">
        <v>60</v>
      </c>
      <c r="N7" s="131" t="s">
        <v>58</v>
      </c>
      <c r="O7" s="133" t="s">
        <v>59</v>
      </c>
    </row>
    <row r="8" spans="1:16" ht="21.75" customHeight="1" x14ac:dyDescent="0.25">
      <c r="A8" s="138" t="str">
        <f>'zákazka a cenová ponuka 1 '!A8:A9</f>
        <v xml:space="preserve"> 06 / 01 / 01</v>
      </c>
      <c r="B8" s="161"/>
      <c r="C8" s="135" t="s">
        <v>68</v>
      </c>
      <c r="D8" s="136"/>
      <c r="E8" s="135" t="s">
        <v>9</v>
      </c>
      <c r="F8" s="137" t="s">
        <v>10</v>
      </c>
      <c r="G8" s="138" t="s">
        <v>11</v>
      </c>
      <c r="H8" s="147"/>
      <c r="I8" s="137"/>
      <c r="J8" s="150"/>
      <c r="K8" s="153"/>
      <c r="L8" s="137"/>
      <c r="M8" s="137"/>
      <c r="N8" s="132"/>
      <c r="O8" s="134"/>
    </row>
    <row r="9" spans="1:16" ht="50.25" customHeight="1" thickBot="1" x14ac:dyDescent="0.3">
      <c r="A9" s="139"/>
      <c r="B9" s="161"/>
      <c r="C9" s="135"/>
      <c r="D9" s="136"/>
      <c r="E9" s="135"/>
      <c r="F9" s="137"/>
      <c r="G9" s="137"/>
      <c r="H9" s="148"/>
      <c r="I9" s="137"/>
      <c r="J9" s="151"/>
      <c r="K9" s="153"/>
      <c r="L9" s="139"/>
      <c r="M9" s="139"/>
      <c r="N9" s="132"/>
      <c r="O9" s="134"/>
    </row>
    <row r="10" spans="1:16" x14ac:dyDescent="0.25">
      <c r="A10" s="20"/>
      <c r="B10" s="64">
        <v>92</v>
      </c>
      <c r="C10" s="144" t="s">
        <v>80</v>
      </c>
      <c r="D10" s="145"/>
      <c r="E10" s="53">
        <v>0</v>
      </c>
      <c r="F10" s="53">
        <v>15.06</v>
      </c>
      <c r="G10" s="53">
        <v>15.06</v>
      </c>
      <c r="H10" s="53" t="s">
        <v>37</v>
      </c>
      <c r="I10" s="53">
        <v>50</v>
      </c>
      <c r="J10" s="53">
        <v>0.77</v>
      </c>
      <c r="K10" s="79" t="s">
        <v>97</v>
      </c>
      <c r="L10" s="54">
        <v>673.44</v>
      </c>
      <c r="M10" s="80" t="s">
        <v>61</v>
      </c>
      <c r="N10" s="95"/>
      <c r="O10" s="54">
        <f>SUM(N10*G10)</f>
        <v>0</v>
      </c>
      <c r="P10" s="52" t="str">
        <f>IF( O10=0," ", IF(100-((L10/O10)*100)&gt;20,"viac ako 20%",0))</f>
        <v xml:space="preserve"> </v>
      </c>
    </row>
    <row r="11" spans="1:16" x14ac:dyDescent="0.25">
      <c r="A11" s="21"/>
      <c r="B11" s="22">
        <v>92</v>
      </c>
      <c r="C11" s="106" t="s">
        <v>80</v>
      </c>
      <c r="D11" s="107"/>
      <c r="E11" s="48">
        <v>0</v>
      </c>
      <c r="F11" s="48">
        <v>35.130000000000003</v>
      </c>
      <c r="G11" s="48">
        <v>35.130000000000003</v>
      </c>
      <c r="H11" s="23"/>
      <c r="I11" s="22"/>
      <c r="J11" s="22"/>
      <c r="K11" s="81"/>
      <c r="L11" s="56">
        <v>323.79000000000002</v>
      </c>
      <c r="M11" s="55" t="s">
        <v>61</v>
      </c>
      <c r="N11" s="96"/>
      <c r="O11" s="56">
        <f>SUM(N11*G11)</f>
        <v>0</v>
      </c>
      <c r="P11" s="52" t="str">
        <f t="shared" ref="P11" si="0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6"/>
      <c r="D12" s="113"/>
      <c r="E12" s="49">
        <f>SUM(E10:E11)</f>
        <v>0</v>
      </c>
      <c r="F12" s="49">
        <f t="shared" ref="F12:G12" si="1">SUM(F10:F11)</f>
        <v>50.190000000000005</v>
      </c>
      <c r="G12" s="49">
        <f t="shared" si="1"/>
        <v>50.190000000000005</v>
      </c>
      <c r="H12" s="26"/>
      <c r="I12" s="25"/>
      <c r="J12" s="25"/>
      <c r="K12" s="78"/>
      <c r="L12" s="56">
        <f>SUM(L10:L11)</f>
        <v>997.23</v>
      </c>
      <c r="M12" s="55" t="s">
        <v>61</v>
      </c>
      <c r="N12" s="57"/>
      <c r="O12" s="58">
        <f>SUM(O10:O11)</f>
        <v>0</v>
      </c>
      <c r="P12" s="52" t="str">
        <f>IF( O12=0," ", IF(100-((L12/O12)*100)&gt;20,"viac ako 20%",0))</f>
        <v xml:space="preserve"> </v>
      </c>
    </row>
    <row r="13" spans="1:16" x14ac:dyDescent="0.25">
      <c r="A13" s="24"/>
      <c r="B13" s="22"/>
      <c r="C13" s="81"/>
      <c r="D13" s="82"/>
      <c r="E13" s="48"/>
      <c r="F13" s="48"/>
      <c r="G13" s="48"/>
      <c r="H13" s="23"/>
      <c r="I13" s="22"/>
      <c r="J13" s="22"/>
      <c r="K13" s="81"/>
      <c r="L13" s="56"/>
      <c r="M13" s="59"/>
      <c r="N13" s="60"/>
      <c r="O13" s="56"/>
      <c r="P13" s="52"/>
    </row>
    <row r="14" spans="1:16" x14ac:dyDescent="0.25">
      <c r="A14" s="24"/>
      <c r="B14" s="26" t="s">
        <v>95</v>
      </c>
      <c r="C14" s="164" t="s">
        <v>80</v>
      </c>
      <c r="D14" s="165"/>
      <c r="E14" s="25">
        <v>0</v>
      </c>
      <c r="F14" s="25">
        <v>13.74</v>
      </c>
      <c r="G14" s="25">
        <v>13.74</v>
      </c>
      <c r="H14" s="25" t="s">
        <v>37</v>
      </c>
      <c r="I14" s="25">
        <v>50</v>
      </c>
      <c r="J14" s="25">
        <v>0.75</v>
      </c>
      <c r="K14" s="78" t="s">
        <v>98</v>
      </c>
      <c r="L14" s="58">
        <v>584.30999999999995</v>
      </c>
      <c r="M14" s="83" t="s">
        <v>61</v>
      </c>
      <c r="N14" s="99"/>
      <c r="O14" s="58">
        <f>SUM(N14*G14)</f>
        <v>0</v>
      </c>
      <c r="P14" s="52"/>
    </row>
    <row r="15" spans="1:16" x14ac:dyDescent="0.25">
      <c r="A15" s="24"/>
      <c r="B15" s="22" t="s">
        <v>95</v>
      </c>
      <c r="C15" s="106" t="s">
        <v>80</v>
      </c>
      <c r="D15" s="107"/>
      <c r="E15" s="48">
        <v>0</v>
      </c>
      <c r="F15" s="48">
        <v>32.07</v>
      </c>
      <c r="G15" s="48">
        <v>32.07</v>
      </c>
      <c r="H15" s="23"/>
      <c r="I15" s="22"/>
      <c r="J15" s="22"/>
      <c r="K15" s="81"/>
      <c r="L15" s="56">
        <v>283.3</v>
      </c>
      <c r="M15" s="55" t="s">
        <v>61</v>
      </c>
      <c r="N15" s="96"/>
      <c r="O15" s="56">
        <f>SUM(N15*G15)</f>
        <v>0</v>
      </c>
      <c r="P15" s="52"/>
    </row>
    <row r="16" spans="1:16" x14ac:dyDescent="0.25">
      <c r="A16" s="24"/>
      <c r="B16" s="25" t="s">
        <v>72</v>
      </c>
      <c r="C16" s="106"/>
      <c r="D16" s="113"/>
      <c r="E16" s="49">
        <f>SUM(E14:E15)</f>
        <v>0</v>
      </c>
      <c r="F16" s="49">
        <f t="shared" ref="F16:G16" si="2">SUM(F14:F15)</f>
        <v>45.81</v>
      </c>
      <c r="G16" s="49">
        <f t="shared" si="2"/>
        <v>45.81</v>
      </c>
      <c r="H16" s="26"/>
      <c r="I16" s="25"/>
      <c r="J16" s="25"/>
      <c r="K16" s="78"/>
      <c r="L16" s="56">
        <f>SUM(L14:L15)</f>
        <v>867.6099999999999</v>
      </c>
      <c r="M16" s="55" t="s">
        <v>61</v>
      </c>
      <c r="N16" s="57"/>
      <c r="O16" s="58">
        <f>SUM(O14:O15)</f>
        <v>0</v>
      </c>
      <c r="P16" s="52"/>
    </row>
    <row r="17" spans="1:16" x14ac:dyDescent="0.25">
      <c r="A17" s="21"/>
      <c r="B17" s="22"/>
      <c r="C17" s="106"/>
      <c r="D17" s="107"/>
      <c r="E17" s="48"/>
      <c r="F17" s="48"/>
      <c r="G17" s="48"/>
      <c r="H17" s="23"/>
      <c r="I17" s="22"/>
      <c r="J17" s="22"/>
      <c r="K17" s="81"/>
      <c r="L17" s="56"/>
      <c r="M17" s="59"/>
      <c r="N17" s="60"/>
      <c r="O17" s="56"/>
      <c r="P17" s="52" t="str">
        <f t="shared" ref="P17:P20" si="3">IF( O17=0," ", IF(100-((L17/O17)*100)&gt;20,"viac ako 20%",0))</f>
        <v xml:space="preserve"> </v>
      </c>
    </row>
    <row r="18" spans="1:16" x14ac:dyDescent="0.25">
      <c r="A18" s="21"/>
      <c r="B18" s="22" t="s">
        <v>96</v>
      </c>
      <c r="C18" s="164" t="s">
        <v>80</v>
      </c>
      <c r="D18" s="165"/>
      <c r="E18" s="25">
        <v>0</v>
      </c>
      <c r="F18" s="25">
        <v>39.06</v>
      </c>
      <c r="G18" s="25">
        <v>39.06</v>
      </c>
      <c r="H18" s="23" t="s">
        <v>37</v>
      </c>
      <c r="I18" s="22">
        <v>45</v>
      </c>
      <c r="J18" s="22">
        <v>0.85</v>
      </c>
      <c r="K18" s="81" t="s">
        <v>98</v>
      </c>
      <c r="L18" s="56">
        <v>824.94</v>
      </c>
      <c r="M18" s="59" t="s">
        <v>61</v>
      </c>
      <c r="N18" s="96"/>
      <c r="O18" s="56">
        <f>SUM(N18*G18)</f>
        <v>0</v>
      </c>
      <c r="P18" s="52"/>
    </row>
    <row r="19" spans="1:16" x14ac:dyDescent="0.25">
      <c r="A19" s="21"/>
      <c r="B19" s="22" t="s">
        <v>96</v>
      </c>
      <c r="C19" s="106" t="s">
        <v>80</v>
      </c>
      <c r="D19" s="107"/>
      <c r="E19" s="48">
        <v>0</v>
      </c>
      <c r="F19" s="48">
        <v>91.15</v>
      </c>
      <c r="G19" s="48">
        <v>91.15</v>
      </c>
      <c r="H19" s="23"/>
      <c r="I19" s="22"/>
      <c r="J19" s="22"/>
      <c r="K19" s="81"/>
      <c r="L19" s="56">
        <v>1712.7</v>
      </c>
      <c r="M19" s="59" t="s">
        <v>61</v>
      </c>
      <c r="N19" s="96"/>
      <c r="O19" s="56">
        <f t="shared" ref="O19" si="4">SUM(N19*G19)</f>
        <v>0</v>
      </c>
      <c r="P19" s="52" t="str">
        <f t="shared" si="3"/>
        <v xml:space="preserve"> </v>
      </c>
    </row>
    <row r="20" spans="1:16" ht="15.75" thickBot="1" x14ac:dyDescent="0.3">
      <c r="A20" s="27"/>
      <c r="B20" s="28" t="s">
        <v>72</v>
      </c>
      <c r="C20" s="106"/>
      <c r="D20" s="113"/>
      <c r="E20" s="49">
        <f>SUM(E18:E19)</f>
        <v>0</v>
      </c>
      <c r="F20" s="49">
        <f t="shared" ref="F20:G20" si="5">SUM(F18:F19)</f>
        <v>130.21</v>
      </c>
      <c r="G20" s="49">
        <f t="shared" si="5"/>
        <v>130.21</v>
      </c>
      <c r="H20" s="29"/>
      <c r="I20" s="28"/>
      <c r="J20" s="28"/>
      <c r="K20" s="84"/>
      <c r="L20" s="61">
        <f>SUM(L18:L19)</f>
        <v>2537.6400000000003</v>
      </c>
      <c r="M20" s="62"/>
      <c r="N20" s="63"/>
      <c r="O20" s="61">
        <f>SUM(O18:O19)</f>
        <v>0</v>
      </c>
      <c r="P20" s="52" t="str">
        <f t="shared" si="3"/>
        <v xml:space="preserve"> </v>
      </c>
    </row>
    <row r="21" spans="1:16" ht="15.75" thickBot="1" x14ac:dyDescent="0.3">
      <c r="A21" s="30"/>
      <c r="B21" s="31"/>
      <c r="C21" s="35"/>
      <c r="D21" s="85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2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4402.4800000000005</v>
      </c>
      <c r="M22" s="39"/>
      <c r="N22" s="41" t="s">
        <v>14</v>
      </c>
      <c r="O22" s="36">
        <f>O12+O16+O20</f>
        <v>0</v>
      </c>
      <c r="P22" s="5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0" t="s">
        <v>17</v>
      </c>
      <c r="B25" s="120"/>
      <c r="C25" s="12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77" t="s">
        <v>57</v>
      </c>
      <c r="B27" s="77"/>
      <c r="C27" s="77"/>
      <c r="D27" s="77"/>
      <c r="E27" s="77"/>
      <c r="F27" s="77"/>
      <c r="G27" s="76" t="s">
        <v>55</v>
      </c>
      <c r="H27" s="77"/>
      <c r="I27" s="77"/>
      <c r="J27" s="43"/>
      <c r="K27" s="43"/>
      <c r="L27" s="43"/>
      <c r="M27" s="43"/>
      <c r="N27" s="43"/>
      <c r="O27" s="43"/>
    </row>
    <row r="28" spans="1:16" ht="15" customHeight="1" x14ac:dyDescent="0.25">
      <c r="A28" s="122" t="s">
        <v>67</v>
      </c>
      <c r="B28" s="123"/>
      <c r="C28" s="123"/>
      <c r="D28" s="123"/>
      <c r="E28" s="124"/>
      <c r="F28" s="121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5"/>
      <c r="B29" s="126"/>
      <c r="C29" s="126"/>
      <c r="D29" s="126"/>
      <c r="E29" s="127"/>
      <c r="F29" s="121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5"/>
      <c r="B30" s="126"/>
      <c r="C30" s="126"/>
      <c r="D30" s="126"/>
      <c r="E30" s="127"/>
      <c r="F30" s="121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5"/>
      <c r="B31" s="126"/>
      <c r="C31" s="126"/>
      <c r="D31" s="126"/>
      <c r="E31" s="127"/>
      <c r="F31" s="121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5"/>
      <c r="B32" s="126"/>
      <c r="C32" s="126"/>
      <c r="D32" s="126"/>
      <c r="E32" s="127"/>
      <c r="F32" s="121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5"/>
      <c r="B33" s="126"/>
      <c r="C33" s="126"/>
      <c r="D33" s="126"/>
      <c r="E33" s="12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5"/>
      <c r="B34" s="126"/>
      <c r="C34" s="126"/>
      <c r="D34" s="126"/>
      <c r="E34" s="12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8"/>
      <c r="B35" s="129"/>
      <c r="C35" s="129"/>
      <c r="D35" s="129"/>
      <c r="E35" s="130"/>
      <c r="F35" s="43"/>
      <c r="G35" s="16"/>
      <c r="H35" s="16"/>
      <c r="I35" s="16"/>
      <c r="J35" s="16" t="s">
        <v>23</v>
      </c>
      <c r="K35" s="16"/>
      <c r="L35" s="117"/>
      <c r="M35" s="118"/>
      <c r="N35" s="11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C69kTT+oodTwobAawBTUn1DhcFFHRIvijOAUGWhcutu3v7clwoOwKg+TZQnn9tJrupiBNY2olw3uK1VDHy3jYA==" saltValue="ZW0Fo507QjgAsWvdBr4bfA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zoomScaleNormal="100" zoomScaleSheetLayoutView="100" workbookViewId="0">
      <selection activeCell="Q18" sqref="Q18"/>
    </sheetView>
  </sheetViews>
  <sheetFormatPr defaultRowHeight="15" x14ac:dyDescent="0.25"/>
  <cols>
    <col min="1" max="1" width="13.7109375" style="50" customWidth="1"/>
    <col min="2" max="2" width="12" style="50" customWidth="1"/>
    <col min="3" max="3" width="14.85546875" style="50" customWidth="1"/>
    <col min="4" max="4" width="14.5703125" style="50" customWidth="1"/>
    <col min="5" max="6" width="9.140625" style="50"/>
    <col min="7" max="7" width="11.85546875" style="50" customWidth="1"/>
    <col min="8" max="10" width="9.140625" style="50"/>
    <col min="11" max="11" width="11.42578125" style="50" customWidth="1"/>
    <col min="12" max="12" width="16.140625" style="50" customWidth="1"/>
    <col min="13" max="13" width="6.140625" style="50" customWidth="1"/>
    <col min="14" max="14" width="13.85546875" style="50" customWidth="1"/>
    <col min="15" max="15" width="15.85546875" style="50" customWidth="1"/>
    <col min="16" max="16" width="14.5703125" style="50" customWidth="1"/>
    <col min="17" max="17" width="9.42578125" style="50" bestFit="1" customWidth="1"/>
    <col min="18" max="16384" width="9.140625" style="50"/>
  </cols>
  <sheetData>
    <row r="1" spans="1:16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69</v>
      </c>
      <c r="O1" s="13"/>
    </row>
    <row r="2" spans="1:16" ht="11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4" t="s">
        <v>70</v>
      </c>
      <c r="O2" s="13"/>
    </row>
    <row r="3" spans="1:16" ht="18" x14ac:dyDescent="0.25">
      <c r="A3" s="15" t="s">
        <v>0</v>
      </c>
      <c r="B3" s="74"/>
      <c r="C3" s="158" t="str">
        <f>'zákazka a cenová ponuka 1 '!C3:K3</f>
        <v xml:space="preserve">Lesnícke služby v ťažbovom procese na OZ Vranov n/T,  LS06 VC 01   </v>
      </c>
      <c r="D3" s="159"/>
      <c r="E3" s="159"/>
      <c r="F3" s="159"/>
      <c r="G3" s="159"/>
      <c r="H3" s="159"/>
      <c r="I3" s="159"/>
      <c r="J3" s="159"/>
      <c r="K3" s="159"/>
      <c r="L3" s="74"/>
      <c r="N3" s="12"/>
      <c r="O3" s="13"/>
    </row>
    <row r="4" spans="1:16" x14ac:dyDescent="0.25">
      <c r="A4" s="18" t="s">
        <v>1</v>
      </c>
      <c r="B4" s="156" t="str">
        <f>'zákazka a cenová ponuka 1 '!B4:F4</f>
        <v>Lesy SR š.p. OZ Vranov n/T, LS Udavské</v>
      </c>
      <c r="C4" s="156"/>
      <c r="D4" s="156"/>
      <c r="E4" s="156"/>
      <c r="F4" s="156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75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5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60" t="s">
        <v>2</v>
      </c>
      <c r="C7" s="162" t="s">
        <v>53</v>
      </c>
      <c r="D7" s="163"/>
      <c r="E7" s="140" t="s">
        <v>3</v>
      </c>
      <c r="F7" s="141"/>
      <c r="G7" s="142"/>
      <c r="H7" s="146" t="s">
        <v>4</v>
      </c>
      <c r="I7" s="138" t="s">
        <v>5</v>
      </c>
      <c r="J7" s="149" t="s">
        <v>6</v>
      </c>
      <c r="K7" s="152" t="s">
        <v>7</v>
      </c>
      <c r="L7" s="138" t="s">
        <v>54</v>
      </c>
      <c r="M7" s="138" t="s">
        <v>60</v>
      </c>
      <c r="N7" s="131" t="s">
        <v>58</v>
      </c>
      <c r="O7" s="133" t="s">
        <v>59</v>
      </c>
    </row>
    <row r="8" spans="1:16" ht="21.75" customHeight="1" x14ac:dyDescent="0.25">
      <c r="A8" s="138" t="str">
        <f>'zákazka a cenová ponuka 1 '!A8:A9</f>
        <v xml:space="preserve"> 06 / 01 / 01</v>
      </c>
      <c r="B8" s="161"/>
      <c r="C8" s="135" t="s">
        <v>68</v>
      </c>
      <c r="D8" s="136"/>
      <c r="E8" s="135" t="s">
        <v>9</v>
      </c>
      <c r="F8" s="137" t="s">
        <v>10</v>
      </c>
      <c r="G8" s="138" t="s">
        <v>11</v>
      </c>
      <c r="H8" s="147"/>
      <c r="I8" s="137"/>
      <c r="J8" s="150"/>
      <c r="K8" s="153"/>
      <c r="L8" s="137"/>
      <c r="M8" s="137"/>
      <c r="N8" s="132"/>
      <c r="O8" s="134"/>
    </row>
    <row r="9" spans="1:16" ht="50.25" customHeight="1" thickBot="1" x14ac:dyDescent="0.3">
      <c r="A9" s="139"/>
      <c r="B9" s="161"/>
      <c r="C9" s="135"/>
      <c r="D9" s="136"/>
      <c r="E9" s="135"/>
      <c r="F9" s="137"/>
      <c r="G9" s="137"/>
      <c r="H9" s="148"/>
      <c r="I9" s="137"/>
      <c r="J9" s="151"/>
      <c r="K9" s="153"/>
      <c r="L9" s="139"/>
      <c r="M9" s="139"/>
      <c r="N9" s="132"/>
      <c r="O9" s="134"/>
    </row>
    <row r="10" spans="1:16" x14ac:dyDescent="0.25">
      <c r="A10" s="20"/>
      <c r="B10" s="64">
        <v>95</v>
      </c>
      <c r="C10" s="144" t="s">
        <v>80</v>
      </c>
      <c r="D10" s="145"/>
      <c r="E10" s="53">
        <v>0</v>
      </c>
      <c r="F10" s="53">
        <v>43.56</v>
      </c>
      <c r="G10" s="53">
        <v>43.56</v>
      </c>
      <c r="H10" s="53" t="s">
        <v>37</v>
      </c>
      <c r="I10" s="53">
        <v>50</v>
      </c>
      <c r="J10" s="53">
        <v>0.83</v>
      </c>
      <c r="K10" s="79" t="s">
        <v>99</v>
      </c>
      <c r="L10" s="54">
        <v>934.36</v>
      </c>
      <c r="M10" s="80" t="s">
        <v>61</v>
      </c>
      <c r="N10" s="95"/>
      <c r="O10" s="54">
        <f>SUM(N10*G10)</f>
        <v>0</v>
      </c>
      <c r="P10" s="52" t="str">
        <f>IF( O10=0," ", IF(100-((L10/O10)*100)&gt;20,"viac ako 20%",0))</f>
        <v xml:space="preserve"> </v>
      </c>
    </row>
    <row r="11" spans="1:16" x14ac:dyDescent="0.25">
      <c r="A11" s="21"/>
      <c r="B11" s="22">
        <v>95</v>
      </c>
      <c r="C11" s="106" t="s">
        <v>81</v>
      </c>
      <c r="D11" s="107"/>
      <c r="E11" s="48">
        <v>0</v>
      </c>
      <c r="F11" s="48">
        <v>101.64</v>
      </c>
      <c r="G11" s="48">
        <v>101.64</v>
      </c>
      <c r="H11" s="23"/>
      <c r="I11" s="22"/>
      <c r="J11" s="22"/>
      <c r="K11" s="81"/>
      <c r="L11" s="56">
        <v>1943.35</v>
      </c>
      <c r="M11" s="55" t="s">
        <v>61</v>
      </c>
      <c r="N11" s="96"/>
      <c r="O11" s="56">
        <f>SUM(N11*G11)</f>
        <v>0</v>
      </c>
      <c r="P11" s="52" t="str">
        <f t="shared" ref="P11" si="0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6"/>
      <c r="D12" s="113"/>
      <c r="E12" s="49">
        <f>SUM(E10:E11)</f>
        <v>0</v>
      </c>
      <c r="F12" s="49">
        <f t="shared" ref="F12:G12" si="1">SUM(F10:F11)</f>
        <v>145.19999999999999</v>
      </c>
      <c r="G12" s="49">
        <f t="shared" si="1"/>
        <v>145.19999999999999</v>
      </c>
      <c r="H12" s="26"/>
      <c r="I12" s="25"/>
      <c r="J12" s="25"/>
      <c r="K12" s="78"/>
      <c r="L12" s="56">
        <f>SUM(L10:L11)</f>
        <v>2877.71</v>
      </c>
      <c r="M12" s="55" t="s">
        <v>61</v>
      </c>
      <c r="N12" s="57"/>
      <c r="O12" s="58">
        <f>SUM(O10:O11)</f>
        <v>0</v>
      </c>
      <c r="P12" s="52" t="str">
        <f>IF( O12=0," ", IF(100-((L12/O12)*100)&gt;20,"viac ako 20%",0))</f>
        <v xml:space="preserve"> </v>
      </c>
    </row>
    <row r="13" spans="1:16" x14ac:dyDescent="0.25">
      <c r="A13" s="24"/>
      <c r="B13" s="22"/>
      <c r="C13" s="81"/>
      <c r="D13" s="82"/>
      <c r="E13" s="48"/>
      <c r="F13" s="48"/>
      <c r="G13" s="48"/>
      <c r="H13" s="23"/>
      <c r="I13" s="22"/>
      <c r="J13" s="22"/>
      <c r="K13" s="81"/>
      <c r="L13" s="56"/>
      <c r="M13" s="59"/>
      <c r="N13" s="60"/>
      <c r="O13" s="56"/>
      <c r="P13" s="52"/>
    </row>
    <row r="14" spans="1:16" x14ac:dyDescent="0.25">
      <c r="A14" s="24"/>
      <c r="B14" s="26">
        <v>96</v>
      </c>
      <c r="C14" s="164" t="s">
        <v>74</v>
      </c>
      <c r="D14" s="165"/>
      <c r="E14" s="25">
        <v>0</v>
      </c>
      <c r="F14" s="25">
        <v>30.02</v>
      </c>
      <c r="G14" s="25">
        <v>30.02</v>
      </c>
      <c r="H14" s="25" t="s">
        <v>100</v>
      </c>
      <c r="I14" s="25">
        <v>60</v>
      </c>
      <c r="J14" s="25">
        <v>0.72</v>
      </c>
      <c r="K14" s="78" t="s">
        <v>101</v>
      </c>
      <c r="L14" s="58">
        <v>614.20000000000005</v>
      </c>
      <c r="M14" s="83" t="s">
        <v>61</v>
      </c>
      <c r="N14" s="99"/>
      <c r="O14" s="58">
        <f>SUM(N14*G14)</f>
        <v>0</v>
      </c>
      <c r="P14" s="52"/>
    </row>
    <row r="15" spans="1:16" x14ac:dyDescent="0.25">
      <c r="A15" s="24"/>
      <c r="B15" s="22">
        <v>96</v>
      </c>
      <c r="C15" s="106" t="s">
        <v>74</v>
      </c>
      <c r="D15" s="107"/>
      <c r="E15" s="48">
        <v>0</v>
      </c>
      <c r="F15" s="48">
        <v>70.03</v>
      </c>
      <c r="G15" s="48">
        <v>70.03</v>
      </c>
      <c r="H15" s="23"/>
      <c r="I15" s="22"/>
      <c r="J15" s="22"/>
      <c r="K15" s="81"/>
      <c r="L15" s="56">
        <v>1261.94</v>
      </c>
      <c r="M15" s="55" t="s">
        <v>61</v>
      </c>
      <c r="N15" s="96"/>
      <c r="O15" s="56">
        <f>SUM(N15*G15)</f>
        <v>0</v>
      </c>
      <c r="P15" s="52"/>
    </row>
    <row r="16" spans="1:16" x14ac:dyDescent="0.25">
      <c r="A16" s="24"/>
      <c r="B16" s="25" t="s">
        <v>72</v>
      </c>
      <c r="C16" s="106"/>
      <c r="D16" s="113"/>
      <c r="E16" s="49">
        <f>SUM(E14:E15)</f>
        <v>0</v>
      </c>
      <c r="F16" s="49">
        <f t="shared" ref="F16:G16" si="2">SUM(F14:F15)</f>
        <v>100.05</v>
      </c>
      <c r="G16" s="49">
        <f t="shared" si="2"/>
        <v>100.05</v>
      </c>
      <c r="H16" s="26"/>
      <c r="I16" s="25"/>
      <c r="J16" s="25"/>
      <c r="K16" s="78"/>
      <c r="L16" s="56">
        <f>SUM(L14:L15)</f>
        <v>1876.14</v>
      </c>
      <c r="M16" s="55" t="s">
        <v>61</v>
      </c>
      <c r="N16" s="57"/>
      <c r="O16" s="58">
        <f>SUM(O14:O15)</f>
        <v>0</v>
      </c>
      <c r="P16" s="52"/>
    </row>
    <row r="17" spans="1:16" x14ac:dyDescent="0.25">
      <c r="A17" s="21"/>
      <c r="B17" s="22"/>
      <c r="C17" s="106"/>
      <c r="D17" s="107"/>
      <c r="E17" s="48"/>
      <c r="F17" s="48"/>
      <c r="G17" s="48"/>
      <c r="H17" s="23"/>
      <c r="I17" s="22"/>
      <c r="J17" s="22"/>
      <c r="K17" s="81"/>
      <c r="L17" s="56"/>
      <c r="M17" s="59"/>
      <c r="N17" s="60"/>
      <c r="O17" s="56"/>
      <c r="P17" s="52" t="str">
        <f t="shared" ref="P17:P20" si="3">IF( O17=0," ", IF(100-((L17/O17)*100)&gt;20,"viac ako 20%",0))</f>
        <v xml:space="preserve"> </v>
      </c>
    </row>
    <row r="18" spans="1:16" x14ac:dyDescent="0.25">
      <c r="A18" s="21"/>
      <c r="B18" s="22">
        <v>96</v>
      </c>
      <c r="C18" s="164" t="s">
        <v>74</v>
      </c>
      <c r="D18" s="165"/>
      <c r="E18" s="25">
        <v>0</v>
      </c>
      <c r="F18" s="25">
        <v>35.04</v>
      </c>
      <c r="G18" s="25">
        <v>35.04</v>
      </c>
      <c r="H18" s="23" t="s">
        <v>102</v>
      </c>
      <c r="I18" s="22">
        <v>60</v>
      </c>
      <c r="J18" s="22">
        <v>0.6</v>
      </c>
      <c r="K18" s="81" t="s">
        <v>85</v>
      </c>
      <c r="L18" s="56">
        <v>713.41</v>
      </c>
      <c r="M18" s="59" t="s">
        <v>61</v>
      </c>
      <c r="N18" s="96"/>
      <c r="O18" s="56">
        <f>SUM(N18*G18)</f>
        <v>0</v>
      </c>
      <c r="P18" s="52"/>
    </row>
    <row r="19" spans="1:16" x14ac:dyDescent="0.25">
      <c r="A19" s="21"/>
      <c r="B19" s="22">
        <v>96</v>
      </c>
      <c r="C19" s="106" t="s">
        <v>74</v>
      </c>
      <c r="D19" s="107"/>
      <c r="E19" s="48">
        <v>0</v>
      </c>
      <c r="F19" s="48">
        <v>81.760000000000005</v>
      </c>
      <c r="G19" s="48">
        <v>81.760000000000005</v>
      </c>
      <c r="H19" s="23"/>
      <c r="I19" s="22"/>
      <c r="J19" s="22"/>
      <c r="K19" s="81"/>
      <c r="L19" s="56">
        <v>1467.59</v>
      </c>
      <c r="M19" s="59" t="s">
        <v>61</v>
      </c>
      <c r="N19" s="96"/>
      <c r="O19" s="56">
        <f t="shared" ref="O19" si="4">SUM(N19*G19)</f>
        <v>0</v>
      </c>
      <c r="P19" s="52" t="str">
        <f t="shared" si="3"/>
        <v xml:space="preserve"> </v>
      </c>
    </row>
    <row r="20" spans="1:16" ht="15.75" thickBot="1" x14ac:dyDescent="0.3">
      <c r="A20" s="27"/>
      <c r="B20" s="28" t="s">
        <v>72</v>
      </c>
      <c r="C20" s="106"/>
      <c r="D20" s="113"/>
      <c r="E20" s="49">
        <f>SUM(E18:E19)</f>
        <v>0</v>
      </c>
      <c r="F20" s="49">
        <f t="shared" ref="F20:G20" si="5">SUM(F18:F19)</f>
        <v>116.80000000000001</v>
      </c>
      <c r="G20" s="49">
        <f t="shared" si="5"/>
        <v>116.80000000000001</v>
      </c>
      <c r="H20" s="29"/>
      <c r="I20" s="28"/>
      <c r="J20" s="28"/>
      <c r="K20" s="84"/>
      <c r="L20" s="61">
        <f>SUM(L18:L19)</f>
        <v>2181</v>
      </c>
      <c r="M20" s="62"/>
      <c r="N20" s="63"/>
      <c r="O20" s="61">
        <f>SUM(O18:O19)</f>
        <v>0</v>
      </c>
      <c r="P20" s="52" t="str">
        <f t="shared" si="3"/>
        <v xml:space="preserve"> </v>
      </c>
    </row>
    <row r="21" spans="1:16" ht="15.75" thickBot="1" x14ac:dyDescent="0.3">
      <c r="A21" s="30"/>
      <c r="B21" s="31"/>
      <c r="C21" s="35"/>
      <c r="D21" s="85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2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6934.85</v>
      </c>
      <c r="M22" s="39"/>
      <c r="N22" s="41" t="s">
        <v>14</v>
      </c>
      <c r="O22" s="36">
        <f>O12+O16+O20</f>
        <v>0</v>
      </c>
      <c r="P22" s="5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0" t="s">
        <v>17</v>
      </c>
      <c r="B25" s="120"/>
      <c r="C25" s="12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77" t="s">
        <v>57</v>
      </c>
      <c r="B27" s="77"/>
      <c r="C27" s="77"/>
      <c r="D27" s="77"/>
      <c r="E27" s="77"/>
      <c r="F27" s="77"/>
      <c r="G27" s="76" t="s">
        <v>55</v>
      </c>
      <c r="H27" s="77"/>
      <c r="I27" s="77"/>
      <c r="J27" s="43"/>
      <c r="K27" s="43"/>
      <c r="L27" s="43"/>
      <c r="M27" s="43"/>
      <c r="N27" s="43"/>
      <c r="O27" s="43"/>
    </row>
    <row r="28" spans="1:16" ht="15" customHeight="1" x14ac:dyDescent="0.25">
      <c r="A28" s="122" t="s">
        <v>67</v>
      </c>
      <c r="B28" s="123"/>
      <c r="C28" s="123"/>
      <c r="D28" s="123"/>
      <c r="E28" s="124"/>
      <c r="F28" s="121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5"/>
      <c r="B29" s="126"/>
      <c r="C29" s="126"/>
      <c r="D29" s="126"/>
      <c r="E29" s="127"/>
      <c r="F29" s="121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5"/>
      <c r="B30" s="126"/>
      <c r="C30" s="126"/>
      <c r="D30" s="126"/>
      <c r="E30" s="127"/>
      <c r="F30" s="121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5"/>
      <c r="B31" s="126"/>
      <c r="C31" s="126"/>
      <c r="D31" s="126"/>
      <c r="E31" s="127"/>
      <c r="F31" s="121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5"/>
      <c r="B32" s="126"/>
      <c r="C32" s="126"/>
      <c r="D32" s="126"/>
      <c r="E32" s="127"/>
      <c r="F32" s="121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5"/>
      <c r="B33" s="126"/>
      <c r="C33" s="126"/>
      <c r="D33" s="126"/>
      <c r="E33" s="12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5"/>
      <c r="B34" s="126"/>
      <c r="C34" s="126"/>
      <c r="D34" s="126"/>
      <c r="E34" s="12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8"/>
      <c r="B35" s="129"/>
      <c r="C35" s="129"/>
      <c r="D35" s="129"/>
      <c r="E35" s="130"/>
      <c r="F35" s="43"/>
      <c r="G35" s="16"/>
      <c r="H35" s="16"/>
      <c r="I35" s="16"/>
      <c r="J35" s="16" t="s">
        <v>23</v>
      </c>
      <c r="K35" s="16"/>
      <c r="L35" s="117"/>
      <c r="M35" s="118"/>
      <c r="N35" s="11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+PmAHwzq1arHtT9xpIw7HqCyFKgYB1vTHiGumTBlTaS1PysTmc9uCXVS1P6WYgFTVcgKQ4mH0kocnLO2CMhQPg==" saltValue="ZSG5bac7CdF7wJ1FoVUQq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1" sqref="N10:N11"/>
    </sheetView>
  </sheetViews>
  <sheetFormatPr defaultRowHeight="15" x14ac:dyDescent="0.25"/>
  <cols>
    <col min="1" max="1" width="13.7109375" style="50" customWidth="1"/>
    <col min="2" max="2" width="12" style="50" customWidth="1"/>
    <col min="3" max="3" width="14.85546875" style="50" customWidth="1"/>
    <col min="4" max="4" width="14.5703125" style="50" customWidth="1"/>
    <col min="5" max="6" width="9.140625" style="50"/>
    <col min="7" max="7" width="11.85546875" style="50" customWidth="1"/>
    <col min="8" max="10" width="9.140625" style="50"/>
    <col min="11" max="11" width="11.42578125" style="50" customWidth="1"/>
    <col min="12" max="12" width="16.140625" style="50" customWidth="1"/>
    <col min="13" max="13" width="6.140625" style="50" customWidth="1"/>
    <col min="14" max="14" width="13.85546875" style="50" customWidth="1"/>
    <col min="15" max="15" width="15.85546875" style="50" customWidth="1"/>
    <col min="16" max="16" width="14.5703125" style="50" customWidth="1"/>
    <col min="17" max="17" width="9.42578125" style="50" bestFit="1" customWidth="1"/>
    <col min="18" max="16384" width="9.140625" style="50"/>
  </cols>
  <sheetData>
    <row r="1" spans="1:16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69</v>
      </c>
      <c r="O1" s="13"/>
    </row>
    <row r="2" spans="1:16" ht="11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4" t="s">
        <v>70</v>
      </c>
      <c r="O2" s="13"/>
    </row>
    <row r="3" spans="1:16" ht="18" x14ac:dyDescent="0.25">
      <c r="A3" s="15" t="s">
        <v>0</v>
      </c>
      <c r="B3" s="74"/>
      <c r="C3" s="158" t="str">
        <f>'zákazka a cenová ponuka 1 '!C3:K3</f>
        <v xml:space="preserve">Lesnícke služby v ťažbovom procese na OZ Vranov n/T,  LS06 VC 01   </v>
      </c>
      <c r="D3" s="159"/>
      <c r="E3" s="159"/>
      <c r="F3" s="159"/>
      <c r="G3" s="159"/>
      <c r="H3" s="159"/>
      <c r="I3" s="159"/>
      <c r="J3" s="159"/>
      <c r="K3" s="159"/>
      <c r="L3" s="74"/>
      <c r="N3" s="12"/>
      <c r="O3" s="13"/>
    </row>
    <row r="4" spans="1:16" x14ac:dyDescent="0.25">
      <c r="A4" s="18" t="s">
        <v>1</v>
      </c>
      <c r="B4" s="156" t="str">
        <f>'zákazka a cenová ponuka 1 '!B4:F4</f>
        <v>Lesy SR š.p. OZ Vranov n/T, LS Udavské</v>
      </c>
      <c r="C4" s="156"/>
      <c r="D4" s="156"/>
      <c r="E4" s="156"/>
      <c r="F4" s="156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75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5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60" t="s">
        <v>2</v>
      </c>
      <c r="C7" s="162" t="s">
        <v>53</v>
      </c>
      <c r="D7" s="163"/>
      <c r="E7" s="140" t="s">
        <v>3</v>
      </c>
      <c r="F7" s="141"/>
      <c r="G7" s="142"/>
      <c r="H7" s="146" t="s">
        <v>4</v>
      </c>
      <c r="I7" s="138" t="s">
        <v>5</v>
      </c>
      <c r="J7" s="149" t="s">
        <v>6</v>
      </c>
      <c r="K7" s="152" t="s">
        <v>7</v>
      </c>
      <c r="L7" s="138" t="s">
        <v>54</v>
      </c>
      <c r="M7" s="138" t="s">
        <v>60</v>
      </c>
      <c r="N7" s="131" t="s">
        <v>58</v>
      </c>
      <c r="O7" s="133" t="s">
        <v>59</v>
      </c>
    </row>
    <row r="8" spans="1:16" ht="21.75" customHeight="1" x14ac:dyDescent="0.25">
      <c r="A8" s="138" t="str">
        <f>'zákazka a cenová ponuka 1 '!A8:A9</f>
        <v xml:space="preserve"> 06 / 01 / 01</v>
      </c>
      <c r="B8" s="161"/>
      <c r="C8" s="135" t="s">
        <v>68</v>
      </c>
      <c r="D8" s="136"/>
      <c r="E8" s="135" t="s">
        <v>9</v>
      </c>
      <c r="F8" s="137" t="s">
        <v>10</v>
      </c>
      <c r="G8" s="138" t="s">
        <v>11</v>
      </c>
      <c r="H8" s="147"/>
      <c r="I8" s="137"/>
      <c r="J8" s="150"/>
      <c r="K8" s="153"/>
      <c r="L8" s="137"/>
      <c r="M8" s="137"/>
      <c r="N8" s="132"/>
      <c r="O8" s="134"/>
    </row>
    <row r="9" spans="1:16" ht="50.25" customHeight="1" thickBot="1" x14ac:dyDescent="0.3">
      <c r="A9" s="139"/>
      <c r="B9" s="161"/>
      <c r="C9" s="135"/>
      <c r="D9" s="136"/>
      <c r="E9" s="135"/>
      <c r="F9" s="137"/>
      <c r="G9" s="137"/>
      <c r="H9" s="148"/>
      <c r="I9" s="137"/>
      <c r="J9" s="151"/>
      <c r="K9" s="153"/>
      <c r="L9" s="139"/>
      <c r="M9" s="139"/>
      <c r="N9" s="132"/>
      <c r="O9" s="134"/>
    </row>
    <row r="10" spans="1:16" x14ac:dyDescent="0.25">
      <c r="A10" s="20"/>
      <c r="B10" s="64">
        <v>103</v>
      </c>
      <c r="C10" s="144" t="s">
        <v>74</v>
      </c>
      <c r="D10" s="145"/>
      <c r="E10" s="53">
        <v>0</v>
      </c>
      <c r="F10" s="53">
        <v>246.21</v>
      </c>
      <c r="G10" s="53">
        <v>246.21</v>
      </c>
      <c r="H10" s="53" t="s">
        <v>12</v>
      </c>
      <c r="I10" s="53">
        <v>45</v>
      </c>
      <c r="J10" s="53">
        <v>1.28</v>
      </c>
      <c r="K10" s="79">
        <v>1400</v>
      </c>
      <c r="L10" s="54">
        <v>3742.39</v>
      </c>
      <c r="M10" s="80" t="s">
        <v>61</v>
      </c>
      <c r="N10" s="95"/>
      <c r="O10" s="54">
        <f>SUM(N10*G10)</f>
        <v>0</v>
      </c>
      <c r="P10" s="52" t="str">
        <f>IF( O10=0," ", IF(100-((L10/O10)*100)&gt;20,"viac ako 20%",0))</f>
        <v xml:space="preserve"> </v>
      </c>
    </row>
    <row r="11" spans="1:16" x14ac:dyDescent="0.25">
      <c r="A11" s="21"/>
      <c r="B11" s="22">
        <v>103</v>
      </c>
      <c r="C11" s="106"/>
      <c r="D11" s="107"/>
      <c r="E11" s="48">
        <v>0</v>
      </c>
      <c r="F11" s="48">
        <v>574.5</v>
      </c>
      <c r="G11" s="48">
        <v>574.5</v>
      </c>
      <c r="H11" s="23" t="s">
        <v>12</v>
      </c>
      <c r="I11" s="22">
        <v>45</v>
      </c>
      <c r="J11" s="22">
        <v>1.28</v>
      </c>
      <c r="K11" s="81">
        <v>1400</v>
      </c>
      <c r="L11" s="56">
        <v>7640.85</v>
      </c>
      <c r="M11" s="55" t="s">
        <v>61</v>
      </c>
      <c r="N11" s="96"/>
      <c r="O11" s="56">
        <f>SUM(N11*G11)</f>
        <v>0</v>
      </c>
      <c r="P11" s="52" t="str">
        <f t="shared" ref="P11" si="0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6"/>
      <c r="D12" s="113"/>
      <c r="E12" s="49">
        <f>SUM(E10:E11)</f>
        <v>0</v>
      </c>
      <c r="F12" s="49">
        <f t="shared" ref="F12:G12" si="1">SUM(F10:F11)</f>
        <v>820.71</v>
      </c>
      <c r="G12" s="49">
        <f t="shared" si="1"/>
        <v>820.71</v>
      </c>
      <c r="H12" s="26"/>
      <c r="I12" s="25"/>
      <c r="J12" s="25"/>
      <c r="K12" s="78"/>
      <c r="L12" s="56">
        <f>SUM(L10:L11)</f>
        <v>11383.24</v>
      </c>
      <c r="M12" s="55" t="s">
        <v>61</v>
      </c>
      <c r="N12" s="57"/>
      <c r="O12" s="58">
        <f>SUM(O10:O11)</f>
        <v>0</v>
      </c>
      <c r="P12" s="52" t="str">
        <f>IF( O12=0," ", IF(100-((L12/O12)*100)&gt;20,"viac ako 20%",0))</f>
        <v xml:space="preserve"> </v>
      </c>
    </row>
    <row r="13" spans="1:16" x14ac:dyDescent="0.25">
      <c r="A13" s="24"/>
      <c r="B13" s="22"/>
      <c r="C13" s="81"/>
      <c r="D13" s="82"/>
      <c r="E13" s="48"/>
      <c r="F13" s="48"/>
      <c r="G13" s="48"/>
      <c r="H13" s="23"/>
      <c r="I13" s="22"/>
      <c r="J13" s="22"/>
      <c r="K13" s="81"/>
      <c r="L13" s="56"/>
      <c r="M13" s="59"/>
      <c r="N13" s="60"/>
      <c r="O13" s="56"/>
      <c r="P13" s="52"/>
    </row>
    <row r="14" spans="1:16" x14ac:dyDescent="0.25">
      <c r="A14" s="24"/>
      <c r="B14" s="26"/>
      <c r="C14" s="164"/>
      <c r="D14" s="165"/>
      <c r="E14" s="25"/>
      <c r="F14" s="25"/>
      <c r="G14" s="25">
        <f>SUM(E14:F14)</f>
        <v>0</v>
      </c>
      <c r="H14" s="25"/>
      <c r="I14" s="25"/>
      <c r="J14" s="25"/>
      <c r="K14" s="78"/>
      <c r="L14" s="58"/>
      <c r="M14" s="83" t="s">
        <v>61</v>
      </c>
      <c r="N14" s="99"/>
      <c r="O14" s="58">
        <f>SUM(N14*G14)</f>
        <v>0</v>
      </c>
      <c r="P14" s="52"/>
    </row>
    <row r="15" spans="1:16" x14ac:dyDescent="0.25">
      <c r="A15" s="24"/>
      <c r="B15" s="22"/>
      <c r="C15" s="106"/>
      <c r="D15" s="107"/>
      <c r="E15" s="48"/>
      <c r="F15" s="48"/>
      <c r="G15" s="48">
        <f t="shared" ref="G15" si="2">SUM(E15:F15)</f>
        <v>0</v>
      </c>
      <c r="H15" s="23"/>
      <c r="I15" s="22"/>
      <c r="J15" s="22"/>
      <c r="K15" s="81"/>
      <c r="L15" s="56"/>
      <c r="M15" s="55" t="s">
        <v>61</v>
      </c>
      <c r="N15" s="96"/>
      <c r="O15" s="56">
        <f>SUM(N15*G15)</f>
        <v>0</v>
      </c>
      <c r="P15" s="52"/>
    </row>
    <row r="16" spans="1:16" x14ac:dyDescent="0.25">
      <c r="A16" s="24"/>
      <c r="B16" s="25" t="s">
        <v>72</v>
      </c>
      <c r="C16" s="106"/>
      <c r="D16" s="113"/>
      <c r="E16" s="49">
        <f>SUM(E14:E15)</f>
        <v>0</v>
      </c>
      <c r="F16" s="49">
        <f t="shared" ref="F16:G16" si="3">SUM(F14:F15)</f>
        <v>0</v>
      </c>
      <c r="G16" s="49">
        <f t="shared" si="3"/>
        <v>0</v>
      </c>
      <c r="H16" s="26"/>
      <c r="I16" s="25"/>
      <c r="J16" s="25"/>
      <c r="K16" s="78"/>
      <c r="L16" s="56">
        <f>SUM(L14:L15)</f>
        <v>0</v>
      </c>
      <c r="M16" s="55" t="s">
        <v>61</v>
      </c>
      <c r="N16" s="57"/>
      <c r="O16" s="58">
        <f>SUM(O14:O15)</f>
        <v>0</v>
      </c>
      <c r="P16" s="52"/>
    </row>
    <row r="17" spans="1:16" x14ac:dyDescent="0.25">
      <c r="A17" s="21"/>
      <c r="B17" s="22"/>
      <c r="C17" s="106"/>
      <c r="D17" s="107"/>
      <c r="E17" s="48"/>
      <c r="F17" s="48"/>
      <c r="G17" s="48"/>
      <c r="H17" s="23"/>
      <c r="I17" s="22"/>
      <c r="J17" s="22"/>
      <c r="K17" s="81"/>
      <c r="L17" s="56"/>
      <c r="M17" s="59"/>
      <c r="N17" s="60"/>
      <c r="O17" s="56"/>
      <c r="P17" s="52" t="str">
        <f t="shared" ref="P17:P20" si="4">IF( O17=0," ", IF(100-((L17/O17)*100)&gt;20,"viac ako 20%",0))</f>
        <v xml:space="preserve"> </v>
      </c>
    </row>
    <row r="18" spans="1:16" x14ac:dyDescent="0.25">
      <c r="A18" s="21"/>
      <c r="B18" s="22"/>
      <c r="C18" s="164"/>
      <c r="D18" s="165"/>
      <c r="E18" s="25">
        <v>0</v>
      </c>
      <c r="F18" s="25"/>
      <c r="G18" s="25">
        <f>SUM(E18:F18)</f>
        <v>0</v>
      </c>
      <c r="H18" s="23"/>
      <c r="I18" s="22"/>
      <c r="J18" s="22"/>
      <c r="K18" s="81"/>
      <c r="L18" s="56"/>
      <c r="M18" s="59" t="s">
        <v>61</v>
      </c>
      <c r="N18" s="96"/>
      <c r="O18" s="56">
        <f>SUM(N18*G18)</f>
        <v>0</v>
      </c>
      <c r="P18" s="52"/>
    </row>
    <row r="19" spans="1:16" x14ac:dyDescent="0.25">
      <c r="A19" s="21"/>
      <c r="B19" s="22"/>
      <c r="C19" s="106"/>
      <c r="D19" s="107"/>
      <c r="E19" s="48">
        <v>0</v>
      </c>
      <c r="F19" s="48"/>
      <c r="G19" s="48">
        <f t="shared" ref="G19" si="5">SUM(E19:F19)</f>
        <v>0</v>
      </c>
      <c r="H19" s="23"/>
      <c r="I19" s="22"/>
      <c r="J19" s="22"/>
      <c r="K19" s="81"/>
      <c r="L19" s="56"/>
      <c r="M19" s="59" t="s">
        <v>61</v>
      </c>
      <c r="N19" s="96"/>
      <c r="O19" s="56">
        <f t="shared" ref="O19" si="6">SUM(N19*G19)</f>
        <v>0</v>
      </c>
      <c r="P19" s="52" t="str">
        <f t="shared" si="4"/>
        <v xml:space="preserve"> </v>
      </c>
    </row>
    <row r="20" spans="1:16" ht="15.75" thickBot="1" x14ac:dyDescent="0.3">
      <c r="A20" s="27"/>
      <c r="B20" s="28" t="s">
        <v>72</v>
      </c>
      <c r="C20" s="106"/>
      <c r="D20" s="113"/>
      <c r="E20" s="49">
        <f>SUM(E18:E19)</f>
        <v>0</v>
      </c>
      <c r="F20" s="49">
        <f t="shared" ref="F20:G20" si="7">SUM(F18:F19)</f>
        <v>0</v>
      </c>
      <c r="G20" s="49">
        <f t="shared" si="7"/>
        <v>0</v>
      </c>
      <c r="H20" s="29"/>
      <c r="I20" s="28"/>
      <c r="J20" s="28"/>
      <c r="K20" s="84"/>
      <c r="L20" s="61">
        <f>SUM(L18:L19)</f>
        <v>0</v>
      </c>
      <c r="M20" s="62"/>
      <c r="N20" s="63"/>
      <c r="O20" s="61">
        <f>SUM(O18:O19)</f>
        <v>0</v>
      </c>
      <c r="P20" s="52" t="str">
        <f t="shared" si="4"/>
        <v xml:space="preserve"> </v>
      </c>
    </row>
    <row r="21" spans="1:16" ht="15.75" thickBot="1" x14ac:dyDescent="0.3">
      <c r="A21" s="30"/>
      <c r="B21" s="31"/>
      <c r="C21" s="35"/>
      <c r="D21" s="85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2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11383.24</v>
      </c>
      <c r="M22" s="39"/>
      <c r="N22" s="41" t="s">
        <v>14</v>
      </c>
      <c r="O22" s="36">
        <f>O12+O16+O20</f>
        <v>0</v>
      </c>
      <c r="P22" s="5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0" t="s">
        <v>17</v>
      </c>
      <c r="B25" s="120"/>
      <c r="C25" s="12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77" t="s">
        <v>57</v>
      </c>
      <c r="B27" s="77"/>
      <c r="C27" s="77"/>
      <c r="D27" s="77"/>
      <c r="E27" s="77"/>
      <c r="F27" s="77"/>
      <c r="G27" s="76" t="s">
        <v>55</v>
      </c>
      <c r="H27" s="77"/>
      <c r="I27" s="77"/>
      <c r="J27" s="43"/>
      <c r="K27" s="43"/>
      <c r="L27" s="43"/>
      <c r="M27" s="43"/>
      <c r="N27" s="43"/>
      <c r="O27" s="43"/>
    </row>
    <row r="28" spans="1:16" ht="15" customHeight="1" x14ac:dyDescent="0.25">
      <c r="A28" s="122" t="s">
        <v>67</v>
      </c>
      <c r="B28" s="123"/>
      <c r="C28" s="123"/>
      <c r="D28" s="123"/>
      <c r="E28" s="124"/>
      <c r="F28" s="121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5"/>
      <c r="B29" s="126"/>
      <c r="C29" s="126"/>
      <c r="D29" s="126"/>
      <c r="E29" s="127"/>
      <c r="F29" s="121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5"/>
      <c r="B30" s="126"/>
      <c r="C30" s="126"/>
      <c r="D30" s="126"/>
      <c r="E30" s="127"/>
      <c r="F30" s="121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5"/>
      <c r="B31" s="126"/>
      <c r="C31" s="126"/>
      <c r="D31" s="126"/>
      <c r="E31" s="127"/>
      <c r="F31" s="121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5"/>
      <c r="B32" s="126"/>
      <c r="C32" s="126"/>
      <c r="D32" s="126"/>
      <c r="E32" s="127"/>
      <c r="F32" s="121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5"/>
      <c r="B33" s="126"/>
      <c r="C33" s="126"/>
      <c r="D33" s="126"/>
      <c r="E33" s="12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5"/>
      <c r="B34" s="126"/>
      <c r="C34" s="126"/>
      <c r="D34" s="126"/>
      <c r="E34" s="12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8"/>
      <c r="B35" s="129"/>
      <c r="C35" s="129"/>
      <c r="D35" s="129"/>
      <c r="E35" s="130"/>
      <c r="F35" s="43"/>
      <c r="G35" s="16"/>
      <c r="H35" s="16"/>
      <c r="I35" s="16"/>
      <c r="J35" s="16" t="s">
        <v>23</v>
      </c>
      <c r="K35" s="16"/>
      <c r="L35" s="117"/>
      <c r="M35" s="118"/>
      <c r="N35" s="11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S4WyOnrmbPznV60M9edlJrqhUXcwGlbjcALrN4fVwrRGjqeKGVemQsdTlVtGvBvzBbyJm2d3j7qWoBXIXaOmrA==" saltValue="KNTLsAgyK+BiA82TDyj5G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N12" sqref="N12"/>
    </sheetView>
  </sheetViews>
  <sheetFormatPr defaultRowHeight="15" x14ac:dyDescent="0.25"/>
  <cols>
    <col min="1" max="1" width="13.7109375" style="50" customWidth="1"/>
    <col min="2" max="2" width="12" style="50" customWidth="1"/>
    <col min="3" max="3" width="14.85546875" style="50" customWidth="1"/>
    <col min="4" max="4" width="14.5703125" style="50" customWidth="1"/>
    <col min="5" max="6" width="9.140625" style="50"/>
    <col min="7" max="7" width="11.85546875" style="50" customWidth="1"/>
    <col min="8" max="10" width="9.140625" style="50"/>
    <col min="11" max="11" width="11.42578125" style="50" customWidth="1"/>
    <col min="12" max="12" width="16.140625" style="50" customWidth="1"/>
    <col min="13" max="13" width="6.140625" style="50" customWidth="1"/>
    <col min="14" max="14" width="13.85546875" style="50" customWidth="1"/>
    <col min="15" max="15" width="15.85546875" style="50" customWidth="1"/>
    <col min="16" max="16" width="14.5703125" style="50" customWidth="1"/>
    <col min="17" max="17" width="9.42578125" style="50" bestFit="1" customWidth="1"/>
    <col min="18" max="16384" width="9.140625" style="50"/>
  </cols>
  <sheetData>
    <row r="1" spans="1:16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69</v>
      </c>
      <c r="O1" s="13"/>
    </row>
    <row r="2" spans="1:16" ht="11.2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4" t="s">
        <v>70</v>
      </c>
      <c r="O2" s="13"/>
    </row>
    <row r="3" spans="1:16" ht="18" x14ac:dyDescent="0.25">
      <c r="A3" s="15" t="s">
        <v>0</v>
      </c>
      <c r="B3" s="88"/>
      <c r="C3" s="158" t="str">
        <f>'zákazka a cenová ponuka 1 '!C3:K3</f>
        <v xml:space="preserve">Lesnícke služby v ťažbovom procese na OZ Vranov n/T,  LS06 VC 01   </v>
      </c>
      <c r="D3" s="159"/>
      <c r="E3" s="159"/>
      <c r="F3" s="159"/>
      <c r="G3" s="159"/>
      <c r="H3" s="159"/>
      <c r="I3" s="159"/>
      <c r="J3" s="159"/>
      <c r="K3" s="159"/>
      <c r="L3" s="88"/>
      <c r="N3" s="12"/>
      <c r="O3" s="13"/>
    </row>
    <row r="4" spans="1:16" x14ac:dyDescent="0.25">
      <c r="A4" s="18" t="s">
        <v>1</v>
      </c>
      <c r="B4" s="156" t="str">
        <f>'zákazka a cenová ponuka 1 '!B4:F4</f>
        <v>Lesy SR š.p. OZ Vranov n/T, LS Udavské</v>
      </c>
      <c r="C4" s="156"/>
      <c r="D4" s="156"/>
      <c r="E4" s="156"/>
      <c r="F4" s="156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89"/>
      <c r="B5" s="157"/>
      <c r="C5" s="157"/>
      <c r="D5" s="157"/>
      <c r="E5" s="157"/>
      <c r="F5" s="15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4" t="s">
        <v>66</v>
      </c>
      <c r="B6" s="155"/>
      <c r="C6" s="51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71</v>
      </c>
      <c r="B7" s="160" t="s">
        <v>2</v>
      </c>
      <c r="C7" s="162" t="s">
        <v>53</v>
      </c>
      <c r="D7" s="163"/>
      <c r="E7" s="140" t="s">
        <v>3</v>
      </c>
      <c r="F7" s="141"/>
      <c r="G7" s="142"/>
      <c r="H7" s="146" t="s">
        <v>4</v>
      </c>
      <c r="I7" s="138" t="s">
        <v>5</v>
      </c>
      <c r="J7" s="149" t="s">
        <v>6</v>
      </c>
      <c r="K7" s="152" t="s">
        <v>7</v>
      </c>
      <c r="L7" s="138" t="s">
        <v>54</v>
      </c>
      <c r="M7" s="138" t="s">
        <v>60</v>
      </c>
      <c r="N7" s="131" t="s">
        <v>58</v>
      </c>
      <c r="O7" s="133" t="s">
        <v>59</v>
      </c>
    </row>
    <row r="8" spans="1:16" ht="21.75" customHeight="1" x14ac:dyDescent="0.25">
      <c r="A8" s="138" t="str">
        <f>'zákazka a cenová ponuka 1 '!A8:A9</f>
        <v xml:space="preserve"> 06 / 01 / 01</v>
      </c>
      <c r="B8" s="161"/>
      <c r="C8" s="135" t="s">
        <v>68</v>
      </c>
      <c r="D8" s="136"/>
      <c r="E8" s="135" t="s">
        <v>9</v>
      </c>
      <c r="F8" s="137" t="s">
        <v>10</v>
      </c>
      <c r="G8" s="138" t="s">
        <v>11</v>
      </c>
      <c r="H8" s="147"/>
      <c r="I8" s="137"/>
      <c r="J8" s="150"/>
      <c r="K8" s="153"/>
      <c r="L8" s="137"/>
      <c r="M8" s="137"/>
      <c r="N8" s="132"/>
      <c r="O8" s="134"/>
    </row>
    <row r="9" spans="1:16" ht="50.25" customHeight="1" thickBot="1" x14ac:dyDescent="0.3">
      <c r="A9" s="139"/>
      <c r="B9" s="161"/>
      <c r="C9" s="135"/>
      <c r="D9" s="136"/>
      <c r="E9" s="135"/>
      <c r="F9" s="137"/>
      <c r="G9" s="137"/>
      <c r="H9" s="148"/>
      <c r="I9" s="137"/>
      <c r="J9" s="151"/>
      <c r="K9" s="153"/>
      <c r="L9" s="139"/>
      <c r="M9" s="139"/>
      <c r="N9" s="132"/>
      <c r="O9" s="134"/>
    </row>
    <row r="10" spans="1:16" x14ac:dyDescent="0.25">
      <c r="A10" s="20"/>
      <c r="B10" s="64"/>
      <c r="C10" s="144"/>
      <c r="D10" s="145"/>
      <c r="E10" s="53">
        <f>'zákazka a cenová ponuka 1 '!E10+'zákazka a cenová ponuka 2'!E10+'zákazka a cenová ponuka 3'!E10+'zákazka a cenová ponuka 4'!E10+'zákazka a cenová ponuka 5'!E10+'zákazka a cenová ponuka 6'!E10+'zákazka a cenová ponuka 7'!E10+'zákazka a cenová ponuka 8'!E10</f>
        <v>4.0999999999999996</v>
      </c>
      <c r="F10" s="53">
        <f>'zákazka a cenová ponuka 1 '!F10+'zákazka a cenová ponuka 2'!F10+'zákazka a cenová ponuka 3'!F10+'zákazka a cenová ponuka 4'!F10+'zákazka a cenová ponuka 5'!F10+'zákazka a cenová ponuka 6'!F10+'zákazka a cenová ponuka 7'!F10+'zákazka a cenová ponuka 8'!F10</f>
        <v>429.5</v>
      </c>
      <c r="G10" s="53">
        <f>SUM(E10:F10)</f>
        <v>433.6</v>
      </c>
      <c r="H10" s="53"/>
      <c r="I10" s="53"/>
      <c r="J10" s="53"/>
      <c r="K10" s="92"/>
      <c r="L10" s="54">
        <f>'zákazka a cenová ponuka 1 '!L10+'zákazka a cenová ponuka 2'!L10+'zákazka a cenová ponuka 3'!L10+'zákazka a cenová ponuka 4'!L10+'zákazka a cenová ponuka 5'!L10+'zákazka a cenová ponuka 6'!L10+'zákazka a cenová ponuka 7'!L10+'zákazka a cenová ponuka 8'!L10</f>
        <v>7688.4400000000005</v>
      </c>
      <c r="M10" s="80" t="s">
        <v>61</v>
      </c>
      <c r="N10" s="101"/>
      <c r="O10" s="54">
        <f>'zákazka a cenová ponuka 1 '!O10+'zákazka a cenová ponuka 2'!O10+'zákazka a cenová ponuka 3'!O10+'zákazka a cenová ponuka 4'!O10+'zákazka a cenová ponuka 5'!O10+'zákazka a cenová ponuka 6'!O10+'zákazka a cenová ponuka 7'!O10+'zákazka a cenová ponuka 8'!O10</f>
        <v>0</v>
      </c>
      <c r="P10" s="52" t="str">
        <f>IF( O10=0," ", IF(100-((L10/O10)*100)&gt;20,"viac ako 20%",0))</f>
        <v xml:space="preserve"> </v>
      </c>
    </row>
    <row r="11" spans="1:16" x14ac:dyDescent="0.25">
      <c r="A11" s="21"/>
      <c r="B11" s="22"/>
      <c r="C11" s="106"/>
      <c r="D11" s="107"/>
      <c r="E11" s="48">
        <f>'zákazka a cenová ponuka 1 '!E11+'zákazka a cenová ponuka 2'!E11+'zákazka a cenová ponuka 3'!E11+'zákazka a cenová ponuka 4'!E11+'zákazka a cenová ponuka 5'!E11+'zákazka a cenová ponuka 6'!E11+'zákazka a cenová ponuka 7'!E11+'zákazka a cenová ponuka 8'!E11</f>
        <v>21.23</v>
      </c>
      <c r="F11" s="48">
        <f>'zákazka a cenová ponuka 1 '!F11+'zákazka a cenová ponuka 2'!F11+'zákazka a cenová ponuka 3'!F11+'zákazka a cenová ponuka 4'!F11+'zákazka a cenová ponuka 5'!F11+'zákazka a cenová ponuka 6'!F11+'zákazka a cenová ponuka 7'!F11+'zákazka a cenová ponuka 8'!F11</f>
        <v>953.87</v>
      </c>
      <c r="G11" s="48">
        <f t="shared" ref="G11" si="0">SUM(E11:F11)</f>
        <v>975.1</v>
      </c>
      <c r="H11" s="23"/>
      <c r="I11" s="22"/>
      <c r="J11" s="22"/>
      <c r="K11" s="90"/>
      <c r="L11" s="56">
        <f>'zákazka a cenová ponuka 1 '!L11+'zákazka a cenová ponuka 2'!L11+'zákazka a cenová ponuka 3'!L11+'zákazka a cenová ponuka 4'!L11+'zákazka a cenová ponuka 5'!L11+'zákazka a cenová ponuka 6'!L11+'zákazka a cenová ponuka 7'!L11+'zákazka a cenová ponuka 8'!L11</f>
        <v>14119.62</v>
      </c>
      <c r="M11" s="55" t="s">
        <v>61</v>
      </c>
      <c r="N11" s="98"/>
      <c r="O11" s="56">
        <f>'zákazka a cenová ponuka 1 '!O11+'zákazka a cenová ponuka 2'!O11+'zákazka a cenová ponuka 3'!O11+'zákazka a cenová ponuka 4'!O11+'zákazka a cenová ponuka 5'!O11+'zákazka a cenová ponuka 6'!O11+'zákazka a cenová ponuka 7'!O11+'zákazka a cenová ponuka 8'!O11</f>
        <v>0</v>
      </c>
      <c r="P11" s="52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06"/>
      <c r="D12" s="113"/>
      <c r="E12" s="49">
        <f>SUM(E10:E11)</f>
        <v>25.33</v>
      </c>
      <c r="F12" s="49">
        <f t="shared" ref="F12:G12" si="2">SUM(F10:F11)</f>
        <v>1383.37</v>
      </c>
      <c r="G12" s="49">
        <f t="shared" si="2"/>
        <v>1408.7</v>
      </c>
      <c r="H12" s="26"/>
      <c r="I12" s="25"/>
      <c r="J12" s="25"/>
      <c r="K12" s="93"/>
      <c r="L12" s="56">
        <f>SUM(L10:L11)</f>
        <v>21808.06</v>
      </c>
      <c r="M12" s="55" t="s">
        <v>61</v>
      </c>
      <c r="N12" s="57"/>
      <c r="O12" s="58">
        <f>SUM(O10:O11)</f>
        <v>0</v>
      </c>
      <c r="P12" s="52" t="str">
        <f>IF( O12=0," ", IF(100-((L12/O12)*100)&gt;20,"viac ako 20%",0))</f>
        <v xml:space="preserve"> </v>
      </c>
    </row>
    <row r="13" spans="1:16" x14ac:dyDescent="0.25">
      <c r="A13" s="24"/>
      <c r="B13" s="22"/>
      <c r="C13" s="90"/>
      <c r="D13" s="91"/>
      <c r="E13" s="48"/>
      <c r="F13" s="48"/>
      <c r="G13" s="48"/>
      <c r="H13" s="23"/>
      <c r="I13" s="22"/>
      <c r="J13" s="22"/>
      <c r="K13" s="90"/>
      <c r="L13" s="56"/>
      <c r="M13" s="59"/>
      <c r="N13" s="60"/>
      <c r="O13" s="56"/>
      <c r="P13" s="52"/>
    </row>
    <row r="14" spans="1:16" x14ac:dyDescent="0.25">
      <c r="A14" s="24"/>
      <c r="B14" s="26"/>
      <c r="C14" s="164"/>
      <c r="D14" s="165"/>
      <c r="E14" s="25">
        <f>'zákazka a cenová ponuka 1 '!E14+'zákazka a cenová ponuka 2'!E14+'zákazka a cenová ponuka 3'!E14+'zákazka a cenová ponuka 4'!E14+'zákazka a cenová ponuka 5'!E14+'zákazka a cenová ponuka 6'!E14+'zákazka a cenová ponuka 7'!E14+'zákazka a cenová ponuka 8'!E14</f>
        <v>0</v>
      </c>
      <c r="F14" s="25">
        <f>'zákazka a cenová ponuka 1 '!F14+'zákazka a cenová ponuka 2'!F14+'zákazka a cenová ponuka 3'!F14+'zákazka a cenová ponuka 4'!F14+'zákazka a cenová ponuka 5'!F14+'zákazka a cenová ponuka 6'!F14+'zákazka a cenová ponuka 7'!F14+'zákazka a cenová ponuka 8'!F14</f>
        <v>179.25000000000003</v>
      </c>
      <c r="G14" s="25">
        <f>SUM(E14:F14)</f>
        <v>179.25000000000003</v>
      </c>
      <c r="H14" s="25"/>
      <c r="I14" s="25"/>
      <c r="J14" s="25"/>
      <c r="K14" s="93"/>
      <c r="L14" s="58">
        <f>'zákazka a cenová ponuka 1 '!L14+'zákazka a cenová ponuka 2'!L14+'zákazka a cenová ponuka 3'!L14+'zákazka a cenová ponuka 4'!L14+'zákazka a cenová ponuka 5'!L14+'zákazka a cenová ponuka 6'!L14+'zákazka a cenová ponuka 7'!L14+'zákazka a cenová ponuka 8'!L14</f>
        <v>3832.45</v>
      </c>
      <c r="M14" s="83" t="s">
        <v>61</v>
      </c>
      <c r="N14" s="97"/>
      <c r="O14" s="58">
        <f>'zákazka a cenová ponuka 1 '!O14+'zákazka a cenová ponuka 2'!O14+'zákazka a cenová ponuka 3'!O14+'zákazka a cenová ponuka 4'!O14+'zákazka a cenová ponuka 5'!O14+'zákazka a cenová ponuka 6'!O14+'zákazka a cenová ponuka 7'!O14+'zákazka a cenová ponuka 8'!O14</f>
        <v>0</v>
      </c>
      <c r="P14" s="52"/>
    </row>
    <row r="15" spans="1:16" x14ac:dyDescent="0.25">
      <c r="A15" s="24"/>
      <c r="B15" s="22"/>
      <c r="C15" s="106"/>
      <c r="D15" s="107"/>
      <c r="E15" s="48">
        <f>'zákazka a cenová ponuka 1 '!E15+'zákazka a cenová ponuka 2'!E15+'zákazka a cenová ponuka 3'!E15+'zákazka a cenová ponuka 4'!E15+'zákazka a cenová ponuka 5'!E15+'zákazka a cenová ponuka 6'!E15+'zákazka a cenová ponuka 7'!E15+'zákazka a cenová ponuka 8'!E15</f>
        <v>0</v>
      </c>
      <c r="F15" s="48">
        <f>'zákazka a cenová ponuka 1 '!F15+'zákazka a cenová ponuka 2'!F15+'zákazka a cenová ponuka 3'!F15+'zákazka a cenová ponuka 4'!F15+'zákazka a cenová ponuka 5'!F15+'zákazka a cenová ponuka 6'!F15+'zákazka a cenová ponuka 7'!F15+'zákazka a cenová ponuka 8'!F15</f>
        <v>279.85000000000002</v>
      </c>
      <c r="G15" s="48">
        <f t="shared" ref="G15" si="3">SUM(E15:F15)</f>
        <v>279.85000000000002</v>
      </c>
      <c r="H15" s="23"/>
      <c r="I15" s="22"/>
      <c r="J15" s="22"/>
      <c r="K15" s="90"/>
      <c r="L15" s="56">
        <f>'zákazka a cenová ponuka 1 '!L15+'zákazka a cenová ponuka 2'!L15+'zákazka a cenová ponuka 3'!L15+'zákazka a cenová ponuka 4'!L15+'zákazka a cenová ponuka 5'!L15+'zákazka a cenová ponuka 6'!L15+'zákazka a cenová ponuka 7'!L15+'zákazka a cenová ponuka 8'!L15</f>
        <v>4637.4500000000007</v>
      </c>
      <c r="M15" s="55" t="s">
        <v>61</v>
      </c>
      <c r="N15" s="98"/>
      <c r="O15" s="56">
        <f>'zákazka a cenová ponuka 1 '!O15+'zákazka a cenová ponuka 2'!O15+'zákazka a cenová ponuka 3'!O15+'zákazka a cenová ponuka 4'!O15+'zákazka a cenová ponuka 5'!O15+'zákazka a cenová ponuka 6'!O15+'zákazka a cenová ponuka 7'!O15+'zákazka a cenová ponuka 8'!O15</f>
        <v>0</v>
      </c>
      <c r="P15" s="52"/>
    </row>
    <row r="16" spans="1:16" x14ac:dyDescent="0.25">
      <c r="A16" s="24"/>
      <c r="B16" s="25" t="s">
        <v>72</v>
      </c>
      <c r="C16" s="106"/>
      <c r="D16" s="113"/>
      <c r="E16" s="49">
        <f>SUM(E14:E15)</f>
        <v>0</v>
      </c>
      <c r="F16" s="49">
        <f t="shared" ref="F16:G16" si="4">SUM(F14:F15)</f>
        <v>459.1</v>
      </c>
      <c r="G16" s="49">
        <f t="shared" si="4"/>
        <v>459.1</v>
      </c>
      <c r="H16" s="26"/>
      <c r="I16" s="25"/>
      <c r="J16" s="25"/>
      <c r="K16" s="93"/>
      <c r="L16" s="56">
        <f>SUM(L14:L15)</f>
        <v>8469.9000000000015</v>
      </c>
      <c r="M16" s="55" t="s">
        <v>61</v>
      </c>
      <c r="N16" s="57"/>
      <c r="O16" s="58">
        <f>SUM(O14:O15)</f>
        <v>0</v>
      </c>
      <c r="P16" s="52"/>
    </row>
    <row r="17" spans="1:16" x14ac:dyDescent="0.25">
      <c r="A17" s="21"/>
      <c r="B17" s="22"/>
      <c r="C17" s="106"/>
      <c r="D17" s="107"/>
      <c r="E17" s="48"/>
      <c r="F17" s="48"/>
      <c r="G17" s="48"/>
      <c r="H17" s="23"/>
      <c r="I17" s="22"/>
      <c r="J17" s="22"/>
      <c r="K17" s="90"/>
      <c r="L17" s="56"/>
      <c r="M17" s="59"/>
      <c r="N17" s="60"/>
      <c r="O17" s="56"/>
      <c r="P17" s="52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64"/>
      <c r="D18" s="165"/>
      <c r="E18" s="25">
        <f>'zákazka a cenová ponuka 1 '!E18+'zákazka a cenová ponuka 2'!E18+'zákazka a cenová ponuka 3'!E18+'zákazka a cenová ponuka 4'!E18+'zákazka a cenová ponuka 5'!E18+'zákazka a cenová ponuka 6'!E18+'zákazka a cenová ponuka 7'!E18+'zákazka a cenová ponuka 8'!E18</f>
        <v>0</v>
      </c>
      <c r="F18" s="25">
        <f>'zákazka a cenová ponuka 1 '!F18+'zákazka a cenová ponuka 2'!F18+'zákazka a cenová ponuka 3'!F18+'zákazka a cenová ponuka 4'!F18+'zákazka a cenová ponuka 5'!F18+'zákazka a cenová ponuka 6'!F18+'zákazka a cenová ponuka 7'!F18+'zákazka a cenová ponuka 8'!F18</f>
        <v>157.63</v>
      </c>
      <c r="G18" s="25">
        <f>SUM(E18:F18)</f>
        <v>157.63</v>
      </c>
      <c r="H18" s="23"/>
      <c r="I18" s="22"/>
      <c r="J18" s="22"/>
      <c r="K18" s="90"/>
      <c r="L18" s="56">
        <f>'zákazka a cenová ponuka 1 '!L18+'zákazka a cenová ponuka 2'!L18+'zákazka a cenová ponuka 3'!L18+'zákazka a cenová ponuka 4'!L18+'zákazka a cenová ponuka 5'!L18+'zákazka a cenová ponuka 6'!L18+'zákazka a cenová ponuka 7'!L18+'zákazka a cenová ponuka 8'!L18</f>
        <v>3137.5299999999997</v>
      </c>
      <c r="M18" s="59" t="s">
        <v>61</v>
      </c>
      <c r="N18" s="98"/>
      <c r="O18" s="56">
        <f>'zákazka a cenová ponuka 1 '!O18+'zákazka a cenová ponuka 2'!O18+'zákazka a cenová ponuka 3'!O18+'zákazka a cenová ponuka 4'!O18+'zákazka a cenová ponuka 5'!O18+'zákazka a cenová ponuka 6'!O18+'zákazka a cenová ponuka 7'!O18+'zákazka a cenová ponuka 8'!O18</f>
        <v>0</v>
      </c>
      <c r="P18" s="52"/>
    </row>
    <row r="19" spans="1:16" x14ac:dyDescent="0.25">
      <c r="A19" s="21"/>
      <c r="B19" s="22"/>
      <c r="C19" s="106"/>
      <c r="D19" s="107"/>
      <c r="E19" s="48">
        <f>'zákazka a cenová ponuka 1 '!E19+'zákazka a cenová ponuka 2'!E19+'zákazka a cenová ponuka 3'!E19+'zákazka a cenová ponuka 4'!E19+'zákazka a cenová ponuka 5'!E19+'zákazka a cenová ponuka 6'!E19+'zákazka a cenová ponuka 7'!E19+'zákazka a cenová ponuka 8'!E19</f>
        <v>0</v>
      </c>
      <c r="F19" s="48">
        <f>'zákazka a cenová ponuka 1 '!F19+'zákazka a cenová ponuka 2'!F19+'zákazka a cenová ponuka 3'!F19+'zákazka a cenová ponuka 4'!F19+'zákazka a cenová ponuka 5'!F19+'zákazka a cenová ponuka 6'!F19+'zákazka a cenová ponuka 7'!F19+'zákazka a cenová ponuka 8'!F19</f>
        <v>367.84000000000003</v>
      </c>
      <c r="G19" s="48">
        <f t="shared" ref="G19" si="6">SUM(E19:F19)</f>
        <v>367.84000000000003</v>
      </c>
      <c r="H19" s="23"/>
      <c r="I19" s="22"/>
      <c r="J19" s="22"/>
      <c r="K19" s="90"/>
      <c r="L19" s="56">
        <f>'zákazka a cenová ponuka 1 '!L19+'zákazka a cenová ponuka 2'!L19+'zákazka a cenová ponuka 3'!L19+'zákazka a cenová ponuka 4'!L19+'zákazka a cenová ponuka 5'!L19+'zákazka a cenová ponuka 6'!L19+'zákazka a cenová ponuka 7'!L19+'zákazka a cenová ponuka 8'!L19</f>
        <v>6443.17</v>
      </c>
      <c r="M19" s="59" t="s">
        <v>61</v>
      </c>
      <c r="N19" s="98"/>
      <c r="O19" s="56">
        <f>'zákazka a cenová ponuka 1 '!O19+'zákazka a cenová ponuka 2'!O19+'zákazka a cenová ponuka 3'!O19+'zákazka a cenová ponuka 4'!O19+'zákazka a cenová ponuka 5'!O19+'zákazka a cenová ponuka 6'!O19+'zákazka a cenová ponuka 7'!O19+'zákazka a cenová ponuka 8'!O19</f>
        <v>0</v>
      </c>
      <c r="P19" s="52" t="str">
        <f t="shared" si="5"/>
        <v xml:space="preserve"> </v>
      </c>
    </row>
    <row r="20" spans="1:16" ht="15.75" thickBot="1" x14ac:dyDescent="0.3">
      <c r="A20" s="66"/>
      <c r="B20" s="67" t="s">
        <v>72</v>
      </c>
      <c r="C20" s="169"/>
      <c r="D20" s="170"/>
      <c r="E20" s="68">
        <f>SUM(E18:E19)</f>
        <v>0</v>
      </c>
      <c r="F20" s="68">
        <f t="shared" ref="F20:G20" si="7">SUM(F18:F19)</f>
        <v>525.47</v>
      </c>
      <c r="G20" s="68">
        <f t="shared" si="7"/>
        <v>525.47</v>
      </c>
      <c r="H20" s="69"/>
      <c r="I20" s="67"/>
      <c r="J20" s="67"/>
      <c r="K20" s="102"/>
      <c r="L20" s="61">
        <f>SUM(L18:L19)</f>
        <v>9580.7000000000007</v>
      </c>
      <c r="M20" s="62"/>
      <c r="N20" s="63"/>
      <c r="O20" s="61">
        <f>SUM(O18:O19)</f>
        <v>0</v>
      </c>
      <c r="P20" s="52" t="str">
        <f t="shared" si="5"/>
        <v xml:space="preserve"> </v>
      </c>
    </row>
    <row r="21" spans="1:16" ht="15.75" thickBot="1" x14ac:dyDescent="0.3">
      <c r="A21" s="70"/>
      <c r="B21" s="71"/>
      <c r="C21" s="103"/>
      <c r="D21" s="104"/>
      <c r="E21" s="72">
        <f>E12+E16+E20</f>
        <v>25.33</v>
      </c>
      <c r="F21" s="73">
        <f t="shared" ref="F21:G21" si="8">F12+F16+F20</f>
        <v>2367.9399999999996</v>
      </c>
      <c r="G21" s="73">
        <f t="shared" si="8"/>
        <v>2393.2700000000004</v>
      </c>
      <c r="H21" s="65"/>
      <c r="I21" s="71"/>
      <c r="J21" s="71"/>
      <c r="K21" s="105"/>
      <c r="L21" s="36"/>
      <c r="M21" s="37"/>
      <c r="N21" s="37"/>
      <c r="O21" s="40"/>
      <c r="P21" s="52"/>
    </row>
    <row r="22" spans="1:16" ht="15.75" thickBot="1" x14ac:dyDescent="0.3">
      <c r="A22" s="47"/>
      <c r="B22" s="38"/>
      <c r="C22" s="38"/>
      <c r="D22" s="38"/>
      <c r="E22" s="38"/>
      <c r="F22" s="38"/>
      <c r="G22" s="38"/>
      <c r="H22" s="38"/>
      <c r="I22" s="38"/>
      <c r="J22" s="108" t="s">
        <v>13</v>
      </c>
      <c r="K22" s="108"/>
      <c r="L22" s="36">
        <f>L12+L16+L20</f>
        <v>39858.660000000003</v>
      </c>
      <c r="M22" s="39"/>
      <c r="N22" s="41" t="s">
        <v>14</v>
      </c>
      <c r="O22" s="36">
        <f>O12+O16+O20</f>
        <v>0</v>
      </c>
      <c r="P22" s="52" t="str">
        <f>IF(O22&gt;L22,"prekročená cena","nižšia ako stanovená")</f>
        <v>nižšia ako stanovená</v>
      </c>
    </row>
    <row r="23" spans="1:16" ht="15.75" thickBot="1" x14ac:dyDescent="0.3">
      <c r="A23" s="109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36">
        <f>O22*0.2</f>
        <v>0</v>
      </c>
    </row>
    <row r="24" spans="1:16" ht="15.75" thickBot="1" x14ac:dyDescent="0.3">
      <c r="A24" s="109" t="s">
        <v>16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36">
        <f>O22+O23</f>
        <v>0</v>
      </c>
    </row>
    <row r="25" spans="1:16" x14ac:dyDescent="0.25">
      <c r="A25" s="120" t="s">
        <v>17</v>
      </c>
      <c r="B25" s="120"/>
      <c r="C25" s="12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12" t="s">
        <v>65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6" ht="25.5" customHeight="1" x14ac:dyDescent="0.25">
      <c r="A27" s="86" t="s">
        <v>57</v>
      </c>
      <c r="B27" s="86"/>
      <c r="C27" s="86"/>
      <c r="D27" s="86"/>
      <c r="E27" s="86"/>
      <c r="F27" s="86"/>
      <c r="G27" s="87" t="s">
        <v>55</v>
      </c>
      <c r="H27" s="86"/>
      <c r="I27" s="86"/>
      <c r="J27" s="43"/>
      <c r="K27" s="43"/>
      <c r="L27" s="43"/>
      <c r="M27" s="43"/>
      <c r="N27" s="43"/>
      <c r="O27" s="43"/>
    </row>
    <row r="28" spans="1:16" ht="15" customHeight="1" x14ac:dyDescent="0.25">
      <c r="A28" s="122" t="s">
        <v>67</v>
      </c>
      <c r="B28" s="123"/>
      <c r="C28" s="123"/>
      <c r="D28" s="123"/>
      <c r="E28" s="124"/>
      <c r="F28" s="121" t="s">
        <v>56</v>
      </c>
      <c r="G28" s="44" t="s">
        <v>18</v>
      </c>
      <c r="H28" s="166">
        <f>'zákazka a cenová ponuka 1 '!H28:O28</f>
        <v>0</v>
      </c>
      <c r="I28" s="167"/>
      <c r="J28" s="167"/>
      <c r="K28" s="167"/>
      <c r="L28" s="167"/>
      <c r="M28" s="167"/>
      <c r="N28" s="167"/>
      <c r="O28" s="168"/>
    </row>
    <row r="29" spans="1:16" x14ac:dyDescent="0.25">
      <c r="A29" s="125"/>
      <c r="B29" s="126"/>
      <c r="C29" s="126"/>
      <c r="D29" s="126"/>
      <c r="E29" s="127"/>
      <c r="F29" s="121"/>
      <c r="G29" s="44" t="s">
        <v>19</v>
      </c>
      <c r="H29" s="166">
        <f>'zákazka a cenová ponuka 1 '!H29:O29</f>
        <v>0</v>
      </c>
      <c r="I29" s="167"/>
      <c r="J29" s="167"/>
      <c r="K29" s="167"/>
      <c r="L29" s="167"/>
      <c r="M29" s="167"/>
      <c r="N29" s="167"/>
      <c r="O29" s="168"/>
    </row>
    <row r="30" spans="1:16" ht="18" customHeight="1" x14ac:dyDescent="0.25">
      <c r="A30" s="125"/>
      <c r="B30" s="126"/>
      <c r="C30" s="126"/>
      <c r="D30" s="126"/>
      <c r="E30" s="127"/>
      <c r="F30" s="121"/>
      <c r="G30" s="44" t="s">
        <v>20</v>
      </c>
      <c r="H30" s="166">
        <f>'zákazka a cenová ponuka 1 '!H30:O30</f>
        <v>0</v>
      </c>
      <c r="I30" s="167"/>
      <c r="J30" s="167"/>
      <c r="K30" s="167"/>
      <c r="L30" s="167"/>
      <c r="M30" s="167"/>
      <c r="N30" s="167"/>
      <c r="O30" s="168"/>
    </row>
    <row r="31" spans="1:16" x14ac:dyDescent="0.25">
      <c r="A31" s="125"/>
      <c r="B31" s="126"/>
      <c r="C31" s="126"/>
      <c r="D31" s="126"/>
      <c r="E31" s="127"/>
      <c r="F31" s="121"/>
      <c r="G31" s="44" t="s">
        <v>21</v>
      </c>
      <c r="H31" s="166">
        <f>'zákazka a cenová ponuka 1 '!H31:O31</f>
        <v>0</v>
      </c>
      <c r="I31" s="167"/>
      <c r="J31" s="167"/>
      <c r="K31" s="167"/>
      <c r="L31" s="167"/>
      <c r="M31" s="167"/>
      <c r="N31" s="167"/>
      <c r="O31" s="168"/>
    </row>
    <row r="32" spans="1:16" x14ac:dyDescent="0.25">
      <c r="A32" s="125"/>
      <c r="B32" s="126"/>
      <c r="C32" s="126"/>
      <c r="D32" s="126"/>
      <c r="E32" s="127"/>
      <c r="F32" s="121"/>
      <c r="G32" s="44" t="s">
        <v>22</v>
      </c>
      <c r="H32" s="166">
        <f>'zákazka a cenová ponuka 1 '!H32:O32</f>
        <v>0</v>
      </c>
      <c r="I32" s="167"/>
      <c r="J32" s="167"/>
      <c r="K32" s="167"/>
      <c r="L32" s="167"/>
      <c r="M32" s="167"/>
      <c r="N32" s="167"/>
      <c r="O32" s="168"/>
    </row>
    <row r="33" spans="1:15" x14ac:dyDescent="0.25">
      <c r="A33" s="125"/>
      <c r="B33" s="126"/>
      <c r="C33" s="126"/>
      <c r="D33" s="126"/>
      <c r="E33" s="12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25"/>
      <c r="B34" s="126"/>
      <c r="C34" s="126"/>
      <c r="D34" s="126"/>
      <c r="E34" s="12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28"/>
      <c r="B35" s="129"/>
      <c r="C35" s="129"/>
      <c r="D35" s="129"/>
      <c r="E35" s="130"/>
      <c r="F35" s="43"/>
      <c r="G35" s="16"/>
      <c r="H35" s="16"/>
      <c r="I35" s="16"/>
      <c r="J35" s="16" t="s">
        <v>23</v>
      </c>
      <c r="K35" s="16"/>
      <c r="L35" s="117"/>
      <c r="M35" s="118"/>
      <c r="N35" s="11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zO0pr/mH4G+hVvanZKshkYK3ZO1onVZz0BkWq9rYPJJT3bFH1ROt1U9JJSyewIqGZbd2F2a64A8NDaHOs2S6jQ==" saltValue="kIxeBVaY1SEEDRoukGxdYQ==" spinCount="100000" sheet="1" objects="1" scenarios="1"/>
  <mergeCells count="44">
    <mergeCell ref="H28:O28"/>
    <mergeCell ref="C19:D19"/>
    <mergeCell ref="C20:D20"/>
    <mergeCell ref="J22:K22"/>
    <mergeCell ref="A23:N23"/>
    <mergeCell ref="C18:D18"/>
    <mergeCell ref="C12:D12"/>
    <mergeCell ref="C14:D14"/>
    <mergeCell ref="C15:D15"/>
    <mergeCell ref="C16:D1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A1:L1"/>
    <mergeCell ref="C3:K3"/>
    <mergeCell ref="B4:F4"/>
    <mergeCell ref="B5:F5"/>
    <mergeCell ref="A6:B6"/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8</vt:i4>
      </vt:variant>
    </vt:vector>
  </HeadingPairs>
  <TitlesOfParts>
    <vt:vector size="18" baseType="lpstr">
      <vt:lpstr>zákazka a cenová ponuka 1 </vt:lpstr>
      <vt:lpstr>zákazka a cenová ponuka 2</vt:lpstr>
      <vt:lpstr>zákazka a cenová ponuka 3</vt:lpstr>
      <vt:lpstr>zákazka a cenová ponuka 4</vt:lpstr>
      <vt:lpstr>zákazka a cenová ponuka 5</vt:lpstr>
      <vt:lpstr>zákazka a cenová ponuka 6</vt:lpstr>
      <vt:lpstr>zákazka a cenová ponuka 7</vt:lpstr>
      <vt:lpstr>zákazka a cenová ponuka 8</vt:lpstr>
      <vt:lpstr>Sumár</vt:lpstr>
      <vt:lpstr>Vysvetlívky</vt:lpstr>
      <vt:lpstr>'zákazka a cenová ponuka 1 '!Oblasť_tlače</vt:lpstr>
      <vt:lpstr>'zákazka a cenová ponuka 2'!Oblasť_tlače</vt:lpstr>
      <vt:lpstr>'zákazka a cenová ponuka 3'!Oblasť_tlače</vt:lpstr>
      <vt:lpstr>'zákazka a cenová ponuka 4'!Oblasť_tlače</vt:lpstr>
      <vt:lpstr>'zákazka a cenová ponuka 5'!Oblasť_tlače</vt:lpstr>
      <vt:lpstr>'zákazka a cenová ponuka 6'!Oblasť_tlače</vt:lpstr>
      <vt:lpstr>'zákazka a cenová ponuka 7'!Oblasť_tlače</vt:lpstr>
      <vt:lpstr>'zákazka a cenová ponuka 8'!Oblasť_tlače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2021-03-15T14:34:19Z</cp:lastPrinted>
  <dcterms:created xsi:type="dcterms:W3CDTF">2012-08-13T12:29:09Z</dcterms:created>
  <dcterms:modified xsi:type="dcterms:W3CDTF">2021-08-27T06:15:08Z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