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40 LS 04 VC 37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ponuka'!$A$1:$P$42</definedName>
  </definedNames>
  <calcPr calcId="152511"/>
</workbook>
</file>

<file path=xl/calcChain.xml><?xml version="1.0" encoding="utf-8"?>
<calcChain xmlns="http://schemas.openxmlformats.org/spreadsheetml/2006/main">
  <c r="P18" i="1" l="1"/>
  <c r="H18" i="1"/>
  <c r="P17" i="1"/>
  <c r="P16" i="1"/>
  <c r="P15" i="1"/>
  <c r="H16" i="1"/>
  <c r="H15" i="1"/>
  <c r="H22" i="1" l="1"/>
  <c r="P22" i="1" s="1"/>
  <c r="H21" i="1"/>
  <c r="H20" i="1"/>
  <c r="H19" i="1"/>
  <c r="H14" i="1"/>
  <c r="P13" i="1" l="1"/>
  <c r="Q25" i="1" l="1"/>
  <c r="Q23" i="1"/>
  <c r="Q22" i="1"/>
  <c r="P21" i="1"/>
  <c r="Q21" i="1" s="1"/>
  <c r="P19" i="1"/>
  <c r="Q19" i="1" s="1"/>
  <c r="P14" i="1"/>
  <c r="Q14" i="1" s="1"/>
  <c r="P12" i="1"/>
  <c r="M27" i="1" l="1"/>
  <c r="H26" i="1" l="1"/>
  <c r="Q12" i="1" l="1"/>
  <c r="P27" i="1" l="1"/>
  <c r="P29" i="1" s="1"/>
  <c r="Q27" i="1" l="1"/>
  <c r="P28" i="1"/>
</calcChain>
</file>

<file path=xl/sharedStrings.xml><?xml version="1.0" encoding="utf-8"?>
<sst xmlns="http://schemas.openxmlformats.org/spreadsheetml/2006/main" count="137" uniqueCount="109">
  <si>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</si>
  <si>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</si>
  <si>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</si>
  <si>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</si>
  <si>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</si>
  <si>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</si>
  <si>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</si>
  <si>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</si>
  <si>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</si>
  <si>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</si>
  <si>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</si>
  <si>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</si>
  <si>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</si>
  <si>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</si>
  <si>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</si>
  <si>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</si>
  <si>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</si>
  <si>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</si>
  <si>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</si>
  <si>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</si>
  <si>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</si>
  <si>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</si>
  <si>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</si>
  <si>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</si>
  <si>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</si>
  <si>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</si>
  <si>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</si>
  <si>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</si>
  <si>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</si>
  <si>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</si>
  <si>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</si>
  <si>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</si>
  <si>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</si>
  <si>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</si>
  <si>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</si>
  <si>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</si>
  <si>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</si>
  <si>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</si>
  <si>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</si>
  <si>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</si>
  <si>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</si>
  <si>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</si>
  <si>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</si>
  <si>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</si>
  <si>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</si>
  <si>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</si>
  <si>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</si>
  <si>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</si>
  <si>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</si>
  <si>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</si>
  <si>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</si>
  <si>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</si>
  <si>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</si>
  <si>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</si>
  <si>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</si>
  <si>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</si>
  <si>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</si>
  <si>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</si>
  <si>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</si>
  <si>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</si>
  <si>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</si>
  <si>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</si>
  <si>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</si>
  <si>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</si>
  <si>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</si>
  <si>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</si>
  <si>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</si>
  <si>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</si>
  <si>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</si>
  <si>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</si>
  <si>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</si>
  <si>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</si>
  <si>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ŤVÚ+50r.</t>
  </si>
  <si>
    <t>Technológia:      1,2,3,4a,6,7</t>
  </si>
  <si>
    <t>446 10-3</t>
  </si>
  <si>
    <t>461 10-1</t>
  </si>
  <si>
    <t>ŤNV roztr.</t>
  </si>
  <si>
    <t>LO Žarnovka</t>
  </si>
  <si>
    <t>Technológia:      1,2,4a,6,7</t>
  </si>
  <si>
    <t>1,61/0,80</t>
  </si>
  <si>
    <t>1620 10-1</t>
  </si>
  <si>
    <t>ŤOÚ</t>
  </si>
  <si>
    <t>1625 11-1</t>
  </si>
  <si>
    <t>80/350</t>
  </si>
  <si>
    <t>1674D00-5</t>
  </si>
  <si>
    <t>180/100</t>
  </si>
  <si>
    <t>1675A00-5</t>
  </si>
  <si>
    <t>80/100</t>
  </si>
  <si>
    <t>LO Teplô</t>
  </si>
  <si>
    <t>LO Barborina</t>
  </si>
  <si>
    <t>1509D00-1</t>
  </si>
  <si>
    <t>Technológia:      1,2,4d,4a,6,7</t>
  </si>
  <si>
    <t>45/750</t>
  </si>
  <si>
    <t>1522C00-5</t>
  </si>
  <si>
    <t>25/320</t>
  </si>
  <si>
    <t>1522B00-5</t>
  </si>
  <si>
    <t>39/155</t>
  </si>
  <si>
    <t>1525 00-1</t>
  </si>
  <si>
    <t>1,32/0,66</t>
  </si>
  <si>
    <t>70/420</t>
  </si>
  <si>
    <t>Technológia:      1,2,4e,4a,6,7</t>
  </si>
  <si>
    <t>LO Mošnica</t>
  </si>
  <si>
    <t>451B00-5</t>
  </si>
  <si>
    <t>ŤNV sustr.</t>
  </si>
  <si>
    <t>25/800</t>
  </si>
  <si>
    <t>0,51/0,25</t>
  </si>
  <si>
    <t>Technológia:      1,2,3,4d,4a,6,7</t>
  </si>
  <si>
    <t>Zmluva č.DNS/37/21/12/04</t>
  </si>
  <si>
    <t xml:space="preserve">Lesnícke služby v ťažbovom procese na OZ Liptovský Hrádol, VC 37 Liptovská Osada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</si>
</sst>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15" fillId="0" borderId="21" xfId="0" applyFont="1" applyBorder="1"/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Normal="100" zoomScaleSheetLayoutView="100" workbookViewId="0">
      <selection activeCell="R24" sqref="R2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7" t="s">
        <v>64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8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87" t="s">
        <v>108</v>
      </c>
      <c r="D3" s="88"/>
      <c r="E3" s="88"/>
      <c r="F3" s="88"/>
      <c r="G3" s="88"/>
      <c r="H3" s="88"/>
      <c r="I3" s="88"/>
      <c r="J3" s="88"/>
      <c r="K3" s="88"/>
      <c r="L3" s="88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8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00"/>
      <c r="G5" s="100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01" t="s">
        <v>71</v>
      </c>
      <c r="C6" s="101"/>
      <c r="D6" s="101"/>
      <c r="E6" s="101"/>
      <c r="F6" s="101"/>
      <c r="G6" s="101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02"/>
      <c r="C7" s="102"/>
      <c r="D7" s="102"/>
      <c r="E7" s="102"/>
      <c r="F7" s="102"/>
      <c r="G7" s="102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8" t="s">
        <v>107</v>
      </c>
      <c r="B8" s="99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9" t="s">
        <v>8</v>
      </c>
      <c r="B9" s="81" t="s">
        <v>2</v>
      </c>
      <c r="C9" s="95" t="s">
        <v>53</v>
      </c>
      <c r="D9" s="96"/>
      <c r="E9" s="84" t="s">
        <v>70</v>
      </c>
      <c r="F9" s="114" t="s">
        <v>3</v>
      </c>
      <c r="G9" s="115"/>
      <c r="H9" s="116"/>
      <c r="I9" s="89" t="s">
        <v>4</v>
      </c>
      <c r="J9" s="84" t="s">
        <v>5</v>
      </c>
      <c r="K9" s="89" t="s">
        <v>6</v>
      </c>
      <c r="L9" s="92" t="s">
        <v>7</v>
      </c>
      <c r="M9" s="84" t="s">
        <v>54</v>
      </c>
      <c r="N9" s="112" t="s">
        <v>60</v>
      </c>
      <c r="O9" s="103" t="s">
        <v>58</v>
      </c>
      <c r="P9" s="105" t="s">
        <v>59</v>
      </c>
    </row>
    <row r="10" spans="1:18" ht="21.75" customHeight="1" x14ac:dyDescent="0.25">
      <c r="A10" s="25"/>
      <c r="B10" s="82"/>
      <c r="C10" s="107" t="s">
        <v>67</v>
      </c>
      <c r="D10" s="108"/>
      <c r="E10" s="85"/>
      <c r="F10" s="111" t="s">
        <v>9</v>
      </c>
      <c r="G10" s="85" t="s">
        <v>10</v>
      </c>
      <c r="H10" s="84" t="s">
        <v>11</v>
      </c>
      <c r="I10" s="90"/>
      <c r="J10" s="85"/>
      <c r="K10" s="90"/>
      <c r="L10" s="93"/>
      <c r="M10" s="85"/>
      <c r="N10" s="113"/>
      <c r="O10" s="104"/>
      <c r="P10" s="106"/>
    </row>
    <row r="11" spans="1:18" ht="50.25" customHeight="1" thickBot="1" x14ac:dyDescent="0.3">
      <c r="A11" s="65"/>
      <c r="B11" s="83"/>
      <c r="C11" s="109"/>
      <c r="D11" s="110"/>
      <c r="E11" s="86"/>
      <c r="F11" s="109"/>
      <c r="G11" s="86"/>
      <c r="H11" s="86"/>
      <c r="I11" s="91"/>
      <c r="J11" s="86"/>
      <c r="K11" s="91"/>
      <c r="L11" s="94"/>
      <c r="M11" s="86"/>
      <c r="N11" s="110"/>
      <c r="O11" s="104"/>
      <c r="P11" s="106"/>
    </row>
    <row r="12" spans="1:18" hidden="1" x14ac:dyDescent="0.25">
      <c r="N12" s="64" t="s">
        <v>61</v>
      </c>
      <c r="O12" s="60"/>
      <c r="P12" s="51">
        <f>SUM(O12*H12)</f>
        <v>0</v>
      </c>
      <c r="Q12" s="12" t="str">
        <f>IF( P12=0," ", IF(100-((#REF!/P12)*100)&gt;20,"viac ako 20%",0))</f>
        <v xml:space="preserve"> </v>
      </c>
      <c r="R12" s="66">
        <v>44286</v>
      </c>
    </row>
    <row r="13" spans="1:18" x14ac:dyDescent="0.25">
      <c r="A13" s="70" t="s">
        <v>88</v>
      </c>
      <c r="B13" s="55" t="s">
        <v>74</v>
      </c>
      <c r="C13" s="78" t="s">
        <v>73</v>
      </c>
      <c r="D13" s="79"/>
      <c r="E13" s="69">
        <v>44500</v>
      </c>
      <c r="F13" s="57"/>
      <c r="G13" s="75">
        <v>70</v>
      </c>
      <c r="H13" s="57">
        <v>70</v>
      </c>
      <c r="I13" s="55" t="s">
        <v>76</v>
      </c>
      <c r="J13" s="55">
        <v>45</v>
      </c>
      <c r="K13" s="55" t="s">
        <v>79</v>
      </c>
      <c r="L13" s="61">
        <v>470</v>
      </c>
      <c r="M13" s="61">
        <v>867</v>
      </c>
      <c r="N13" s="63" t="s">
        <v>61</v>
      </c>
      <c r="O13" s="47"/>
      <c r="P13" s="52">
        <f t="shared" ref="P13" si="0">SUM(O13*H13)</f>
        <v>0</v>
      </c>
      <c r="Q13" s="12"/>
      <c r="R13" s="66"/>
    </row>
    <row r="14" spans="1:18" x14ac:dyDescent="0.25">
      <c r="A14" s="70"/>
      <c r="B14" s="55" t="s">
        <v>75</v>
      </c>
      <c r="C14" s="141" t="s">
        <v>78</v>
      </c>
      <c r="D14" s="142"/>
      <c r="E14" s="69">
        <v>44500</v>
      </c>
      <c r="F14" s="57">
        <v>90</v>
      </c>
      <c r="G14" s="75">
        <v>10</v>
      </c>
      <c r="H14" s="57">
        <f>SUM(F14:G14)</f>
        <v>100</v>
      </c>
      <c r="I14" s="55" t="s">
        <v>76</v>
      </c>
      <c r="J14" s="55">
        <v>30</v>
      </c>
      <c r="K14" s="55">
        <v>0.71</v>
      </c>
      <c r="L14" s="61">
        <v>197</v>
      </c>
      <c r="M14" s="61">
        <v>1208</v>
      </c>
      <c r="N14" s="62" t="s">
        <v>61</v>
      </c>
      <c r="O14" s="47"/>
      <c r="P14" s="52">
        <f t="shared" ref="P14:P22" si="1">SUM(O14*H14)</f>
        <v>0</v>
      </c>
      <c r="Q14" s="12" t="str">
        <f t="shared" ref="Q14:Q23" si="2">IF( P14=0," ", IF(100-((M14/P14)*100)&gt;20,"viac ako 20%",0))</f>
        <v xml:space="preserve"> </v>
      </c>
      <c r="R14" s="66"/>
    </row>
    <row r="15" spans="1:18" x14ac:dyDescent="0.25">
      <c r="A15" s="70" t="s">
        <v>89</v>
      </c>
      <c r="B15" s="55" t="s">
        <v>90</v>
      </c>
      <c r="C15" s="141" t="s">
        <v>91</v>
      </c>
      <c r="D15" s="142"/>
      <c r="E15" s="69">
        <v>44561</v>
      </c>
      <c r="F15" s="57">
        <v>177.84</v>
      </c>
      <c r="G15" s="75">
        <v>12.42</v>
      </c>
      <c r="H15" s="57">
        <f>SUM(F15:G15)</f>
        <v>190.26</v>
      </c>
      <c r="I15" s="55" t="s">
        <v>72</v>
      </c>
      <c r="J15" s="55">
        <v>45</v>
      </c>
      <c r="K15" s="55">
        <v>0.51</v>
      </c>
      <c r="L15" s="61" t="s">
        <v>92</v>
      </c>
      <c r="M15" s="61">
        <v>3494</v>
      </c>
      <c r="N15" s="62" t="s">
        <v>61</v>
      </c>
      <c r="O15" s="47"/>
      <c r="P15" s="52">
        <f t="shared" si="1"/>
        <v>0</v>
      </c>
      <c r="Q15" s="12"/>
      <c r="R15" s="66"/>
    </row>
    <row r="16" spans="1:18" x14ac:dyDescent="0.25">
      <c r="A16" s="70"/>
      <c r="B16" s="55" t="s">
        <v>93</v>
      </c>
      <c r="C16" s="141" t="s">
        <v>91</v>
      </c>
      <c r="D16" s="142"/>
      <c r="E16" s="69">
        <v>44530</v>
      </c>
      <c r="F16" s="57"/>
      <c r="G16" s="75">
        <v>40.28</v>
      </c>
      <c r="H16" s="57">
        <f>SUM(F16:G16)</f>
        <v>40.28</v>
      </c>
      <c r="I16" s="55" t="s">
        <v>72</v>
      </c>
      <c r="J16" s="55">
        <v>35</v>
      </c>
      <c r="K16" s="55">
        <v>0.24</v>
      </c>
      <c r="L16" s="61" t="s">
        <v>94</v>
      </c>
      <c r="M16" s="61">
        <v>899</v>
      </c>
      <c r="N16" s="62" t="s">
        <v>61</v>
      </c>
      <c r="O16" s="47"/>
      <c r="P16" s="52">
        <f t="shared" si="1"/>
        <v>0</v>
      </c>
      <c r="Q16" s="12"/>
      <c r="R16" s="66"/>
    </row>
    <row r="17" spans="1:18" x14ac:dyDescent="0.25">
      <c r="A17" s="70"/>
      <c r="B17" s="55" t="s">
        <v>95</v>
      </c>
      <c r="C17" s="141" t="s">
        <v>91</v>
      </c>
      <c r="D17" s="142"/>
      <c r="E17" s="69">
        <v>44500</v>
      </c>
      <c r="F17" s="57"/>
      <c r="G17" s="75">
        <v>35.94</v>
      </c>
      <c r="H17" s="57">
        <v>35.94</v>
      </c>
      <c r="I17" s="55" t="s">
        <v>72</v>
      </c>
      <c r="J17" s="55">
        <v>50</v>
      </c>
      <c r="K17" s="55">
        <v>0.32</v>
      </c>
      <c r="L17" s="61" t="s">
        <v>96</v>
      </c>
      <c r="M17" s="61">
        <v>777</v>
      </c>
      <c r="N17" s="62" t="s">
        <v>61</v>
      </c>
      <c r="O17" s="47"/>
      <c r="P17" s="52">
        <f t="shared" si="1"/>
        <v>0</v>
      </c>
      <c r="Q17" s="12"/>
      <c r="R17" s="66"/>
    </row>
    <row r="18" spans="1:18" x14ac:dyDescent="0.25">
      <c r="A18" s="70"/>
      <c r="B18" s="55" t="s">
        <v>97</v>
      </c>
      <c r="C18" s="141" t="s">
        <v>106</v>
      </c>
      <c r="D18" s="142"/>
      <c r="E18" s="69">
        <v>44530</v>
      </c>
      <c r="F18" s="57">
        <v>165.53</v>
      </c>
      <c r="G18" s="75">
        <v>170.16</v>
      </c>
      <c r="H18" s="57">
        <f>SUM(F18:G18)</f>
        <v>335.69</v>
      </c>
      <c r="I18" s="55" t="s">
        <v>81</v>
      </c>
      <c r="J18" s="55">
        <v>60</v>
      </c>
      <c r="K18" s="55" t="s">
        <v>98</v>
      </c>
      <c r="L18" s="61" t="s">
        <v>99</v>
      </c>
      <c r="M18" s="61">
        <v>5096</v>
      </c>
      <c r="N18" s="62" t="s">
        <v>61</v>
      </c>
      <c r="O18" s="47"/>
      <c r="P18" s="52">
        <f t="shared" si="1"/>
        <v>0</v>
      </c>
      <c r="Q18" s="12"/>
      <c r="R18" s="66"/>
    </row>
    <row r="19" spans="1:18" x14ac:dyDescent="0.25">
      <c r="A19" s="71" t="s">
        <v>77</v>
      </c>
      <c r="B19" s="54" t="s">
        <v>80</v>
      </c>
      <c r="C19" s="141" t="s">
        <v>73</v>
      </c>
      <c r="D19" s="142"/>
      <c r="E19" s="69">
        <v>44561</v>
      </c>
      <c r="F19" s="56">
        <v>106.08</v>
      </c>
      <c r="G19" s="56"/>
      <c r="H19" s="56">
        <f>SUM(F19:G19)</f>
        <v>106.08</v>
      </c>
      <c r="I19" s="55" t="s">
        <v>81</v>
      </c>
      <c r="J19" s="55">
        <v>50</v>
      </c>
      <c r="K19" s="58" t="s">
        <v>79</v>
      </c>
      <c r="L19" s="61">
        <v>260</v>
      </c>
      <c r="M19" s="61">
        <v>895</v>
      </c>
      <c r="N19" s="63" t="s">
        <v>61</v>
      </c>
      <c r="O19" s="47"/>
      <c r="P19" s="52">
        <f t="shared" si="1"/>
        <v>0</v>
      </c>
      <c r="Q19" s="12" t="str">
        <f t="shared" si="2"/>
        <v xml:space="preserve"> </v>
      </c>
      <c r="R19" s="66"/>
    </row>
    <row r="20" spans="1:18" x14ac:dyDescent="0.25">
      <c r="A20" s="80"/>
      <c r="B20" s="55" t="s">
        <v>82</v>
      </c>
      <c r="C20" s="141" t="s">
        <v>100</v>
      </c>
      <c r="D20" s="142"/>
      <c r="E20" s="69">
        <v>44561</v>
      </c>
      <c r="F20" s="56">
        <v>55</v>
      </c>
      <c r="G20" s="56"/>
      <c r="H20" s="57">
        <f>SUM(F20:G20)</f>
        <v>55</v>
      </c>
      <c r="I20" s="55" t="s">
        <v>76</v>
      </c>
      <c r="J20" s="55">
        <v>40</v>
      </c>
      <c r="K20" s="58">
        <v>1.0900000000000001</v>
      </c>
      <c r="L20" s="61" t="s">
        <v>83</v>
      </c>
      <c r="M20" s="61">
        <v>585</v>
      </c>
      <c r="N20" s="63" t="s">
        <v>61</v>
      </c>
      <c r="O20" s="47"/>
      <c r="P20" s="52">
        <v>0</v>
      </c>
      <c r="Q20" s="12"/>
      <c r="R20" s="66"/>
    </row>
    <row r="21" spans="1:18" x14ac:dyDescent="0.25">
      <c r="A21" s="72"/>
      <c r="B21" s="55" t="s">
        <v>84</v>
      </c>
      <c r="C21" s="141" t="s">
        <v>91</v>
      </c>
      <c r="D21" s="142"/>
      <c r="E21" s="69">
        <v>44561</v>
      </c>
      <c r="F21" s="56"/>
      <c r="G21" s="74">
        <v>21.99</v>
      </c>
      <c r="H21" s="57">
        <f>SUM(F21:G21)</f>
        <v>21.99</v>
      </c>
      <c r="I21" s="55" t="s">
        <v>72</v>
      </c>
      <c r="J21" s="55">
        <v>75</v>
      </c>
      <c r="K21" s="58">
        <v>0.26</v>
      </c>
      <c r="L21" s="61" t="s">
        <v>85</v>
      </c>
      <c r="M21" s="61">
        <v>647</v>
      </c>
      <c r="N21" s="26" t="s">
        <v>61</v>
      </c>
      <c r="O21" s="47"/>
      <c r="P21" s="52">
        <f t="shared" si="1"/>
        <v>0</v>
      </c>
      <c r="Q21" s="12" t="str">
        <f t="shared" si="2"/>
        <v xml:space="preserve"> </v>
      </c>
      <c r="R21" s="66"/>
    </row>
    <row r="22" spans="1:18" x14ac:dyDescent="0.25">
      <c r="A22" s="72"/>
      <c r="B22" s="54" t="s">
        <v>86</v>
      </c>
      <c r="C22" s="141" t="s">
        <v>91</v>
      </c>
      <c r="D22" s="142"/>
      <c r="E22" s="69">
        <v>44561</v>
      </c>
      <c r="F22" s="56"/>
      <c r="G22" s="56">
        <v>64.489999999999995</v>
      </c>
      <c r="H22" s="56">
        <f>SUM(F22:G22)</f>
        <v>64.489999999999995</v>
      </c>
      <c r="I22" s="55" t="s">
        <v>72</v>
      </c>
      <c r="J22" s="55">
        <v>75</v>
      </c>
      <c r="K22" s="54">
        <v>0.28000000000000003</v>
      </c>
      <c r="L22" s="73" t="s">
        <v>87</v>
      </c>
      <c r="M22" s="73">
        <v>1659</v>
      </c>
      <c r="N22" s="26" t="s">
        <v>61</v>
      </c>
      <c r="O22" s="47"/>
      <c r="P22" s="52">
        <f t="shared" si="1"/>
        <v>0</v>
      </c>
      <c r="Q22" s="12" t="str">
        <f t="shared" si="2"/>
        <v xml:space="preserve"> </v>
      </c>
      <c r="R22" s="66"/>
    </row>
    <row r="23" spans="1:18" x14ac:dyDescent="0.25">
      <c r="A23" s="72" t="s">
        <v>101</v>
      </c>
      <c r="B23" s="55" t="s">
        <v>102</v>
      </c>
      <c r="C23" s="141" t="s">
        <v>91</v>
      </c>
      <c r="D23" s="142"/>
      <c r="E23" s="69">
        <v>44561</v>
      </c>
      <c r="F23" s="56">
        <v>100</v>
      </c>
      <c r="G23" s="74"/>
      <c r="H23" s="57">
        <v>100</v>
      </c>
      <c r="I23" s="55" t="s">
        <v>103</v>
      </c>
      <c r="J23" s="55">
        <v>35</v>
      </c>
      <c r="K23" s="55" t="s">
        <v>105</v>
      </c>
      <c r="L23" s="61" t="s">
        <v>104</v>
      </c>
      <c r="M23" s="61">
        <v>1897</v>
      </c>
      <c r="N23" s="26" t="s">
        <v>61</v>
      </c>
      <c r="O23" s="47"/>
      <c r="P23" s="52">
        <v>0</v>
      </c>
      <c r="Q23" s="12" t="str">
        <f t="shared" si="2"/>
        <v xml:space="preserve"> </v>
      </c>
      <c r="R23" s="66"/>
    </row>
    <row r="24" spans="1:18" x14ac:dyDescent="0.25">
      <c r="A24" s="72"/>
      <c r="B24" s="55"/>
      <c r="C24" s="76"/>
      <c r="D24" s="77"/>
      <c r="E24" s="69"/>
      <c r="F24" s="57"/>
      <c r="G24" s="75"/>
      <c r="H24" s="57"/>
      <c r="I24" s="55"/>
      <c r="J24" s="55"/>
      <c r="K24" s="55"/>
      <c r="L24" s="61"/>
      <c r="M24" s="61"/>
      <c r="N24" s="63"/>
      <c r="O24" s="47"/>
      <c r="P24" s="52"/>
      <c r="Q24" s="12"/>
      <c r="R24" s="66"/>
    </row>
    <row r="25" spans="1:18" ht="15.75" thickBot="1" x14ac:dyDescent="0.3">
      <c r="A25" s="27"/>
      <c r="B25" s="55"/>
      <c r="C25" s="139"/>
      <c r="D25" s="140"/>
      <c r="E25" s="69"/>
      <c r="F25" s="57"/>
      <c r="G25" s="75"/>
      <c r="H25" s="57"/>
      <c r="I25" s="55"/>
      <c r="J25" s="55"/>
      <c r="K25" s="55"/>
      <c r="L25" s="61"/>
      <c r="M25" s="61"/>
      <c r="N25" s="62"/>
      <c r="O25" s="48"/>
      <c r="P25" s="53"/>
      <c r="Q25" s="12" t="str">
        <f t="shared" ref="Q25" si="3">IF( P25=0," ", IF(100-((M25/P25)*100)&gt;20,"viac ako 20%",0))</f>
        <v xml:space="preserve"> </v>
      </c>
    </row>
    <row r="26" spans="1:18" ht="15.75" thickBot="1" x14ac:dyDescent="0.3">
      <c r="A26" s="28"/>
      <c r="B26" s="29"/>
      <c r="C26" s="30"/>
      <c r="D26" s="31"/>
      <c r="E26" s="31"/>
      <c r="F26" s="32"/>
      <c r="G26" s="32"/>
      <c r="H26" s="59">
        <f>SUM(H13:H25)</f>
        <v>1119.73</v>
      </c>
      <c r="I26" s="33"/>
      <c r="J26" s="29"/>
      <c r="K26" s="29"/>
      <c r="L26" s="30"/>
      <c r="M26" s="34"/>
      <c r="N26" s="35"/>
      <c r="O26" s="38"/>
      <c r="P26" s="39"/>
      <c r="Q26" s="12"/>
    </row>
    <row r="27" spans="1:18" ht="15.75" thickBot="1" x14ac:dyDescent="0.3">
      <c r="A27" s="50"/>
      <c r="B27" s="36"/>
      <c r="C27" s="36"/>
      <c r="D27" s="36"/>
      <c r="E27" s="36"/>
      <c r="F27" s="36"/>
      <c r="G27" s="36"/>
      <c r="H27" s="36"/>
      <c r="I27" s="36"/>
      <c r="J27" s="36"/>
      <c r="K27" s="134" t="s">
        <v>13</v>
      </c>
      <c r="L27" s="134"/>
      <c r="M27" s="39">
        <f>SUM(M13:M25)</f>
        <v>18024</v>
      </c>
      <c r="N27" s="37"/>
      <c r="O27" s="40" t="s">
        <v>14</v>
      </c>
      <c r="P27" s="34">
        <f>SUM(P13:P25)</f>
        <v>0</v>
      </c>
      <c r="Q27" s="12" t="str">
        <f>IF(P27&gt;M27,"prekročená cena","nižšia ako stanovená")</f>
        <v>nižšia ako stanovená</v>
      </c>
    </row>
    <row r="28" spans="1:18" ht="15.75" thickBot="1" x14ac:dyDescent="0.3">
      <c r="A28" s="135" t="s">
        <v>15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  <c r="P28" s="34">
        <f>P29-P27</f>
        <v>0</v>
      </c>
    </row>
    <row r="29" spans="1:18" ht="15.75" thickBot="1" x14ac:dyDescent="0.3">
      <c r="A29" s="135" t="s">
        <v>16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  <c r="P29" s="34">
        <f>IF("nie"=MID(I37,1,3),P27,(P27*1.2))</f>
        <v>0</v>
      </c>
    </row>
    <row r="30" spans="1:18" x14ac:dyDescent="0.25">
      <c r="A30" s="123" t="s">
        <v>17</v>
      </c>
      <c r="B30" s="123"/>
      <c r="C30" s="123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8" x14ac:dyDescent="0.25">
      <c r="A31" s="138" t="s">
        <v>65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</row>
    <row r="32" spans="1:18" ht="25.5" customHeight="1" x14ac:dyDescent="0.25">
      <c r="A32" s="42" t="s">
        <v>57</v>
      </c>
      <c r="B32" s="42"/>
      <c r="C32" s="42"/>
      <c r="D32" s="42"/>
      <c r="E32" s="67"/>
      <c r="F32" s="42"/>
      <c r="G32" s="42"/>
      <c r="H32" s="43" t="s">
        <v>55</v>
      </c>
      <c r="I32" s="42"/>
      <c r="J32" s="42"/>
      <c r="K32" s="44"/>
      <c r="L32" s="44"/>
      <c r="M32" s="44"/>
      <c r="N32" s="44"/>
      <c r="O32" s="44"/>
      <c r="P32" s="44"/>
    </row>
    <row r="33" spans="1:16" ht="15" customHeight="1" x14ac:dyDescent="0.25">
      <c r="A33" s="125" t="s">
        <v>66</v>
      </c>
      <c r="B33" s="126"/>
      <c r="C33" s="126"/>
      <c r="D33" s="126"/>
      <c r="E33" s="126"/>
      <c r="F33" s="127"/>
      <c r="G33" s="124" t="s">
        <v>56</v>
      </c>
      <c r="H33" s="45" t="s">
        <v>18</v>
      </c>
      <c r="I33" s="117"/>
      <c r="J33" s="118"/>
      <c r="K33" s="118"/>
      <c r="L33" s="118"/>
      <c r="M33" s="118"/>
      <c r="N33" s="118"/>
      <c r="O33" s="118"/>
      <c r="P33" s="119"/>
    </row>
    <row r="34" spans="1:16" x14ac:dyDescent="0.25">
      <c r="A34" s="128"/>
      <c r="B34" s="129"/>
      <c r="C34" s="129"/>
      <c r="D34" s="129"/>
      <c r="E34" s="129"/>
      <c r="F34" s="130"/>
      <c r="G34" s="124"/>
      <c r="H34" s="45" t="s">
        <v>19</v>
      </c>
      <c r="I34" s="117"/>
      <c r="J34" s="118"/>
      <c r="K34" s="118"/>
      <c r="L34" s="118"/>
      <c r="M34" s="118"/>
      <c r="N34" s="118"/>
      <c r="O34" s="118"/>
      <c r="P34" s="119"/>
    </row>
    <row r="35" spans="1:16" ht="18" customHeight="1" x14ac:dyDescent="0.25">
      <c r="A35" s="128"/>
      <c r="B35" s="129"/>
      <c r="C35" s="129"/>
      <c r="D35" s="129"/>
      <c r="E35" s="129"/>
      <c r="F35" s="130"/>
      <c r="G35" s="124"/>
      <c r="H35" s="45" t="s">
        <v>20</v>
      </c>
      <c r="I35" s="117"/>
      <c r="J35" s="118"/>
      <c r="K35" s="118"/>
      <c r="L35" s="118"/>
      <c r="M35" s="118"/>
      <c r="N35" s="118"/>
      <c r="O35" s="118"/>
      <c r="P35" s="119"/>
    </row>
    <row r="36" spans="1:16" x14ac:dyDescent="0.25">
      <c r="A36" s="128"/>
      <c r="B36" s="129"/>
      <c r="C36" s="129"/>
      <c r="D36" s="129"/>
      <c r="E36" s="129"/>
      <c r="F36" s="130"/>
      <c r="G36" s="124"/>
      <c r="H36" s="45" t="s">
        <v>21</v>
      </c>
      <c r="I36" s="117"/>
      <c r="J36" s="118"/>
      <c r="K36" s="118"/>
      <c r="L36" s="118"/>
      <c r="M36" s="118"/>
      <c r="N36" s="118"/>
      <c r="O36" s="118"/>
      <c r="P36" s="119"/>
    </row>
    <row r="37" spans="1:16" x14ac:dyDescent="0.25">
      <c r="A37" s="128"/>
      <c r="B37" s="129"/>
      <c r="C37" s="129"/>
      <c r="D37" s="129"/>
      <c r="E37" s="129"/>
      <c r="F37" s="130"/>
      <c r="G37" s="124"/>
      <c r="H37" s="45" t="s">
        <v>22</v>
      </c>
      <c r="I37" s="117"/>
      <c r="J37" s="118"/>
      <c r="K37" s="118"/>
      <c r="L37" s="118"/>
      <c r="M37" s="118"/>
      <c r="N37" s="118"/>
      <c r="O37" s="118"/>
      <c r="P37" s="119"/>
    </row>
    <row r="38" spans="1:16" x14ac:dyDescent="0.25">
      <c r="A38" s="128"/>
      <c r="B38" s="129"/>
      <c r="C38" s="129"/>
      <c r="D38" s="129"/>
      <c r="E38" s="129"/>
      <c r="F38" s="130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128"/>
      <c r="B39" s="129"/>
      <c r="C39" s="129"/>
      <c r="D39" s="129"/>
      <c r="E39" s="129"/>
      <c r="F39" s="130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31"/>
      <c r="B40" s="132"/>
      <c r="C40" s="132"/>
      <c r="D40" s="132"/>
      <c r="E40" s="132"/>
      <c r="F40" s="133"/>
      <c r="G40" s="44"/>
      <c r="H40" s="24"/>
      <c r="I40" s="18"/>
      <c r="J40" s="24"/>
      <c r="K40" s="24" t="s">
        <v>23</v>
      </c>
      <c r="L40" s="24"/>
      <c r="M40" s="120"/>
      <c r="N40" s="121"/>
      <c r="O40" s="122"/>
      <c r="P40" s="24"/>
    </row>
    <row r="41" spans="1:16" x14ac:dyDescent="0.25">
      <c r="A41" s="44"/>
      <c r="B41" s="44"/>
      <c r="C41" s="44"/>
      <c r="D41" s="44"/>
      <c r="E41" s="44"/>
      <c r="F41" s="44"/>
      <c r="G41" s="4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21"/>
      <c r="B42" s="21"/>
      <c r="C42" s="21"/>
      <c r="D42" s="21"/>
      <c r="E42" s="21"/>
      <c r="F42" s="21"/>
      <c r="G42" s="21"/>
      <c r="H42" s="24"/>
      <c r="I42" s="24"/>
      <c r="J42" s="24"/>
      <c r="K42" s="24"/>
      <c r="L42" s="24"/>
      <c r="M42" s="24"/>
      <c r="N42" s="24"/>
      <c r="O42" s="24"/>
      <c r="P42" s="24"/>
    </row>
  </sheetData>
  <sheetProtection algorithmName="SHA-512" hashValue="W6rUprHUHKw/41oua3eq5Y74w3luYFkMl9OvUnxW6nZDS7kmAXut3Z2ZdaiG6rFlKheZjDP7+Pricxv7XkQr6w==" saltValue="+07QZ7spnDo/aogLSB2VFw==" spinCount="100000" sheet="1" objects="1" scenarios="1"/>
  <mergeCells count="46">
    <mergeCell ref="C14:D14"/>
    <mergeCell ref="C19:D19"/>
    <mergeCell ref="C21:D21"/>
    <mergeCell ref="C22:D22"/>
    <mergeCell ref="C23:D23"/>
    <mergeCell ref="C20:D20"/>
    <mergeCell ref="C15:D15"/>
    <mergeCell ref="C16:D16"/>
    <mergeCell ref="C17:D17"/>
    <mergeCell ref="C18:D18"/>
    <mergeCell ref="K27:L27"/>
    <mergeCell ref="A28:O28"/>
    <mergeCell ref="A29:O29"/>
    <mergeCell ref="A31:P31"/>
    <mergeCell ref="C25:D25"/>
    <mergeCell ref="I37:P37"/>
    <mergeCell ref="M40:O40"/>
    <mergeCell ref="A30:C30"/>
    <mergeCell ref="G33:G37"/>
    <mergeCell ref="I33:P33"/>
    <mergeCell ref="I34:P34"/>
    <mergeCell ref="I35:P35"/>
    <mergeCell ref="I36:P36"/>
    <mergeCell ref="A33:F40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7" t="s">
        <v>51</v>
      </c>
      <c r="M2" s="147"/>
    </row>
    <row r="3" spans="1:14" x14ac:dyDescent="0.25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</row>
    <row r="8" spans="1:14" x14ac:dyDescent="0.25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46" t="s">
        <v>62</v>
      </c>
      <c r="B19" s="143" t="s">
        <v>63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2021-08-25T10:20:11Z</cp:lastPrinted>
  <dcterms:created xsi:type="dcterms:W3CDTF">2012-08-13T12:29:09Z</dcterms:created>
  <dcterms:modified xsi:type="dcterms:W3CDTF">2021-08-25T10:21:50Z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