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BACA\Bača\2020\Plán VO 2020\DNS ťažba 2020\DNS ťažba 2021 podklady\VO - ťažba - DNS - Rozsah a cenová ponuka\Tretie výzvy\LS 03\"/>
    </mc:Choice>
  </mc:AlternateContent>
  <bookViews>
    <workbookView xWindow="1950" yWindow="-30" windowWidth="21075" windowHeight="9780" firstSheet="3" activeTab="7"/>
  </bookViews>
  <sheets>
    <sheet name="zákazka a cenová ponuka 1 " sheetId="1" r:id="rId1"/>
    <sheet name="zákazka a cenová ponuka 2" sheetId="4" r:id="rId2"/>
    <sheet name="zákazka a cenová ponuka 3" sheetId="5" r:id="rId3"/>
    <sheet name="zákazka a cenová ponuka 4" sheetId="6" r:id="rId4"/>
    <sheet name="zákazka a cenová ponuka 5" sheetId="7" r:id="rId5"/>
    <sheet name="zákazka a cenová ponuka 6" sheetId="8" r:id="rId6"/>
    <sheet name="zákazka a cenová ponuka 7" sheetId="9" r:id="rId7"/>
    <sheet name="Sumár" sheetId="17" r:id="rId8"/>
    <sheet name="Vysvetlívky" sheetId="3" r:id="rId9"/>
  </sheets>
  <definedNames>
    <definedName name="_xlnm.Print_Area" localSheetId="0">'zákazka a cenová ponuka 1 '!$A$1:$O$37</definedName>
    <definedName name="_xlnm.Print_Area" localSheetId="1">'zákazka a cenová ponuka 2'!$A$1:$O$33</definedName>
    <definedName name="_xlnm.Print_Area" localSheetId="2">'zákazka a cenová ponuka 3'!$A$1:$O$33</definedName>
    <definedName name="_xlnm.Print_Area" localSheetId="3">'zákazka a cenová ponuka 4'!$A$1:$O$33</definedName>
    <definedName name="_xlnm.Print_Area" localSheetId="4">'zákazka a cenová ponuka 5'!$A$1:$O$33</definedName>
    <definedName name="_xlnm.Print_Area" localSheetId="5">'zákazka a cenová ponuka 6'!$A$1:$O$33</definedName>
    <definedName name="_xlnm.Print_Area" localSheetId="6">'zákazka a cenová ponuka 7'!$A$1:$O$33</definedName>
  </definedNames>
  <calcPr calcId="152511"/>
</workbook>
</file>

<file path=xl/calcChain.xml><?xml version="1.0" encoding="utf-8"?>
<calcChain xmlns="http://schemas.openxmlformats.org/spreadsheetml/2006/main">
  <c r="L19" i="17" l="1"/>
  <c r="L18" i="17"/>
  <c r="L15" i="17"/>
  <c r="L14" i="17"/>
  <c r="L11" i="17"/>
  <c r="L10" i="17"/>
  <c r="F19" i="17"/>
  <c r="E19" i="17"/>
  <c r="F18" i="17"/>
  <c r="E18" i="17"/>
  <c r="F15" i="17"/>
  <c r="E15" i="17"/>
  <c r="F14" i="17"/>
  <c r="E14" i="17"/>
  <c r="F11" i="17"/>
  <c r="E11" i="17"/>
  <c r="F10" i="17"/>
  <c r="E10" i="17"/>
  <c r="H32" i="17" l="1"/>
  <c r="H31" i="17"/>
  <c r="H30" i="17"/>
  <c r="H29" i="17"/>
  <c r="H28" i="17"/>
  <c r="B4" i="17"/>
  <c r="C3" i="17"/>
  <c r="B4" i="9"/>
  <c r="C3" i="9"/>
  <c r="B4" i="8"/>
  <c r="C3" i="8"/>
  <c r="B4" i="7"/>
  <c r="C3" i="7"/>
  <c r="B4" i="6"/>
  <c r="C3" i="6"/>
  <c r="B4" i="5"/>
  <c r="C3" i="5"/>
  <c r="H32" i="9"/>
  <c r="H31" i="9"/>
  <c r="H30" i="9"/>
  <c r="H29" i="9"/>
  <c r="H28" i="9"/>
  <c r="H32" i="8"/>
  <c r="H31" i="8"/>
  <c r="H30" i="8"/>
  <c r="H29" i="8"/>
  <c r="H28" i="8"/>
  <c r="H32" i="7"/>
  <c r="H31" i="7"/>
  <c r="H30" i="7"/>
  <c r="H29" i="7"/>
  <c r="H28" i="7"/>
  <c r="H32" i="6"/>
  <c r="H31" i="6"/>
  <c r="H30" i="6"/>
  <c r="H29" i="6"/>
  <c r="H28" i="6"/>
  <c r="H32" i="5"/>
  <c r="H31" i="5"/>
  <c r="H30" i="5"/>
  <c r="H29" i="5"/>
  <c r="H28" i="5"/>
  <c r="A8" i="17"/>
  <c r="A8" i="9"/>
  <c r="A8" i="8"/>
  <c r="A8" i="7"/>
  <c r="A8" i="6"/>
  <c r="A8" i="5"/>
  <c r="H29" i="4"/>
  <c r="H30" i="4"/>
  <c r="H31" i="4"/>
  <c r="H32" i="4"/>
  <c r="H28" i="4"/>
  <c r="A8" i="4"/>
  <c r="A7" i="4"/>
  <c r="B4" i="4"/>
  <c r="C3" i="4"/>
  <c r="L20" i="4"/>
  <c r="F20" i="4"/>
  <c r="E20" i="4"/>
  <c r="G19" i="4"/>
  <c r="O19" i="4" s="1"/>
  <c r="P19" i="4" s="1"/>
  <c r="G18" i="4"/>
  <c r="G20" i="4" s="1"/>
  <c r="P17" i="4"/>
  <c r="L16" i="4"/>
  <c r="F16" i="4"/>
  <c r="E16" i="4"/>
  <c r="G15" i="4"/>
  <c r="G14" i="4"/>
  <c r="O14" i="4" s="1"/>
  <c r="L12" i="4"/>
  <c r="F12" i="4"/>
  <c r="E12" i="4"/>
  <c r="G11" i="4"/>
  <c r="O11" i="4" s="1"/>
  <c r="P11" i="4" s="1"/>
  <c r="G10" i="4"/>
  <c r="P17" i="17"/>
  <c r="L20" i="9"/>
  <c r="F20" i="9"/>
  <c r="E20" i="9"/>
  <c r="G19" i="9"/>
  <c r="O19" i="9" s="1"/>
  <c r="P19" i="9" s="1"/>
  <c r="G18" i="9"/>
  <c r="P17" i="9"/>
  <c r="L16" i="9"/>
  <c r="F16" i="9"/>
  <c r="E16" i="9"/>
  <c r="G15" i="9"/>
  <c r="G14" i="9"/>
  <c r="O14" i="9" s="1"/>
  <c r="L12" i="9"/>
  <c r="F12" i="9"/>
  <c r="E12" i="9"/>
  <c r="G11" i="9"/>
  <c r="O11" i="9" s="1"/>
  <c r="G10" i="9"/>
  <c r="G12" i="9" s="1"/>
  <c r="L20" i="8"/>
  <c r="F20" i="8"/>
  <c r="E20" i="8"/>
  <c r="G19" i="8"/>
  <c r="O19" i="8" s="1"/>
  <c r="P19" i="8" s="1"/>
  <c r="G18" i="8"/>
  <c r="P17" i="8"/>
  <c r="L16" i="8"/>
  <c r="F16" i="8"/>
  <c r="E16" i="8"/>
  <c r="G15" i="8"/>
  <c r="G16" i="8" s="1"/>
  <c r="G14" i="8"/>
  <c r="O14" i="8" s="1"/>
  <c r="L12" i="8"/>
  <c r="F12" i="8"/>
  <c r="E12" i="8"/>
  <c r="G11" i="8"/>
  <c r="O11" i="8" s="1"/>
  <c r="G10" i="8"/>
  <c r="O10" i="8" s="1"/>
  <c r="P10" i="8" s="1"/>
  <c r="L20" i="7"/>
  <c r="F20" i="7"/>
  <c r="E20" i="7"/>
  <c r="G19" i="7"/>
  <c r="O19" i="7" s="1"/>
  <c r="P19" i="7" s="1"/>
  <c r="G18" i="7"/>
  <c r="P17" i="7"/>
  <c r="L16" i="7"/>
  <c r="F16" i="7"/>
  <c r="E16" i="7"/>
  <c r="G15" i="7"/>
  <c r="O15" i="7" s="1"/>
  <c r="G14" i="7"/>
  <c r="O14" i="7" s="1"/>
  <c r="L12" i="7"/>
  <c r="F12" i="7"/>
  <c r="E12" i="7"/>
  <c r="G11" i="7"/>
  <c r="O11" i="7" s="1"/>
  <c r="P11" i="7" s="1"/>
  <c r="G10" i="7"/>
  <c r="L20" i="6"/>
  <c r="F20" i="6"/>
  <c r="E20" i="6"/>
  <c r="G19" i="6"/>
  <c r="O19" i="6" s="1"/>
  <c r="P19" i="6" s="1"/>
  <c r="G18" i="6"/>
  <c r="P17" i="6"/>
  <c r="L16" i="6"/>
  <c r="F16" i="6"/>
  <c r="E16" i="6"/>
  <c r="G15" i="6"/>
  <c r="G14" i="6"/>
  <c r="O14" i="6" s="1"/>
  <c r="L12" i="6"/>
  <c r="F12" i="6"/>
  <c r="E12" i="6"/>
  <c r="G11" i="6"/>
  <c r="O11" i="6" s="1"/>
  <c r="P11" i="6" s="1"/>
  <c r="G10" i="6"/>
  <c r="O10" i="6" s="1"/>
  <c r="L20" i="5"/>
  <c r="F20" i="5"/>
  <c r="E20" i="5"/>
  <c r="G19" i="5"/>
  <c r="O19" i="5" s="1"/>
  <c r="P19" i="5" s="1"/>
  <c r="G18" i="5"/>
  <c r="P17" i="5"/>
  <c r="L16" i="5"/>
  <c r="F16" i="5"/>
  <c r="E16" i="5"/>
  <c r="G15" i="5"/>
  <c r="O15" i="5" s="1"/>
  <c r="G14" i="5"/>
  <c r="O14" i="5" s="1"/>
  <c r="L12" i="5"/>
  <c r="F12" i="5"/>
  <c r="E12" i="5"/>
  <c r="G11" i="5"/>
  <c r="O11" i="5" s="1"/>
  <c r="P11" i="5" s="1"/>
  <c r="G10" i="5"/>
  <c r="G12" i="5" s="1"/>
  <c r="L16" i="1"/>
  <c r="F16" i="1"/>
  <c r="E16" i="1"/>
  <c r="G15" i="1"/>
  <c r="O15" i="1" s="1"/>
  <c r="G14" i="1"/>
  <c r="O14" i="1" s="1"/>
  <c r="O14" i="17" l="1"/>
  <c r="G20" i="8"/>
  <c r="G20" i="7"/>
  <c r="G12" i="7"/>
  <c r="L22" i="5"/>
  <c r="G20" i="9"/>
  <c r="L22" i="9"/>
  <c r="G16" i="9"/>
  <c r="O10" i="9"/>
  <c r="P10" i="9" s="1"/>
  <c r="L22" i="8"/>
  <c r="G12" i="8"/>
  <c r="L22" i="7"/>
  <c r="O10" i="7"/>
  <c r="P10" i="7" s="1"/>
  <c r="G20" i="6"/>
  <c r="L22" i="6"/>
  <c r="G16" i="6"/>
  <c r="G12" i="6"/>
  <c r="O12" i="6"/>
  <c r="G20" i="5"/>
  <c r="G15" i="17"/>
  <c r="O10" i="5"/>
  <c r="P10" i="5" s="1"/>
  <c r="L22" i="4"/>
  <c r="E20" i="17"/>
  <c r="F16" i="17"/>
  <c r="G16" i="4"/>
  <c r="G12" i="4"/>
  <c r="L20" i="17"/>
  <c r="F20" i="17"/>
  <c r="G19" i="17"/>
  <c r="L16" i="17"/>
  <c r="G14" i="17"/>
  <c r="G16" i="17" s="1"/>
  <c r="G16" i="1"/>
  <c r="O16" i="1"/>
  <c r="L12" i="17"/>
  <c r="G10" i="17"/>
  <c r="E12" i="17"/>
  <c r="G11" i="17"/>
  <c r="G18" i="17"/>
  <c r="E16" i="17"/>
  <c r="F12" i="17"/>
  <c r="O10" i="4"/>
  <c r="O12" i="4" s="1"/>
  <c r="O15" i="4"/>
  <c r="O16" i="4" s="1"/>
  <c r="O18" i="4"/>
  <c r="O20" i="4" s="1"/>
  <c r="P20" i="4" s="1"/>
  <c r="P11" i="9"/>
  <c r="O12" i="9"/>
  <c r="O15" i="9"/>
  <c r="O16" i="9" s="1"/>
  <c r="O18" i="9"/>
  <c r="O20" i="9" s="1"/>
  <c r="P20" i="9" s="1"/>
  <c r="P11" i="8"/>
  <c r="O12" i="8"/>
  <c r="O15" i="8"/>
  <c r="O18" i="8"/>
  <c r="O20" i="8" s="1"/>
  <c r="P20" i="8" s="1"/>
  <c r="O16" i="7"/>
  <c r="G16" i="7"/>
  <c r="O18" i="7"/>
  <c r="O20" i="7" s="1"/>
  <c r="P20" i="7" s="1"/>
  <c r="O15" i="6"/>
  <c r="O16" i="6" s="1"/>
  <c r="O18" i="6"/>
  <c r="O20" i="6" s="1"/>
  <c r="P20" i="6" s="1"/>
  <c r="P10" i="6"/>
  <c r="O16" i="5"/>
  <c r="G16" i="5"/>
  <c r="O18" i="5"/>
  <c r="O20" i="5" s="1"/>
  <c r="P20" i="5" s="1"/>
  <c r="L20" i="1"/>
  <c r="F20" i="1"/>
  <c r="E20" i="1"/>
  <c r="G19" i="1"/>
  <c r="G18" i="1"/>
  <c r="O18" i="1" s="1"/>
  <c r="L12" i="1"/>
  <c r="F12" i="1"/>
  <c r="E12" i="1"/>
  <c r="G11" i="1"/>
  <c r="G10" i="1"/>
  <c r="O18" i="17" l="1"/>
  <c r="O12" i="5"/>
  <c r="P12" i="5" s="1"/>
  <c r="O15" i="17"/>
  <c r="O16" i="17" s="1"/>
  <c r="P10" i="4"/>
  <c r="O12" i="7"/>
  <c r="O22" i="7" s="1"/>
  <c r="G12" i="1"/>
  <c r="G20" i="17"/>
  <c r="O22" i="9"/>
  <c r="O22" i="6"/>
  <c r="P12" i="6"/>
  <c r="G12" i="17"/>
  <c r="P12" i="4"/>
  <c r="O22" i="4"/>
  <c r="F21" i="17"/>
  <c r="L22" i="17"/>
  <c r="L22" i="1"/>
  <c r="G20" i="1"/>
  <c r="E21" i="17"/>
  <c r="P12" i="9"/>
  <c r="O16" i="8"/>
  <c r="O22" i="8" s="1"/>
  <c r="P12" i="8"/>
  <c r="O10" i="1"/>
  <c r="O22" i="5" l="1"/>
  <c r="P22" i="5" s="1"/>
  <c r="P12" i="7"/>
  <c r="O10" i="17"/>
  <c r="P10" i="17" s="1"/>
  <c r="G21" i="17"/>
  <c r="O23" i="4"/>
  <c r="O24" i="4" s="1"/>
  <c r="P22" i="4"/>
  <c r="O23" i="9"/>
  <c r="O24" i="9" s="1"/>
  <c r="P22" i="9"/>
  <c r="O23" i="8"/>
  <c r="O24" i="8" s="1"/>
  <c r="P22" i="8"/>
  <c r="O23" i="7"/>
  <c r="O24" i="7" s="1"/>
  <c r="P22" i="7"/>
  <c r="O23" i="6"/>
  <c r="O24" i="6" s="1"/>
  <c r="P22" i="6"/>
  <c r="P10" i="1"/>
  <c r="O23" i="5" l="1"/>
  <c r="O24" i="5" s="1"/>
  <c r="O19" i="1"/>
  <c r="O19" i="17" s="1"/>
  <c r="P17" i="1"/>
  <c r="O11" i="1"/>
  <c r="O11" i="17" s="1"/>
  <c r="P19" i="1" l="1"/>
  <c r="O20" i="1"/>
  <c r="P20" i="1" s="1"/>
  <c r="P11" i="17"/>
  <c r="O12" i="17"/>
  <c r="O12" i="1"/>
  <c r="P11" i="1"/>
  <c r="O22" i="1" l="1"/>
  <c r="P22" i="1" s="1"/>
  <c r="O20" i="17"/>
  <c r="P20" i="17" s="1"/>
  <c r="P19" i="17"/>
  <c r="P12" i="17"/>
  <c r="P12" i="1"/>
  <c r="O22" i="17" l="1"/>
  <c r="O23" i="17" s="1"/>
  <c r="O24" i="17" s="1"/>
  <c r="O23" i="1"/>
  <c r="O24" i="1" s="1"/>
  <c r="P22" i="17" l="1"/>
</calcChain>
</file>

<file path=xl/sharedStrings.xml><?xml version="1.0" encoding="utf-8"?>
<sst xmlns="http://schemas.openxmlformats.org/spreadsheetml/2006/main" count="526" uniqueCount="114">
  <si>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</si>
  <si>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</si>
  <si>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</si>
  <si>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</si>
  <si>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</si>
  <si>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</si>
  <si>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</si>
  <si>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</si>
  <si>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</si>
  <si>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</si>
  <si>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</si>
  <si>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</si>
  <si>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</si>
  <si>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</si>
  <si>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</si>
  <si>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</si>
  <si>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</si>
  <si>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</si>
  <si>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</si>
  <si>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</si>
  <si>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</si>
  <si>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</si>
  <si>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</si>
  <si>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</si>
  <si>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</si>
  <si>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</si>
  <si>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</si>
  <si>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</si>
  <si>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</si>
  <si>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</si>
  <si>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</si>
  <si>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</si>
  <si>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</si>
  <si>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</si>
  <si>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</si>
  <si>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</si>
  <si>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</si>
  <si>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</si>
  <si>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</si>
  <si>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</si>
  <si>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</si>
  <si>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</si>
  <si>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</si>
  <si>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</si>
  <si>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</si>
  <si>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</si>
  <si>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</si>
  <si>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</si>
  <si>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</si>
  <si>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</si>
  <si>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</si>
  <si>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</si>
  <si>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</si>
  <si>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</si>
  <si>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</si>
  <si>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</si>
  <si>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</si>
  <si>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</si>
  <si>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</si>
  <si>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</si>
  <si>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</si>
  <si>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</si>
  <si>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</si>
  <si>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</si>
  <si>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</si>
  <si>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</si>
  <si>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</si>
  <si>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</si>
  <si>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</si>
  <si>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</si>
  <si>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</si>
  <si>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Lesy SR š.p. OZ Vranov n/T</t>
  </si>
  <si>
    <t>LS/VC/LO</t>
  </si>
  <si>
    <t>spolu</t>
  </si>
  <si>
    <t>1,2,4a,6(skm),7</t>
  </si>
  <si>
    <t>1,2,4a,6(sort),7</t>
  </si>
  <si>
    <t>OU</t>
  </si>
  <si>
    <t>VU</t>
  </si>
  <si>
    <t>Cena bez DPH (ponuka dodávateľa) v €/m³ na dve desatiiné miesta</t>
  </si>
  <si>
    <t>Celkom cena bez DPH (ponuka dodávateľa)
v €</t>
  </si>
  <si>
    <t>listnaté (m³)</t>
  </si>
  <si>
    <t>spolu (m³)</t>
  </si>
  <si>
    <t xml:space="preserve">* Požiadavky </t>
  </si>
  <si>
    <t>1,2,4a,4d,6(sort),7</t>
  </si>
  <si>
    <t>1,2,4a,4d,6(skm),7</t>
  </si>
  <si>
    <t>50/400</t>
  </si>
  <si>
    <t>50/900</t>
  </si>
  <si>
    <t>10A 0</t>
  </si>
  <si>
    <t>80B 0</t>
  </si>
  <si>
    <t>75/400</t>
  </si>
  <si>
    <t>39B 0</t>
  </si>
  <si>
    <t>80/260</t>
  </si>
  <si>
    <t>40A 20</t>
  </si>
  <si>
    <t>30/720</t>
  </si>
  <si>
    <t xml:space="preserve"> 03 / 02 / 02</t>
  </si>
  <si>
    <t>11 0</t>
  </si>
  <si>
    <t>50/1000</t>
  </si>
  <si>
    <t>30A 0</t>
  </si>
  <si>
    <t>78B 0</t>
  </si>
  <si>
    <t>10a 0</t>
  </si>
  <si>
    <t>31A 0</t>
  </si>
  <si>
    <t>45B 0</t>
  </si>
  <si>
    <t>45A 0</t>
  </si>
  <si>
    <t>100/700</t>
  </si>
  <si>
    <t>56B 0</t>
  </si>
  <si>
    <t>18A 11</t>
  </si>
  <si>
    <t>19 11</t>
  </si>
  <si>
    <t>28 10</t>
  </si>
  <si>
    <t>57A 1</t>
  </si>
  <si>
    <t>57a 1</t>
  </si>
  <si>
    <t>66A 1</t>
  </si>
  <si>
    <t>67A 1</t>
  </si>
  <si>
    <t>76B 0</t>
  </si>
  <si>
    <t xml:space="preserve">Lesnícke služby v ťažbovom procese na OZ Vranov n/T,  LS Koškovce VC02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</si>
</sst>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4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6" fillId="3" borderId="20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0" fontId="6" fillId="3" borderId="28" xfId="0" applyFont="1" applyFill="1" applyBorder="1" applyAlignment="1" applyProtection="1">
      <alignment horizontal="left" vertical="center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2" xfId="0" applyFont="1" applyFill="1" applyBorder="1" applyAlignment="1" applyProtection="1">
      <alignment horizontal="center" vertical="center"/>
    </xf>
    <xf numFmtId="0" fontId="10" fillId="3" borderId="33" xfId="0" applyFont="1" applyFill="1" applyBorder="1" applyAlignment="1" applyProtection="1">
      <alignment horizontal="center" vertical="center" wrapText="1"/>
    </xf>
    <xf numFmtId="0" fontId="10" fillId="3" borderId="33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3" fillId="3" borderId="37" xfId="0" applyFont="1" applyFill="1" applyBorder="1" applyAlignment="1" applyProtection="1">
      <alignment horizontal="center" vertical="center"/>
    </xf>
    <xf numFmtId="0" fontId="0" fillId="3" borderId="37" xfId="0" applyFill="1" applyBorder="1" applyAlignment="1" applyProtection="1">
      <alignment horizontal="center" vertical="center"/>
    </xf>
    <xf numFmtId="3" fontId="10" fillId="3" borderId="37" xfId="0" applyNumberFormat="1" applyFont="1" applyFill="1" applyBorder="1" applyAlignment="1" applyProtection="1">
      <alignment horizontal="right" vertical="center"/>
    </xf>
    <xf numFmtId="0" fontId="10" fillId="3" borderId="37" xfId="0" applyFont="1" applyFill="1" applyBorder="1" applyAlignment="1" applyProtection="1">
      <alignment horizontal="center" vertical="center"/>
    </xf>
    <xf numFmtId="4" fontId="6" fillId="3" borderId="39" xfId="0" applyNumberFormat="1" applyFont="1" applyFill="1" applyBorder="1" applyAlignment="1" applyProtection="1">
      <alignment horizontal="center" vertical="center"/>
    </xf>
    <xf numFmtId="4" fontId="6" fillId="3" borderId="38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Protection="1"/>
    <xf numFmtId="0" fontId="0" fillId="3" borderId="36" xfId="0" applyFill="1" applyBorder="1" applyProtection="1"/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6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3" fontId="10" fillId="3" borderId="1" xfId="0" applyNumberFormat="1" applyFont="1" applyFill="1" applyBorder="1" applyAlignment="1" applyProtection="1">
      <alignment horizontal="center" vertical="center"/>
    </xf>
    <xf numFmtId="3" fontId="10" fillId="3" borderId="29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0" fillId="3" borderId="0" xfId="0" applyFill="1" applyAlignment="1" applyProtection="1">
      <alignment horizontal="center"/>
    </xf>
    <xf numFmtId="0" fontId="13" fillId="0" borderId="0" xfId="0" applyFont="1" applyProtection="1"/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/>
    </xf>
    <xf numFmtId="2" fontId="10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center" vertical="center"/>
    </xf>
    <xf numFmtId="2" fontId="10" fillId="3" borderId="16" xfId="0" applyNumberFormat="1" applyFont="1" applyFill="1" applyBorder="1" applyAlignment="1" applyProtection="1">
      <alignment horizontal="center" vertical="center"/>
    </xf>
    <xf numFmtId="4" fontId="10" fillId="3" borderId="41" xfId="0" applyNumberFormat="1" applyFont="1" applyFill="1" applyBorder="1" applyAlignment="1" applyProtection="1">
      <alignment horizontal="center" vertical="center"/>
    </xf>
    <xf numFmtId="2" fontId="10" fillId="3" borderId="31" xfId="0" applyNumberFormat="1" applyFont="1" applyFill="1" applyBorder="1" applyAlignment="1" applyProtection="1">
      <alignment horizontal="center" vertical="center"/>
    </xf>
    <xf numFmtId="4" fontId="10" fillId="3" borderId="27" xfId="0" applyNumberFormat="1" applyFont="1" applyFill="1" applyBorder="1" applyAlignment="1" applyProtection="1">
      <alignment horizontal="center" vertical="center"/>
    </xf>
    <xf numFmtId="4" fontId="10" fillId="3" borderId="15" xfId="0" applyNumberFormat="1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2" fontId="10" fillId="3" borderId="35" xfId="0" applyNumberFormat="1" applyFont="1" applyFill="1" applyBorder="1" applyAlignment="1" applyProtection="1">
      <alignment horizontal="center" vertical="center"/>
    </xf>
    <xf numFmtId="4" fontId="10" fillId="3" borderId="35" xfId="0" applyNumberFormat="1" applyFont="1" applyFill="1" applyBorder="1" applyAlignment="1" applyProtection="1">
      <alignment horizontal="center" vertical="center"/>
    </xf>
    <xf numFmtId="4" fontId="10" fillId="3" borderId="47" xfId="0" applyNumberFormat="1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2" fontId="3" fillId="3" borderId="10" xfId="0" applyNumberFormat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center" vertical="center"/>
    </xf>
    <xf numFmtId="2" fontId="3" fillId="3" borderId="31" xfId="0" applyNumberFormat="1" applyFont="1" applyFill="1" applyBorder="1" applyAlignment="1" applyProtection="1">
      <alignment horizontal="center" vertical="center"/>
    </xf>
    <xf numFmtId="0" fontId="2" fillId="3" borderId="41" xfId="0" applyFont="1" applyFill="1" applyBorder="1" applyAlignment="1" applyProtection="1">
      <alignment horizontal="center" vertical="center"/>
    </xf>
    <xf numFmtId="0" fontId="10" fillId="3" borderId="48" xfId="0" applyFont="1" applyFill="1" applyBorder="1" applyAlignment="1" applyProtection="1">
      <alignment horizontal="center" vertical="center"/>
    </xf>
    <xf numFmtId="0" fontId="10" fillId="3" borderId="49" xfId="0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 wrapText="1"/>
    </xf>
    <xf numFmtId="3" fontId="10" fillId="3" borderId="51" xfId="0" applyNumberFormat="1" applyFont="1" applyFill="1" applyBorder="1" applyAlignment="1" applyProtection="1">
      <alignment horizontal="center" vertical="center"/>
    </xf>
    <xf numFmtId="0" fontId="10" fillId="3" borderId="50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10" fillId="3" borderId="5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/>
    </xf>
    <xf numFmtId="0" fontId="0" fillId="3" borderId="6" xfId="0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vertical="center"/>
    </xf>
    <xf numFmtId="0" fontId="3" fillId="3" borderId="7" xfId="0" applyFont="1" applyFill="1" applyBorder="1" applyAlignment="1" applyProtection="1">
      <alignment horizontal="center" vertical="center"/>
    </xf>
    <xf numFmtId="3" fontId="10" fillId="3" borderId="48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2" borderId="25" xfId="0" applyFill="1" applyBorder="1" applyAlignment="1" applyProtection="1">
      <alignment horizontal="center"/>
    </xf>
    <xf numFmtId="0" fontId="0" fillId="2" borderId="15" xfId="0" applyFill="1" applyBorder="1" applyAlignment="1" applyProtection="1">
      <alignment horizontal="center"/>
    </xf>
    <xf numFmtId="0" fontId="0" fillId="2" borderId="26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0" fillId="3" borderId="26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5" fillId="2" borderId="25" xfId="0" applyFont="1" applyFill="1" applyBorder="1" applyAlignment="1" applyProtection="1">
      <alignment horizontal="left"/>
    </xf>
    <xf numFmtId="0" fontId="5" fillId="2" borderId="15" xfId="0" applyFont="1" applyFill="1" applyBorder="1" applyAlignment="1" applyProtection="1">
      <alignment horizontal="left"/>
    </xf>
    <xf numFmtId="0" fontId="5" fillId="2" borderId="26" xfId="0" applyFont="1" applyFill="1" applyBorder="1" applyAlignment="1" applyProtection="1">
      <alignment horizontal="left"/>
    </xf>
    <xf numFmtId="0" fontId="4" fillId="2" borderId="0" xfId="0" applyFont="1" applyFill="1" applyAlignment="1" applyProtection="1"/>
    <xf numFmtId="0" fontId="0" fillId="2" borderId="0" xfId="0" applyFill="1" applyAlignment="1" applyProtection="1"/>
    <xf numFmtId="0" fontId="5" fillId="2" borderId="1" xfId="0" applyFont="1" applyFill="1" applyBorder="1" applyAlignment="1" applyProtection="1">
      <alignment horizontal="left"/>
    </xf>
    <xf numFmtId="0" fontId="0" fillId="3" borderId="42" xfId="0" applyFill="1" applyBorder="1" applyAlignment="1" applyProtection="1">
      <alignment horizontal="center" vertical="top" wrapText="1"/>
    </xf>
    <xf numFmtId="0" fontId="0" fillId="3" borderId="17" xfId="0" applyFill="1" applyBorder="1" applyAlignment="1" applyProtection="1">
      <alignment horizontal="center" vertical="top" wrapText="1"/>
    </xf>
    <xf numFmtId="0" fontId="0" fillId="3" borderId="43" xfId="0" applyFill="1" applyBorder="1" applyAlignment="1" applyProtection="1">
      <alignment horizontal="center" vertical="top" wrapText="1"/>
    </xf>
    <xf numFmtId="0" fontId="0" fillId="3" borderId="40" xfId="0" applyFill="1" applyBorder="1" applyAlignment="1" applyProtection="1">
      <alignment horizontal="center" vertical="top" wrapText="1"/>
    </xf>
    <xf numFmtId="0" fontId="0" fillId="3" borderId="0" xfId="0" applyFill="1" applyBorder="1" applyAlignment="1" applyProtection="1">
      <alignment horizontal="center" vertical="top" wrapText="1"/>
    </xf>
    <xf numFmtId="0" fontId="0" fillId="3" borderId="44" xfId="0" applyFill="1" applyBorder="1" applyAlignment="1" applyProtection="1">
      <alignment horizontal="center" vertical="top" wrapText="1"/>
    </xf>
    <xf numFmtId="0" fontId="0" fillId="3" borderId="45" xfId="0" applyFill="1" applyBorder="1" applyAlignment="1" applyProtection="1">
      <alignment horizontal="center" vertical="top" wrapText="1"/>
    </xf>
    <xf numFmtId="0" fontId="0" fillId="3" borderId="41" xfId="0" applyFill="1" applyBorder="1" applyAlignment="1" applyProtection="1">
      <alignment horizontal="center" vertical="top" wrapText="1"/>
    </xf>
    <xf numFmtId="0" fontId="0" fillId="3" borderId="46" xfId="0" applyFill="1" applyBorder="1" applyAlignment="1" applyProtection="1">
      <alignment horizontal="center" vertical="top" wrapText="1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10" fillId="3" borderId="22" xfId="0" applyFont="1" applyFill="1" applyBorder="1" applyAlignment="1" applyProtection="1">
      <alignment horizontal="center" vertical="center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41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  <xf numFmtId="14" fontId="6" fillId="3" borderId="20" xfId="0" applyNumberFormat="1" applyFont="1" applyFill="1" applyBorder="1" applyAlignment="1" applyProtection="1">
      <alignment vertical="center" wrapText="1"/>
    </xf>
    <xf numFmtId="0" fontId="10" fillId="3" borderId="10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5" fillId="3" borderId="26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26" xfId="0" applyFont="1" applyFill="1" applyBorder="1" applyAlignment="1" applyProtection="1">
      <alignment horizontal="center" vertical="center"/>
    </xf>
    <xf numFmtId="0" fontId="10" fillId="3" borderId="31" xfId="0" applyFont="1" applyFill="1" applyBorder="1" applyAlignment="1" applyProtection="1">
      <alignment horizontal="center" vertical="center"/>
    </xf>
    <xf numFmtId="0" fontId="10" fillId="3" borderId="34" xfId="0" applyFont="1" applyFill="1" applyBorder="1" applyAlignment="1" applyProtection="1">
      <alignment horizontal="center" vertical="center"/>
    </xf>
    <xf numFmtId="0" fontId="15" fillId="3" borderId="37" xfId="0" applyFont="1" applyFill="1" applyBorder="1" applyAlignment="1" applyProtection="1">
      <alignment horizontal="center" vertical="center"/>
    </xf>
    <xf numFmtId="2" fontId="10" fillId="3" borderId="8" xfId="0" applyNumberFormat="1" applyFont="1" applyFill="1" applyBorder="1" applyAlignment="1" applyProtection="1">
      <alignment horizontal="center" vertical="center"/>
      <protection locked="0"/>
    </xf>
    <xf numFmtId="2" fontId="10" fillId="3" borderId="15" xfId="0" applyNumberFormat="1" applyFont="1" applyFill="1" applyBorder="1" applyAlignment="1" applyProtection="1">
      <alignment horizontal="center" vertical="center"/>
      <protection locked="0"/>
    </xf>
    <xf numFmtId="2" fontId="10" fillId="3" borderId="41" xfId="0" applyNumberFormat="1" applyFont="1" applyFill="1" applyBorder="1" applyAlignment="1" applyProtection="1">
      <alignment horizontal="center" vertical="center"/>
    </xf>
    <xf numFmtId="2" fontId="10" fillId="3" borderId="15" xfId="0" applyNumberFormat="1" applyFont="1" applyFill="1" applyBorder="1" applyAlignment="1" applyProtection="1">
      <alignment horizontal="center" vertical="center"/>
    </xf>
    <xf numFmtId="2" fontId="10" fillId="3" borderId="41" xfId="0" applyNumberFormat="1" applyFont="1" applyFill="1" applyBorder="1" applyAlignment="1" applyProtection="1">
      <alignment horizontal="center" vertical="center"/>
      <protection locked="0"/>
    </xf>
    <xf numFmtId="2" fontId="10" fillId="3" borderId="47" xfId="0" applyNumberFormat="1" applyFont="1" applyFill="1" applyBorder="1" applyAlignment="1" applyProtection="1">
      <alignment horizontal="center" vertic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B4" sqref="B4:F4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4" t="s">
        <v>69</v>
      </c>
      <c r="O1" s="13"/>
    </row>
    <row r="2" spans="1:16" ht="11.2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4" t="s">
        <v>70</v>
      </c>
      <c r="O2" s="13"/>
    </row>
    <row r="3" spans="1:16" ht="18" x14ac:dyDescent="0.25">
      <c r="A3" s="15" t="s">
        <v>0</v>
      </c>
      <c r="B3" s="92"/>
      <c r="C3" s="143" t="s">
        <v>113</v>
      </c>
      <c r="D3" s="144"/>
      <c r="E3" s="144"/>
      <c r="F3" s="144"/>
      <c r="G3" s="144"/>
      <c r="H3" s="144"/>
      <c r="I3" s="144"/>
      <c r="J3" s="144"/>
      <c r="K3" s="144"/>
      <c r="L3" s="92"/>
      <c r="N3" s="12"/>
      <c r="O3" s="13"/>
    </row>
    <row r="4" spans="1:16" x14ac:dyDescent="0.25">
      <c r="A4" s="18" t="s">
        <v>1</v>
      </c>
      <c r="B4" s="145" t="s">
        <v>71</v>
      </c>
      <c r="C4" s="145"/>
      <c r="D4" s="145"/>
      <c r="E4" s="145"/>
      <c r="F4" s="14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93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5" t="s">
        <v>66</v>
      </c>
      <c r="B6" s="156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36" t="s">
        <v>2</v>
      </c>
      <c r="C7" s="138" t="s">
        <v>53</v>
      </c>
      <c r="D7" s="139"/>
      <c r="E7" s="122" t="s">
        <v>3</v>
      </c>
      <c r="F7" s="123"/>
      <c r="G7" s="124"/>
      <c r="H7" s="127" t="s">
        <v>4</v>
      </c>
      <c r="I7" s="120" t="s">
        <v>5</v>
      </c>
      <c r="J7" s="130" t="s">
        <v>6</v>
      </c>
      <c r="K7" s="133" t="s">
        <v>7</v>
      </c>
      <c r="L7" s="120" t="s">
        <v>54</v>
      </c>
      <c r="M7" s="120" t="s">
        <v>60</v>
      </c>
      <c r="N7" s="113" t="s">
        <v>58</v>
      </c>
      <c r="O7" s="115" t="s">
        <v>59</v>
      </c>
    </row>
    <row r="8" spans="1:16" ht="21.75" customHeight="1" x14ac:dyDescent="0.25">
      <c r="A8" s="120" t="s">
        <v>94</v>
      </c>
      <c r="B8" s="137"/>
      <c r="C8" s="117" t="s">
        <v>68</v>
      </c>
      <c r="D8" s="118"/>
      <c r="E8" s="117" t="s">
        <v>9</v>
      </c>
      <c r="F8" s="119" t="s">
        <v>10</v>
      </c>
      <c r="G8" s="120" t="s">
        <v>11</v>
      </c>
      <c r="H8" s="128"/>
      <c r="I8" s="119"/>
      <c r="J8" s="131"/>
      <c r="K8" s="134"/>
      <c r="L8" s="119"/>
      <c r="M8" s="119"/>
      <c r="N8" s="114"/>
      <c r="O8" s="116"/>
    </row>
    <row r="9" spans="1:16" ht="50.25" customHeight="1" thickBot="1" x14ac:dyDescent="0.3">
      <c r="A9" s="121"/>
      <c r="B9" s="137"/>
      <c r="C9" s="117"/>
      <c r="D9" s="118"/>
      <c r="E9" s="117"/>
      <c r="F9" s="119"/>
      <c r="G9" s="119"/>
      <c r="H9" s="129"/>
      <c r="I9" s="119"/>
      <c r="J9" s="132"/>
      <c r="K9" s="134"/>
      <c r="L9" s="121"/>
      <c r="M9" s="121"/>
      <c r="N9" s="114"/>
      <c r="O9" s="116"/>
    </row>
    <row r="10" spans="1:16" x14ac:dyDescent="0.25">
      <c r="A10" s="168"/>
      <c r="B10" s="73" t="s">
        <v>88</v>
      </c>
      <c r="C10" s="157" t="s">
        <v>83</v>
      </c>
      <c r="D10" s="158"/>
      <c r="E10" s="60">
        <v>0</v>
      </c>
      <c r="F10" s="60">
        <v>3.55</v>
      </c>
      <c r="G10" s="60">
        <f>SUM(E10:F10)</f>
        <v>3.55</v>
      </c>
      <c r="H10" s="60" t="s">
        <v>77</v>
      </c>
      <c r="I10" s="60">
        <v>10</v>
      </c>
      <c r="J10" s="60">
        <v>0.41</v>
      </c>
      <c r="K10" s="97" t="s">
        <v>89</v>
      </c>
      <c r="L10" s="62">
        <v>74.58</v>
      </c>
      <c r="M10" s="169" t="s">
        <v>61</v>
      </c>
      <c r="N10" s="178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 t="s">
        <v>88</v>
      </c>
      <c r="C11" s="170" t="s">
        <v>84</v>
      </c>
      <c r="D11" s="171"/>
      <c r="E11" s="55">
        <v>7.76</v>
      </c>
      <c r="F11" s="55">
        <v>0.53</v>
      </c>
      <c r="G11" s="55">
        <f t="shared" ref="G11" si="0">SUM(E11:F11)</f>
        <v>8.2899999999999991</v>
      </c>
      <c r="H11" s="23"/>
      <c r="I11" s="22"/>
      <c r="J11" s="22"/>
      <c r="K11" s="172"/>
      <c r="L11" s="64">
        <v>153.28</v>
      </c>
      <c r="M11" s="63" t="s">
        <v>61</v>
      </c>
      <c r="N11" s="179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70"/>
      <c r="D12" s="173"/>
      <c r="E12" s="56">
        <f>SUM(E10:E11)</f>
        <v>7.76</v>
      </c>
      <c r="F12" s="56">
        <f t="shared" ref="F12:G12" si="2">SUM(F10:F11)</f>
        <v>4.08</v>
      </c>
      <c r="G12" s="56">
        <f t="shared" si="2"/>
        <v>11.84</v>
      </c>
      <c r="H12" s="26"/>
      <c r="I12" s="25"/>
      <c r="J12" s="25"/>
      <c r="K12" s="96"/>
      <c r="L12" s="64">
        <f>SUM(L10:L11)</f>
        <v>227.86</v>
      </c>
      <c r="M12" s="63" t="s">
        <v>61</v>
      </c>
      <c r="N12" s="180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172"/>
      <c r="D13" s="174"/>
      <c r="E13" s="55"/>
      <c r="F13" s="55"/>
      <c r="G13" s="55"/>
      <c r="H13" s="23"/>
      <c r="I13" s="22"/>
      <c r="J13" s="22"/>
      <c r="K13" s="172"/>
      <c r="L13" s="64"/>
      <c r="M13" s="67"/>
      <c r="N13" s="181"/>
      <c r="O13" s="64"/>
      <c r="P13" s="59"/>
    </row>
    <row r="14" spans="1:16" x14ac:dyDescent="0.25">
      <c r="A14" s="24"/>
      <c r="B14" s="26" t="s">
        <v>90</v>
      </c>
      <c r="C14" s="159" t="s">
        <v>83</v>
      </c>
      <c r="D14" s="160"/>
      <c r="E14" s="25">
        <v>0</v>
      </c>
      <c r="F14" s="25">
        <v>22.14</v>
      </c>
      <c r="G14" s="25">
        <f>SUM(E14:F14)</f>
        <v>22.14</v>
      </c>
      <c r="H14" s="25" t="s">
        <v>77</v>
      </c>
      <c r="I14" s="25">
        <v>25</v>
      </c>
      <c r="J14" s="25">
        <v>0.16</v>
      </c>
      <c r="K14" s="96" t="s">
        <v>91</v>
      </c>
      <c r="L14" s="66">
        <v>659.99</v>
      </c>
      <c r="M14" s="175" t="s">
        <v>61</v>
      </c>
      <c r="N14" s="182"/>
      <c r="O14" s="66">
        <f>SUM(N14*G14)</f>
        <v>0</v>
      </c>
      <c r="P14" s="59"/>
    </row>
    <row r="15" spans="1:16" x14ac:dyDescent="0.25">
      <c r="A15" s="24"/>
      <c r="B15" s="22" t="s">
        <v>90</v>
      </c>
      <c r="C15" s="170" t="s">
        <v>84</v>
      </c>
      <c r="D15" s="171"/>
      <c r="E15" s="55">
        <v>0</v>
      </c>
      <c r="F15" s="55">
        <v>0</v>
      </c>
      <c r="G15" s="55">
        <f t="shared" ref="G15" si="3">SUM(E15:F15)</f>
        <v>0</v>
      </c>
      <c r="H15" s="23"/>
      <c r="I15" s="22"/>
      <c r="J15" s="22"/>
      <c r="K15" s="172"/>
      <c r="L15" s="64">
        <v>0</v>
      </c>
      <c r="M15" s="63" t="s">
        <v>61</v>
      </c>
      <c r="N15" s="179"/>
      <c r="O15" s="64">
        <f>SUM(N15*G15)</f>
        <v>0</v>
      </c>
      <c r="P15" s="59"/>
    </row>
    <row r="16" spans="1:16" x14ac:dyDescent="0.25">
      <c r="A16" s="24"/>
      <c r="B16" s="25" t="s">
        <v>73</v>
      </c>
      <c r="C16" s="170"/>
      <c r="D16" s="173"/>
      <c r="E16" s="56">
        <f>SUM(E14:E15)</f>
        <v>0</v>
      </c>
      <c r="F16" s="56">
        <f t="shared" ref="F16:G16" si="4">SUM(F14:F15)</f>
        <v>22.14</v>
      </c>
      <c r="G16" s="56">
        <f t="shared" si="4"/>
        <v>22.14</v>
      </c>
      <c r="H16" s="26"/>
      <c r="I16" s="25"/>
      <c r="J16" s="25"/>
      <c r="K16" s="96"/>
      <c r="L16" s="64">
        <f>SUM(L14:L15)</f>
        <v>659.99</v>
      </c>
      <c r="M16" s="63" t="s">
        <v>61</v>
      </c>
      <c r="N16" s="180"/>
      <c r="O16" s="66">
        <f>SUM(O14:O15)</f>
        <v>0</v>
      </c>
      <c r="P16" s="59"/>
    </row>
    <row r="17" spans="1:16" x14ac:dyDescent="0.25">
      <c r="A17" s="21"/>
      <c r="B17" s="22"/>
      <c r="C17" s="170"/>
      <c r="D17" s="171"/>
      <c r="E17" s="55"/>
      <c r="F17" s="55"/>
      <c r="G17" s="55"/>
      <c r="H17" s="23"/>
      <c r="I17" s="22"/>
      <c r="J17" s="22"/>
      <c r="K17" s="172"/>
      <c r="L17" s="64"/>
      <c r="M17" s="67"/>
      <c r="N17" s="181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92</v>
      </c>
      <c r="C18" s="159" t="s">
        <v>83</v>
      </c>
      <c r="D18" s="160"/>
      <c r="E18" s="25">
        <v>0</v>
      </c>
      <c r="F18" s="25">
        <v>30.01</v>
      </c>
      <c r="G18" s="25">
        <f>SUM(E18:F18)</f>
        <v>30.01</v>
      </c>
      <c r="H18" s="23" t="s">
        <v>77</v>
      </c>
      <c r="I18" s="22">
        <v>35</v>
      </c>
      <c r="J18" s="22">
        <v>0.16</v>
      </c>
      <c r="K18" s="172" t="s">
        <v>93</v>
      </c>
      <c r="L18" s="64">
        <v>899.7</v>
      </c>
      <c r="M18" s="67" t="s">
        <v>61</v>
      </c>
      <c r="N18" s="179"/>
      <c r="O18" s="64">
        <f>SUM(N18*G18)</f>
        <v>0</v>
      </c>
      <c r="P18" s="59"/>
    </row>
    <row r="19" spans="1:16" x14ac:dyDescent="0.25">
      <c r="A19" s="21"/>
      <c r="B19" s="22" t="s">
        <v>92</v>
      </c>
      <c r="C19" s="170" t="s">
        <v>84</v>
      </c>
      <c r="D19" s="171"/>
      <c r="E19" s="55">
        <v>0</v>
      </c>
      <c r="F19" s="55">
        <v>0</v>
      </c>
      <c r="G19" s="55">
        <f t="shared" ref="G19" si="6">SUM(E19:F19)</f>
        <v>0</v>
      </c>
      <c r="H19" s="23"/>
      <c r="I19" s="22"/>
      <c r="J19" s="22"/>
      <c r="K19" s="172"/>
      <c r="L19" s="64">
        <v>0</v>
      </c>
      <c r="M19" s="67" t="s">
        <v>61</v>
      </c>
      <c r="N19" s="179"/>
      <c r="O19" s="64">
        <f t="shared" ref="O19" si="7">SUM(N19*G19)</f>
        <v>0</v>
      </c>
      <c r="P19" s="59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70"/>
      <c r="D20" s="173"/>
      <c r="E20" s="56">
        <f>SUM(E18:E19)</f>
        <v>0</v>
      </c>
      <c r="F20" s="56">
        <f t="shared" ref="F20" si="8">SUM(F18:F19)</f>
        <v>30.01</v>
      </c>
      <c r="G20" s="56">
        <f t="shared" ref="G20" si="9">SUM(G18:G19)</f>
        <v>30.01</v>
      </c>
      <c r="H20" s="29"/>
      <c r="I20" s="28"/>
      <c r="J20" s="28"/>
      <c r="K20" s="176"/>
      <c r="L20" s="70">
        <f>SUM(L18:L19)</f>
        <v>899.7</v>
      </c>
      <c r="M20" s="71"/>
      <c r="N20" s="183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30"/>
      <c r="B21" s="31"/>
      <c r="C21" s="35"/>
      <c r="D21" s="177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98" t="s">
        <v>13</v>
      </c>
      <c r="K22" s="98"/>
      <c r="L22" s="36">
        <f>L12+L16+L20</f>
        <v>1787.5500000000002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99" t="s">
        <v>15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6">
        <f>O22*0.2</f>
        <v>0</v>
      </c>
    </row>
    <row r="24" spans="1:16" ht="15.75" thickBot="1" x14ac:dyDescent="0.3">
      <c r="A24" s="99" t="s">
        <v>16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6">
        <f>O22+O23</f>
        <v>0</v>
      </c>
    </row>
    <row r="25" spans="1:16" x14ac:dyDescent="0.25">
      <c r="A25" s="111" t="s">
        <v>17</v>
      </c>
      <c r="B25" s="111"/>
      <c r="C25" s="11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02" t="s">
        <v>65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6" ht="25.5" customHeight="1" x14ac:dyDescent="0.25">
      <c r="A27" s="95" t="s">
        <v>57</v>
      </c>
      <c r="B27" s="95"/>
      <c r="C27" s="95"/>
      <c r="D27" s="95"/>
      <c r="E27" s="95"/>
      <c r="F27" s="95"/>
      <c r="G27" s="94" t="s">
        <v>55</v>
      </c>
      <c r="H27" s="95"/>
      <c r="I27" s="95"/>
      <c r="J27" s="43"/>
      <c r="K27" s="43"/>
      <c r="L27" s="43"/>
      <c r="M27" s="43"/>
      <c r="N27" s="43"/>
      <c r="O27" s="43"/>
    </row>
    <row r="28" spans="1:16" ht="15" customHeight="1" x14ac:dyDescent="0.25">
      <c r="A28" s="146" t="s">
        <v>67</v>
      </c>
      <c r="B28" s="147"/>
      <c r="C28" s="147"/>
      <c r="D28" s="147"/>
      <c r="E28" s="148"/>
      <c r="F28" s="112" t="s">
        <v>56</v>
      </c>
      <c r="G28" s="44" t="s">
        <v>18</v>
      </c>
      <c r="H28" s="105"/>
      <c r="I28" s="106"/>
      <c r="J28" s="106"/>
      <c r="K28" s="106"/>
      <c r="L28" s="106"/>
      <c r="M28" s="106"/>
      <c r="N28" s="106"/>
      <c r="O28" s="107"/>
    </row>
    <row r="29" spans="1:16" x14ac:dyDescent="0.25">
      <c r="A29" s="149"/>
      <c r="B29" s="150"/>
      <c r="C29" s="150"/>
      <c r="D29" s="150"/>
      <c r="E29" s="151"/>
      <c r="F29" s="112"/>
      <c r="G29" s="44" t="s">
        <v>19</v>
      </c>
      <c r="H29" s="105"/>
      <c r="I29" s="106"/>
      <c r="J29" s="106"/>
      <c r="K29" s="106"/>
      <c r="L29" s="106"/>
      <c r="M29" s="106"/>
      <c r="N29" s="106"/>
      <c r="O29" s="107"/>
    </row>
    <row r="30" spans="1:16" ht="18" customHeight="1" x14ac:dyDescent="0.25">
      <c r="A30" s="149"/>
      <c r="B30" s="150"/>
      <c r="C30" s="150"/>
      <c r="D30" s="150"/>
      <c r="E30" s="151"/>
      <c r="F30" s="112"/>
      <c r="G30" s="44" t="s">
        <v>20</v>
      </c>
      <c r="H30" s="105"/>
      <c r="I30" s="106"/>
      <c r="J30" s="106"/>
      <c r="K30" s="106"/>
      <c r="L30" s="106"/>
      <c r="M30" s="106"/>
      <c r="N30" s="106"/>
      <c r="O30" s="107"/>
    </row>
    <row r="31" spans="1:16" x14ac:dyDescent="0.25">
      <c r="A31" s="149"/>
      <c r="B31" s="150"/>
      <c r="C31" s="150"/>
      <c r="D31" s="150"/>
      <c r="E31" s="151"/>
      <c r="F31" s="112"/>
      <c r="G31" s="44" t="s">
        <v>21</v>
      </c>
      <c r="H31" s="105"/>
      <c r="I31" s="106"/>
      <c r="J31" s="106"/>
      <c r="K31" s="106"/>
      <c r="L31" s="106"/>
      <c r="M31" s="106"/>
      <c r="N31" s="106"/>
      <c r="O31" s="107"/>
    </row>
    <row r="32" spans="1:16" x14ac:dyDescent="0.25">
      <c r="A32" s="149"/>
      <c r="B32" s="150"/>
      <c r="C32" s="150"/>
      <c r="D32" s="150"/>
      <c r="E32" s="151"/>
      <c r="F32" s="112"/>
      <c r="G32" s="44" t="s">
        <v>22</v>
      </c>
      <c r="H32" s="105"/>
      <c r="I32" s="106"/>
      <c r="J32" s="106"/>
      <c r="K32" s="106"/>
      <c r="L32" s="106"/>
      <c r="M32" s="106"/>
      <c r="N32" s="106"/>
      <c r="O32" s="107"/>
    </row>
    <row r="33" spans="1:15" x14ac:dyDescent="0.25">
      <c r="A33" s="149"/>
      <c r="B33" s="150"/>
      <c r="C33" s="150"/>
      <c r="D33" s="150"/>
      <c r="E33" s="15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49"/>
      <c r="B34" s="150"/>
      <c r="C34" s="150"/>
      <c r="D34" s="150"/>
      <c r="E34" s="15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52"/>
      <c r="B35" s="153"/>
      <c r="C35" s="153"/>
      <c r="D35" s="153"/>
      <c r="E35" s="154"/>
      <c r="F35" s="43"/>
      <c r="G35" s="16"/>
      <c r="H35" s="16"/>
      <c r="I35" s="16"/>
      <c r="J35" s="16" t="s">
        <v>23</v>
      </c>
      <c r="K35" s="16"/>
      <c r="L35" s="108"/>
      <c r="M35" s="109"/>
      <c r="N35" s="11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DrinyAiJixxrS+SjdP3vqU5fgZLLHCa2QV6Nh3ONW7rzSl3XpsbYYOTmI+7acz6w0XaujBpVsx3AHs8Gbe00lw==" saltValue="dkjXu6+VYa8omsyMzxXATg==" spinCount="100000" sheet="1" objects="1" scenarios="1"/>
  <mergeCells count="44">
    <mergeCell ref="A8:A9"/>
    <mergeCell ref="C18:D18"/>
    <mergeCell ref="C14:D14"/>
    <mergeCell ref="C15:D15"/>
    <mergeCell ref="C16:D16"/>
    <mergeCell ref="A1:L1"/>
    <mergeCell ref="C10:D10"/>
    <mergeCell ref="C11:D11"/>
    <mergeCell ref="C12:D12"/>
    <mergeCell ref="C17:D17"/>
    <mergeCell ref="H7:H9"/>
    <mergeCell ref="I7:I9"/>
    <mergeCell ref="J7:J9"/>
    <mergeCell ref="K7:K9"/>
    <mergeCell ref="A6:B6"/>
    <mergeCell ref="B4:F4"/>
    <mergeCell ref="B5:F5"/>
    <mergeCell ref="L7:L9"/>
    <mergeCell ref="C3:K3"/>
    <mergeCell ref="B7:B9"/>
    <mergeCell ref="C7:D7"/>
    <mergeCell ref="N7:N9"/>
    <mergeCell ref="O7:O9"/>
    <mergeCell ref="C8:D9"/>
    <mergeCell ref="E8:E9"/>
    <mergeCell ref="F8:F9"/>
    <mergeCell ref="G8:G9"/>
    <mergeCell ref="M7:M9"/>
    <mergeCell ref="E7:G7"/>
    <mergeCell ref="H32:O32"/>
    <mergeCell ref="L35:N35"/>
    <mergeCell ref="A25:C25"/>
    <mergeCell ref="F28:F32"/>
    <mergeCell ref="H28:O28"/>
    <mergeCell ref="H29:O29"/>
    <mergeCell ref="H30:O30"/>
    <mergeCell ref="H31:O31"/>
    <mergeCell ref="A28:E35"/>
    <mergeCell ref="C19:D19"/>
    <mergeCell ref="J22:K22"/>
    <mergeCell ref="A23:N23"/>
    <mergeCell ref="A24:N24"/>
    <mergeCell ref="A26:O26"/>
    <mergeCell ref="C20:D20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1" sqref="N10:N11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4" t="s">
        <v>69</v>
      </c>
      <c r="O1" s="13"/>
    </row>
    <row r="2" spans="1:16" ht="11.2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4" t="s">
        <v>70</v>
      </c>
      <c r="O2" s="13"/>
    </row>
    <row r="3" spans="1:16" ht="18" x14ac:dyDescent="0.25">
      <c r="A3" s="15" t="s">
        <v>0</v>
      </c>
      <c r="B3" s="92"/>
      <c r="C3" s="143" t="str">
        <f>'zákazka a cenová ponuka 1 '!C3:K3</f>
        <v xml:space="preserve">Lesnícke služby v ťažbovom procese na OZ Vranov n/T,  LS Koškovce VC02   </v>
      </c>
      <c r="D3" s="144"/>
      <c r="E3" s="144"/>
      <c r="F3" s="144"/>
      <c r="G3" s="144"/>
      <c r="H3" s="144"/>
      <c r="I3" s="144"/>
      <c r="J3" s="144"/>
      <c r="K3" s="144"/>
      <c r="L3" s="92"/>
      <c r="N3" s="12"/>
      <c r="O3" s="13"/>
    </row>
    <row r="4" spans="1:16" x14ac:dyDescent="0.25">
      <c r="A4" s="18" t="s">
        <v>1</v>
      </c>
      <c r="B4" s="145" t="str">
        <f>'zákazka a cenová ponuka 1 '!B4:F4</f>
        <v>Lesy SR š.p. OZ Vranov n/T</v>
      </c>
      <c r="C4" s="145"/>
      <c r="D4" s="145"/>
      <c r="E4" s="145"/>
      <c r="F4" s="14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93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5" t="s">
        <v>66</v>
      </c>
      <c r="B6" s="156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tr">
        <f>'zákazka a cenová ponuka 1 '!A7</f>
        <v>LS/VC/LO</v>
      </c>
      <c r="B7" s="136" t="s">
        <v>2</v>
      </c>
      <c r="C7" s="138" t="s">
        <v>53</v>
      </c>
      <c r="D7" s="139"/>
      <c r="E7" s="122" t="s">
        <v>3</v>
      </c>
      <c r="F7" s="123"/>
      <c r="G7" s="124"/>
      <c r="H7" s="127" t="s">
        <v>4</v>
      </c>
      <c r="I7" s="120" t="s">
        <v>5</v>
      </c>
      <c r="J7" s="130" t="s">
        <v>6</v>
      </c>
      <c r="K7" s="133" t="s">
        <v>7</v>
      </c>
      <c r="L7" s="120" t="s">
        <v>54</v>
      </c>
      <c r="M7" s="120" t="s">
        <v>60</v>
      </c>
      <c r="N7" s="113" t="s">
        <v>78</v>
      </c>
      <c r="O7" s="115" t="s">
        <v>79</v>
      </c>
    </row>
    <row r="8" spans="1:16" ht="21.75" customHeight="1" x14ac:dyDescent="0.25">
      <c r="A8" s="120" t="str">
        <f>'zákazka a cenová ponuka 1 '!A8:A9</f>
        <v xml:space="preserve"> 03 / 02 / 02</v>
      </c>
      <c r="B8" s="137"/>
      <c r="C8" s="117" t="s">
        <v>68</v>
      </c>
      <c r="D8" s="118"/>
      <c r="E8" s="117" t="s">
        <v>9</v>
      </c>
      <c r="F8" s="119" t="s">
        <v>80</v>
      </c>
      <c r="G8" s="120" t="s">
        <v>81</v>
      </c>
      <c r="H8" s="128"/>
      <c r="I8" s="119"/>
      <c r="J8" s="131"/>
      <c r="K8" s="134"/>
      <c r="L8" s="119"/>
      <c r="M8" s="119"/>
      <c r="N8" s="114"/>
      <c r="O8" s="116"/>
    </row>
    <row r="9" spans="1:16" ht="50.25" customHeight="1" thickBot="1" x14ac:dyDescent="0.3">
      <c r="A9" s="121"/>
      <c r="B9" s="137"/>
      <c r="C9" s="117"/>
      <c r="D9" s="118"/>
      <c r="E9" s="117"/>
      <c r="F9" s="119"/>
      <c r="G9" s="119"/>
      <c r="H9" s="129"/>
      <c r="I9" s="119"/>
      <c r="J9" s="132"/>
      <c r="K9" s="134"/>
      <c r="L9" s="121"/>
      <c r="M9" s="121"/>
      <c r="N9" s="114"/>
      <c r="O9" s="116"/>
    </row>
    <row r="10" spans="1:16" x14ac:dyDescent="0.25">
      <c r="A10" s="20"/>
      <c r="B10" s="73" t="s">
        <v>95</v>
      </c>
      <c r="C10" s="157" t="s">
        <v>83</v>
      </c>
      <c r="D10" s="158"/>
      <c r="E10" s="60">
        <v>0</v>
      </c>
      <c r="F10" s="60">
        <v>41.49</v>
      </c>
      <c r="G10" s="60">
        <f>SUM(E10:F10)</f>
        <v>41.49</v>
      </c>
      <c r="H10" s="60" t="s">
        <v>77</v>
      </c>
      <c r="I10" s="60">
        <v>15</v>
      </c>
      <c r="J10" s="60">
        <v>0.22</v>
      </c>
      <c r="K10" s="97" t="s">
        <v>96</v>
      </c>
      <c r="L10" s="62">
        <v>995.35</v>
      </c>
      <c r="M10" s="169" t="s">
        <v>61</v>
      </c>
      <c r="N10" s="178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 t="s">
        <v>95</v>
      </c>
      <c r="C11" s="170" t="s">
        <v>84</v>
      </c>
      <c r="D11" s="171"/>
      <c r="E11" s="55">
        <v>8.31</v>
      </c>
      <c r="F11" s="55">
        <v>0.18</v>
      </c>
      <c r="G11" s="55">
        <f t="shared" ref="G11" si="0">SUM(E11:F11)</f>
        <v>8.49</v>
      </c>
      <c r="H11" s="23"/>
      <c r="I11" s="22"/>
      <c r="J11" s="22"/>
      <c r="K11" s="172"/>
      <c r="L11" s="64">
        <v>174.64</v>
      </c>
      <c r="M11" s="63" t="s">
        <v>61</v>
      </c>
      <c r="N11" s="179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70"/>
      <c r="D12" s="173"/>
      <c r="E12" s="56">
        <f>SUM(E10:E11)</f>
        <v>8.31</v>
      </c>
      <c r="F12" s="56">
        <f t="shared" ref="F12:G12" si="2">SUM(F10:F11)</f>
        <v>41.67</v>
      </c>
      <c r="G12" s="56">
        <f t="shared" si="2"/>
        <v>49.980000000000004</v>
      </c>
      <c r="H12" s="26"/>
      <c r="I12" s="25"/>
      <c r="J12" s="25"/>
      <c r="K12" s="96"/>
      <c r="L12" s="64">
        <f>SUM(L10:L11)</f>
        <v>1169.99</v>
      </c>
      <c r="M12" s="63" t="s">
        <v>61</v>
      </c>
      <c r="N12" s="180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172"/>
      <c r="D13" s="174"/>
      <c r="E13" s="55"/>
      <c r="F13" s="55"/>
      <c r="G13" s="55"/>
      <c r="H13" s="23"/>
      <c r="I13" s="22"/>
      <c r="J13" s="22"/>
      <c r="K13" s="172"/>
      <c r="L13" s="64"/>
      <c r="M13" s="67"/>
      <c r="N13" s="181"/>
      <c r="O13" s="64"/>
      <c r="P13" s="59"/>
    </row>
    <row r="14" spans="1:16" x14ac:dyDescent="0.25">
      <c r="A14" s="24"/>
      <c r="B14" s="26" t="s">
        <v>97</v>
      </c>
      <c r="C14" s="159" t="s">
        <v>83</v>
      </c>
      <c r="D14" s="160"/>
      <c r="E14" s="25">
        <v>0</v>
      </c>
      <c r="F14" s="25">
        <v>61.01</v>
      </c>
      <c r="G14" s="25">
        <f>SUM(E14:F14)</f>
        <v>61.01</v>
      </c>
      <c r="H14" s="25" t="s">
        <v>77</v>
      </c>
      <c r="I14" s="25">
        <v>20</v>
      </c>
      <c r="J14" s="25">
        <v>0.26</v>
      </c>
      <c r="K14" s="96" t="s">
        <v>86</v>
      </c>
      <c r="L14" s="66">
        <v>1406.28</v>
      </c>
      <c r="M14" s="175" t="s">
        <v>61</v>
      </c>
      <c r="N14" s="182"/>
      <c r="O14" s="66">
        <f>SUM(N14*G14)</f>
        <v>0</v>
      </c>
      <c r="P14" s="59"/>
    </row>
    <row r="15" spans="1:16" x14ac:dyDescent="0.25">
      <c r="A15" s="24"/>
      <c r="B15" s="22" t="s">
        <v>97</v>
      </c>
      <c r="C15" s="170" t="s">
        <v>84</v>
      </c>
      <c r="D15" s="171"/>
      <c r="E15" s="55">
        <v>9.1999999999999993</v>
      </c>
      <c r="F15" s="55">
        <v>1.57</v>
      </c>
      <c r="G15" s="55">
        <f t="shared" ref="G15" si="3">SUM(E15:F15)</f>
        <v>10.77</v>
      </c>
      <c r="H15" s="23"/>
      <c r="I15" s="22"/>
      <c r="J15" s="22"/>
      <c r="K15" s="172"/>
      <c r="L15" s="64">
        <v>212.17</v>
      </c>
      <c r="M15" s="63" t="s">
        <v>61</v>
      </c>
      <c r="N15" s="179"/>
      <c r="O15" s="64">
        <f>SUM(N15*G15)</f>
        <v>0</v>
      </c>
      <c r="P15" s="59"/>
    </row>
    <row r="16" spans="1:16" x14ac:dyDescent="0.25">
      <c r="A16" s="24"/>
      <c r="B16" s="25" t="s">
        <v>73</v>
      </c>
      <c r="C16" s="170"/>
      <c r="D16" s="173"/>
      <c r="E16" s="56">
        <f>SUM(E14:E15)</f>
        <v>9.1999999999999993</v>
      </c>
      <c r="F16" s="56">
        <f t="shared" ref="F16:G16" si="4">SUM(F14:F15)</f>
        <v>62.58</v>
      </c>
      <c r="G16" s="56">
        <f t="shared" si="4"/>
        <v>71.78</v>
      </c>
      <c r="H16" s="26"/>
      <c r="I16" s="25"/>
      <c r="J16" s="25"/>
      <c r="K16" s="96"/>
      <c r="L16" s="64">
        <f>SUM(L14:L15)</f>
        <v>1618.45</v>
      </c>
      <c r="M16" s="63" t="s">
        <v>61</v>
      </c>
      <c r="N16" s="180"/>
      <c r="O16" s="66">
        <f>SUM(O14:O15)</f>
        <v>0</v>
      </c>
      <c r="P16" s="59"/>
    </row>
    <row r="17" spans="1:16" x14ac:dyDescent="0.25">
      <c r="A17" s="21"/>
      <c r="B17" s="22"/>
      <c r="C17" s="170"/>
      <c r="D17" s="171"/>
      <c r="E17" s="55"/>
      <c r="F17" s="55"/>
      <c r="G17" s="55"/>
      <c r="H17" s="23"/>
      <c r="I17" s="22"/>
      <c r="J17" s="22"/>
      <c r="K17" s="172"/>
      <c r="L17" s="64"/>
      <c r="M17" s="67"/>
      <c r="N17" s="181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59"/>
      <c r="D18" s="160"/>
      <c r="E18" s="25"/>
      <c r="F18" s="25"/>
      <c r="G18" s="25">
        <f>SUM(E18:F18)</f>
        <v>0</v>
      </c>
      <c r="H18" s="23"/>
      <c r="I18" s="22"/>
      <c r="J18" s="22"/>
      <c r="K18" s="172"/>
      <c r="L18" s="64"/>
      <c r="M18" s="67" t="s">
        <v>61</v>
      </c>
      <c r="N18" s="179"/>
      <c r="O18" s="64">
        <f>SUM(N18*G18)</f>
        <v>0</v>
      </c>
      <c r="P18" s="59"/>
    </row>
    <row r="19" spans="1:16" x14ac:dyDescent="0.25">
      <c r="A19" s="21"/>
      <c r="B19" s="22"/>
      <c r="C19" s="170"/>
      <c r="D19" s="171"/>
      <c r="E19" s="55"/>
      <c r="F19" s="55"/>
      <c r="G19" s="55">
        <f t="shared" ref="G19" si="6">SUM(E19:F19)</f>
        <v>0</v>
      </c>
      <c r="H19" s="23"/>
      <c r="I19" s="22"/>
      <c r="J19" s="22"/>
      <c r="K19" s="172"/>
      <c r="L19" s="64"/>
      <c r="M19" s="67" t="s">
        <v>61</v>
      </c>
      <c r="N19" s="179"/>
      <c r="O19" s="64">
        <f t="shared" ref="O19" si="7">SUM(N19*G19)</f>
        <v>0</v>
      </c>
      <c r="P19" s="59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70"/>
      <c r="D20" s="173"/>
      <c r="E20" s="56">
        <f>SUM(E18:E19)</f>
        <v>0</v>
      </c>
      <c r="F20" s="56">
        <f t="shared" ref="F20:G20" si="8">SUM(F18:F19)</f>
        <v>0</v>
      </c>
      <c r="G20" s="56">
        <f t="shared" si="8"/>
        <v>0</v>
      </c>
      <c r="H20" s="29"/>
      <c r="I20" s="28"/>
      <c r="J20" s="28"/>
      <c r="K20" s="176"/>
      <c r="L20" s="70">
        <f>SUM(L18:L19)</f>
        <v>0</v>
      </c>
      <c r="M20" s="71"/>
      <c r="N20" s="183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30"/>
      <c r="B21" s="31"/>
      <c r="C21" s="35"/>
      <c r="D21" s="177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98" t="s">
        <v>13</v>
      </c>
      <c r="K22" s="98"/>
      <c r="L22" s="36">
        <f>L12+L16+L20</f>
        <v>2788.44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99" t="s">
        <v>15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6">
        <f>O22*0.2</f>
        <v>0</v>
      </c>
    </row>
    <row r="24" spans="1:16" ht="15.75" thickBot="1" x14ac:dyDescent="0.3">
      <c r="A24" s="99" t="s">
        <v>16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6">
        <f>O22+O23</f>
        <v>0</v>
      </c>
    </row>
    <row r="25" spans="1:16" x14ac:dyDescent="0.25">
      <c r="A25" s="111" t="s">
        <v>17</v>
      </c>
      <c r="B25" s="111"/>
      <c r="C25" s="11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02" t="s">
        <v>65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6" ht="25.5" customHeight="1" x14ac:dyDescent="0.25">
      <c r="A27" s="95" t="s">
        <v>57</v>
      </c>
      <c r="B27" s="95"/>
      <c r="C27" s="95"/>
      <c r="D27" s="95"/>
      <c r="E27" s="95"/>
      <c r="F27" s="95"/>
      <c r="G27" s="94" t="s">
        <v>55</v>
      </c>
      <c r="H27" s="95"/>
      <c r="I27" s="95"/>
      <c r="J27" s="43"/>
      <c r="K27" s="43"/>
      <c r="L27" s="43"/>
      <c r="M27" s="43"/>
      <c r="N27" s="43"/>
      <c r="O27" s="43"/>
    </row>
    <row r="28" spans="1:16" ht="15" customHeight="1" x14ac:dyDescent="0.25">
      <c r="A28" s="146" t="s">
        <v>82</v>
      </c>
      <c r="B28" s="147"/>
      <c r="C28" s="147"/>
      <c r="D28" s="147"/>
      <c r="E28" s="148"/>
      <c r="F28" s="112" t="s">
        <v>56</v>
      </c>
      <c r="G28" s="44" t="s">
        <v>18</v>
      </c>
      <c r="H28" s="140">
        <f>'zákazka a cenová ponuka 1 '!H28:O28</f>
        <v>0</v>
      </c>
      <c r="I28" s="141"/>
      <c r="J28" s="141"/>
      <c r="K28" s="141"/>
      <c r="L28" s="141"/>
      <c r="M28" s="141"/>
      <c r="N28" s="141"/>
      <c r="O28" s="142"/>
    </row>
    <row r="29" spans="1:16" x14ac:dyDescent="0.25">
      <c r="A29" s="149"/>
      <c r="B29" s="150"/>
      <c r="C29" s="150"/>
      <c r="D29" s="150"/>
      <c r="E29" s="151"/>
      <c r="F29" s="112"/>
      <c r="G29" s="44" t="s">
        <v>19</v>
      </c>
      <c r="H29" s="140">
        <f>'zákazka a cenová ponuka 1 '!H29:O29</f>
        <v>0</v>
      </c>
      <c r="I29" s="141"/>
      <c r="J29" s="141"/>
      <c r="K29" s="141"/>
      <c r="L29" s="141"/>
      <c r="M29" s="141"/>
      <c r="N29" s="141"/>
      <c r="O29" s="142"/>
    </row>
    <row r="30" spans="1:16" ht="18" customHeight="1" x14ac:dyDescent="0.25">
      <c r="A30" s="149"/>
      <c r="B30" s="150"/>
      <c r="C30" s="150"/>
      <c r="D30" s="150"/>
      <c r="E30" s="151"/>
      <c r="F30" s="112"/>
      <c r="G30" s="44" t="s">
        <v>20</v>
      </c>
      <c r="H30" s="140">
        <f>'zákazka a cenová ponuka 1 '!H30:O30</f>
        <v>0</v>
      </c>
      <c r="I30" s="141"/>
      <c r="J30" s="141"/>
      <c r="K30" s="141"/>
      <c r="L30" s="141"/>
      <c r="M30" s="141"/>
      <c r="N30" s="141"/>
      <c r="O30" s="142"/>
    </row>
    <row r="31" spans="1:16" x14ac:dyDescent="0.25">
      <c r="A31" s="149"/>
      <c r="B31" s="150"/>
      <c r="C31" s="150"/>
      <c r="D31" s="150"/>
      <c r="E31" s="151"/>
      <c r="F31" s="112"/>
      <c r="G31" s="44" t="s">
        <v>21</v>
      </c>
      <c r="H31" s="140">
        <f>'zákazka a cenová ponuka 1 '!H31:O31</f>
        <v>0</v>
      </c>
      <c r="I31" s="141"/>
      <c r="J31" s="141"/>
      <c r="K31" s="141"/>
      <c r="L31" s="141"/>
      <c r="M31" s="141"/>
      <c r="N31" s="141"/>
      <c r="O31" s="142"/>
    </row>
    <row r="32" spans="1:16" x14ac:dyDescent="0.25">
      <c r="A32" s="149"/>
      <c r="B32" s="150"/>
      <c r="C32" s="150"/>
      <c r="D32" s="150"/>
      <c r="E32" s="151"/>
      <c r="F32" s="112"/>
      <c r="G32" s="44" t="s">
        <v>22</v>
      </c>
      <c r="H32" s="140">
        <f>'zákazka a cenová ponuka 1 '!H32:O32</f>
        <v>0</v>
      </c>
      <c r="I32" s="141"/>
      <c r="J32" s="141"/>
      <c r="K32" s="141"/>
      <c r="L32" s="141"/>
      <c r="M32" s="141"/>
      <c r="N32" s="141"/>
      <c r="O32" s="142"/>
    </row>
    <row r="33" spans="1:15" x14ac:dyDescent="0.25">
      <c r="A33" s="149"/>
      <c r="B33" s="150"/>
      <c r="C33" s="150"/>
      <c r="D33" s="150"/>
      <c r="E33" s="15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49"/>
      <c r="B34" s="150"/>
      <c r="C34" s="150"/>
      <c r="D34" s="150"/>
      <c r="E34" s="15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52"/>
      <c r="B35" s="153"/>
      <c r="C35" s="153"/>
      <c r="D35" s="153"/>
      <c r="E35" s="154"/>
      <c r="F35" s="43"/>
      <c r="G35" s="16"/>
      <c r="H35" s="16"/>
      <c r="I35" s="16"/>
      <c r="J35" s="16" t="s">
        <v>23</v>
      </c>
      <c r="K35" s="16"/>
      <c r="L35" s="108"/>
      <c r="M35" s="109"/>
      <c r="N35" s="11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ZynFXyVgf5VjJsaKIoUEVHl2akzs1UTht7nHtyuM7TqXnz0dH1cQiySVnOr/r85yaWULxVR70KqHvIl0DyRkKw==" saltValue="jpbMwUSIkjg6IXy0K79z9w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8" sqref="N18:N19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4" t="s">
        <v>69</v>
      </c>
      <c r="O1" s="13"/>
    </row>
    <row r="2" spans="1:16" ht="11.2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4" t="s">
        <v>70</v>
      </c>
      <c r="O2" s="13"/>
    </row>
    <row r="3" spans="1:16" ht="18" x14ac:dyDescent="0.25">
      <c r="A3" s="15" t="s">
        <v>0</v>
      </c>
      <c r="B3" s="92"/>
      <c r="C3" s="143" t="str">
        <f>'zákazka a cenová ponuka 1 '!C3:K3</f>
        <v xml:space="preserve">Lesnícke služby v ťažbovom procese na OZ Vranov n/T,  LS Koškovce VC02   </v>
      </c>
      <c r="D3" s="144"/>
      <c r="E3" s="144"/>
      <c r="F3" s="144"/>
      <c r="G3" s="144"/>
      <c r="H3" s="144"/>
      <c r="I3" s="144"/>
      <c r="J3" s="144"/>
      <c r="K3" s="144"/>
      <c r="L3" s="92"/>
      <c r="N3" s="12"/>
      <c r="O3" s="13"/>
    </row>
    <row r="4" spans="1:16" x14ac:dyDescent="0.25">
      <c r="A4" s="18" t="s">
        <v>1</v>
      </c>
      <c r="B4" s="145" t="str">
        <f>'zákazka a cenová ponuka 1 '!B4:F4</f>
        <v>Lesy SR š.p. OZ Vranov n/T</v>
      </c>
      <c r="C4" s="145"/>
      <c r="D4" s="145"/>
      <c r="E4" s="145"/>
      <c r="F4" s="14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93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5" t="s">
        <v>66</v>
      </c>
      <c r="B6" s="156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36" t="s">
        <v>2</v>
      </c>
      <c r="C7" s="138" t="s">
        <v>53</v>
      </c>
      <c r="D7" s="139"/>
      <c r="E7" s="122" t="s">
        <v>3</v>
      </c>
      <c r="F7" s="123"/>
      <c r="G7" s="124"/>
      <c r="H7" s="127" t="s">
        <v>4</v>
      </c>
      <c r="I7" s="120" t="s">
        <v>5</v>
      </c>
      <c r="J7" s="130" t="s">
        <v>6</v>
      </c>
      <c r="K7" s="133" t="s">
        <v>7</v>
      </c>
      <c r="L7" s="120" t="s">
        <v>54</v>
      </c>
      <c r="M7" s="120" t="s">
        <v>60</v>
      </c>
      <c r="N7" s="113" t="s">
        <v>58</v>
      </c>
      <c r="O7" s="115" t="s">
        <v>59</v>
      </c>
    </row>
    <row r="8" spans="1:16" ht="21.75" customHeight="1" x14ac:dyDescent="0.25">
      <c r="A8" s="120" t="str">
        <f>'zákazka a cenová ponuka 1 '!A8:A9</f>
        <v xml:space="preserve"> 03 / 02 / 02</v>
      </c>
      <c r="B8" s="137"/>
      <c r="C8" s="117" t="s">
        <v>68</v>
      </c>
      <c r="D8" s="118"/>
      <c r="E8" s="117" t="s">
        <v>9</v>
      </c>
      <c r="F8" s="119" t="s">
        <v>10</v>
      </c>
      <c r="G8" s="120" t="s">
        <v>11</v>
      </c>
      <c r="H8" s="128"/>
      <c r="I8" s="119"/>
      <c r="J8" s="131"/>
      <c r="K8" s="134"/>
      <c r="L8" s="119"/>
      <c r="M8" s="119"/>
      <c r="N8" s="114"/>
      <c r="O8" s="116"/>
    </row>
    <row r="9" spans="1:16" ht="50.25" customHeight="1" thickBot="1" x14ac:dyDescent="0.3">
      <c r="A9" s="121"/>
      <c r="B9" s="137"/>
      <c r="C9" s="117"/>
      <c r="D9" s="118"/>
      <c r="E9" s="117"/>
      <c r="F9" s="119"/>
      <c r="G9" s="119"/>
      <c r="H9" s="129"/>
      <c r="I9" s="119"/>
      <c r="J9" s="132"/>
      <c r="K9" s="134"/>
      <c r="L9" s="121"/>
      <c r="M9" s="121"/>
      <c r="N9" s="114"/>
      <c r="O9" s="116"/>
    </row>
    <row r="10" spans="1:16" x14ac:dyDescent="0.25">
      <c r="A10" s="20"/>
      <c r="B10" s="73" t="s">
        <v>98</v>
      </c>
      <c r="C10" s="157" t="s">
        <v>83</v>
      </c>
      <c r="D10" s="158"/>
      <c r="E10" s="60">
        <v>0</v>
      </c>
      <c r="F10" s="60">
        <v>6.25</v>
      </c>
      <c r="G10" s="60">
        <f>SUM(E10:F10)</f>
        <v>6.25</v>
      </c>
      <c r="H10" s="60" t="s">
        <v>77</v>
      </c>
      <c r="I10" s="60">
        <v>10</v>
      </c>
      <c r="J10" s="60">
        <v>0.19</v>
      </c>
      <c r="K10" s="97" t="s">
        <v>85</v>
      </c>
      <c r="L10" s="62">
        <v>162.06</v>
      </c>
      <c r="M10" s="169" t="s">
        <v>61</v>
      </c>
      <c r="N10" s="178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 t="s">
        <v>98</v>
      </c>
      <c r="C11" s="170" t="s">
        <v>84</v>
      </c>
      <c r="D11" s="171"/>
      <c r="E11" s="55">
        <v>3.64</v>
      </c>
      <c r="F11" s="55">
        <v>0.03</v>
      </c>
      <c r="G11" s="55">
        <f t="shared" ref="G11" si="0">SUM(E11:F11)</f>
        <v>3.67</v>
      </c>
      <c r="H11" s="23"/>
      <c r="I11" s="22"/>
      <c r="J11" s="22"/>
      <c r="K11" s="172"/>
      <c r="L11" s="64">
        <v>82.58</v>
      </c>
      <c r="M11" s="63" t="s">
        <v>61</v>
      </c>
      <c r="N11" s="179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70"/>
      <c r="D12" s="173"/>
      <c r="E12" s="56">
        <f>SUM(E10:E11)</f>
        <v>3.64</v>
      </c>
      <c r="F12" s="56">
        <f t="shared" ref="F12:G12" si="2">SUM(F10:F11)</f>
        <v>6.28</v>
      </c>
      <c r="G12" s="56">
        <f t="shared" si="2"/>
        <v>9.92</v>
      </c>
      <c r="H12" s="26"/>
      <c r="I12" s="25"/>
      <c r="J12" s="25"/>
      <c r="K12" s="96"/>
      <c r="L12" s="64">
        <f>SUM(L10:L11)</f>
        <v>244.64</v>
      </c>
      <c r="M12" s="63" t="s">
        <v>61</v>
      </c>
      <c r="N12" s="65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172"/>
      <c r="D13" s="174"/>
      <c r="E13" s="55"/>
      <c r="F13" s="55"/>
      <c r="G13" s="55"/>
      <c r="H13" s="23"/>
      <c r="I13" s="22"/>
      <c r="J13" s="22"/>
      <c r="K13" s="172"/>
      <c r="L13" s="64"/>
      <c r="M13" s="67"/>
      <c r="N13" s="68"/>
      <c r="O13" s="64"/>
      <c r="P13" s="59"/>
    </row>
    <row r="14" spans="1:16" x14ac:dyDescent="0.25">
      <c r="A14" s="24"/>
      <c r="B14" s="26" t="s">
        <v>87</v>
      </c>
      <c r="C14" s="159" t="s">
        <v>75</v>
      </c>
      <c r="D14" s="160"/>
      <c r="E14" s="25">
        <v>0</v>
      </c>
      <c r="F14" s="25">
        <v>323.98</v>
      </c>
      <c r="G14" s="25">
        <f>SUM(E14:F14)</f>
        <v>323.98</v>
      </c>
      <c r="H14" s="25" t="s">
        <v>77</v>
      </c>
      <c r="I14" s="25">
        <v>45</v>
      </c>
      <c r="J14" s="25">
        <v>0.82</v>
      </c>
      <c r="K14" s="96">
        <v>1200</v>
      </c>
      <c r="L14" s="66">
        <v>5685.85</v>
      </c>
      <c r="M14" s="175" t="s">
        <v>61</v>
      </c>
      <c r="N14" s="182"/>
      <c r="O14" s="66">
        <f>SUM(N14*G14)</f>
        <v>0</v>
      </c>
      <c r="P14" s="59"/>
    </row>
    <row r="15" spans="1:16" x14ac:dyDescent="0.25">
      <c r="A15" s="24"/>
      <c r="B15" s="22" t="s">
        <v>99</v>
      </c>
      <c r="C15" s="170" t="s">
        <v>74</v>
      </c>
      <c r="D15" s="171"/>
      <c r="E15" s="55">
        <v>14.24</v>
      </c>
      <c r="F15" s="55">
        <v>124.61</v>
      </c>
      <c r="G15" s="55">
        <f t="shared" ref="G15" si="3">SUM(E15:F15)</f>
        <v>138.85</v>
      </c>
      <c r="H15" s="23"/>
      <c r="I15" s="22"/>
      <c r="J15" s="22"/>
      <c r="K15" s="172"/>
      <c r="L15" s="64">
        <v>2124.41</v>
      </c>
      <c r="M15" s="63" t="s">
        <v>61</v>
      </c>
      <c r="N15" s="179"/>
      <c r="O15" s="64">
        <f>SUM(N15*G15)</f>
        <v>0</v>
      </c>
      <c r="P15" s="59"/>
    </row>
    <row r="16" spans="1:16" x14ac:dyDescent="0.25">
      <c r="A16" s="24"/>
      <c r="B16" s="25" t="s">
        <v>73</v>
      </c>
      <c r="C16" s="170"/>
      <c r="D16" s="173"/>
      <c r="E16" s="56">
        <f>SUM(E14:E15)</f>
        <v>14.24</v>
      </c>
      <c r="F16" s="56">
        <f t="shared" ref="F16:G16" si="4">SUM(F14:F15)</f>
        <v>448.59000000000003</v>
      </c>
      <c r="G16" s="56">
        <f t="shared" si="4"/>
        <v>462.83000000000004</v>
      </c>
      <c r="H16" s="26"/>
      <c r="I16" s="25"/>
      <c r="J16" s="25"/>
      <c r="K16" s="96"/>
      <c r="L16" s="64">
        <f>SUM(L14:L15)</f>
        <v>7810.26</v>
      </c>
      <c r="M16" s="63" t="s">
        <v>61</v>
      </c>
      <c r="N16" s="65"/>
      <c r="O16" s="66">
        <f>SUM(O14:O15)</f>
        <v>0</v>
      </c>
      <c r="P16" s="59"/>
    </row>
    <row r="17" spans="1:16" x14ac:dyDescent="0.25">
      <c r="A17" s="21"/>
      <c r="B17" s="22"/>
      <c r="C17" s="170"/>
      <c r="D17" s="171"/>
      <c r="E17" s="55"/>
      <c r="F17" s="55"/>
      <c r="G17" s="55"/>
      <c r="H17" s="23"/>
      <c r="I17" s="22"/>
      <c r="J17" s="22"/>
      <c r="K17" s="172"/>
      <c r="L17" s="64"/>
      <c r="M17" s="67"/>
      <c r="N17" s="68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100</v>
      </c>
      <c r="C18" s="159" t="s">
        <v>75</v>
      </c>
      <c r="D18" s="160"/>
      <c r="E18" s="25">
        <v>0</v>
      </c>
      <c r="F18" s="25">
        <v>65.41</v>
      </c>
      <c r="G18" s="25">
        <f>SUM(E18:F18)</f>
        <v>65.41</v>
      </c>
      <c r="H18" s="23" t="s">
        <v>77</v>
      </c>
      <c r="I18" s="22">
        <v>30</v>
      </c>
      <c r="J18" s="22">
        <v>0.45</v>
      </c>
      <c r="K18" s="172">
        <v>500</v>
      </c>
      <c r="L18" s="64">
        <v>1138.1300000000001</v>
      </c>
      <c r="M18" s="67" t="s">
        <v>61</v>
      </c>
      <c r="N18" s="179"/>
      <c r="O18" s="64">
        <f>SUM(N18*G18)</f>
        <v>0</v>
      </c>
      <c r="P18" s="59"/>
    </row>
    <row r="19" spans="1:16" x14ac:dyDescent="0.25">
      <c r="A19" s="21"/>
      <c r="B19" s="22" t="s">
        <v>100</v>
      </c>
      <c r="C19" s="170" t="s">
        <v>74</v>
      </c>
      <c r="D19" s="171"/>
      <c r="E19" s="55">
        <v>145.49</v>
      </c>
      <c r="F19" s="55">
        <v>7.13</v>
      </c>
      <c r="G19" s="55">
        <f t="shared" ref="G19" si="6">SUM(E19:F19)</f>
        <v>152.62</v>
      </c>
      <c r="H19" s="23"/>
      <c r="I19" s="22"/>
      <c r="J19" s="22"/>
      <c r="K19" s="172"/>
      <c r="L19" s="64">
        <v>2266.41</v>
      </c>
      <c r="M19" s="67" t="s">
        <v>61</v>
      </c>
      <c r="N19" s="179"/>
      <c r="O19" s="64">
        <f t="shared" ref="O19" si="7">SUM(N19*G19)</f>
        <v>0</v>
      </c>
      <c r="P19" s="59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70"/>
      <c r="D20" s="173"/>
      <c r="E20" s="56">
        <f>SUM(E18:E19)</f>
        <v>145.49</v>
      </c>
      <c r="F20" s="56">
        <f t="shared" ref="F20:G20" si="8">SUM(F18:F19)</f>
        <v>72.539999999999992</v>
      </c>
      <c r="G20" s="56">
        <f t="shared" si="8"/>
        <v>218.03</v>
      </c>
      <c r="H20" s="29"/>
      <c r="I20" s="28"/>
      <c r="J20" s="28"/>
      <c r="K20" s="176"/>
      <c r="L20" s="70">
        <f>SUM(L18:L19)</f>
        <v>3404.54</v>
      </c>
      <c r="M20" s="71"/>
      <c r="N20" s="72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98" t="s">
        <v>13</v>
      </c>
      <c r="K22" s="98"/>
      <c r="L22" s="36">
        <f>L12+L16+L20</f>
        <v>11459.44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99" t="s">
        <v>15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6">
        <f>O22*0.2</f>
        <v>0</v>
      </c>
    </row>
    <row r="24" spans="1:16" ht="15.75" thickBot="1" x14ac:dyDescent="0.3">
      <c r="A24" s="99" t="s">
        <v>16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6">
        <f>O22+O23</f>
        <v>0</v>
      </c>
    </row>
    <row r="25" spans="1:16" x14ac:dyDescent="0.25">
      <c r="A25" s="111" t="s">
        <v>17</v>
      </c>
      <c r="B25" s="111"/>
      <c r="C25" s="11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02" t="s">
        <v>65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6" ht="25.5" customHeight="1" x14ac:dyDescent="0.25">
      <c r="A27" s="95" t="s">
        <v>57</v>
      </c>
      <c r="B27" s="95"/>
      <c r="C27" s="95"/>
      <c r="D27" s="95"/>
      <c r="E27" s="95"/>
      <c r="F27" s="95"/>
      <c r="G27" s="94" t="s">
        <v>55</v>
      </c>
      <c r="H27" s="95"/>
      <c r="I27" s="95"/>
      <c r="J27" s="43"/>
      <c r="K27" s="43"/>
      <c r="L27" s="43"/>
      <c r="M27" s="43"/>
      <c r="N27" s="43"/>
      <c r="O27" s="43"/>
    </row>
    <row r="28" spans="1:16" ht="15" customHeight="1" x14ac:dyDescent="0.25">
      <c r="A28" s="146" t="s">
        <v>67</v>
      </c>
      <c r="B28" s="147"/>
      <c r="C28" s="147"/>
      <c r="D28" s="147"/>
      <c r="E28" s="148"/>
      <c r="F28" s="112" t="s">
        <v>56</v>
      </c>
      <c r="G28" s="44" t="s">
        <v>18</v>
      </c>
      <c r="H28" s="140">
        <f>'zákazka a cenová ponuka 1 '!H28:O28</f>
        <v>0</v>
      </c>
      <c r="I28" s="141"/>
      <c r="J28" s="141"/>
      <c r="K28" s="141"/>
      <c r="L28" s="141"/>
      <c r="M28" s="141"/>
      <c r="N28" s="141"/>
      <c r="O28" s="142"/>
    </row>
    <row r="29" spans="1:16" x14ac:dyDescent="0.25">
      <c r="A29" s="149"/>
      <c r="B29" s="150"/>
      <c r="C29" s="150"/>
      <c r="D29" s="150"/>
      <c r="E29" s="151"/>
      <c r="F29" s="112"/>
      <c r="G29" s="44" t="s">
        <v>19</v>
      </c>
      <c r="H29" s="140">
        <f>'zákazka a cenová ponuka 1 '!H29:O29</f>
        <v>0</v>
      </c>
      <c r="I29" s="141"/>
      <c r="J29" s="141"/>
      <c r="K29" s="141"/>
      <c r="L29" s="141"/>
      <c r="M29" s="141"/>
      <c r="N29" s="141"/>
      <c r="O29" s="142"/>
    </row>
    <row r="30" spans="1:16" ht="18" customHeight="1" x14ac:dyDescent="0.25">
      <c r="A30" s="149"/>
      <c r="B30" s="150"/>
      <c r="C30" s="150"/>
      <c r="D30" s="150"/>
      <c r="E30" s="151"/>
      <c r="F30" s="112"/>
      <c r="G30" s="44" t="s">
        <v>20</v>
      </c>
      <c r="H30" s="140">
        <f>'zákazka a cenová ponuka 1 '!H30:O30</f>
        <v>0</v>
      </c>
      <c r="I30" s="141"/>
      <c r="J30" s="141"/>
      <c r="K30" s="141"/>
      <c r="L30" s="141"/>
      <c r="M30" s="141"/>
      <c r="N30" s="141"/>
      <c r="O30" s="142"/>
    </row>
    <row r="31" spans="1:16" x14ac:dyDescent="0.25">
      <c r="A31" s="149"/>
      <c r="B31" s="150"/>
      <c r="C31" s="150"/>
      <c r="D31" s="150"/>
      <c r="E31" s="151"/>
      <c r="F31" s="112"/>
      <c r="G31" s="44" t="s">
        <v>21</v>
      </c>
      <c r="H31" s="140">
        <f>'zákazka a cenová ponuka 1 '!H31:O31</f>
        <v>0</v>
      </c>
      <c r="I31" s="141"/>
      <c r="J31" s="141"/>
      <c r="K31" s="141"/>
      <c r="L31" s="141"/>
      <c r="M31" s="141"/>
      <c r="N31" s="141"/>
      <c r="O31" s="142"/>
    </row>
    <row r="32" spans="1:16" x14ac:dyDescent="0.25">
      <c r="A32" s="149"/>
      <c r="B32" s="150"/>
      <c r="C32" s="150"/>
      <c r="D32" s="150"/>
      <c r="E32" s="151"/>
      <c r="F32" s="112"/>
      <c r="G32" s="44" t="s">
        <v>22</v>
      </c>
      <c r="H32" s="140">
        <f>'zákazka a cenová ponuka 1 '!H32:O32</f>
        <v>0</v>
      </c>
      <c r="I32" s="141"/>
      <c r="J32" s="141"/>
      <c r="K32" s="141"/>
      <c r="L32" s="141"/>
      <c r="M32" s="141"/>
      <c r="N32" s="141"/>
      <c r="O32" s="142"/>
    </row>
    <row r="33" spans="1:15" x14ac:dyDescent="0.25">
      <c r="A33" s="149"/>
      <c r="B33" s="150"/>
      <c r="C33" s="150"/>
      <c r="D33" s="150"/>
      <c r="E33" s="15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49"/>
      <c r="B34" s="150"/>
      <c r="C34" s="150"/>
      <c r="D34" s="150"/>
      <c r="E34" s="15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52"/>
      <c r="B35" s="153"/>
      <c r="C35" s="153"/>
      <c r="D35" s="153"/>
      <c r="E35" s="154"/>
      <c r="F35" s="43"/>
      <c r="G35" s="16"/>
      <c r="H35" s="16"/>
      <c r="I35" s="16"/>
      <c r="J35" s="16" t="s">
        <v>23</v>
      </c>
      <c r="K35" s="16"/>
      <c r="L35" s="108"/>
      <c r="M35" s="109"/>
      <c r="N35" s="11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sIfLzY57FA6EQ9brBKBghhLcwq82UwfuYmkK6VLzHLkb3pnYvw1hfQAqW5/eR9kG56FWiW9wm4kduj0xCoGqGw==" saltValue="PWSawnR9Iebl20kpvPSj6w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H30" sqref="H30:O30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4" t="s">
        <v>69</v>
      </c>
      <c r="O1" s="13"/>
    </row>
    <row r="2" spans="1:16" ht="11.2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4" t="s">
        <v>70</v>
      </c>
      <c r="O2" s="13"/>
    </row>
    <row r="3" spans="1:16" ht="18" x14ac:dyDescent="0.25">
      <c r="A3" s="15" t="s">
        <v>0</v>
      </c>
      <c r="B3" s="92"/>
      <c r="C3" s="143" t="str">
        <f>'zákazka a cenová ponuka 1 '!C3:K3</f>
        <v xml:space="preserve">Lesnícke služby v ťažbovom procese na OZ Vranov n/T,  LS Koškovce VC02   </v>
      </c>
      <c r="D3" s="144"/>
      <c r="E3" s="144"/>
      <c r="F3" s="144"/>
      <c r="G3" s="144"/>
      <c r="H3" s="144"/>
      <c r="I3" s="144"/>
      <c r="J3" s="144"/>
      <c r="K3" s="144"/>
      <c r="L3" s="92"/>
      <c r="N3" s="12"/>
      <c r="O3" s="13"/>
    </row>
    <row r="4" spans="1:16" x14ac:dyDescent="0.25">
      <c r="A4" s="18" t="s">
        <v>1</v>
      </c>
      <c r="B4" s="145" t="str">
        <f>'zákazka a cenová ponuka 1 '!B4:F4</f>
        <v>Lesy SR š.p. OZ Vranov n/T</v>
      </c>
      <c r="C4" s="145"/>
      <c r="D4" s="145"/>
      <c r="E4" s="145"/>
      <c r="F4" s="14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93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5" t="s">
        <v>66</v>
      </c>
      <c r="B6" s="156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36" t="s">
        <v>2</v>
      </c>
      <c r="C7" s="138" t="s">
        <v>53</v>
      </c>
      <c r="D7" s="139"/>
      <c r="E7" s="122" t="s">
        <v>3</v>
      </c>
      <c r="F7" s="123"/>
      <c r="G7" s="124"/>
      <c r="H7" s="127" t="s">
        <v>4</v>
      </c>
      <c r="I7" s="120" t="s">
        <v>5</v>
      </c>
      <c r="J7" s="130" t="s">
        <v>6</v>
      </c>
      <c r="K7" s="133" t="s">
        <v>7</v>
      </c>
      <c r="L7" s="120" t="s">
        <v>54</v>
      </c>
      <c r="M7" s="120" t="s">
        <v>60</v>
      </c>
      <c r="N7" s="113" t="s">
        <v>58</v>
      </c>
      <c r="O7" s="115" t="s">
        <v>59</v>
      </c>
    </row>
    <row r="8" spans="1:16" ht="21.75" customHeight="1" x14ac:dyDescent="0.25">
      <c r="A8" s="120" t="str">
        <f>'zákazka a cenová ponuka 1 '!A8:A9</f>
        <v xml:space="preserve"> 03 / 02 / 02</v>
      </c>
      <c r="B8" s="137"/>
      <c r="C8" s="117" t="s">
        <v>68</v>
      </c>
      <c r="D8" s="118"/>
      <c r="E8" s="117" t="s">
        <v>9</v>
      </c>
      <c r="F8" s="119" t="s">
        <v>10</v>
      </c>
      <c r="G8" s="120" t="s">
        <v>11</v>
      </c>
      <c r="H8" s="128"/>
      <c r="I8" s="119"/>
      <c r="J8" s="131"/>
      <c r="K8" s="134"/>
      <c r="L8" s="119"/>
      <c r="M8" s="119"/>
      <c r="N8" s="114"/>
      <c r="O8" s="116"/>
    </row>
    <row r="9" spans="1:16" ht="50.25" customHeight="1" thickBot="1" x14ac:dyDescent="0.3">
      <c r="A9" s="121"/>
      <c r="B9" s="137"/>
      <c r="C9" s="117"/>
      <c r="D9" s="118"/>
      <c r="E9" s="117"/>
      <c r="F9" s="119"/>
      <c r="G9" s="119"/>
      <c r="H9" s="129"/>
      <c r="I9" s="119"/>
      <c r="J9" s="132"/>
      <c r="K9" s="134"/>
      <c r="L9" s="121"/>
      <c r="M9" s="121"/>
      <c r="N9" s="114"/>
      <c r="O9" s="116"/>
    </row>
    <row r="10" spans="1:16" x14ac:dyDescent="0.25">
      <c r="A10" s="20"/>
      <c r="B10" s="73" t="s">
        <v>101</v>
      </c>
      <c r="C10" s="157" t="s">
        <v>75</v>
      </c>
      <c r="D10" s="158"/>
      <c r="E10" s="60">
        <v>0</v>
      </c>
      <c r="F10" s="60">
        <v>49.96</v>
      </c>
      <c r="G10" s="60">
        <f>SUM(E10:F10)</f>
        <v>49.96</v>
      </c>
      <c r="H10" s="60" t="s">
        <v>77</v>
      </c>
      <c r="I10" s="60">
        <v>45</v>
      </c>
      <c r="J10" s="60">
        <v>0.59</v>
      </c>
      <c r="K10" s="97">
        <v>160</v>
      </c>
      <c r="L10" s="62">
        <v>796.86</v>
      </c>
      <c r="M10" s="169" t="s">
        <v>61</v>
      </c>
      <c r="N10" s="178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 t="s">
        <v>101</v>
      </c>
      <c r="C11" s="170" t="s">
        <v>74</v>
      </c>
      <c r="D11" s="171"/>
      <c r="E11" s="55">
        <v>0</v>
      </c>
      <c r="F11" s="55">
        <v>33.31</v>
      </c>
      <c r="G11" s="55">
        <f t="shared" ref="G11" si="0">SUM(E11:F11)</f>
        <v>33.31</v>
      </c>
      <c r="H11" s="23"/>
      <c r="I11" s="22"/>
      <c r="J11" s="22"/>
      <c r="K11" s="172"/>
      <c r="L11" s="64">
        <v>457.01</v>
      </c>
      <c r="M11" s="63" t="s">
        <v>61</v>
      </c>
      <c r="N11" s="179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70"/>
      <c r="D12" s="173"/>
      <c r="E12" s="56">
        <f>SUM(E10:E11)</f>
        <v>0</v>
      </c>
      <c r="F12" s="56">
        <f t="shared" ref="F12:G12" si="2">SUM(F10:F11)</f>
        <v>83.27000000000001</v>
      </c>
      <c r="G12" s="56">
        <f t="shared" si="2"/>
        <v>83.27000000000001</v>
      </c>
      <c r="H12" s="26"/>
      <c r="I12" s="25"/>
      <c r="J12" s="25"/>
      <c r="K12" s="96"/>
      <c r="L12" s="64">
        <f>SUM(L10:L11)</f>
        <v>1253.8699999999999</v>
      </c>
      <c r="M12" s="63" t="s">
        <v>61</v>
      </c>
      <c r="N12" s="180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172"/>
      <c r="D13" s="174"/>
      <c r="E13" s="55"/>
      <c r="F13" s="55"/>
      <c r="G13" s="55"/>
      <c r="H13" s="23"/>
      <c r="I13" s="22"/>
      <c r="J13" s="22"/>
      <c r="K13" s="172"/>
      <c r="L13" s="64"/>
      <c r="M13" s="67"/>
      <c r="N13" s="181"/>
      <c r="O13" s="64"/>
      <c r="P13" s="59"/>
    </row>
    <row r="14" spans="1:16" x14ac:dyDescent="0.25">
      <c r="A14" s="24"/>
      <c r="B14" s="26" t="s">
        <v>102</v>
      </c>
      <c r="C14" s="159" t="s">
        <v>83</v>
      </c>
      <c r="D14" s="160"/>
      <c r="E14" s="25">
        <v>0</v>
      </c>
      <c r="F14" s="25">
        <v>172.24</v>
      </c>
      <c r="G14" s="25">
        <f>SUM(E14:F14)</f>
        <v>172.24</v>
      </c>
      <c r="H14" s="25" t="s">
        <v>77</v>
      </c>
      <c r="I14" s="25">
        <v>45</v>
      </c>
      <c r="J14" s="25">
        <v>0.3</v>
      </c>
      <c r="K14" s="96" t="s">
        <v>103</v>
      </c>
      <c r="L14" s="66">
        <v>4037.31</v>
      </c>
      <c r="M14" s="175" t="s">
        <v>61</v>
      </c>
      <c r="N14" s="182"/>
      <c r="O14" s="66">
        <f>SUM(N14*G14)</f>
        <v>0</v>
      </c>
      <c r="P14" s="59"/>
    </row>
    <row r="15" spans="1:16" x14ac:dyDescent="0.25">
      <c r="A15" s="24"/>
      <c r="B15" s="22" t="s">
        <v>102</v>
      </c>
      <c r="C15" s="170" t="s">
        <v>84</v>
      </c>
      <c r="D15" s="171"/>
      <c r="E15" s="55">
        <v>9.93</v>
      </c>
      <c r="F15" s="55">
        <v>9.2100000000000009</v>
      </c>
      <c r="G15" s="55">
        <f t="shared" ref="G15" si="3">SUM(E15:F15)</f>
        <v>19.14</v>
      </c>
      <c r="H15" s="23"/>
      <c r="I15" s="22"/>
      <c r="J15" s="22"/>
      <c r="K15" s="172"/>
      <c r="L15" s="64">
        <v>409.21</v>
      </c>
      <c r="M15" s="63" t="s">
        <v>61</v>
      </c>
      <c r="N15" s="179"/>
      <c r="O15" s="64">
        <f>SUM(N15*G15)</f>
        <v>0</v>
      </c>
      <c r="P15" s="59"/>
    </row>
    <row r="16" spans="1:16" x14ac:dyDescent="0.25">
      <c r="A16" s="24"/>
      <c r="B16" s="25" t="s">
        <v>73</v>
      </c>
      <c r="C16" s="170"/>
      <c r="D16" s="173"/>
      <c r="E16" s="56">
        <f>SUM(E14:E15)</f>
        <v>9.93</v>
      </c>
      <c r="F16" s="56">
        <f t="shared" ref="F16:G16" si="4">SUM(F14:F15)</f>
        <v>181.45000000000002</v>
      </c>
      <c r="G16" s="56">
        <f t="shared" si="4"/>
        <v>191.38</v>
      </c>
      <c r="H16" s="26"/>
      <c r="I16" s="25"/>
      <c r="J16" s="25"/>
      <c r="K16" s="96"/>
      <c r="L16" s="64">
        <f>SUM(L14:L15)</f>
        <v>4446.5199999999995</v>
      </c>
      <c r="M16" s="63" t="s">
        <v>61</v>
      </c>
      <c r="N16" s="180"/>
      <c r="O16" s="66">
        <f>SUM(O14:O15)</f>
        <v>0</v>
      </c>
      <c r="P16" s="59"/>
    </row>
    <row r="17" spans="1:16" x14ac:dyDescent="0.25">
      <c r="A17" s="21"/>
      <c r="B17" s="22"/>
      <c r="C17" s="170"/>
      <c r="D17" s="171"/>
      <c r="E17" s="55"/>
      <c r="F17" s="55"/>
      <c r="G17" s="55"/>
      <c r="H17" s="23"/>
      <c r="I17" s="22"/>
      <c r="J17" s="22"/>
      <c r="K17" s="172"/>
      <c r="L17" s="64"/>
      <c r="M17" s="67"/>
      <c r="N17" s="181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104</v>
      </c>
      <c r="C18" s="159" t="s">
        <v>75</v>
      </c>
      <c r="D18" s="160"/>
      <c r="E18" s="25">
        <v>0</v>
      </c>
      <c r="F18" s="25">
        <v>25.62</v>
      </c>
      <c r="G18" s="25">
        <f>SUM(E18:F18)</f>
        <v>25.62</v>
      </c>
      <c r="H18" s="23" t="s">
        <v>77</v>
      </c>
      <c r="I18" s="22">
        <v>5</v>
      </c>
      <c r="J18" s="22">
        <v>0.98</v>
      </c>
      <c r="K18" s="172">
        <v>570</v>
      </c>
      <c r="L18" s="64">
        <v>380.71</v>
      </c>
      <c r="M18" s="67" t="s">
        <v>61</v>
      </c>
      <c r="N18" s="179"/>
      <c r="O18" s="64">
        <f>SUM(N18*G18)</f>
        <v>0</v>
      </c>
      <c r="P18" s="59"/>
    </row>
    <row r="19" spans="1:16" x14ac:dyDescent="0.25">
      <c r="A19" s="21"/>
      <c r="B19" s="22" t="s">
        <v>104</v>
      </c>
      <c r="C19" s="170" t="s">
        <v>74</v>
      </c>
      <c r="D19" s="171"/>
      <c r="E19" s="55">
        <v>0</v>
      </c>
      <c r="F19" s="55">
        <v>38.43</v>
      </c>
      <c r="G19" s="55">
        <f t="shared" ref="G19" si="6">SUM(E19:F19)</f>
        <v>38.43</v>
      </c>
      <c r="H19" s="23"/>
      <c r="I19" s="22"/>
      <c r="J19" s="22"/>
      <c r="K19" s="172"/>
      <c r="L19" s="64">
        <v>490.75</v>
      </c>
      <c r="M19" s="67" t="s">
        <v>61</v>
      </c>
      <c r="N19" s="179"/>
      <c r="O19" s="64">
        <f t="shared" ref="O19" si="7">SUM(N19*G19)</f>
        <v>0</v>
      </c>
      <c r="P19" s="59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70"/>
      <c r="D20" s="173"/>
      <c r="E20" s="56">
        <f>SUM(E18:E19)</f>
        <v>0</v>
      </c>
      <c r="F20" s="56">
        <f t="shared" ref="F20:G20" si="8">SUM(F18:F19)</f>
        <v>64.05</v>
      </c>
      <c r="G20" s="56">
        <f t="shared" si="8"/>
        <v>64.05</v>
      </c>
      <c r="H20" s="29"/>
      <c r="I20" s="28"/>
      <c r="J20" s="28"/>
      <c r="K20" s="176"/>
      <c r="L20" s="70">
        <f>SUM(L18:L19)</f>
        <v>871.46</v>
      </c>
      <c r="M20" s="71"/>
      <c r="N20" s="183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30"/>
      <c r="B21" s="31"/>
      <c r="C21" s="35"/>
      <c r="D21" s="177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98" t="s">
        <v>13</v>
      </c>
      <c r="K22" s="98"/>
      <c r="L22" s="36">
        <f>L12+L16+L20</f>
        <v>6571.8499999999995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99" t="s">
        <v>15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6">
        <f>O22*0.2</f>
        <v>0</v>
      </c>
    </row>
    <row r="24" spans="1:16" ht="15.75" thickBot="1" x14ac:dyDescent="0.3">
      <c r="A24" s="99" t="s">
        <v>16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6">
        <f>O22+O23</f>
        <v>0</v>
      </c>
    </row>
    <row r="25" spans="1:16" x14ac:dyDescent="0.25">
      <c r="A25" s="111" t="s">
        <v>17</v>
      </c>
      <c r="B25" s="111"/>
      <c r="C25" s="11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02" t="s">
        <v>65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6" ht="25.5" customHeight="1" x14ac:dyDescent="0.25">
      <c r="A27" s="95" t="s">
        <v>57</v>
      </c>
      <c r="B27" s="95"/>
      <c r="C27" s="95"/>
      <c r="D27" s="95"/>
      <c r="E27" s="95"/>
      <c r="F27" s="95"/>
      <c r="G27" s="94" t="s">
        <v>55</v>
      </c>
      <c r="H27" s="95"/>
      <c r="I27" s="95"/>
      <c r="J27" s="43"/>
      <c r="K27" s="43"/>
      <c r="L27" s="43"/>
      <c r="M27" s="43"/>
      <c r="N27" s="43"/>
      <c r="O27" s="43"/>
    </row>
    <row r="28" spans="1:16" ht="15" customHeight="1" x14ac:dyDescent="0.25">
      <c r="A28" s="146" t="s">
        <v>67</v>
      </c>
      <c r="B28" s="147"/>
      <c r="C28" s="147"/>
      <c r="D28" s="147"/>
      <c r="E28" s="148"/>
      <c r="F28" s="112" t="s">
        <v>56</v>
      </c>
      <c r="G28" s="44" t="s">
        <v>18</v>
      </c>
      <c r="H28" s="140">
        <f>'zákazka a cenová ponuka 1 '!H28:O28</f>
        <v>0</v>
      </c>
      <c r="I28" s="141"/>
      <c r="J28" s="141"/>
      <c r="K28" s="141"/>
      <c r="L28" s="141"/>
      <c r="M28" s="141"/>
      <c r="N28" s="141"/>
      <c r="O28" s="142"/>
    </row>
    <row r="29" spans="1:16" x14ac:dyDescent="0.25">
      <c r="A29" s="149"/>
      <c r="B29" s="150"/>
      <c r="C29" s="150"/>
      <c r="D29" s="150"/>
      <c r="E29" s="151"/>
      <c r="F29" s="112"/>
      <c r="G29" s="44" t="s">
        <v>19</v>
      </c>
      <c r="H29" s="140">
        <f>'zákazka a cenová ponuka 1 '!H29:O29</f>
        <v>0</v>
      </c>
      <c r="I29" s="141"/>
      <c r="J29" s="141"/>
      <c r="K29" s="141"/>
      <c r="L29" s="141"/>
      <c r="M29" s="141"/>
      <c r="N29" s="141"/>
      <c r="O29" s="142"/>
    </row>
    <row r="30" spans="1:16" ht="18" customHeight="1" x14ac:dyDescent="0.25">
      <c r="A30" s="149"/>
      <c r="B30" s="150"/>
      <c r="C30" s="150"/>
      <c r="D30" s="150"/>
      <c r="E30" s="151"/>
      <c r="F30" s="112"/>
      <c r="G30" s="44" t="s">
        <v>20</v>
      </c>
      <c r="H30" s="140">
        <f>'zákazka a cenová ponuka 1 '!H30:O30</f>
        <v>0</v>
      </c>
      <c r="I30" s="141"/>
      <c r="J30" s="141"/>
      <c r="K30" s="141"/>
      <c r="L30" s="141"/>
      <c r="M30" s="141"/>
      <c r="N30" s="141"/>
      <c r="O30" s="142"/>
    </row>
    <row r="31" spans="1:16" x14ac:dyDescent="0.25">
      <c r="A31" s="149"/>
      <c r="B31" s="150"/>
      <c r="C31" s="150"/>
      <c r="D31" s="150"/>
      <c r="E31" s="151"/>
      <c r="F31" s="112"/>
      <c r="G31" s="44" t="s">
        <v>21</v>
      </c>
      <c r="H31" s="140">
        <f>'zákazka a cenová ponuka 1 '!H31:O31</f>
        <v>0</v>
      </c>
      <c r="I31" s="141"/>
      <c r="J31" s="141"/>
      <c r="K31" s="141"/>
      <c r="L31" s="141"/>
      <c r="M31" s="141"/>
      <c r="N31" s="141"/>
      <c r="O31" s="142"/>
    </row>
    <row r="32" spans="1:16" x14ac:dyDescent="0.25">
      <c r="A32" s="149"/>
      <c r="B32" s="150"/>
      <c r="C32" s="150"/>
      <c r="D32" s="150"/>
      <c r="E32" s="151"/>
      <c r="F32" s="112"/>
      <c r="G32" s="44" t="s">
        <v>22</v>
      </c>
      <c r="H32" s="140">
        <f>'zákazka a cenová ponuka 1 '!H32:O32</f>
        <v>0</v>
      </c>
      <c r="I32" s="141"/>
      <c r="J32" s="141"/>
      <c r="K32" s="141"/>
      <c r="L32" s="141"/>
      <c r="M32" s="141"/>
      <c r="N32" s="141"/>
      <c r="O32" s="142"/>
    </row>
    <row r="33" spans="1:15" x14ac:dyDescent="0.25">
      <c r="A33" s="149"/>
      <c r="B33" s="150"/>
      <c r="C33" s="150"/>
      <c r="D33" s="150"/>
      <c r="E33" s="15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49"/>
      <c r="B34" s="150"/>
      <c r="C34" s="150"/>
      <c r="D34" s="150"/>
      <c r="E34" s="15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52"/>
      <c r="B35" s="153"/>
      <c r="C35" s="153"/>
      <c r="D35" s="153"/>
      <c r="E35" s="154"/>
      <c r="F35" s="43"/>
      <c r="G35" s="16"/>
      <c r="H35" s="16"/>
      <c r="I35" s="16"/>
      <c r="J35" s="16" t="s">
        <v>23</v>
      </c>
      <c r="K35" s="16"/>
      <c r="L35" s="108"/>
      <c r="M35" s="109"/>
      <c r="N35" s="11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aKO2cJT5Pu+NOPoEB2qq8EZei44Mu43AndhTolaJn2QINo7jJkU+ClP8FF2fZXnp9qLEnunkxM0QEIK7UbIs7A==" saltValue="WGI4lA80JDPyK/uqxgtEhw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F12" sqref="F12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4" t="s">
        <v>69</v>
      </c>
      <c r="O1" s="13"/>
    </row>
    <row r="2" spans="1:16" ht="11.2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4" t="s">
        <v>70</v>
      </c>
      <c r="O2" s="13"/>
    </row>
    <row r="3" spans="1:16" ht="18" x14ac:dyDescent="0.25">
      <c r="A3" s="15" t="s">
        <v>0</v>
      </c>
      <c r="B3" s="92"/>
      <c r="C3" s="143" t="str">
        <f>'zákazka a cenová ponuka 1 '!C3:K3</f>
        <v xml:space="preserve">Lesnícke služby v ťažbovom procese na OZ Vranov n/T,  LS Koškovce VC02   </v>
      </c>
      <c r="D3" s="144"/>
      <c r="E3" s="144"/>
      <c r="F3" s="144"/>
      <c r="G3" s="144"/>
      <c r="H3" s="144"/>
      <c r="I3" s="144"/>
      <c r="J3" s="144"/>
      <c r="K3" s="144"/>
      <c r="L3" s="92"/>
      <c r="N3" s="12"/>
      <c r="O3" s="13"/>
    </row>
    <row r="4" spans="1:16" x14ac:dyDescent="0.25">
      <c r="A4" s="18" t="s">
        <v>1</v>
      </c>
      <c r="B4" s="145" t="str">
        <f>'zákazka a cenová ponuka 1 '!B4:F4</f>
        <v>Lesy SR š.p. OZ Vranov n/T</v>
      </c>
      <c r="C4" s="145"/>
      <c r="D4" s="145"/>
      <c r="E4" s="145"/>
      <c r="F4" s="14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93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5" t="s">
        <v>66</v>
      </c>
      <c r="B6" s="156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36" t="s">
        <v>2</v>
      </c>
      <c r="C7" s="138" t="s">
        <v>53</v>
      </c>
      <c r="D7" s="139"/>
      <c r="E7" s="122" t="s">
        <v>3</v>
      </c>
      <c r="F7" s="123"/>
      <c r="G7" s="124"/>
      <c r="H7" s="127" t="s">
        <v>4</v>
      </c>
      <c r="I7" s="120" t="s">
        <v>5</v>
      </c>
      <c r="J7" s="130" t="s">
        <v>6</v>
      </c>
      <c r="K7" s="133" t="s">
        <v>7</v>
      </c>
      <c r="L7" s="120" t="s">
        <v>54</v>
      </c>
      <c r="M7" s="120" t="s">
        <v>60</v>
      </c>
      <c r="N7" s="113" t="s">
        <v>58</v>
      </c>
      <c r="O7" s="115" t="s">
        <v>59</v>
      </c>
    </row>
    <row r="8" spans="1:16" ht="21.75" customHeight="1" x14ac:dyDescent="0.25">
      <c r="A8" s="120" t="str">
        <f>'zákazka a cenová ponuka 1 '!A8:A9</f>
        <v xml:space="preserve"> 03 / 02 / 02</v>
      </c>
      <c r="B8" s="137"/>
      <c r="C8" s="117" t="s">
        <v>68</v>
      </c>
      <c r="D8" s="118"/>
      <c r="E8" s="117" t="s">
        <v>9</v>
      </c>
      <c r="F8" s="119" t="s">
        <v>10</v>
      </c>
      <c r="G8" s="120" t="s">
        <v>11</v>
      </c>
      <c r="H8" s="128"/>
      <c r="I8" s="119"/>
      <c r="J8" s="131"/>
      <c r="K8" s="134"/>
      <c r="L8" s="119"/>
      <c r="M8" s="119"/>
      <c r="N8" s="114"/>
      <c r="O8" s="116"/>
    </row>
    <row r="9" spans="1:16" ht="50.25" customHeight="1" thickBot="1" x14ac:dyDescent="0.3">
      <c r="A9" s="121"/>
      <c r="B9" s="137"/>
      <c r="C9" s="117"/>
      <c r="D9" s="118"/>
      <c r="E9" s="117"/>
      <c r="F9" s="119"/>
      <c r="G9" s="119"/>
      <c r="H9" s="129"/>
      <c r="I9" s="119"/>
      <c r="J9" s="132"/>
      <c r="K9" s="134"/>
      <c r="L9" s="121"/>
      <c r="M9" s="121"/>
      <c r="N9" s="114"/>
      <c r="O9" s="116"/>
    </row>
    <row r="10" spans="1:16" x14ac:dyDescent="0.25">
      <c r="A10" s="20"/>
      <c r="B10" s="73" t="s">
        <v>105</v>
      </c>
      <c r="C10" s="157" t="s">
        <v>75</v>
      </c>
      <c r="D10" s="158"/>
      <c r="E10" s="60">
        <v>0</v>
      </c>
      <c r="F10" s="60">
        <v>20.58</v>
      </c>
      <c r="G10" s="60">
        <f>SUM(E10:F10)</f>
        <v>20.58</v>
      </c>
      <c r="H10" s="60" t="s">
        <v>76</v>
      </c>
      <c r="I10" s="60">
        <v>50</v>
      </c>
      <c r="J10" s="60">
        <v>2.42</v>
      </c>
      <c r="K10" s="97">
        <v>1200</v>
      </c>
      <c r="L10" s="62">
        <v>290.8</v>
      </c>
      <c r="M10" s="169" t="s">
        <v>61</v>
      </c>
      <c r="N10" s="178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 t="s">
        <v>105</v>
      </c>
      <c r="C11" s="170" t="s">
        <v>74</v>
      </c>
      <c r="D11" s="171"/>
      <c r="E11" s="55">
        <v>0</v>
      </c>
      <c r="F11" s="55">
        <v>116.64</v>
      </c>
      <c r="G11" s="55">
        <f t="shared" ref="G11" si="0">SUM(E11:F11)</f>
        <v>116.64</v>
      </c>
      <c r="H11" s="23"/>
      <c r="I11" s="22"/>
      <c r="J11" s="22"/>
      <c r="K11" s="172"/>
      <c r="L11" s="64">
        <v>1434.67</v>
      </c>
      <c r="M11" s="63" t="s">
        <v>61</v>
      </c>
      <c r="N11" s="179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70"/>
      <c r="D12" s="173"/>
      <c r="E12" s="56">
        <f>SUM(E10:E11)</f>
        <v>0</v>
      </c>
      <c r="F12" s="56">
        <f t="shared" ref="F12:G12" si="2">SUM(F10:F11)</f>
        <v>137.22</v>
      </c>
      <c r="G12" s="56">
        <f t="shared" si="2"/>
        <v>137.22</v>
      </c>
      <c r="H12" s="26"/>
      <c r="I12" s="25"/>
      <c r="J12" s="25"/>
      <c r="K12" s="96"/>
      <c r="L12" s="64">
        <f>SUM(L10:L11)</f>
        <v>1725.47</v>
      </c>
      <c r="M12" s="63" t="s">
        <v>61</v>
      </c>
      <c r="N12" s="180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172"/>
      <c r="D13" s="174"/>
      <c r="E13" s="55"/>
      <c r="F13" s="55"/>
      <c r="G13" s="55"/>
      <c r="H13" s="23"/>
      <c r="I13" s="22"/>
      <c r="J13" s="22"/>
      <c r="K13" s="172"/>
      <c r="L13" s="64"/>
      <c r="M13" s="67"/>
      <c r="N13" s="181"/>
      <c r="O13" s="64"/>
      <c r="P13" s="59"/>
    </row>
    <row r="14" spans="1:16" x14ac:dyDescent="0.25">
      <c r="A14" s="24"/>
      <c r="B14" s="26" t="s">
        <v>106</v>
      </c>
      <c r="C14" s="159" t="s">
        <v>75</v>
      </c>
      <c r="D14" s="160"/>
      <c r="E14" s="25">
        <v>0</v>
      </c>
      <c r="F14" s="25">
        <v>34.32</v>
      </c>
      <c r="G14" s="25">
        <f>SUM(E14:F14)</f>
        <v>34.32</v>
      </c>
      <c r="H14" s="25" t="s">
        <v>76</v>
      </c>
      <c r="I14" s="25">
        <v>50</v>
      </c>
      <c r="J14" s="25">
        <v>2.76</v>
      </c>
      <c r="K14" s="96">
        <v>1550</v>
      </c>
      <c r="L14" s="66">
        <v>538.82000000000005</v>
      </c>
      <c r="M14" s="175" t="s">
        <v>61</v>
      </c>
      <c r="N14" s="182"/>
      <c r="O14" s="66">
        <f>SUM(N14*G14)</f>
        <v>0</v>
      </c>
      <c r="P14" s="59"/>
    </row>
    <row r="15" spans="1:16" x14ac:dyDescent="0.25">
      <c r="A15" s="24"/>
      <c r="B15" s="22" t="s">
        <v>106</v>
      </c>
      <c r="C15" s="170" t="s">
        <v>74</v>
      </c>
      <c r="D15" s="171"/>
      <c r="E15" s="55">
        <v>0</v>
      </c>
      <c r="F15" s="55">
        <v>308.89999999999998</v>
      </c>
      <c r="G15" s="55">
        <f t="shared" ref="G15" si="3">SUM(E15:F15)</f>
        <v>308.89999999999998</v>
      </c>
      <c r="H15" s="23"/>
      <c r="I15" s="22"/>
      <c r="J15" s="22"/>
      <c r="K15" s="172"/>
      <c r="L15" s="64">
        <v>4244.29</v>
      </c>
      <c r="M15" s="63" t="s">
        <v>61</v>
      </c>
      <c r="N15" s="179"/>
      <c r="O15" s="64">
        <f>SUM(N15*G15)</f>
        <v>0</v>
      </c>
      <c r="P15" s="59"/>
    </row>
    <row r="16" spans="1:16" x14ac:dyDescent="0.25">
      <c r="A16" s="24"/>
      <c r="B16" s="25" t="s">
        <v>73</v>
      </c>
      <c r="C16" s="170"/>
      <c r="D16" s="173"/>
      <c r="E16" s="56">
        <f>SUM(E14:E15)</f>
        <v>0</v>
      </c>
      <c r="F16" s="56">
        <f t="shared" ref="F16:G16" si="4">SUM(F14:F15)</f>
        <v>343.21999999999997</v>
      </c>
      <c r="G16" s="56">
        <f t="shared" si="4"/>
        <v>343.21999999999997</v>
      </c>
      <c r="H16" s="26"/>
      <c r="I16" s="25"/>
      <c r="J16" s="25"/>
      <c r="K16" s="96"/>
      <c r="L16" s="64">
        <f>SUM(L14:L15)</f>
        <v>4783.1099999999997</v>
      </c>
      <c r="M16" s="63" t="s">
        <v>61</v>
      </c>
      <c r="N16" s="180"/>
      <c r="O16" s="66">
        <f>SUM(O14:O15)</f>
        <v>0</v>
      </c>
      <c r="P16" s="59"/>
    </row>
    <row r="17" spans="1:16" x14ac:dyDescent="0.25">
      <c r="A17" s="21"/>
      <c r="B17" s="22"/>
      <c r="C17" s="170"/>
      <c r="D17" s="171"/>
      <c r="E17" s="55"/>
      <c r="F17" s="55"/>
      <c r="G17" s="55"/>
      <c r="H17" s="23"/>
      <c r="I17" s="22"/>
      <c r="J17" s="22"/>
      <c r="K17" s="172"/>
      <c r="L17" s="64"/>
      <c r="M17" s="67"/>
      <c r="N17" s="181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107</v>
      </c>
      <c r="C18" s="159" t="s">
        <v>75</v>
      </c>
      <c r="D18" s="160"/>
      <c r="E18" s="25">
        <v>0</v>
      </c>
      <c r="F18" s="25">
        <v>63.96</v>
      </c>
      <c r="G18" s="25">
        <f>SUM(E18:F18)</f>
        <v>63.96</v>
      </c>
      <c r="H18" s="23" t="s">
        <v>76</v>
      </c>
      <c r="I18" s="22">
        <v>25</v>
      </c>
      <c r="J18" s="22">
        <v>1.78</v>
      </c>
      <c r="K18" s="172">
        <v>300</v>
      </c>
      <c r="L18" s="64">
        <v>752.81</v>
      </c>
      <c r="M18" s="67" t="s">
        <v>61</v>
      </c>
      <c r="N18" s="179"/>
      <c r="O18" s="64">
        <f>SUM(N18*G18)</f>
        <v>0</v>
      </c>
      <c r="P18" s="59"/>
    </row>
    <row r="19" spans="1:16" x14ac:dyDescent="0.25">
      <c r="A19" s="21"/>
      <c r="B19" s="22" t="s">
        <v>107</v>
      </c>
      <c r="C19" s="170" t="s">
        <v>74</v>
      </c>
      <c r="D19" s="171"/>
      <c r="E19" s="55">
        <v>16.23</v>
      </c>
      <c r="F19" s="55">
        <v>133.02000000000001</v>
      </c>
      <c r="G19" s="55">
        <f t="shared" ref="G19" si="6">SUM(E19:F19)</f>
        <v>149.25</v>
      </c>
      <c r="H19" s="23"/>
      <c r="I19" s="22"/>
      <c r="J19" s="22"/>
      <c r="K19" s="172"/>
      <c r="L19" s="64">
        <v>1619.36</v>
      </c>
      <c r="M19" s="67" t="s">
        <v>61</v>
      </c>
      <c r="N19" s="179"/>
      <c r="O19" s="64">
        <f t="shared" ref="O19" si="7">SUM(N19*G19)</f>
        <v>0</v>
      </c>
      <c r="P19" s="59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70"/>
      <c r="D20" s="173"/>
      <c r="E20" s="56">
        <f>SUM(E18:E19)</f>
        <v>16.23</v>
      </c>
      <c r="F20" s="56">
        <f t="shared" ref="F20:G20" si="8">SUM(F18:F19)</f>
        <v>196.98000000000002</v>
      </c>
      <c r="G20" s="56">
        <f t="shared" si="8"/>
        <v>213.21</v>
      </c>
      <c r="H20" s="29"/>
      <c r="I20" s="28"/>
      <c r="J20" s="28"/>
      <c r="K20" s="176"/>
      <c r="L20" s="70">
        <f>SUM(L18:L19)</f>
        <v>2372.17</v>
      </c>
      <c r="M20" s="71"/>
      <c r="N20" s="183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30"/>
      <c r="B21" s="31"/>
      <c r="C21" s="32"/>
      <c r="D21" s="33"/>
      <c r="E21" s="34"/>
      <c r="F21" s="34"/>
      <c r="G21" s="34"/>
      <c r="H21" s="35"/>
      <c r="I21" s="31"/>
      <c r="J21" s="31"/>
      <c r="K21" s="32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98" t="s">
        <v>13</v>
      </c>
      <c r="K22" s="98"/>
      <c r="L22" s="36">
        <f>L12+L16+L20</f>
        <v>8880.75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99" t="s">
        <v>15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6">
        <f>O22*0.2</f>
        <v>0</v>
      </c>
    </row>
    <row r="24" spans="1:16" ht="15.75" thickBot="1" x14ac:dyDescent="0.3">
      <c r="A24" s="99" t="s">
        <v>16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6">
        <f>O22+O23</f>
        <v>0</v>
      </c>
    </row>
    <row r="25" spans="1:16" x14ac:dyDescent="0.25">
      <c r="A25" s="111" t="s">
        <v>17</v>
      </c>
      <c r="B25" s="111"/>
      <c r="C25" s="11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02" t="s">
        <v>65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6" ht="25.5" customHeight="1" x14ac:dyDescent="0.25">
      <c r="A27" s="95" t="s">
        <v>57</v>
      </c>
      <c r="B27" s="95"/>
      <c r="C27" s="95"/>
      <c r="D27" s="95"/>
      <c r="E27" s="95"/>
      <c r="F27" s="95"/>
      <c r="G27" s="94" t="s">
        <v>55</v>
      </c>
      <c r="H27" s="95"/>
      <c r="I27" s="95"/>
      <c r="J27" s="43"/>
      <c r="K27" s="43"/>
      <c r="L27" s="43"/>
      <c r="M27" s="43"/>
      <c r="N27" s="43"/>
      <c r="O27" s="43"/>
    </row>
    <row r="28" spans="1:16" ht="15" customHeight="1" x14ac:dyDescent="0.25">
      <c r="A28" s="146" t="s">
        <v>67</v>
      </c>
      <c r="B28" s="147"/>
      <c r="C28" s="147"/>
      <c r="D28" s="147"/>
      <c r="E28" s="148"/>
      <c r="F28" s="112" t="s">
        <v>56</v>
      </c>
      <c r="G28" s="44" t="s">
        <v>18</v>
      </c>
      <c r="H28" s="140">
        <f>'zákazka a cenová ponuka 1 '!H28:O28</f>
        <v>0</v>
      </c>
      <c r="I28" s="141"/>
      <c r="J28" s="141"/>
      <c r="K28" s="141"/>
      <c r="L28" s="141"/>
      <c r="M28" s="141"/>
      <c r="N28" s="141"/>
      <c r="O28" s="142"/>
    </row>
    <row r="29" spans="1:16" x14ac:dyDescent="0.25">
      <c r="A29" s="149"/>
      <c r="B29" s="150"/>
      <c r="C29" s="150"/>
      <c r="D29" s="150"/>
      <c r="E29" s="151"/>
      <c r="F29" s="112"/>
      <c r="G29" s="44" t="s">
        <v>19</v>
      </c>
      <c r="H29" s="140">
        <f>'zákazka a cenová ponuka 1 '!H29:O29</f>
        <v>0</v>
      </c>
      <c r="I29" s="141"/>
      <c r="J29" s="141"/>
      <c r="K29" s="141"/>
      <c r="L29" s="141"/>
      <c r="M29" s="141"/>
      <c r="N29" s="141"/>
      <c r="O29" s="142"/>
    </row>
    <row r="30" spans="1:16" ht="18" customHeight="1" x14ac:dyDescent="0.25">
      <c r="A30" s="149"/>
      <c r="B30" s="150"/>
      <c r="C30" s="150"/>
      <c r="D30" s="150"/>
      <c r="E30" s="151"/>
      <c r="F30" s="112"/>
      <c r="G30" s="44" t="s">
        <v>20</v>
      </c>
      <c r="H30" s="140">
        <f>'zákazka a cenová ponuka 1 '!H30:O30</f>
        <v>0</v>
      </c>
      <c r="I30" s="141"/>
      <c r="J30" s="141"/>
      <c r="K30" s="141"/>
      <c r="L30" s="141"/>
      <c r="M30" s="141"/>
      <c r="N30" s="141"/>
      <c r="O30" s="142"/>
    </row>
    <row r="31" spans="1:16" x14ac:dyDescent="0.25">
      <c r="A31" s="149"/>
      <c r="B31" s="150"/>
      <c r="C31" s="150"/>
      <c r="D31" s="150"/>
      <c r="E31" s="151"/>
      <c r="F31" s="112"/>
      <c r="G31" s="44" t="s">
        <v>21</v>
      </c>
      <c r="H31" s="140">
        <f>'zákazka a cenová ponuka 1 '!H31:O31</f>
        <v>0</v>
      </c>
      <c r="I31" s="141"/>
      <c r="J31" s="141"/>
      <c r="K31" s="141"/>
      <c r="L31" s="141"/>
      <c r="M31" s="141"/>
      <c r="N31" s="141"/>
      <c r="O31" s="142"/>
    </row>
    <row r="32" spans="1:16" x14ac:dyDescent="0.25">
      <c r="A32" s="149"/>
      <c r="B32" s="150"/>
      <c r="C32" s="150"/>
      <c r="D32" s="150"/>
      <c r="E32" s="151"/>
      <c r="F32" s="112"/>
      <c r="G32" s="44" t="s">
        <v>22</v>
      </c>
      <c r="H32" s="140">
        <f>'zákazka a cenová ponuka 1 '!H32:O32</f>
        <v>0</v>
      </c>
      <c r="I32" s="141"/>
      <c r="J32" s="141"/>
      <c r="K32" s="141"/>
      <c r="L32" s="141"/>
      <c r="M32" s="141"/>
      <c r="N32" s="141"/>
      <c r="O32" s="142"/>
    </row>
    <row r="33" spans="1:15" x14ac:dyDescent="0.25">
      <c r="A33" s="149"/>
      <c r="B33" s="150"/>
      <c r="C33" s="150"/>
      <c r="D33" s="150"/>
      <c r="E33" s="15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49"/>
      <c r="B34" s="150"/>
      <c r="C34" s="150"/>
      <c r="D34" s="150"/>
      <c r="E34" s="15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52"/>
      <c r="B35" s="153"/>
      <c r="C35" s="153"/>
      <c r="D35" s="153"/>
      <c r="E35" s="154"/>
      <c r="F35" s="43"/>
      <c r="G35" s="16"/>
      <c r="H35" s="16"/>
      <c r="I35" s="16"/>
      <c r="J35" s="16" t="s">
        <v>23</v>
      </c>
      <c r="K35" s="16"/>
      <c r="L35" s="108"/>
      <c r="M35" s="109"/>
      <c r="N35" s="11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oIU7EbI+3d1Badb8Dgo+sj0WXRNu66bsHD482ijFheSggrHjBZWtdIIPltLvapGxQ8o3vdNDQCQq30KM3IO69A==" saltValue="GifWBAC1Y0dhzZSSSINhYw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1" sqref="N10:N11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4" t="s">
        <v>69</v>
      </c>
      <c r="O1" s="13"/>
    </row>
    <row r="2" spans="1:16" ht="11.2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4" t="s">
        <v>70</v>
      </c>
      <c r="O2" s="13"/>
    </row>
    <row r="3" spans="1:16" ht="18" x14ac:dyDescent="0.25">
      <c r="A3" s="15" t="s">
        <v>0</v>
      </c>
      <c r="B3" s="92"/>
      <c r="C3" s="143" t="str">
        <f>'zákazka a cenová ponuka 1 '!C3:K3</f>
        <v xml:space="preserve">Lesnícke služby v ťažbovom procese na OZ Vranov n/T,  LS Koškovce VC02   </v>
      </c>
      <c r="D3" s="144"/>
      <c r="E3" s="144"/>
      <c r="F3" s="144"/>
      <c r="G3" s="144"/>
      <c r="H3" s="144"/>
      <c r="I3" s="144"/>
      <c r="J3" s="144"/>
      <c r="K3" s="144"/>
      <c r="L3" s="92"/>
      <c r="N3" s="12"/>
      <c r="O3" s="13"/>
    </row>
    <row r="4" spans="1:16" x14ac:dyDescent="0.25">
      <c r="A4" s="18" t="s">
        <v>1</v>
      </c>
      <c r="B4" s="145" t="str">
        <f>'zákazka a cenová ponuka 1 '!B4:F4</f>
        <v>Lesy SR š.p. OZ Vranov n/T</v>
      </c>
      <c r="C4" s="145"/>
      <c r="D4" s="145"/>
      <c r="E4" s="145"/>
      <c r="F4" s="14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93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5" t="s">
        <v>66</v>
      </c>
      <c r="B6" s="156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36" t="s">
        <v>2</v>
      </c>
      <c r="C7" s="138" t="s">
        <v>53</v>
      </c>
      <c r="D7" s="139"/>
      <c r="E7" s="122" t="s">
        <v>3</v>
      </c>
      <c r="F7" s="123"/>
      <c r="G7" s="124"/>
      <c r="H7" s="127" t="s">
        <v>4</v>
      </c>
      <c r="I7" s="120" t="s">
        <v>5</v>
      </c>
      <c r="J7" s="130" t="s">
        <v>6</v>
      </c>
      <c r="K7" s="133" t="s">
        <v>7</v>
      </c>
      <c r="L7" s="120" t="s">
        <v>54</v>
      </c>
      <c r="M7" s="120" t="s">
        <v>60</v>
      </c>
      <c r="N7" s="113" t="s">
        <v>58</v>
      </c>
      <c r="O7" s="115" t="s">
        <v>59</v>
      </c>
    </row>
    <row r="8" spans="1:16" ht="21.75" customHeight="1" x14ac:dyDescent="0.25">
      <c r="A8" s="120" t="str">
        <f>'zákazka a cenová ponuka 1 '!A8:A9</f>
        <v xml:space="preserve"> 03 / 02 / 02</v>
      </c>
      <c r="B8" s="137"/>
      <c r="C8" s="117" t="s">
        <v>68</v>
      </c>
      <c r="D8" s="118"/>
      <c r="E8" s="117" t="s">
        <v>9</v>
      </c>
      <c r="F8" s="119" t="s">
        <v>10</v>
      </c>
      <c r="G8" s="120" t="s">
        <v>11</v>
      </c>
      <c r="H8" s="128"/>
      <c r="I8" s="119"/>
      <c r="J8" s="131"/>
      <c r="K8" s="134"/>
      <c r="L8" s="119"/>
      <c r="M8" s="119"/>
      <c r="N8" s="114"/>
      <c r="O8" s="116"/>
    </row>
    <row r="9" spans="1:16" ht="50.25" customHeight="1" thickBot="1" x14ac:dyDescent="0.3">
      <c r="A9" s="121"/>
      <c r="B9" s="137"/>
      <c r="C9" s="117"/>
      <c r="D9" s="118"/>
      <c r="E9" s="117"/>
      <c r="F9" s="119"/>
      <c r="G9" s="119"/>
      <c r="H9" s="129"/>
      <c r="I9" s="119"/>
      <c r="J9" s="132"/>
      <c r="K9" s="134"/>
      <c r="L9" s="121"/>
      <c r="M9" s="121"/>
      <c r="N9" s="114"/>
      <c r="O9" s="116"/>
    </row>
    <row r="10" spans="1:16" x14ac:dyDescent="0.25">
      <c r="A10" s="20"/>
      <c r="B10" s="73" t="s">
        <v>108</v>
      </c>
      <c r="C10" s="157" t="s">
        <v>75</v>
      </c>
      <c r="D10" s="158"/>
      <c r="E10" s="60">
        <v>0</v>
      </c>
      <c r="F10" s="60">
        <v>52.11</v>
      </c>
      <c r="G10" s="60">
        <f>SUM(E10:F10)</f>
        <v>52.11</v>
      </c>
      <c r="H10" s="60" t="s">
        <v>76</v>
      </c>
      <c r="I10" s="60">
        <v>30</v>
      </c>
      <c r="J10" s="60">
        <v>0.84</v>
      </c>
      <c r="K10" s="97">
        <v>80</v>
      </c>
      <c r="L10" s="62">
        <v>718.08</v>
      </c>
      <c r="M10" s="169" t="s">
        <v>61</v>
      </c>
      <c r="N10" s="178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 t="s">
        <v>109</v>
      </c>
      <c r="C11" s="170" t="s">
        <v>74</v>
      </c>
      <c r="D11" s="171"/>
      <c r="E11" s="55">
        <v>6.87</v>
      </c>
      <c r="F11" s="55">
        <v>89.91</v>
      </c>
      <c r="G11" s="55">
        <f t="shared" ref="G11" si="0">SUM(E11:F11)</f>
        <v>96.78</v>
      </c>
      <c r="H11" s="23"/>
      <c r="I11" s="22"/>
      <c r="J11" s="22"/>
      <c r="K11" s="172"/>
      <c r="L11" s="64">
        <v>1150.71</v>
      </c>
      <c r="M11" s="63" t="s">
        <v>61</v>
      </c>
      <c r="N11" s="179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70"/>
      <c r="D12" s="173"/>
      <c r="E12" s="56">
        <f>SUM(E10:E11)</f>
        <v>6.87</v>
      </c>
      <c r="F12" s="56">
        <f t="shared" ref="F12:G12" si="2">SUM(F10:F11)</f>
        <v>142.01999999999998</v>
      </c>
      <c r="G12" s="56">
        <f t="shared" si="2"/>
        <v>148.88999999999999</v>
      </c>
      <c r="H12" s="26"/>
      <c r="I12" s="25"/>
      <c r="J12" s="25"/>
      <c r="K12" s="96"/>
      <c r="L12" s="64">
        <f>SUM(L10:L11)</f>
        <v>1868.79</v>
      </c>
      <c r="M12" s="63" t="s">
        <v>61</v>
      </c>
      <c r="N12" s="180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172"/>
      <c r="D13" s="174"/>
      <c r="E13" s="55"/>
      <c r="F13" s="55"/>
      <c r="G13" s="55"/>
      <c r="H13" s="23"/>
      <c r="I13" s="22"/>
      <c r="J13" s="22"/>
      <c r="K13" s="172"/>
      <c r="L13" s="64"/>
      <c r="M13" s="67"/>
      <c r="N13" s="181"/>
      <c r="O13" s="64"/>
      <c r="P13" s="59"/>
    </row>
    <row r="14" spans="1:16" x14ac:dyDescent="0.25">
      <c r="A14" s="24"/>
      <c r="B14" s="26" t="s">
        <v>110</v>
      </c>
      <c r="C14" s="159" t="s">
        <v>75</v>
      </c>
      <c r="D14" s="160"/>
      <c r="E14" s="25">
        <v>0</v>
      </c>
      <c r="F14" s="25">
        <v>31.75</v>
      </c>
      <c r="G14" s="25">
        <f>SUM(E14:F14)</f>
        <v>31.75</v>
      </c>
      <c r="H14" s="25" t="s">
        <v>76</v>
      </c>
      <c r="I14" s="25">
        <v>30</v>
      </c>
      <c r="J14" s="25">
        <v>2.2599999999999998</v>
      </c>
      <c r="K14" s="96">
        <v>800</v>
      </c>
      <c r="L14" s="66">
        <v>422.59</v>
      </c>
      <c r="M14" s="175" t="s">
        <v>61</v>
      </c>
      <c r="N14" s="182"/>
      <c r="O14" s="66">
        <f>SUM(N14*G14)</f>
        <v>0</v>
      </c>
      <c r="P14" s="59"/>
    </row>
    <row r="15" spans="1:16" x14ac:dyDescent="0.25">
      <c r="A15" s="24"/>
      <c r="B15" s="22" t="s">
        <v>110</v>
      </c>
      <c r="C15" s="170" t="s">
        <v>74</v>
      </c>
      <c r="D15" s="171"/>
      <c r="E15" s="55">
        <v>0</v>
      </c>
      <c r="F15" s="55">
        <v>197</v>
      </c>
      <c r="G15" s="55">
        <f t="shared" ref="G15" si="3">SUM(E15:F15)</f>
        <v>197</v>
      </c>
      <c r="H15" s="23"/>
      <c r="I15" s="22"/>
      <c r="J15" s="22"/>
      <c r="K15" s="172"/>
      <c r="L15" s="64">
        <v>2269.44</v>
      </c>
      <c r="M15" s="63" t="s">
        <v>61</v>
      </c>
      <c r="N15" s="179"/>
      <c r="O15" s="64">
        <f>SUM(N15*G15)</f>
        <v>0</v>
      </c>
      <c r="P15" s="59"/>
    </row>
    <row r="16" spans="1:16" x14ac:dyDescent="0.25">
      <c r="A16" s="24"/>
      <c r="B16" s="25" t="s">
        <v>73</v>
      </c>
      <c r="C16" s="170"/>
      <c r="D16" s="173"/>
      <c r="E16" s="56">
        <f>SUM(E14:E15)</f>
        <v>0</v>
      </c>
      <c r="F16" s="56">
        <f t="shared" ref="F16:G16" si="4">SUM(F14:F15)</f>
        <v>228.75</v>
      </c>
      <c r="G16" s="56">
        <f t="shared" si="4"/>
        <v>228.75</v>
      </c>
      <c r="H16" s="26"/>
      <c r="I16" s="25"/>
      <c r="J16" s="25"/>
      <c r="K16" s="96"/>
      <c r="L16" s="64">
        <f>SUM(L14:L15)</f>
        <v>2692.03</v>
      </c>
      <c r="M16" s="63" t="s">
        <v>61</v>
      </c>
      <c r="N16" s="180"/>
      <c r="O16" s="66">
        <f>SUM(O14:O15)</f>
        <v>0</v>
      </c>
      <c r="P16" s="59"/>
    </row>
    <row r="17" spans="1:16" x14ac:dyDescent="0.25">
      <c r="A17" s="21"/>
      <c r="B17" s="22"/>
      <c r="C17" s="170"/>
      <c r="D17" s="171"/>
      <c r="E17" s="55"/>
      <c r="F17" s="55"/>
      <c r="G17" s="55"/>
      <c r="H17" s="23"/>
      <c r="I17" s="22"/>
      <c r="J17" s="22"/>
      <c r="K17" s="172"/>
      <c r="L17" s="64"/>
      <c r="M17" s="67"/>
      <c r="N17" s="181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 t="s">
        <v>111</v>
      </c>
      <c r="C18" s="159" t="s">
        <v>75</v>
      </c>
      <c r="D18" s="160"/>
      <c r="E18" s="25">
        <v>0</v>
      </c>
      <c r="F18" s="25">
        <v>68.849999999999994</v>
      </c>
      <c r="G18" s="25">
        <f>SUM(E18:F18)</f>
        <v>68.849999999999994</v>
      </c>
      <c r="H18" s="23" t="s">
        <v>76</v>
      </c>
      <c r="I18" s="22">
        <v>30</v>
      </c>
      <c r="J18" s="22">
        <v>1.54</v>
      </c>
      <c r="K18" s="172">
        <v>1200</v>
      </c>
      <c r="L18" s="64">
        <v>1010.72</v>
      </c>
      <c r="M18" s="67" t="s">
        <v>61</v>
      </c>
      <c r="N18" s="179"/>
      <c r="O18" s="64">
        <f>SUM(N18*G18)</f>
        <v>0</v>
      </c>
      <c r="P18" s="59"/>
    </row>
    <row r="19" spans="1:16" x14ac:dyDescent="0.25">
      <c r="A19" s="21"/>
      <c r="B19" s="22" t="s">
        <v>111</v>
      </c>
      <c r="C19" s="170" t="s">
        <v>74</v>
      </c>
      <c r="D19" s="171"/>
      <c r="E19" s="55">
        <v>51.25</v>
      </c>
      <c r="F19" s="55">
        <v>224.13</v>
      </c>
      <c r="G19" s="55">
        <f t="shared" ref="G19" si="6">SUM(E19:F19)</f>
        <v>275.38</v>
      </c>
      <c r="H19" s="23"/>
      <c r="I19" s="22"/>
      <c r="J19" s="22"/>
      <c r="K19" s="172"/>
      <c r="L19" s="64">
        <v>3541.39</v>
      </c>
      <c r="M19" s="67" t="s">
        <v>61</v>
      </c>
      <c r="N19" s="179"/>
      <c r="O19" s="64">
        <f t="shared" ref="O19" si="7">SUM(N19*G19)</f>
        <v>0</v>
      </c>
      <c r="P19" s="59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70"/>
      <c r="D20" s="173"/>
      <c r="E20" s="56">
        <f>SUM(E18:E19)</f>
        <v>51.25</v>
      </c>
      <c r="F20" s="56">
        <f t="shared" ref="F20:G20" si="8">SUM(F18:F19)</f>
        <v>292.98</v>
      </c>
      <c r="G20" s="56">
        <f t="shared" si="8"/>
        <v>344.23</v>
      </c>
      <c r="H20" s="29"/>
      <c r="I20" s="28"/>
      <c r="J20" s="28"/>
      <c r="K20" s="176"/>
      <c r="L20" s="70">
        <f>SUM(L18:L19)</f>
        <v>4552.1099999999997</v>
      </c>
      <c r="M20" s="71"/>
      <c r="N20" s="183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30"/>
      <c r="B21" s="31"/>
      <c r="C21" s="35"/>
      <c r="D21" s="177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98" t="s">
        <v>13</v>
      </c>
      <c r="K22" s="98"/>
      <c r="L22" s="36">
        <f>L12+L16+L20</f>
        <v>9112.93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99" t="s">
        <v>15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6">
        <f>O22*0.2</f>
        <v>0</v>
      </c>
    </row>
    <row r="24" spans="1:16" ht="15.75" thickBot="1" x14ac:dyDescent="0.3">
      <c r="A24" s="99" t="s">
        <v>16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6">
        <f>O22+O23</f>
        <v>0</v>
      </c>
    </row>
    <row r="25" spans="1:16" x14ac:dyDescent="0.25">
      <c r="A25" s="111" t="s">
        <v>17</v>
      </c>
      <c r="B25" s="111"/>
      <c r="C25" s="11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02" t="s">
        <v>65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6" ht="25.5" customHeight="1" x14ac:dyDescent="0.25">
      <c r="A27" s="95" t="s">
        <v>57</v>
      </c>
      <c r="B27" s="95"/>
      <c r="C27" s="95"/>
      <c r="D27" s="95"/>
      <c r="E27" s="95"/>
      <c r="F27" s="95"/>
      <c r="G27" s="94" t="s">
        <v>55</v>
      </c>
      <c r="H27" s="95"/>
      <c r="I27" s="95"/>
      <c r="J27" s="43"/>
      <c r="K27" s="43"/>
      <c r="L27" s="43"/>
      <c r="M27" s="43"/>
      <c r="N27" s="43"/>
      <c r="O27" s="43"/>
    </row>
    <row r="28" spans="1:16" ht="15" customHeight="1" x14ac:dyDescent="0.25">
      <c r="A28" s="146" t="s">
        <v>67</v>
      </c>
      <c r="B28" s="147"/>
      <c r="C28" s="147"/>
      <c r="D28" s="147"/>
      <c r="E28" s="148"/>
      <c r="F28" s="112" t="s">
        <v>56</v>
      </c>
      <c r="G28" s="44" t="s">
        <v>18</v>
      </c>
      <c r="H28" s="140">
        <f>'zákazka a cenová ponuka 1 '!H28:O28</f>
        <v>0</v>
      </c>
      <c r="I28" s="141"/>
      <c r="J28" s="141"/>
      <c r="K28" s="141"/>
      <c r="L28" s="141"/>
      <c r="M28" s="141"/>
      <c r="N28" s="141"/>
      <c r="O28" s="142"/>
    </row>
    <row r="29" spans="1:16" x14ac:dyDescent="0.25">
      <c r="A29" s="149"/>
      <c r="B29" s="150"/>
      <c r="C29" s="150"/>
      <c r="D29" s="150"/>
      <c r="E29" s="151"/>
      <c r="F29" s="112"/>
      <c r="G29" s="44" t="s">
        <v>19</v>
      </c>
      <c r="H29" s="140">
        <f>'zákazka a cenová ponuka 1 '!H29:O29</f>
        <v>0</v>
      </c>
      <c r="I29" s="141"/>
      <c r="J29" s="141"/>
      <c r="K29" s="141"/>
      <c r="L29" s="141"/>
      <c r="M29" s="141"/>
      <c r="N29" s="141"/>
      <c r="O29" s="142"/>
    </row>
    <row r="30" spans="1:16" ht="18" customHeight="1" x14ac:dyDescent="0.25">
      <c r="A30" s="149"/>
      <c r="B30" s="150"/>
      <c r="C30" s="150"/>
      <c r="D30" s="150"/>
      <c r="E30" s="151"/>
      <c r="F30" s="112"/>
      <c r="G30" s="44" t="s">
        <v>20</v>
      </c>
      <c r="H30" s="140">
        <f>'zákazka a cenová ponuka 1 '!H30:O30</f>
        <v>0</v>
      </c>
      <c r="I30" s="141"/>
      <c r="J30" s="141"/>
      <c r="K30" s="141"/>
      <c r="L30" s="141"/>
      <c r="M30" s="141"/>
      <c r="N30" s="141"/>
      <c r="O30" s="142"/>
    </row>
    <row r="31" spans="1:16" x14ac:dyDescent="0.25">
      <c r="A31" s="149"/>
      <c r="B31" s="150"/>
      <c r="C31" s="150"/>
      <c r="D31" s="150"/>
      <c r="E31" s="151"/>
      <c r="F31" s="112"/>
      <c r="G31" s="44" t="s">
        <v>21</v>
      </c>
      <c r="H31" s="140">
        <f>'zákazka a cenová ponuka 1 '!H31:O31</f>
        <v>0</v>
      </c>
      <c r="I31" s="141"/>
      <c r="J31" s="141"/>
      <c r="K31" s="141"/>
      <c r="L31" s="141"/>
      <c r="M31" s="141"/>
      <c r="N31" s="141"/>
      <c r="O31" s="142"/>
    </row>
    <row r="32" spans="1:16" x14ac:dyDescent="0.25">
      <c r="A32" s="149"/>
      <c r="B32" s="150"/>
      <c r="C32" s="150"/>
      <c r="D32" s="150"/>
      <c r="E32" s="151"/>
      <c r="F32" s="112"/>
      <c r="G32" s="44" t="s">
        <v>22</v>
      </c>
      <c r="H32" s="140">
        <f>'zákazka a cenová ponuka 1 '!H32:O32</f>
        <v>0</v>
      </c>
      <c r="I32" s="141"/>
      <c r="J32" s="141"/>
      <c r="K32" s="141"/>
      <c r="L32" s="141"/>
      <c r="M32" s="141"/>
      <c r="N32" s="141"/>
      <c r="O32" s="142"/>
    </row>
    <row r="33" spans="1:15" x14ac:dyDescent="0.25">
      <c r="A33" s="149"/>
      <c r="B33" s="150"/>
      <c r="C33" s="150"/>
      <c r="D33" s="150"/>
      <c r="E33" s="15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49"/>
      <c r="B34" s="150"/>
      <c r="C34" s="150"/>
      <c r="D34" s="150"/>
      <c r="E34" s="15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52"/>
      <c r="B35" s="153"/>
      <c r="C35" s="153"/>
      <c r="D35" s="153"/>
      <c r="E35" s="154"/>
      <c r="F35" s="43"/>
      <c r="G35" s="16"/>
      <c r="H35" s="16"/>
      <c r="I35" s="16"/>
      <c r="J35" s="16" t="s">
        <v>23</v>
      </c>
      <c r="K35" s="16"/>
      <c r="L35" s="108"/>
      <c r="M35" s="109"/>
      <c r="N35" s="11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TVAtDjrw+lwz9aaAl+GcftaepM1B5ipnwBjLmV853sOZlYt+BAt34D2Q9K8gbdFejd0aSx11hYxQCkGwye5T6w==" saltValue="a5/58ppKwGiYm7j36pS8F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zoomScaleNormal="100" zoomScaleSheetLayoutView="100" workbookViewId="0">
      <selection activeCell="N19" activeCellId="5" sqref="N10 N11 N14 N15 N18 N19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4" t="s">
        <v>69</v>
      </c>
      <c r="O1" s="13"/>
    </row>
    <row r="2" spans="1:16" ht="11.25" customHeight="1" x14ac:dyDescent="0.25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14" t="s">
        <v>70</v>
      </c>
      <c r="O2" s="13"/>
    </row>
    <row r="3" spans="1:16" ht="18" x14ac:dyDescent="0.25">
      <c r="A3" s="15" t="s">
        <v>0</v>
      </c>
      <c r="B3" s="92"/>
      <c r="C3" s="143" t="str">
        <f>'zákazka a cenová ponuka 1 '!C3:K3</f>
        <v xml:space="preserve">Lesnícke služby v ťažbovom procese na OZ Vranov n/T,  LS Koškovce VC02   </v>
      </c>
      <c r="D3" s="144"/>
      <c r="E3" s="144"/>
      <c r="F3" s="144"/>
      <c r="G3" s="144"/>
      <c r="H3" s="144"/>
      <c r="I3" s="144"/>
      <c r="J3" s="144"/>
      <c r="K3" s="144"/>
      <c r="L3" s="92"/>
      <c r="N3" s="12"/>
      <c r="O3" s="13"/>
    </row>
    <row r="4" spans="1:16" x14ac:dyDescent="0.25">
      <c r="A4" s="18" t="s">
        <v>1</v>
      </c>
      <c r="B4" s="145" t="str">
        <f>'zákazka a cenová ponuka 1 '!B4:F4</f>
        <v>Lesy SR š.p. OZ Vranov n/T</v>
      </c>
      <c r="C4" s="145"/>
      <c r="D4" s="145"/>
      <c r="E4" s="145"/>
      <c r="F4" s="14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93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5" t="s">
        <v>66</v>
      </c>
      <c r="B6" s="156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36" t="s">
        <v>2</v>
      </c>
      <c r="C7" s="138" t="s">
        <v>53</v>
      </c>
      <c r="D7" s="139"/>
      <c r="E7" s="122" t="s">
        <v>3</v>
      </c>
      <c r="F7" s="123"/>
      <c r="G7" s="124"/>
      <c r="H7" s="127" t="s">
        <v>4</v>
      </c>
      <c r="I7" s="120" t="s">
        <v>5</v>
      </c>
      <c r="J7" s="130" t="s">
        <v>6</v>
      </c>
      <c r="K7" s="133" t="s">
        <v>7</v>
      </c>
      <c r="L7" s="120" t="s">
        <v>54</v>
      </c>
      <c r="M7" s="120" t="s">
        <v>60</v>
      </c>
      <c r="N7" s="113" t="s">
        <v>58</v>
      </c>
      <c r="O7" s="115" t="s">
        <v>59</v>
      </c>
    </row>
    <row r="8" spans="1:16" ht="21.75" customHeight="1" x14ac:dyDescent="0.25">
      <c r="A8" s="120" t="str">
        <f>'zákazka a cenová ponuka 1 '!A8:A9</f>
        <v xml:space="preserve"> 03 / 02 / 02</v>
      </c>
      <c r="B8" s="137"/>
      <c r="C8" s="117" t="s">
        <v>68</v>
      </c>
      <c r="D8" s="118"/>
      <c r="E8" s="117" t="s">
        <v>9</v>
      </c>
      <c r="F8" s="119" t="s">
        <v>10</v>
      </c>
      <c r="G8" s="120" t="s">
        <v>11</v>
      </c>
      <c r="H8" s="128"/>
      <c r="I8" s="119"/>
      <c r="J8" s="131"/>
      <c r="K8" s="134"/>
      <c r="L8" s="119"/>
      <c r="M8" s="119"/>
      <c r="N8" s="114"/>
      <c r="O8" s="116"/>
    </row>
    <row r="9" spans="1:16" ht="50.25" customHeight="1" thickBot="1" x14ac:dyDescent="0.3">
      <c r="A9" s="121"/>
      <c r="B9" s="137"/>
      <c r="C9" s="117"/>
      <c r="D9" s="118"/>
      <c r="E9" s="117"/>
      <c r="F9" s="119"/>
      <c r="G9" s="119"/>
      <c r="H9" s="129"/>
      <c r="I9" s="119"/>
      <c r="J9" s="132"/>
      <c r="K9" s="134"/>
      <c r="L9" s="121"/>
      <c r="M9" s="121"/>
      <c r="N9" s="114"/>
      <c r="O9" s="116"/>
    </row>
    <row r="10" spans="1:16" x14ac:dyDescent="0.25">
      <c r="A10" s="20"/>
      <c r="B10" s="73" t="s">
        <v>112</v>
      </c>
      <c r="C10" s="157" t="s">
        <v>83</v>
      </c>
      <c r="D10" s="158"/>
      <c r="E10" s="60">
        <v>0</v>
      </c>
      <c r="F10" s="60">
        <v>76.72</v>
      </c>
      <c r="G10" s="60">
        <f>SUM(E10:F10)</f>
        <v>76.72</v>
      </c>
      <c r="H10" s="60" t="s">
        <v>76</v>
      </c>
      <c r="I10" s="60">
        <v>20</v>
      </c>
      <c r="J10" s="60">
        <v>2.31</v>
      </c>
      <c r="K10" s="97">
        <v>600</v>
      </c>
      <c r="L10" s="62">
        <v>1011.17</v>
      </c>
      <c r="M10" s="169" t="s">
        <v>61</v>
      </c>
      <c r="N10" s="178"/>
      <c r="O10" s="62">
        <f>SUM(N10*G10)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 t="s">
        <v>112</v>
      </c>
      <c r="C11" s="170" t="s">
        <v>84</v>
      </c>
      <c r="D11" s="171"/>
      <c r="E11" s="55">
        <v>0.42</v>
      </c>
      <c r="F11" s="55">
        <v>306.89</v>
      </c>
      <c r="G11" s="55">
        <f t="shared" ref="G11" si="0">SUM(E11:F11)</f>
        <v>307.31</v>
      </c>
      <c r="H11" s="23"/>
      <c r="I11" s="22"/>
      <c r="J11" s="22"/>
      <c r="K11" s="172"/>
      <c r="L11" s="64">
        <v>3483.2</v>
      </c>
      <c r="M11" s="63" t="s">
        <v>61</v>
      </c>
      <c r="N11" s="179"/>
      <c r="O11" s="64">
        <f>SUM(N11*G11)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70"/>
      <c r="D12" s="173"/>
      <c r="E12" s="56">
        <f>SUM(E10:E11)</f>
        <v>0.42</v>
      </c>
      <c r="F12" s="56">
        <f t="shared" ref="F12:G12" si="2">SUM(F10:F11)</f>
        <v>383.61</v>
      </c>
      <c r="G12" s="56">
        <f t="shared" si="2"/>
        <v>384.03</v>
      </c>
      <c r="H12" s="26"/>
      <c r="I12" s="25"/>
      <c r="J12" s="25"/>
      <c r="K12" s="96"/>
      <c r="L12" s="64">
        <f>SUM(L10:L11)</f>
        <v>4494.37</v>
      </c>
      <c r="M12" s="63" t="s">
        <v>61</v>
      </c>
      <c r="N12" s="180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172"/>
      <c r="D13" s="174"/>
      <c r="E13" s="55"/>
      <c r="F13" s="55"/>
      <c r="G13" s="55"/>
      <c r="H13" s="23"/>
      <c r="I13" s="22"/>
      <c r="J13" s="22"/>
      <c r="K13" s="172"/>
      <c r="L13" s="64"/>
      <c r="M13" s="67"/>
      <c r="N13" s="181"/>
      <c r="O13" s="64"/>
      <c r="P13" s="59"/>
    </row>
    <row r="14" spans="1:16" x14ac:dyDescent="0.25">
      <c r="A14" s="24"/>
      <c r="B14" s="26"/>
      <c r="C14" s="159"/>
      <c r="D14" s="160"/>
      <c r="E14" s="25"/>
      <c r="F14" s="25"/>
      <c r="G14" s="25">
        <f>SUM(E14:F14)</f>
        <v>0</v>
      </c>
      <c r="H14" s="25"/>
      <c r="I14" s="25"/>
      <c r="J14" s="25"/>
      <c r="K14" s="96"/>
      <c r="L14" s="66"/>
      <c r="M14" s="175" t="s">
        <v>61</v>
      </c>
      <c r="N14" s="182"/>
      <c r="O14" s="66">
        <f>SUM(N14*G14)</f>
        <v>0</v>
      </c>
      <c r="P14" s="59"/>
    </row>
    <row r="15" spans="1:16" x14ac:dyDescent="0.25">
      <c r="A15" s="24"/>
      <c r="B15" s="22"/>
      <c r="C15" s="170"/>
      <c r="D15" s="171"/>
      <c r="E15" s="55"/>
      <c r="F15" s="55"/>
      <c r="G15" s="55">
        <f t="shared" ref="G15" si="3">SUM(E15:F15)</f>
        <v>0</v>
      </c>
      <c r="H15" s="23"/>
      <c r="I15" s="22"/>
      <c r="J15" s="22"/>
      <c r="K15" s="172"/>
      <c r="L15" s="64"/>
      <c r="M15" s="63" t="s">
        <v>61</v>
      </c>
      <c r="N15" s="179"/>
      <c r="O15" s="64">
        <f>SUM(N15*G15)</f>
        <v>0</v>
      </c>
      <c r="P15" s="59"/>
    </row>
    <row r="16" spans="1:16" x14ac:dyDescent="0.25">
      <c r="A16" s="24"/>
      <c r="B16" s="25" t="s">
        <v>73</v>
      </c>
      <c r="C16" s="170"/>
      <c r="D16" s="173"/>
      <c r="E16" s="56">
        <f>SUM(E14:E15)</f>
        <v>0</v>
      </c>
      <c r="F16" s="56">
        <f t="shared" ref="F16:G16" si="4">SUM(F14:F15)</f>
        <v>0</v>
      </c>
      <c r="G16" s="56">
        <f t="shared" si="4"/>
        <v>0</v>
      </c>
      <c r="H16" s="26"/>
      <c r="I16" s="25"/>
      <c r="J16" s="25"/>
      <c r="K16" s="96"/>
      <c r="L16" s="64">
        <f>SUM(L14:L15)</f>
        <v>0</v>
      </c>
      <c r="M16" s="63" t="s">
        <v>61</v>
      </c>
      <c r="N16" s="180"/>
      <c r="O16" s="66">
        <f>SUM(O14:O15)</f>
        <v>0</v>
      </c>
      <c r="P16" s="59"/>
    </row>
    <row r="17" spans="1:16" x14ac:dyDescent="0.25">
      <c r="A17" s="21"/>
      <c r="B17" s="22"/>
      <c r="C17" s="170"/>
      <c r="D17" s="171"/>
      <c r="E17" s="55"/>
      <c r="F17" s="55"/>
      <c r="G17" s="55"/>
      <c r="H17" s="23"/>
      <c r="I17" s="22"/>
      <c r="J17" s="22"/>
      <c r="K17" s="172"/>
      <c r="L17" s="64"/>
      <c r="M17" s="67"/>
      <c r="N17" s="181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59"/>
      <c r="D18" s="160"/>
      <c r="E18" s="25"/>
      <c r="F18" s="25"/>
      <c r="G18" s="25">
        <f>SUM(E18:F18)</f>
        <v>0</v>
      </c>
      <c r="H18" s="23"/>
      <c r="I18" s="22"/>
      <c r="J18" s="22"/>
      <c r="K18" s="172"/>
      <c r="L18" s="64"/>
      <c r="M18" s="67" t="s">
        <v>61</v>
      </c>
      <c r="N18" s="179"/>
      <c r="O18" s="64">
        <f>SUM(N18*G18)</f>
        <v>0</v>
      </c>
      <c r="P18" s="59"/>
    </row>
    <row r="19" spans="1:16" x14ac:dyDescent="0.25">
      <c r="A19" s="21"/>
      <c r="B19" s="22"/>
      <c r="C19" s="170"/>
      <c r="D19" s="171"/>
      <c r="E19" s="55"/>
      <c r="F19" s="55"/>
      <c r="G19" s="55">
        <f t="shared" ref="G19" si="6">SUM(E19:F19)</f>
        <v>0</v>
      </c>
      <c r="H19" s="23"/>
      <c r="I19" s="22"/>
      <c r="J19" s="22"/>
      <c r="K19" s="172"/>
      <c r="L19" s="64"/>
      <c r="M19" s="67" t="s">
        <v>61</v>
      </c>
      <c r="N19" s="179"/>
      <c r="O19" s="64">
        <f t="shared" ref="O19" si="7">SUM(N19*G19)</f>
        <v>0</v>
      </c>
      <c r="P19" s="59" t="str">
        <f t="shared" si="5"/>
        <v xml:space="preserve"> </v>
      </c>
    </row>
    <row r="20" spans="1:16" ht="15.75" thickBot="1" x14ac:dyDescent="0.3">
      <c r="A20" s="27"/>
      <c r="B20" s="28" t="s">
        <v>73</v>
      </c>
      <c r="C20" s="170"/>
      <c r="D20" s="173"/>
      <c r="E20" s="56">
        <f>SUM(E18:E19)</f>
        <v>0</v>
      </c>
      <c r="F20" s="56">
        <f t="shared" ref="F20:G20" si="8">SUM(F18:F19)</f>
        <v>0</v>
      </c>
      <c r="G20" s="56">
        <f t="shared" si="8"/>
        <v>0</v>
      </c>
      <c r="H20" s="29"/>
      <c r="I20" s="28"/>
      <c r="J20" s="28"/>
      <c r="K20" s="176"/>
      <c r="L20" s="70">
        <f>SUM(L18:L19)</f>
        <v>0</v>
      </c>
      <c r="M20" s="71"/>
      <c r="N20" s="183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30"/>
      <c r="B21" s="31"/>
      <c r="C21" s="35"/>
      <c r="D21" s="177"/>
      <c r="E21" s="34"/>
      <c r="F21" s="34"/>
      <c r="G21" s="34"/>
      <c r="H21" s="35"/>
      <c r="I21" s="31"/>
      <c r="J21" s="31"/>
      <c r="K21" s="35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98" t="s">
        <v>13</v>
      </c>
      <c r="K22" s="98"/>
      <c r="L22" s="36">
        <f>L12+L16+L20</f>
        <v>4494.37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99" t="s">
        <v>15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6">
        <f>O22*0.2</f>
        <v>0</v>
      </c>
    </row>
    <row r="24" spans="1:16" ht="15.75" thickBot="1" x14ac:dyDescent="0.3">
      <c r="A24" s="99" t="s">
        <v>16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6">
        <f>O22+O23</f>
        <v>0</v>
      </c>
    </row>
    <row r="25" spans="1:16" x14ac:dyDescent="0.25">
      <c r="A25" s="111" t="s">
        <v>17</v>
      </c>
      <c r="B25" s="111"/>
      <c r="C25" s="11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02" t="s">
        <v>65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6" ht="25.5" customHeight="1" x14ac:dyDescent="0.25">
      <c r="A27" s="95" t="s">
        <v>57</v>
      </c>
      <c r="B27" s="95"/>
      <c r="C27" s="95"/>
      <c r="D27" s="95"/>
      <c r="E27" s="95"/>
      <c r="F27" s="95"/>
      <c r="G27" s="94" t="s">
        <v>55</v>
      </c>
      <c r="H27" s="95"/>
      <c r="I27" s="95"/>
      <c r="J27" s="43"/>
      <c r="K27" s="43"/>
      <c r="L27" s="43"/>
      <c r="M27" s="43"/>
      <c r="N27" s="43"/>
      <c r="O27" s="43"/>
    </row>
    <row r="28" spans="1:16" ht="15" customHeight="1" x14ac:dyDescent="0.25">
      <c r="A28" s="146" t="s">
        <v>67</v>
      </c>
      <c r="B28" s="147"/>
      <c r="C28" s="147"/>
      <c r="D28" s="147"/>
      <c r="E28" s="148"/>
      <c r="F28" s="112" t="s">
        <v>56</v>
      </c>
      <c r="G28" s="44" t="s">
        <v>18</v>
      </c>
      <c r="H28" s="140">
        <f>'zákazka a cenová ponuka 1 '!H28:O28</f>
        <v>0</v>
      </c>
      <c r="I28" s="141"/>
      <c r="J28" s="141"/>
      <c r="K28" s="141"/>
      <c r="L28" s="141"/>
      <c r="M28" s="141"/>
      <c r="N28" s="141"/>
      <c r="O28" s="142"/>
    </row>
    <row r="29" spans="1:16" x14ac:dyDescent="0.25">
      <c r="A29" s="149"/>
      <c r="B29" s="150"/>
      <c r="C29" s="150"/>
      <c r="D29" s="150"/>
      <c r="E29" s="151"/>
      <c r="F29" s="112"/>
      <c r="G29" s="44" t="s">
        <v>19</v>
      </c>
      <c r="H29" s="140">
        <f>'zákazka a cenová ponuka 1 '!H29:O29</f>
        <v>0</v>
      </c>
      <c r="I29" s="141"/>
      <c r="J29" s="141"/>
      <c r="K29" s="141"/>
      <c r="L29" s="141"/>
      <c r="M29" s="141"/>
      <c r="N29" s="141"/>
      <c r="O29" s="142"/>
    </row>
    <row r="30" spans="1:16" ht="18" customHeight="1" x14ac:dyDescent="0.25">
      <c r="A30" s="149"/>
      <c r="B30" s="150"/>
      <c r="C30" s="150"/>
      <c r="D30" s="150"/>
      <c r="E30" s="151"/>
      <c r="F30" s="112"/>
      <c r="G30" s="44" t="s">
        <v>20</v>
      </c>
      <c r="H30" s="140">
        <f>'zákazka a cenová ponuka 1 '!H30:O30</f>
        <v>0</v>
      </c>
      <c r="I30" s="141"/>
      <c r="J30" s="141"/>
      <c r="K30" s="141"/>
      <c r="L30" s="141"/>
      <c r="M30" s="141"/>
      <c r="N30" s="141"/>
      <c r="O30" s="142"/>
    </row>
    <row r="31" spans="1:16" x14ac:dyDescent="0.25">
      <c r="A31" s="149"/>
      <c r="B31" s="150"/>
      <c r="C31" s="150"/>
      <c r="D31" s="150"/>
      <c r="E31" s="151"/>
      <c r="F31" s="112"/>
      <c r="G31" s="44" t="s">
        <v>21</v>
      </c>
      <c r="H31" s="140">
        <f>'zákazka a cenová ponuka 1 '!H31:O31</f>
        <v>0</v>
      </c>
      <c r="I31" s="141"/>
      <c r="J31" s="141"/>
      <c r="K31" s="141"/>
      <c r="L31" s="141"/>
      <c r="M31" s="141"/>
      <c r="N31" s="141"/>
      <c r="O31" s="142"/>
    </row>
    <row r="32" spans="1:16" x14ac:dyDescent="0.25">
      <c r="A32" s="149"/>
      <c r="B32" s="150"/>
      <c r="C32" s="150"/>
      <c r="D32" s="150"/>
      <c r="E32" s="151"/>
      <c r="F32" s="112"/>
      <c r="G32" s="44" t="s">
        <v>22</v>
      </c>
      <c r="H32" s="140">
        <f>'zákazka a cenová ponuka 1 '!H32:O32</f>
        <v>0</v>
      </c>
      <c r="I32" s="141"/>
      <c r="J32" s="141"/>
      <c r="K32" s="141"/>
      <c r="L32" s="141"/>
      <c r="M32" s="141"/>
      <c r="N32" s="141"/>
      <c r="O32" s="142"/>
    </row>
    <row r="33" spans="1:15" x14ac:dyDescent="0.25">
      <c r="A33" s="149"/>
      <c r="B33" s="150"/>
      <c r="C33" s="150"/>
      <c r="D33" s="150"/>
      <c r="E33" s="15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49"/>
      <c r="B34" s="150"/>
      <c r="C34" s="150"/>
      <c r="D34" s="150"/>
      <c r="E34" s="15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52"/>
      <c r="B35" s="153"/>
      <c r="C35" s="153"/>
      <c r="D35" s="153"/>
      <c r="E35" s="154"/>
      <c r="F35" s="43"/>
      <c r="G35" s="16"/>
      <c r="H35" s="16"/>
      <c r="I35" s="16"/>
      <c r="J35" s="16" t="s">
        <v>23</v>
      </c>
      <c r="K35" s="16"/>
      <c r="L35" s="108"/>
      <c r="M35" s="109"/>
      <c r="N35" s="11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k9eKpJwslst+N7i1DOPINTY6igZ0R0vVzwFbIJggg96cXh6qyjvbJ0lG3YIliS/v93ZzGzJ1qqmDClQ+B70hzQ==" saltValue="qEj8RunAvcyd9TmGk4RD0Q==" spinCount="100000" sheet="1" objects="1" scenarios="1"/>
  <mergeCells count="44">
    <mergeCell ref="A23:N23"/>
    <mergeCell ref="J7:J9"/>
    <mergeCell ref="K7:K9"/>
    <mergeCell ref="C17:D17"/>
    <mergeCell ref="C18:D18"/>
    <mergeCell ref="C12:D12"/>
    <mergeCell ref="C14:D14"/>
    <mergeCell ref="C15:D15"/>
    <mergeCell ref="C16:D16"/>
    <mergeCell ref="E8:E9"/>
    <mergeCell ref="F8:F9"/>
    <mergeCell ref="G8:G9"/>
    <mergeCell ref="C10:D10"/>
    <mergeCell ref="A8:A9"/>
    <mergeCell ref="C8:D9"/>
    <mergeCell ref="A1:L1"/>
    <mergeCell ref="C3:K3"/>
    <mergeCell ref="B4:F4"/>
    <mergeCell ref="B5:F5"/>
    <mergeCell ref="A6:B6"/>
    <mergeCell ref="A24:N24"/>
    <mergeCell ref="A25:C25"/>
    <mergeCell ref="A26:O26"/>
    <mergeCell ref="B7:B9"/>
    <mergeCell ref="C7:D7"/>
    <mergeCell ref="E7:G7"/>
    <mergeCell ref="H7:H9"/>
    <mergeCell ref="I7:I9"/>
    <mergeCell ref="C11:D11"/>
    <mergeCell ref="L7:L9"/>
    <mergeCell ref="M7:M9"/>
    <mergeCell ref="N7:N9"/>
    <mergeCell ref="O7:O9"/>
    <mergeCell ref="C19:D19"/>
    <mergeCell ref="C20:D20"/>
    <mergeCell ref="J22:K22"/>
    <mergeCell ref="A28:E35"/>
    <mergeCell ref="F28:F32"/>
    <mergeCell ref="H29:O29"/>
    <mergeCell ref="H30:O30"/>
    <mergeCell ref="H31:O31"/>
    <mergeCell ref="H32:O32"/>
    <mergeCell ref="L35:N35"/>
    <mergeCell ref="H28:O28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tabSelected="1" topLeftCell="A4" workbookViewId="0">
      <selection activeCell="N11" sqref="N11"/>
    </sheetView>
  </sheetViews>
  <sheetFormatPr defaultRowHeight="15" x14ac:dyDescent="0.25"/>
  <cols>
    <col min="1" max="1" width="13.7109375" style="57" customWidth="1"/>
    <col min="2" max="2" width="12" style="57" customWidth="1"/>
    <col min="3" max="3" width="14.85546875" style="57" customWidth="1"/>
    <col min="4" max="4" width="14.5703125" style="57" customWidth="1"/>
    <col min="5" max="6" width="9.140625" style="57"/>
    <col min="7" max="7" width="11.85546875" style="57" customWidth="1"/>
    <col min="8" max="10" width="9.140625" style="57"/>
    <col min="11" max="11" width="11.42578125" style="57" customWidth="1"/>
    <col min="12" max="12" width="16.140625" style="57" customWidth="1"/>
    <col min="13" max="13" width="6.140625" style="57" customWidth="1"/>
    <col min="14" max="14" width="13.85546875" style="57" customWidth="1"/>
    <col min="15" max="15" width="15.85546875" style="57" customWidth="1"/>
    <col min="16" max="16" width="14.5703125" style="57" customWidth="1"/>
    <col min="17" max="17" width="9.42578125" style="57" bestFit="1" customWidth="1"/>
    <col min="18" max="16384" width="9.140625" style="57"/>
  </cols>
  <sheetData>
    <row r="1" spans="1:16" ht="18" x14ac:dyDescent="0.25">
      <c r="A1" s="125" t="s">
        <v>64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4" t="s">
        <v>69</v>
      </c>
      <c r="O1" s="13"/>
    </row>
    <row r="2" spans="1:16" ht="11.2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14" t="s">
        <v>70</v>
      </c>
      <c r="O2" s="13"/>
    </row>
    <row r="3" spans="1:16" ht="18" x14ac:dyDescent="0.25">
      <c r="A3" s="15" t="s">
        <v>0</v>
      </c>
      <c r="B3" s="52"/>
      <c r="C3" s="143" t="str">
        <f>'zákazka a cenová ponuka 1 '!C3:K3</f>
        <v xml:space="preserve">Lesnícke služby v ťažbovom procese na OZ Vranov n/T,  LS Koškovce VC02   </v>
      </c>
      <c r="D3" s="144"/>
      <c r="E3" s="144"/>
      <c r="F3" s="144"/>
      <c r="G3" s="144"/>
      <c r="H3" s="144"/>
      <c r="I3" s="144"/>
      <c r="J3" s="144"/>
      <c r="K3" s="144"/>
      <c r="L3" s="52"/>
      <c r="N3" s="12"/>
      <c r="O3" s="13"/>
    </row>
    <row r="4" spans="1:16" x14ac:dyDescent="0.25">
      <c r="A4" s="18" t="s">
        <v>1</v>
      </c>
      <c r="B4" s="145" t="str">
        <f>'zákazka a cenová ponuka 1 '!B4:F4</f>
        <v>Lesy SR š.p. OZ Vranov n/T</v>
      </c>
      <c r="C4" s="145"/>
      <c r="D4" s="145"/>
      <c r="E4" s="145"/>
      <c r="F4" s="145"/>
      <c r="G4" s="17"/>
      <c r="H4" s="16"/>
      <c r="I4" s="16"/>
      <c r="J4" s="19"/>
      <c r="K4" s="16"/>
      <c r="L4" s="16"/>
      <c r="M4" s="16"/>
      <c r="N4" s="16"/>
      <c r="O4" s="16"/>
    </row>
    <row r="5" spans="1:16" ht="6" customHeight="1" thickBot="1" x14ac:dyDescent="0.3">
      <c r="A5" s="54"/>
      <c r="B5" s="135"/>
      <c r="C5" s="135"/>
      <c r="D5" s="135"/>
      <c r="E5" s="135"/>
      <c r="F5" s="135"/>
      <c r="G5" s="17"/>
      <c r="H5" s="16"/>
      <c r="I5" s="16"/>
      <c r="J5" s="16"/>
      <c r="K5" s="16"/>
      <c r="L5" s="16"/>
      <c r="M5" s="16"/>
      <c r="N5" s="16"/>
      <c r="O5" s="16"/>
    </row>
    <row r="6" spans="1:16" ht="16.5" customHeight="1" thickBot="1" x14ac:dyDescent="0.3">
      <c r="A6" s="155" t="s">
        <v>66</v>
      </c>
      <c r="B6" s="156"/>
      <c r="C6" s="58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6"/>
    </row>
    <row r="7" spans="1:16" ht="21" customHeight="1" thickBot="1" x14ac:dyDescent="0.3">
      <c r="A7" s="47" t="s">
        <v>72</v>
      </c>
      <c r="B7" s="136" t="s">
        <v>2</v>
      </c>
      <c r="C7" s="138" t="s">
        <v>53</v>
      </c>
      <c r="D7" s="139"/>
      <c r="E7" s="122" t="s">
        <v>3</v>
      </c>
      <c r="F7" s="123"/>
      <c r="G7" s="124"/>
      <c r="H7" s="127" t="s">
        <v>4</v>
      </c>
      <c r="I7" s="120" t="s">
        <v>5</v>
      </c>
      <c r="J7" s="130" t="s">
        <v>6</v>
      </c>
      <c r="K7" s="133" t="s">
        <v>7</v>
      </c>
      <c r="L7" s="120" t="s">
        <v>54</v>
      </c>
      <c r="M7" s="120" t="s">
        <v>60</v>
      </c>
      <c r="N7" s="113" t="s">
        <v>58</v>
      </c>
      <c r="O7" s="115" t="s">
        <v>59</v>
      </c>
    </row>
    <row r="8" spans="1:16" ht="21.75" customHeight="1" x14ac:dyDescent="0.25">
      <c r="A8" s="120" t="str">
        <f>'zákazka a cenová ponuka 1 '!A8:A9</f>
        <v xml:space="preserve"> 03 / 02 / 02</v>
      </c>
      <c r="B8" s="137"/>
      <c r="C8" s="117" t="s">
        <v>68</v>
      </c>
      <c r="D8" s="118"/>
      <c r="E8" s="117" t="s">
        <v>9</v>
      </c>
      <c r="F8" s="119" t="s">
        <v>10</v>
      </c>
      <c r="G8" s="120" t="s">
        <v>11</v>
      </c>
      <c r="H8" s="128"/>
      <c r="I8" s="119"/>
      <c r="J8" s="131"/>
      <c r="K8" s="134"/>
      <c r="L8" s="119"/>
      <c r="M8" s="119"/>
      <c r="N8" s="114"/>
      <c r="O8" s="116"/>
    </row>
    <row r="9" spans="1:16" ht="50.25" customHeight="1" thickBot="1" x14ac:dyDescent="0.3">
      <c r="A9" s="121"/>
      <c r="B9" s="137"/>
      <c r="C9" s="117"/>
      <c r="D9" s="118"/>
      <c r="E9" s="117"/>
      <c r="F9" s="119"/>
      <c r="G9" s="119"/>
      <c r="H9" s="129"/>
      <c r="I9" s="119"/>
      <c r="J9" s="132"/>
      <c r="K9" s="134"/>
      <c r="L9" s="121"/>
      <c r="M9" s="121"/>
      <c r="N9" s="114"/>
      <c r="O9" s="116"/>
    </row>
    <row r="10" spans="1:16" x14ac:dyDescent="0.25">
      <c r="A10" s="20"/>
      <c r="B10" s="73"/>
      <c r="C10" s="157"/>
      <c r="D10" s="158"/>
      <c r="E10" s="60">
        <f>'zákazka a cenová ponuka 1 '!E10+'zákazka a cenová ponuka 2'!E10+'zákazka a cenová ponuka 3'!E10+'zákazka a cenová ponuka 4'!E10+'zákazka a cenová ponuka 5'!E10+'zákazka a cenová ponuka 6'!E10+'zákazka a cenová ponuka 7'!E10</f>
        <v>0</v>
      </c>
      <c r="F10" s="60">
        <f>'zákazka a cenová ponuka 1 '!F10+'zákazka a cenová ponuka 2'!F10+'zákazka a cenová ponuka 3'!F10+'zákazka a cenová ponuka 4'!F10+'zákazka a cenová ponuka 5'!F10+'zákazka a cenová ponuka 6'!F10+'zákazka a cenová ponuka 7'!F10</f>
        <v>250.66</v>
      </c>
      <c r="G10" s="60">
        <f>SUM(E10:F10)</f>
        <v>250.66</v>
      </c>
      <c r="H10" s="60"/>
      <c r="I10" s="60"/>
      <c r="J10" s="60"/>
      <c r="K10" s="74"/>
      <c r="L10" s="75">
        <f>'zákazka a cenová ponuka 1 '!L10+'zákazka a cenová ponuka 2'!L10+'zákazka a cenová ponuka 3'!L10+'zákazka a cenová ponuka 4'!L10+'zákazka a cenová ponuka 5'!L10+'zákazka a cenová ponuka 6'!L10+'zákazka a cenová ponuka 7'!L10</f>
        <v>4048.9</v>
      </c>
      <c r="M10" s="61" t="s">
        <v>61</v>
      </c>
      <c r="N10" s="76"/>
      <c r="O10" s="62">
        <f>'zákazka a cenová ponuka 1 '!O10+'zákazka a cenová ponuka 2'!O10+'zákazka a cenová ponuka 3'!O10+'zákazka a cenová ponuka 4'!O10+'zákazka a cenová ponuka 5'!O10+'zákazka a cenová ponuka 6'!O10+'zákazka a cenová ponuka 7'!O10</f>
        <v>0</v>
      </c>
      <c r="P10" s="59" t="str">
        <f>IF( O10=0," ", IF(100-((L10/O10)*100)&gt;20,"viac ako 20%",0))</f>
        <v xml:space="preserve"> </v>
      </c>
    </row>
    <row r="11" spans="1:16" x14ac:dyDescent="0.25">
      <c r="A11" s="21"/>
      <c r="B11" s="22"/>
      <c r="C11" s="103"/>
      <c r="D11" s="126"/>
      <c r="E11" s="55">
        <f>'zákazka a cenová ponuka 1 '!E11+'zákazka a cenová ponuka 2'!E11+'zákazka a cenová ponuka 3'!E11+'zákazka a cenová ponuka 4'!E11+'zákazka a cenová ponuka 5'!E11+'zákazka a cenová ponuka 6'!E11+'zákazka a cenová ponuka 7'!E11</f>
        <v>27.000000000000004</v>
      </c>
      <c r="F11" s="55">
        <f>'zákazka a cenová ponuka 1 '!F11+'zákazka a cenová ponuka 2'!F11+'zákazka a cenová ponuka 3'!F11+'zákazka a cenová ponuka 4'!F11+'zákazka a cenová ponuka 5'!F11+'zákazka a cenová ponuka 6'!F11+'zákazka a cenová ponuka 7'!F11</f>
        <v>547.49</v>
      </c>
      <c r="G11" s="55">
        <f t="shared" ref="G11" si="0">SUM(E11:F11)</f>
        <v>574.49</v>
      </c>
      <c r="H11" s="23"/>
      <c r="I11" s="22"/>
      <c r="J11" s="22"/>
      <c r="K11" s="51"/>
      <c r="L11" s="64">
        <f>'zákazka a cenová ponuka 1 '!L11+'zákazka a cenová ponuka 2'!L11+'zákazka a cenová ponuka 3'!L11+'zákazka a cenová ponuka 4'!L11+'zákazka a cenová ponuka 5'!L11+'zákazka a cenová ponuka 6'!L11+'zákazka a cenová ponuka 7'!L11</f>
        <v>6936.09</v>
      </c>
      <c r="M11" s="63" t="s">
        <v>61</v>
      </c>
      <c r="N11" s="68"/>
      <c r="O11" s="64">
        <f>'zákazka a cenová ponuka 1 '!O11+'zákazka a cenová ponuka 2'!O11+'zákazka a cenová ponuka 3'!O11+'zákazka a cenová ponuka 4'!O11+'zákazka a cenová ponuka 5'!O11+'zákazka a cenová ponuka 6'!O11+'zákazka a cenová ponuka 7'!O11</f>
        <v>0</v>
      </c>
      <c r="P11" s="59" t="str">
        <f t="shared" ref="P11" si="1">IF( O11=0," ", IF(100-((L11/O11)*100)&gt;20,"viac ako 20%",0))</f>
        <v xml:space="preserve"> </v>
      </c>
    </row>
    <row r="12" spans="1:16" x14ac:dyDescent="0.25">
      <c r="A12" s="24"/>
      <c r="B12" s="25" t="s">
        <v>73</v>
      </c>
      <c r="C12" s="103"/>
      <c r="D12" s="104"/>
      <c r="E12" s="56">
        <f>SUM(E10:E11)</f>
        <v>27.000000000000004</v>
      </c>
      <c r="F12" s="56">
        <f t="shared" ref="F12:G12" si="2">SUM(F10:F11)</f>
        <v>798.15</v>
      </c>
      <c r="G12" s="56">
        <f t="shared" si="2"/>
        <v>825.15</v>
      </c>
      <c r="H12" s="26"/>
      <c r="I12" s="25"/>
      <c r="J12" s="25"/>
      <c r="K12" s="46"/>
      <c r="L12" s="64">
        <f>SUM(L10:L11)</f>
        <v>10984.99</v>
      </c>
      <c r="M12" s="63" t="s">
        <v>61</v>
      </c>
      <c r="N12" s="65"/>
      <c r="O12" s="66">
        <f>SUM(O10:O11)</f>
        <v>0</v>
      </c>
      <c r="P12" s="59" t="str">
        <f>IF( O12=0," ", IF(100-((L12/O12)*100)&gt;20,"viac ako 20%",0))</f>
        <v xml:space="preserve"> </v>
      </c>
    </row>
    <row r="13" spans="1:16" x14ac:dyDescent="0.25">
      <c r="A13" s="24"/>
      <c r="B13" s="22"/>
      <c r="C13" s="51"/>
      <c r="D13" s="53"/>
      <c r="E13" s="55"/>
      <c r="F13" s="55"/>
      <c r="G13" s="55"/>
      <c r="H13" s="23"/>
      <c r="I13" s="22"/>
      <c r="J13" s="22"/>
      <c r="K13" s="51"/>
      <c r="L13" s="64"/>
      <c r="M13" s="67"/>
      <c r="N13" s="68"/>
      <c r="O13" s="64"/>
      <c r="P13" s="59"/>
    </row>
    <row r="14" spans="1:16" x14ac:dyDescent="0.25">
      <c r="A14" s="24"/>
      <c r="B14" s="26"/>
      <c r="C14" s="159"/>
      <c r="D14" s="160"/>
      <c r="E14" s="25">
        <f>'zákazka a cenová ponuka 1 '!E14+'zákazka a cenová ponuka 2'!E14+'zákazka a cenová ponuka 3'!E14+'zákazka a cenová ponuka 4'!E14+'zákazka a cenová ponuka 5'!E14+'zákazka a cenová ponuka 6'!E14+'zákazka a cenová ponuka 7'!E14</f>
        <v>0</v>
      </c>
      <c r="F14" s="25">
        <f>'zákazka a cenová ponuka 1 '!F14+'zákazka a cenová ponuka 2'!F14+'zákazka a cenová ponuka 3'!F14+'zákazka a cenová ponuka 4'!F14+'zákazka a cenová ponuka 5'!F14+'zákazka a cenová ponuka 6'!F14+'zákazka a cenová ponuka 7'!F14</f>
        <v>645.44000000000005</v>
      </c>
      <c r="G14" s="25">
        <f>SUM(E14:F14)</f>
        <v>645.44000000000005</v>
      </c>
      <c r="H14" s="25"/>
      <c r="I14" s="25"/>
      <c r="J14" s="25"/>
      <c r="K14" s="46"/>
      <c r="L14" s="77">
        <f>'zákazka a cenová ponuka 1 '!L14+'zákazka a cenová ponuka 2'!L14+'zákazka a cenová ponuka 3'!L14+'zákazka a cenová ponuka 4'!L14+'zákazka a cenová ponuka 5'!L14+'zákazka a cenová ponuka 6'!L14+'zákazka a cenová ponuka 7'!L14</f>
        <v>12750.84</v>
      </c>
      <c r="M14" s="69" t="s">
        <v>61</v>
      </c>
      <c r="N14" s="78"/>
      <c r="O14" s="66">
        <f>'zákazka a cenová ponuka 1 '!O14+'zákazka a cenová ponuka 2'!O14+'zákazka a cenová ponuka 3'!O14+'zákazka a cenová ponuka 4'!O14+'zákazka a cenová ponuka 5'!O14+'zákazka a cenová ponuka 6'!O14+'zákazka a cenová ponuka 7'!O14</f>
        <v>0</v>
      </c>
      <c r="P14" s="59"/>
    </row>
    <row r="15" spans="1:16" x14ac:dyDescent="0.25">
      <c r="A15" s="24"/>
      <c r="B15" s="22"/>
      <c r="C15" s="103"/>
      <c r="D15" s="126"/>
      <c r="E15" s="55">
        <f>'zákazka a cenová ponuka 1 '!E15+'zákazka a cenová ponuka 2'!E15+'zákazka a cenová ponuka 3'!E15+'zákazka a cenová ponuka 4'!E15+'zákazka a cenová ponuka 5'!E15+'zákazka a cenová ponuka 6'!E15+'zákazka a cenová ponuka 7'!E15</f>
        <v>33.369999999999997</v>
      </c>
      <c r="F15" s="55">
        <f>'zákazka a cenová ponuka 1 '!F15+'zákazka a cenová ponuka 2'!F15+'zákazka a cenová ponuka 3'!F15+'zákazka a cenová ponuka 4'!F15+'zákazka a cenová ponuka 5'!F15+'zákazka a cenová ponuka 6'!F15+'zákazka a cenová ponuka 7'!F15</f>
        <v>641.29</v>
      </c>
      <c r="G15" s="55">
        <f t="shared" ref="G15" si="3">SUM(E15:F15)</f>
        <v>674.66</v>
      </c>
      <c r="H15" s="23"/>
      <c r="I15" s="22"/>
      <c r="J15" s="22"/>
      <c r="K15" s="51"/>
      <c r="L15" s="64">
        <f>'zákazka a cenová ponuka 1 '!L15+'zákazka a cenová ponuka 2'!L15+'zákazka a cenová ponuka 3'!L15+'zákazka a cenová ponuka 4'!L15+'zákazka a cenová ponuka 5'!L15+'zákazka a cenová ponuka 6'!L15+'zákazka a cenová ponuka 7'!L15</f>
        <v>9259.52</v>
      </c>
      <c r="M15" s="63" t="s">
        <v>61</v>
      </c>
      <c r="N15" s="68"/>
      <c r="O15" s="64">
        <f>'zákazka a cenová ponuka 1 '!O15+'zákazka a cenová ponuka 2'!O15+'zákazka a cenová ponuka 3'!O15+'zákazka a cenová ponuka 4'!O15+'zákazka a cenová ponuka 5'!O15+'zákazka a cenová ponuka 6'!O15+'zákazka a cenová ponuka 7'!O15</f>
        <v>0</v>
      </c>
      <c r="P15" s="59"/>
    </row>
    <row r="16" spans="1:16" x14ac:dyDescent="0.25">
      <c r="A16" s="24"/>
      <c r="B16" s="25" t="s">
        <v>73</v>
      </c>
      <c r="C16" s="103"/>
      <c r="D16" s="104"/>
      <c r="E16" s="56">
        <f>SUM(E14:E15)</f>
        <v>33.369999999999997</v>
      </c>
      <c r="F16" s="56">
        <f t="shared" ref="F16:G16" si="4">SUM(F14:F15)</f>
        <v>1286.73</v>
      </c>
      <c r="G16" s="56">
        <f t="shared" si="4"/>
        <v>1320.1</v>
      </c>
      <c r="H16" s="26"/>
      <c r="I16" s="25"/>
      <c r="J16" s="25"/>
      <c r="K16" s="46"/>
      <c r="L16" s="64">
        <f>SUM(L14:L15)</f>
        <v>22010.36</v>
      </c>
      <c r="M16" s="63" t="s">
        <v>61</v>
      </c>
      <c r="N16" s="65"/>
      <c r="O16" s="66">
        <f>SUM(O14:O15)</f>
        <v>0</v>
      </c>
      <c r="P16" s="59"/>
    </row>
    <row r="17" spans="1:16" x14ac:dyDescent="0.25">
      <c r="A17" s="21"/>
      <c r="B17" s="22"/>
      <c r="C17" s="103"/>
      <c r="D17" s="126"/>
      <c r="E17" s="55"/>
      <c r="F17" s="55"/>
      <c r="G17" s="55"/>
      <c r="H17" s="23"/>
      <c r="I17" s="22"/>
      <c r="J17" s="22"/>
      <c r="K17" s="51"/>
      <c r="L17" s="64"/>
      <c r="M17" s="67"/>
      <c r="N17" s="68"/>
      <c r="O17" s="64"/>
      <c r="P17" s="59" t="str">
        <f t="shared" ref="P17:P20" si="5">IF( O17=0," ", IF(100-((L17/O17)*100)&gt;20,"viac ako 20%",0))</f>
        <v xml:space="preserve"> </v>
      </c>
    </row>
    <row r="18" spans="1:16" x14ac:dyDescent="0.25">
      <c r="A18" s="21"/>
      <c r="B18" s="22"/>
      <c r="C18" s="159"/>
      <c r="D18" s="160"/>
      <c r="E18" s="25">
        <f>'zákazka a cenová ponuka 1 '!E18+'zákazka a cenová ponuka 2'!E18+'zákazka a cenová ponuka 3'!E18+'zákazka a cenová ponuka 4'!E18+'zákazka a cenová ponuka 5'!E18+'zákazka a cenová ponuka 6'!E18+'zákazka a cenová ponuka 7'!E18</f>
        <v>0</v>
      </c>
      <c r="F18" s="25">
        <f>'zákazka a cenová ponuka 1 '!F18+'zákazka a cenová ponuka 2'!F18+'zákazka a cenová ponuka 3'!F18+'zákazka a cenová ponuka 4'!F18+'zákazka a cenová ponuka 5'!F18+'zákazka a cenová ponuka 6'!F18+'zákazka a cenová ponuka 7'!F18</f>
        <v>253.85</v>
      </c>
      <c r="G18" s="25">
        <f>SUM(E18:F18)</f>
        <v>253.85</v>
      </c>
      <c r="H18" s="23"/>
      <c r="I18" s="22"/>
      <c r="J18" s="22"/>
      <c r="K18" s="51"/>
      <c r="L18" s="64">
        <f>'zákazka a cenová ponuka 1 '!L18+'zákazka a cenová ponuka 2'!L18+'zákazka a cenová ponuka 3'!L18+'zákazka a cenová ponuka 4'!L18+'zákazka a cenová ponuka 5'!L18+'zákazka a cenová ponuka 6'!L18+'zákazka a cenová ponuka 7'!L18</f>
        <v>4182.07</v>
      </c>
      <c r="M18" s="67" t="s">
        <v>61</v>
      </c>
      <c r="N18" s="68"/>
      <c r="O18" s="64">
        <f>'zákazka a cenová ponuka 1 '!O18+'zákazka a cenová ponuka 2'!O18+'zákazka a cenová ponuka 3'!O18+'zákazka a cenová ponuka 4'!O18+'zákazka a cenová ponuka 5'!O18+'zákazka a cenová ponuka 6'!O18+'zákazka a cenová ponuka 7'!O18</f>
        <v>0</v>
      </c>
      <c r="P18" s="59"/>
    </row>
    <row r="19" spans="1:16" x14ac:dyDescent="0.25">
      <c r="A19" s="21"/>
      <c r="B19" s="22"/>
      <c r="C19" s="103"/>
      <c r="D19" s="126"/>
      <c r="E19" s="55">
        <f>'zákazka a cenová ponuka 1 '!E19+'zákazka a cenová ponuka 2'!E19+'zákazka a cenová ponuka 3'!E19+'zákazka a cenová ponuka 4'!E19+'zákazka a cenová ponuka 5'!E19+'zákazka a cenová ponuka 6'!E19+'zákazka a cenová ponuka 7'!E19</f>
        <v>212.97</v>
      </c>
      <c r="F19" s="55">
        <f>'zákazka a cenová ponuka 1 '!F19+'zákazka a cenová ponuka 2'!F19+'zákazka a cenová ponuka 3'!F19+'zákazka a cenová ponuka 4'!F19+'zákazka a cenová ponuka 5'!F19+'zákazka a cenová ponuka 6'!F19+'zákazka a cenová ponuka 7'!F19</f>
        <v>402.71000000000004</v>
      </c>
      <c r="G19" s="55">
        <f t="shared" ref="G19" si="6">SUM(E19:F19)</f>
        <v>615.68000000000006</v>
      </c>
      <c r="H19" s="23"/>
      <c r="I19" s="22"/>
      <c r="J19" s="22"/>
      <c r="K19" s="51"/>
      <c r="L19" s="64">
        <f>'zákazka a cenová ponuka 1 '!L19+'zákazka a cenová ponuka 2'!L19+'zákazka a cenová ponuka 3'!L19+'zákazka a cenová ponuka 4'!L19+'zákazka a cenová ponuka 5'!L19+'zákazka a cenová ponuka 6'!L19+'zákazka a cenová ponuka 7'!L19</f>
        <v>7917.91</v>
      </c>
      <c r="M19" s="67" t="s">
        <v>61</v>
      </c>
      <c r="N19" s="68"/>
      <c r="O19" s="64">
        <f>'zákazka a cenová ponuka 1 '!O19+'zákazka a cenová ponuka 2'!O19+'zákazka a cenová ponuka 3'!O19+'zákazka a cenová ponuka 4'!O19+'zákazka a cenová ponuka 5'!O19+'zákazka a cenová ponuka 6'!O19+'zákazka a cenová ponuka 7'!O19</f>
        <v>0</v>
      </c>
      <c r="P19" s="59" t="str">
        <f t="shared" si="5"/>
        <v xml:space="preserve"> </v>
      </c>
    </row>
    <row r="20" spans="1:16" ht="15.75" thickBot="1" x14ac:dyDescent="0.3">
      <c r="A20" s="80"/>
      <c r="B20" s="81" t="s">
        <v>73</v>
      </c>
      <c r="C20" s="161"/>
      <c r="D20" s="162"/>
      <c r="E20" s="82">
        <f>SUM(E18:E19)</f>
        <v>212.97</v>
      </c>
      <c r="F20" s="82">
        <f t="shared" ref="F20:G20" si="7">SUM(F18:F19)</f>
        <v>656.56000000000006</v>
      </c>
      <c r="G20" s="82">
        <f t="shared" si="7"/>
        <v>869.53000000000009</v>
      </c>
      <c r="H20" s="83"/>
      <c r="I20" s="81"/>
      <c r="J20" s="81"/>
      <c r="K20" s="84"/>
      <c r="L20" s="70">
        <f>SUM(L18:L19)</f>
        <v>12099.98</v>
      </c>
      <c r="M20" s="71"/>
      <c r="N20" s="72"/>
      <c r="O20" s="70">
        <f>SUM(O18:O19)</f>
        <v>0</v>
      </c>
      <c r="P20" s="59" t="str">
        <f t="shared" si="5"/>
        <v xml:space="preserve"> </v>
      </c>
    </row>
    <row r="21" spans="1:16" ht="15.75" thickBot="1" x14ac:dyDescent="0.3">
      <c r="A21" s="85"/>
      <c r="B21" s="86"/>
      <c r="C21" s="87"/>
      <c r="D21" s="88"/>
      <c r="E21" s="89">
        <f>E12+E16+E20</f>
        <v>273.34000000000003</v>
      </c>
      <c r="F21" s="91">
        <f t="shared" ref="F21:G21" si="8">F12+F16+F20</f>
        <v>2741.44</v>
      </c>
      <c r="G21" s="91">
        <f t="shared" si="8"/>
        <v>3014.78</v>
      </c>
      <c r="H21" s="79"/>
      <c r="I21" s="86"/>
      <c r="J21" s="86"/>
      <c r="K21" s="90"/>
      <c r="L21" s="36"/>
      <c r="M21" s="37"/>
      <c r="N21" s="37"/>
      <c r="O21" s="40"/>
      <c r="P21" s="59"/>
    </row>
    <row r="22" spans="1:16" ht="15.75" thickBot="1" x14ac:dyDescent="0.3">
      <c r="A22" s="48"/>
      <c r="B22" s="38"/>
      <c r="C22" s="38"/>
      <c r="D22" s="38"/>
      <c r="E22" s="38"/>
      <c r="F22" s="38"/>
      <c r="G22" s="38"/>
      <c r="H22" s="38"/>
      <c r="I22" s="38"/>
      <c r="J22" s="98" t="s">
        <v>13</v>
      </c>
      <c r="K22" s="98"/>
      <c r="L22" s="36">
        <f>L12+L16+L20</f>
        <v>45095.33</v>
      </c>
      <c r="M22" s="39"/>
      <c r="N22" s="41" t="s">
        <v>14</v>
      </c>
      <c r="O22" s="36">
        <f>O12+O16+O20</f>
        <v>0</v>
      </c>
      <c r="P22" s="59" t="str">
        <f>IF(O22&gt;L22,"prekročená cena","nižšia ako stanovená")</f>
        <v>nižšia ako stanovená</v>
      </c>
    </row>
    <row r="23" spans="1:16" ht="15.75" thickBot="1" x14ac:dyDescent="0.3">
      <c r="A23" s="99" t="s">
        <v>15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1"/>
      <c r="O23" s="36">
        <f>O22*0.2</f>
        <v>0</v>
      </c>
    </row>
    <row r="24" spans="1:16" ht="15.75" thickBot="1" x14ac:dyDescent="0.3">
      <c r="A24" s="99" t="s">
        <v>16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1"/>
      <c r="O24" s="36">
        <f>O22+O23</f>
        <v>0</v>
      </c>
    </row>
    <row r="25" spans="1:16" x14ac:dyDescent="0.25">
      <c r="A25" s="111" t="s">
        <v>17</v>
      </c>
      <c r="B25" s="111"/>
      <c r="C25" s="11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</row>
    <row r="26" spans="1:16" x14ac:dyDescent="0.25">
      <c r="A26" s="102" t="s">
        <v>65</v>
      </c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16" ht="25.5" customHeight="1" x14ac:dyDescent="0.25">
      <c r="A27" s="50" t="s">
        <v>57</v>
      </c>
      <c r="B27" s="50"/>
      <c r="C27" s="50"/>
      <c r="D27" s="50"/>
      <c r="E27" s="50"/>
      <c r="F27" s="50"/>
      <c r="G27" s="49" t="s">
        <v>55</v>
      </c>
      <c r="H27" s="50"/>
      <c r="I27" s="50"/>
      <c r="J27" s="43"/>
      <c r="K27" s="43"/>
      <c r="L27" s="43"/>
      <c r="M27" s="43"/>
      <c r="N27" s="43"/>
      <c r="O27" s="43"/>
    </row>
    <row r="28" spans="1:16" ht="15" customHeight="1" x14ac:dyDescent="0.25">
      <c r="A28" s="146" t="s">
        <v>67</v>
      </c>
      <c r="B28" s="147"/>
      <c r="C28" s="147"/>
      <c r="D28" s="147"/>
      <c r="E28" s="148"/>
      <c r="F28" s="112" t="s">
        <v>56</v>
      </c>
      <c r="G28" s="44" t="s">
        <v>18</v>
      </c>
      <c r="H28" s="140">
        <f>'zákazka a cenová ponuka 1 '!H28:O28</f>
        <v>0</v>
      </c>
      <c r="I28" s="141"/>
      <c r="J28" s="141"/>
      <c r="K28" s="141"/>
      <c r="L28" s="141"/>
      <c r="M28" s="141"/>
      <c r="N28" s="141"/>
      <c r="O28" s="142"/>
    </row>
    <row r="29" spans="1:16" x14ac:dyDescent="0.25">
      <c r="A29" s="149"/>
      <c r="B29" s="150"/>
      <c r="C29" s="150"/>
      <c r="D29" s="150"/>
      <c r="E29" s="151"/>
      <c r="F29" s="112"/>
      <c r="G29" s="44" t="s">
        <v>19</v>
      </c>
      <c r="H29" s="140">
        <f>'zákazka a cenová ponuka 1 '!H29:O29</f>
        <v>0</v>
      </c>
      <c r="I29" s="141"/>
      <c r="J29" s="141"/>
      <c r="K29" s="141"/>
      <c r="L29" s="141"/>
      <c r="M29" s="141"/>
      <c r="N29" s="141"/>
      <c r="O29" s="142"/>
    </row>
    <row r="30" spans="1:16" ht="18" customHeight="1" x14ac:dyDescent="0.25">
      <c r="A30" s="149"/>
      <c r="B30" s="150"/>
      <c r="C30" s="150"/>
      <c r="D30" s="150"/>
      <c r="E30" s="151"/>
      <c r="F30" s="112"/>
      <c r="G30" s="44" t="s">
        <v>20</v>
      </c>
      <c r="H30" s="140">
        <f>'zákazka a cenová ponuka 1 '!H30:O30</f>
        <v>0</v>
      </c>
      <c r="I30" s="141"/>
      <c r="J30" s="141"/>
      <c r="K30" s="141"/>
      <c r="L30" s="141"/>
      <c r="M30" s="141"/>
      <c r="N30" s="141"/>
      <c r="O30" s="142"/>
    </row>
    <row r="31" spans="1:16" x14ac:dyDescent="0.25">
      <c r="A31" s="149"/>
      <c r="B31" s="150"/>
      <c r="C31" s="150"/>
      <c r="D31" s="150"/>
      <c r="E31" s="151"/>
      <c r="F31" s="112"/>
      <c r="G31" s="44" t="s">
        <v>21</v>
      </c>
      <c r="H31" s="140">
        <f>'zákazka a cenová ponuka 1 '!H31:O31</f>
        <v>0</v>
      </c>
      <c r="I31" s="141"/>
      <c r="J31" s="141"/>
      <c r="K31" s="141"/>
      <c r="L31" s="141"/>
      <c r="M31" s="141"/>
      <c r="N31" s="141"/>
      <c r="O31" s="142"/>
    </row>
    <row r="32" spans="1:16" x14ac:dyDescent="0.25">
      <c r="A32" s="149"/>
      <c r="B32" s="150"/>
      <c r="C32" s="150"/>
      <c r="D32" s="150"/>
      <c r="E32" s="151"/>
      <c r="F32" s="112"/>
      <c r="G32" s="44" t="s">
        <v>22</v>
      </c>
      <c r="H32" s="140">
        <f>'zákazka a cenová ponuka 1 '!H32:O32</f>
        <v>0</v>
      </c>
      <c r="I32" s="141"/>
      <c r="J32" s="141"/>
      <c r="K32" s="141"/>
      <c r="L32" s="141"/>
      <c r="M32" s="141"/>
      <c r="N32" s="141"/>
      <c r="O32" s="142"/>
    </row>
    <row r="33" spans="1:15" x14ac:dyDescent="0.25">
      <c r="A33" s="149"/>
      <c r="B33" s="150"/>
      <c r="C33" s="150"/>
      <c r="D33" s="150"/>
      <c r="E33" s="151"/>
      <c r="F33" s="16"/>
      <c r="G33" s="16"/>
      <c r="H33" s="16"/>
      <c r="I33" s="16"/>
      <c r="J33" s="16"/>
      <c r="K33" s="16"/>
      <c r="L33" s="16"/>
      <c r="M33" s="16"/>
      <c r="N33" s="16"/>
      <c r="O33" s="16"/>
    </row>
    <row r="34" spans="1:15" x14ac:dyDescent="0.25">
      <c r="A34" s="149"/>
      <c r="B34" s="150"/>
      <c r="C34" s="150"/>
      <c r="D34" s="150"/>
      <c r="E34" s="151"/>
      <c r="F34" s="16"/>
      <c r="G34" s="16"/>
      <c r="H34" s="16"/>
      <c r="I34" s="16"/>
      <c r="J34" s="16"/>
      <c r="K34" s="16"/>
      <c r="L34" s="16"/>
      <c r="M34" s="16"/>
      <c r="N34" s="16"/>
      <c r="O34" s="16"/>
    </row>
    <row r="35" spans="1:15" x14ac:dyDescent="0.25">
      <c r="A35" s="152"/>
      <c r="B35" s="153"/>
      <c r="C35" s="153"/>
      <c r="D35" s="153"/>
      <c r="E35" s="154"/>
      <c r="F35" s="43"/>
      <c r="G35" s="16"/>
      <c r="H35" s="16"/>
      <c r="I35" s="16"/>
      <c r="J35" s="16" t="s">
        <v>23</v>
      </c>
      <c r="K35" s="16"/>
      <c r="L35" s="108"/>
      <c r="M35" s="109"/>
      <c r="N35" s="110"/>
      <c r="O35" s="16"/>
    </row>
    <row r="36" spans="1:15" x14ac:dyDescent="0.25">
      <c r="A36" s="43"/>
      <c r="B36" s="43"/>
      <c r="C36" s="43"/>
      <c r="D36" s="43"/>
      <c r="E36" s="43"/>
      <c r="F36" s="43"/>
      <c r="G36" s="16"/>
      <c r="H36" s="16"/>
      <c r="I36" s="16"/>
      <c r="J36" s="16"/>
      <c r="K36" s="16"/>
      <c r="L36" s="16"/>
      <c r="M36" s="16"/>
      <c r="N36" s="16"/>
      <c r="O36" s="16"/>
    </row>
    <row r="37" spans="1:15" x14ac:dyDescent="0.25">
      <c r="A37" s="19"/>
      <c r="B37" s="19"/>
      <c r="C37" s="19"/>
      <c r="D37" s="19"/>
      <c r="E37" s="19"/>
      <c r="F37" s="19"/>
      <c r="G37" s="16"/>
      <c r="H37" s="16"/>
      <c r="I37" s="16"/>
      <c r="J37" s="16"/>
      <c r="K37" s="16"/>
      <c r="L37" s="16"/>
      <c r="M37" s="16"/>
      <c r="N37" s="16"/>
      <c r="O37" s="16"/>
    </row>
  </sheetData>
  <sheetProtection algorithmName="SHA-512" hashValue="EBTYRmb5if17/u9ghFKJu/NoxPrqvie9bQTFIsnYp024KjL4UQt0+YKkSrbCW9KP+bbnMxN11iWEQqUN9U0LxA==" saltValue="aWlcAeO7IIHTUzpaTOgLVA==" spinCount="100000" sheet="1" objects="1" scenarios="1"/>
  <mergeCells count="44">
    <mergeCell ref="H28:O28"/>
    <mergeCell ref="C19:D19"/>
    <mergeCell ref="C20:D20"/>
    <mergeCell ref="J22:K22"/>
    <mergeCell ref="A23:N23"/>
    <mergeCell ref="C18:D18"/>
    <mergeCell ref="C12:D12"/>
    <mergeCell ref="C14:D14"/>
    <mergeCell ref="C15:D15"/>
    <mergeCell ref="C16:D16"/>
    <mergeCell ref="C10:D10"/>
    <mergeCell ref="C11:D11"/>
    <mergeCell ref="J7:J9"/>
    <mergeCell ref="K7:K9"/>
    <mergeCell ref="C17:D17"/>
    <mergeCell ref="C7:D7"/>
    <mergeCell ref="E7:G7"/>
    <mergeCell ref="H7:H9"/>
    <mergeCell ref="I7:I9"/>
    <mergeCell ref="C8:D9"/>
    <mergeCell ref="E8:E9"/>
    <mergeCell ref="F8:F9"/>
    <mergeCell ref="G8:G9"/>
    <mergeCell ref="A1:L1"/>
    <mergeCell ref="C3:K3"/>
    <mergeCell ref="B4:F4"/>
    <mergeCell ref="B5:F5"/>
    <mergeCell ref="A6:B6"/>
    <mergeCell ref="A8:A9"/>
    <mergeCell ref="A24:N24"/>
    <mergeCell ref="A25:C25"/>
    <mergeCell ref="A26:O26"/>
    <mergeCell ref="A28:E35"/>
    <mergeCell ref="F28:F32"/>
    <mergeCell ref="H29:O29"/>
    <mergeCell ref="H30:O30"/>
    <mergeCell ref="H31:O31"/>
    <mergeCell ref="H32:O32"/>
    <mergeCell ref="L35:N35"/>
    <mergeCell ref="L7:L9"/>
    <mergeCell ref="M7:M9"/>
    <mergeCell ref="N7:N9"/>
    <mergeCell ref="O7:O9"/>
    <mergeCell ref="B7:B9"/>
  </mergeCells>
  <pageMargins left="0.7" right="0.7" top="0.75" bottom="0.75" header="0.3" footer="0.3"/>
  <pageSetup paperSize="9" scale="6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65" t="s">
        <v>51</v>
      </c>
      <c r="M2" s="165"/>
    </row>
    <row r="3" spans="1:14" x14ac:dyDescent="0.25">
      <c r="A3" s="5" t="s">
        <v>25</v>
      </c>
      <c r="B3" s="166" t="s">
        <v>26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/>
    </row>
    <row r="4" spans="1:14" x14ac:dyDescent="0.25">
      <c r="A4" s="5" t="s">
        <v>27</v>
      </c>
      <c r="B4" s="166" t="s">
        <v>28</v>
      </c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</row>
    <row r="5" spans="1:14" x14ac:dyDescent="0.25">
      <c r="A5" s="5" t="s">
        <v>8</v>
      </c>
      <c r="B5" s="166" t="s">
        <v>29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</row>
    <row r="6" spans="1:14" x14ac:dyDescent="0.25">
      <c r="A6" s="5" t="s">
        <v>2</v>
      </c>
      <c r="B6" s="166" t="s">
        <v>30</v>
      </c>
      <c r="C6" s="166"/>
      <c r="D6" s="166"/>
      <c r="E6" s="166"/>
      <c r="F6" s="166"/>
      <c r="G6" s="166"/>
      <c r="H6" s="166"/>
      <c r="I6" s="166"/>
      <c r="J6" s="166"/>
      <c r="K6" s="166"/>
      <c r="L6" s="166"/>
      <c r="M6" s="166"/>
      <c r="N6" s="166"/>
    </row>
    <row r="7" spans="1:14" x14ac:dyDescent="0.25">
      <c r="A7" s="6" t="s">
        <v>31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4"/>
    </row>
    <row r="8" spans="1:14" x14ac:dyDescent="0.25">
      <c r="A8" s="5" t="s">
        <v>12</v>
      </c>
      <c r="B8" s="166" t="s">
        <v>32</v>
      </c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</row>
    <row r="9" spans="1:14" x14ac:dyDescent="0.25">
      <c r="A9" s="7" t="s">
        <v>33</v>
      </c>
      <c r="B9" s="166" t="s">
        <v>34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  <c r="N9" s="166"/>
    </row>
    <row r="10" spans="1:14" x14ac:dyDescent="0.25">
      <c r="A10" s="7" t="s">
        <v>35</v>
      </c>
      <c r="B10" s="166" t="s">
        <v>36</v>
      </c>
      <c r="C10" s="166"/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</row>
    <row r="11" spans="1:14" x14ac:dyDescent="0.25">
      <c r="A11" s="8" t="s">
        <v>37</v>
      </c>
      <c r="B11" s="166" t="s">
        <v>38</v>
      </c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6"/>
      <c r="N11" s="166"/>
    </row>
    <row r="12" spans="1:14" x14ac:dyDescent="0.25">
      <c r="A12" s="9" t="s">
        <v>39</v>
      </c>
      <c r="B12" s="166" t="s">
        <v>40</v>
      </c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</row>
    <row r="13" spans="1:14" ht="24" customHeight="1" x14ac:dyDescent="0.25">
      <c r="A13" s="8" t="s">
        <v>41</v>
      </c>
      <c r="B13" s="166" t="s">
        <v>42</v>
      </c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6"/>
    </row>
    <row r="14" spans="1:14" ht="16.5" customHeight="1" x14ac:dyDescent="0.25">
      <c r="A14" s="8" t="s">
        <v>5</v>
      </c>
      <c r="B14" s="166" t="s">
        <v>52</v>
      </c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</row>
    <row r="15" spans="1:14" x14ac:dyDescent="0.25">
      <c r="A15" s="8" t="s">
        <v>43</v>
      </c>
      <c r="B15" s="166" t="s">
        <v>44</v>
      </c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</row>
    <row r="16" spans="1:14" ht="38.25" x14ac:dyDescent="0.25">
      <c r="A16" s="10" t="s">
        <v>45</v>
      </c>
      <c r="B16" s="166" t="s">
        <v>46</v>
      </c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</row>
    <row r="17" spans="1:14" ht="28.5" customHeight="1" x14ac:dyDescent="0.25">
      <c r="A17" s="10" t="s">
        <v>47</v>
      </c>
      <c r="B17" s="166" t="s">
        <v>48</v>
      </c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</row>
    <row r="18" spans="1:14" ht="27" customHeight="1" x14ac:dyDescent="0.25">
      <c r="A18" s="11" t="s">
        <v>49</v>
      </c>
      <c r="B18" s="166" t="s">
        <v>50</v>
      </c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</row>
    <row r="19" spans="1:14" ht="75" customHeight="1" x14ac:dyDescent="0.25">
      <c r="A19" s="45" t="s">
        <v>62</v>
      </c>
      <c r="B19" s="167" t="s">
        <v>63</v>
      </c>
      <c r="C19" s="167"/>
      <c r="D19" s="167"/>
      <c r="E19" s="167"/>
      <c r="F19" s="167"/>
      <c r="G19" s="167"/>
      <c r="H19" s="167"/>
      <c r="I19" s="167"/>
      <c r="J19" s="167"/>
      <c r="K19" s="167"/>
      <c r="L19" s="167"/>
      <c r="M19" s="167"/>
      <c r="N19" s="167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7</vt:i4>
      </vt:variant>
    </vt:vector>
  </HeadingPairs>
  <TitlesOfParts>
    <vt:vector size="16" baseType="lpstr">
      <vt:lpstr>zákazka a cenová ponuka 1 </vt:lpstr>
      <vt:lpstr>zákazka a cenová ponuka 2</vt:lpstr>
      <vt:lpstr>zákazka a cenová ponuka 3</vt:lpstr>
      <vt:lpstr>zákazka a cenová ponuka 4</vt:lpstr>
      <vt:lpstr>zákazka a cenová ponuka 5</vt:lpstr>
      <vt:lpstr>zákazka a cenová ponuka 6</vt:lpstr>
      <vt:lpstr>zákazka a cenová ponuka 7</vt:lpstr>
      <vt:lpstr>Sumár</vt:lpstr>
      <vt:lpstr>Vysvetlívky</vt:lpstr>
      <vt:lpstr>'zákazka a cenová ponuka 1 '!Oblasť_tlače</vt:lpstr>
      <vt:lpstr>'zákazka a cenová ponuka 2'!Oblasť_tlače</vt:lpstr>
      <vt:lpstr>'zákazka a cenová ponuka 3'!Oblasť_tlače</vt:lpstr>
      <vt:lpstr>'zákazka a cenová ponuka 4'!Oblasť_tlače</vt:lpstr>
      <vt:lpstr>'zákazka a cenová ponuka 5'!Oblasť_tlače</vt:lpstr>
      <vt:lpstr>'zákazka a cenová ponuka 6'!Oblasť_tlače</vt:lpstr>
      <vt:lpstr>'zákazka a cenová ponuka 7'!Oblasť_tlače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miroslav.baca</cp:lastModifiedBy>
  <cp:lastPrinted>2021-03-15T14:34:19Z</cp:lastPrinted>
  <dcterms:created xsi:type="dcterms:W3CDTF">2012-08-13T12:29:09Z</dcterms:created>
  <dcterms:modified xsi:type="dcterms:W3CDTF">2021-08-27T12:34:56Z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