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CenkrosData\Zákazky\2_Projektanti\Batory\CIZS a DCS v meste BnB\Rozpocty\verzia_2021_07_18\"/>
    </mc:Choice>
  </mc:AlternateContent>
  <bookViews>
    <workbookView xWindow="0" yWindow="0" windowWidth="0" windowHeight="0"/>
  </bookViews>
  <sheets>
    <sheet name="Rekapitulácia stavby" sheetId="1" r:id="rId1"/>
    <sheet name="1a - stavebná časť objektu" sheetId="2" r:id="rId2"/>
    <sheet name="2 - chodník do objektu" sheetId="3" r:id="rId3"/>
    <sheet name="3a - vykurovanie" sheetId="4" r:id="rId4"/>
    <sheet name="4a - elektroinštalácia a ..." sheetId="5" r:id="rId5"/>
    <sheet name="5a - slaboprúdové rozvody" sheetId="6" r:id="rId6"/>
    <sheet name="6a - zdravotechnika" sheetId="7" r:id="rId7"/>
    <sheet name="7a - plynoinštalácia" sheetId="8" r:id="rId8"/>
    <sheet name="8a - vzduchotechnika" sheetId="9" r:id="rId9"/>
    <sheet name="SO 02 - Elektrická káblov..." sheetId="10" r:id="rId10"/>
    <sheet name="SO 03 - Vodovodná prípojka" sheetId="11" r:id="rId11"/>
    <sheet name="SO 04 - Kanalizačná prípo..." sheetId="12" r:id="rId12"/>
    <sheet name="SO 05a - Plynová prípojka..." sheetId="13" r:id="rId13"/>
  </sheets>
  <definedNames>
    <definedName name="_xlnm.Print_Area" localSheetId="0">'Rekapitulácia stavby'!$D$4:$AO$76,'Rekapitulácia stavby'!$C$82:$AQ$108</definedName>
    <definedName name="_xlnm.Print_Titles" localSheetId="0">'Rekapitulácia stavby'!$92:$92</definedName>
    <definedName name="_xlnm._FilterDatabase" localSheetId="1" hidden="1">'1a - stavebná časť objektu'!$C$150:$K$509</definedName>
    <definedName name="_xlnm.Print_Area" localSheetId="1">'1a - stavebná časť objektu'!$C$4:$J$76,'1a - stavebná časť objektu'!$C$82:$J$130,'1a - stavebná časť objektu'!$C$136:$J$509</definedName>
    <definedName name="_xlnm.Print_Titles" localSheetId="1">'1a - stavebná časť objektu'!$150:$150</definedName>
    <definedName name="_xlnm._FilterDatabase" localSheetId="2" hidden="1">'2 - chodník do objektu'!$C$124:$K$152</definedName>
    <definedName name="_xlnm.Print_Area" localSheetId="2">'2 - chodník do objektu'!$C$4:$J$76,'2 - chodník do objektu'!$C$82:$J$104,'2 - chodník do objektu'!$C$110:$J$152</definedName>
    <definedName name="_xlnm.Print_Titles" localSheetId="2">'2 - chodník do objektu'!$124:$124</definedName>
    <definedName name="_xlnm._FilterDatabase" localSheetId="3" hidden="1">'3a - vykurovanie'!$C$129:$K$236</definedName>
    <definedName name="_xlnm.Print_Area" localSheetId="3">'3a - vykurovanie'!$C$4:$J$76,'3a - vykurovanie'!$C$82:$J$109,'3a - vykurovanie'!$C$115:$J$236</definedName>
    <definedName name="_xlnm.Print_Titles" localSheetId="3">'3a - vykurovanie'!$129:$129</definedName>
    <definedName name="_xlnm._FilterDatabase" localSheetId="4" hidden="1">'4a - elektroinštalácia a ...'!$C$122:$K$244</definedName>
    <definedName name="_xlnm.Print_Area" localSheetId="4">'4a - elektroinštalácia a ...'!$C$4:$J$76,'4a - elektroinštalácia a ...'!$C$82:$J$102,'4a - elektroinštalácia a ...'!$C$108:$J$244</definedName>
    <definedName name="_xlnm.Print_Titles" localSheetId="4">'4a - elektroinštalácia a ...'!$122:$122</definedName>
    <definedName name="_xlnm._FilterDatabase" localSheetId="5" hidden="1">'5a - slaboprúdové rozvody'!$C$121:$K$152</definedName>
    <definedName name="_xlnm.Print_Area" localSheetId="5">'5a - slaboprúdové rozvody'!$C$4:$J$76,'5a - slaboprúdové rozvody'!$C$82:$J$101,'5a - slaboprúdové rozvody'!$C$107:$J$152</definedName>
    <definedName name="_xlnm.Print_Titles" localSheetId="5">'5a - slaboprúdové rozvody'!$121:$121</definedName>
    <definedName name="_xlnm._FilterDatabase" localSheetId="6" hidden="1">'6a - zdravotechnika'!$C$129:$K$241</definedName>
    <definedName name="_xlnm.Print_Area" localSheetId="6">'6a - zdravotechnika'!$C$4:$J$76,'6a - zdravotechnika'!$C$82:$J$109,'6a - zdravotechnika'!$C$115:$J$241</definedName>
    <definedName name="_xlnm.Print_Titles" localSheetId="6">'6a - zdravotechnika'!$129:$129</definedName>
    <definedName name="_xlnm._FilterDatabase" localSheetId="7" hidden="1">'7a - plynoinštalácia'!$C$126:$K$187</definedName>
    <definedName name="_xlnm.Print_Area" localSheetId="7">'7a - plynoinštalácia'!$C$4:$J$76,'7a - plynoinštalácia'!$C$82:$J$106,'7a - plynoinštalácia'!$C$112:$J$187</definedName>
    <definedName name="_xlnm.Print_Titles" localSheetId="7">'7a - plynoinštalácia'!$126:$126</definedName>
    <definedName name="_xlnm._FilterDatabase" localSheetId="8" hidden="1">'8a - vzduchotechnika'!$C$127:$K$162</definedName>
    <definedName name="_xlnm.Print_Area" localSheetId="8">'8a - vzduchotechnika'!$C$4:$J$76,'8a - vzduchotechnika'!$C$82:$J$107,'8a - vzduchotechnika'!$C$113:$J$162</definedName>
    <definedName name="_xlnm.Print_Titles" localSheetId="8">'8a - vzduchotechnika'!$127:$127</definedName>
    <definedName name="_xlnm._FilterDatabase" localSheetId="9" hidden="1">'SO 02 - Elektrická káblov...'!$C$119:$K$153</definedName>
    <definedName name="_xlnm.Print_Area" localSheetId="9">'SO 02 - Elektrická káblov...'!$C$4:$J$76,'SO 02 - Elektrická káblov...'!$C$82:$J$101,'SO 02 - Elektrická káblov...'!$C$107:$J$153</definedName>
    <definedName name="_xlnm.Print_Titles" localSheetId="9">'SO 02 - Elektrická káblov...'!$119:$119</definedName>
    <definedName name="_xlnm._FilterDatabase" localSheetId="10" hidden="1">'SO 03 - Vodovodná prípojka'!$C$121:$K$171</definedName>
    <definedName name="_xlnm.Print_Area" localSheetId="10">'SO 03 - Vodovodná prípojka'!$C$4:$J$76,'SO 03 - Vodovodná prípojka'!$C$82:$J$103,'SO 03 - Vodovodná prípojka'!$C$109:$J$171</definedName>
    <definedName name="_xlnm.Print_Titles" localSheetId="10">'SO 03 - Vodovodná prípojka'!$121:$121</definedName>
    <definedName name="_xlnm._FilterDatabase" localSheetId="11" hidden="1">'SO 04 - Kanalizačná prípo...'!$C$122:$K$177</definedName>
    <definedName name="_xlnm.Print_Area" localSheetId="11">'SO 04 - Kanalizačná prípo...'!$C$4:$J$76,'SO 04 - Kanalizačná prípo...'!$C$82:$J$104,'SO 04 - Kanalizačná prípo...'!$C$110:$J$177</definedName>
    <definedName name="_xlnm.Print_Titles" localSheetId="11">'SO 04 - Kanalizačná prípo...'!$122:$122</definedName>
    <definedName name="_xlnm._FilterDatabase" localSheetId="12" hidden="1">'SO 05a - Plynová prípojka...'!$C$121:$K$152</definedName>
    <definedName name="_xlnm.Print_Area" localSheetId="12">'SO 05a - Plynová prípojka...'!$C$4:$J$76,'SO 05a - Plynová prípojka...'!$C$82:$J$103,'SO 05a - Plynová prípojka...'!$C$109:$J$152</definedName>
    <definedName name="_xlnm.Print_Titles" localSheetId="12">'SO 05a - Plynová prípojka...'!$121:$121</definedName>
  </definedNames>
  <calcPr/>
</workbook>
</file>

<file path=xl/calcChain.xml><?xml version="1.0" encoding="utf-8"?>
<calcChain xmlns="http://schemas.openxmlformats.org/spreadsheetml/2006/main">
  <c i="13" l="1" r="J37"/>
  <c r="J36"/>
  <c i="1" r="AY107"/>
  <c i="13" r="J35"/>
  <c i="1" r="AX107"/>
  <c i="13" r="BI152"/>
  <c r="BH152"/>
  <c r="BG152"/>
  <c r="BE152"/>
  <c r="T152"/>
  <c r="R152"/>
  <c r="P152"/>
  <c r="BI151"/>
  <c r="BH151"/>
  <c r="BG151"/>
  <c r="BE151"/>
  <c r="T151"/>
  <c r="R151"/>
  <c r="P151"/>
  <c r="BI150"/>
  <c r="BH150"/>
  <c r="BG150"/>
  <c r="BE150"/>
  <c r="T150"/>
  <c r="R150"/>
  <c r="P150"/>
  <c r="BI149"/>
  <c r="BH149"/>
  <c r="BG149"/>
  <c r="BE149"/>
  <c r="T149"/>
  <c r="R149"/>
  <c r="P149"/>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8"/>
  <c r="BH138"/>
  <c r="BG138"/>
  <c r="BE138"/>
  <c r="T138"/>
  <c r="R138"/>
  <c r="P138"/>
  <c r="BI137"/>
  <c r="BH137"/>
  <c r="BG137"/>
  <c r="BE137"/>
  <c r="T137"/>
  <c r="R137"/>
  <c r="P137"/>
  <c r="BI136"/>
  <c r="BH136"/>
  <c r="BG136"/>
  <c r="BE136"/>
  <c r="T136"/>
  <c r="R136"/>
  <c r="P136"/>
  <c r="BI135"/>
  <c r="BH135"/>
  <c r="BG135"/>
  <c r="BE135"/>
  <c r="T135"/>
  <c r="R135"/>
  <c r="P135"/>
  <c r="BI134"/>
  <c r="BH134"/>
  <c r="BG134"/>
  <c r="BE134"/>
  <c r="T134"/>
  <c r="R134"/>
  <c r="P134"/>
  <c r="BI131"/>
  <c r="BH131"/>
  <c r="BG131"/>
  <c r="BE131"/>
  <c r="T131"/>
  <c r="T130"/>
  <c r="R131"/>
  <c r="R130"/>
  <c r="P131"/>
  <c r="P130"/>
  <c r="BI129"/>
  <c r="BH129"/>
  <c r="BG129"/>
  <c r="BE129"/>
  <c r="T129"/>
  <c r="R129"/>
  <c r="P129"/>
  <c r="BI128"/>
  <c r="BH128"/>
  <c r="BG128"/>
  <c r="BE128"/>
  <c r="T128"/>
  <c r="R128"/>
  <c r="P128"/>
  <c r="BI127"/>
  <c r="BH127"/>
  <c r="BG127"/>
  <c r="BE127"/>
  <c r="T127"/>
  <c r="R127"/>
  <c r="P127"/>
  <c r="BI126"/>
  <c r="BH126"/>
  <c r="BG126"/>
  <c r="BE126"/>
  <c r="T126"/>
  <c r="R126"/>
  <c r="P126"/>
  <c r="BI125"/>
  <c r="BH125"/>
  <c r="BG125"/>
  <c r="BE125"/>
  <c r="T125"/>
  <c r="R125"/>
  <c r="P125"/>
  <c r="J119"/>
  <c r="J118"/>
  <c r="F118"/>
  <c r="F116"/>
  <c r="E114"/>
  <c r="J92"/>
  <c r="J91"/>
  <c r="F91"/>
  <c r="F89"/>
  <c r="E87"/>
  <c r="J18"/>
  <c r="E18"/>
  <c r="F119"/>
  <c r="J17"/>
  <c r="J12"/>
  <c r="J116"/>
  <c r="E7"/>
  <c r="E112"/>
  <c i="12" r="J37"/>
  <c r="J36"/>
  <c i="1" r="AY106"/>
  <c i="12" r="J35"/>
  <c i="1" r="AX106"/>
  <c i="12" r="BI177"/>
  <c r="BH177"/>
  <c r="BG177"/>
  <c r="BE177"/>
  <c r="T177"/>
  <c r="T176"/>
  <c r="R177"/>
  <c r="R176"/>
  <c r="P177"/>
  <c r="P176"/>
  <c r="BI175"/>
  <c r="BH175"/>
  <c r="BG175"/>
  <c r="BE175"/>
  <c r="T175"/>
  <c r="R175"/>
  <c r="P175"/>
  <c r="BI174"/>
  <c r="BH174"/>
  <c r="BG174"/>
  <c r="BE174"/>
  <c r="T174"/>
  <c r="R174"/>
  <c r="P174"/>
  <c r="BI173"/>
  <c r="BH173"/>
  <c r="BG173"/>
  <c r="BE173"/>
  <c r="T173"/>
  <c r="R173"/>
  <c r="P173"/>
  <c r="BI172"/>
  <c r="BH172"/>
  <c r="BG172"/>
  <c r="BE172"/>
  <c r="T172"/>
  <c r="R172"/>
  <c r="P172"/>
  <c r="BI171"/>
  <c r="BH171"/>
  <c r="BG171"/>
  <c r="BE171"/>
  <c r="T171"/>
  <c r="R171"/>
  <c r="P171"/>
  <c r="BI170"/>
  <c r="BH170"/>
  <c r="BG170"/>
  <c r="BE170"/>
  <c r="T170"/>
  <c r="R170"/>
  <c r="P170"/>
  <c r="BI169"/>
  <c r="BH169"/>
  <c r="BG169"/>
  <c r="BE169"/>
  <c r="T169"/>
  <c r="R169"/>
  <c r="P169"/>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7"/>
  <c r="BH147"/>
  <c r="BG147"/>
  <c r="BE147"/>
  <c r="T147"/>
  <c r="R147"/>
  <c r="P147"/>
  <c r="BI146"/>
  <c r="BH146"/>
  <c r="BG146"/>
  <c r="BE146"/>
  <c r="T146"/>
  <c r="R146"/>
  <c r="P146"/>
  <c r="BI145"/>
  <c r="BH145"/>
  <c r="BG145"/>
  <c r="BE145"/>
  <c r="T145"/>
  <c r="R145"/>
  <c r="P145"/>
  <c r="BI143"/>
  <c r="BH143"/>
  <c r="BG143"/>
  <c r="BE143"/>
  <c r="T143"/>
  <c r="T142"/>
  <c r="R143"/>
  <c r="R142"/>
  <c r="P143"/>
  <c r="P142"/>
  <c r="BI141"/>
  <c r="BH141"/>
  <c r="BG141"/>
  <c r="BE141"/>
  <c r="T141"/>
  <c r="R141"/>
  <c r="P141"/>
  <c r="BI140"/>
  <c r="BH140"/>
  <c r="BG140"/>
  <c r="BE140"/>
  <c r="T140"/>
  <c r="R140"/>
  <c r="P140"/>
  <c r="BI139"/>
  <c r="BH139"/>
  <c r="BG139"/>
  <c r="BE139"/>
  <c r="T139"/>
  <c r="R139"/>
  <c r="P139"/>
  <c r="BI138"/>
  <c r="BH138"/>
  <c r="BG138"/>
  <c r="BE138"/>
  <c r="T138"/>
  <c r="R138"/>
  <c r="P138"/>
  <c r="BI137"/>
  <c r="BH137"/>
  <c r="BG137"/>
  <c r="BE137"/>
  <c r="T137"/>
  <c r="R137"/>
  <c r="P137"/>
  <c r="BI136"/>
  <c r="BH136"/>
  <c r="BG136"/>
  <c r="BE136"/>
  <c r="T136"/>
  <c r="R136"/>
  <c r="P136"/>
  <c r="BI135"/>
  <c r="BH135"/>
  <c r="BG135"/>
  <c r="BE135"/>
  <c r="T135"/>
  <c r="R135"/>
  <c r="P135"/>
  <c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BI128"/>
  <c r="BH128"/>
  <c r="BG128"/>
  <c r="BE128"/>
  <c r="T128"/>
  <c r="R128"/>
  <c r="P128"/>
  <c r="BI127"/>
  <c r="BH127"/>
  <c r="BG127"/>
  <c r="BE127"/>
  <c r="T127"/>
  <c r="R127"/>
  <c r="P127"/>
  <c r="BI126"/>
  <c r="BH126"/>
  <c r="BG126"/>
  <c r="BE126"/>
  <c r="T126"/>
  <c r="R126"/>
  <c r="P126"/>
  <c r="J120"/>
  <c r="J119"/>
  <c r="F119"/>
  <c r="F117"/>
  <c r="E115"/>
  <c r="J92"/>
  <c r="J91"/>
  <c r="F91"/>
  <c r="F89"/>
  <c r="E87"/>
  <c r="J18"/>
  <c r="E18"/>
  <c r="F120"/>
  <c r="J17"/>
  <c r="J12"/>
  <c r="J89"/>
  <c r="E7"/>
  <c r="E85"/>
  <c i="11" r="J37"/>
  <c r="J36"/>
  <c i="1" r="AY105"/>
  <c i="11" r="J35"/>
  <c i="1" r="AX105"/>
  <c i="11" r="BI171"/>
  <c r="BH171"/>
  <c r="BG171"/>
  <c r="BE171"/>
  <c r="T171"/>
  <c r="T170"/>
  <c r="R171"/>
  <c r="R170"/>
  <c r="P171"/>
  <c r="P170"/>
  <c r="BI169"/>
  <c r="BH169"/>
  <c r="BG169"/>
  <c r="BE169"/>
  <c r="T169"/>
  <c r="R169"/>
  <c r="P169"/>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1"/>
  <c r="BH141"/>
  <c r="BG141"/>
  <c r="BE141"/>
  <c r="T141"/>
  <c r="R141"/>
  <c r="P141"/>
  <c r="BI140"/>
  <c r="BH140"/>
  <c r="BG140"/>
  <c r="BE140"/>
  <c r="T140"/>
  <c r="R140"/>
  <c r="P140"/>
  <c r="BI138"/>
  <c r="BH138"/>
  <c r="BG138"/>
  <c r="BE138"/>
  <c r="T138"/>
  <c r="R138"/>
  <c r="P138"/>
  <c r="BI137"/>
  <c r="BH137"/>
  <c r="BG137"/>
  <c r="BE137"/>
  <c r="T137"/>
  <c r="R137"/>
  <c r="P137"/>
  <c r="BI136"/>
  <c r="BH136"/>
  <c r="BG136"/>
  <c r="BE136"/>
  <c r="T136"/>
  <c r="R136"/>
  <c r="P136"/>
  <c r="BI135"/>
  <c r="BH135"/>
  <c r="BG135"/>
  <c r="BE135"/>
  <c r="T135"/>
  <c r="R135"/>
  <c r="P135"/>
  <c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BI128"/>
  <c r="BH128"/>
  <c r="BG128"/>
  <c r="BE128"/>
  <c r="T128"/>
  <c r="R128"/>
  <c r="P128"/>
  <c r="BI127"/>
  <c r="BH127"/>
  <c r="BG127"/>
  <c r="BE127"/>
  <c r="T127"/>
  <c r="R127"/>
  <c r="P127"/>
  <c r="BI126"/>
  <c r="BH126"/>
  <c r="BG126"/>
  <c r="BE126"/>
  <c r="T126"/>
  <c r="R126"/>
  <c r="P126"/>
  <c r="BI125"/>
  <c r="BH125"/>
  <c r="BG125"/>
  <c r="BE125"/>
  <c r="T125"/>
  <c r="R125"/>
  <c r="P125"/>
  <c r="J119"/>
  <c r="J118"/>
  <c r="F118"/>
  <c r="F116"/>
  <c r="E114"/>
  <c r="J92"/>
  <c r="J91"/>
  <c r="F91"/>
  <c r="F89"/>
  <c r="E87"/>
  <c r="J18"/>
  <c r="E18"/>
  <c r="F92"/>
  <c r="J17"/>
  <c r="J12"/>
  <c r="J89"/>
  <c r="E7"/>
  <c r="E112"/>
  <c i="10" r="J37"/>
  <c r="J36"/>
  <c i="1" r="AY104"/>
  <c i="10" r="J35"/>
  <c i="1" r="AX104"/>
  <c i="10"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8"/>
  <c r="BH138"/>
  <c r="BG138"/>
  <c r="BE138"/>
  <c r="T138"/>
  <c r="R138"/>
  <c r="P138"/>
  <c r="BI137"/>
  <c r="BH137"/>
  <c r="BG137"/>
  <c r="BE137"/>
  <c r="T137"/>
  <c r="R137"/>
  <c r="P137"/>
  <c r="BI136"/>
  <c r="BH136"/>
  <c r="BG136"/>
  <c r="BE136"/>
  <c r="T136"/>
  <c r="R136"/>
  <c r="P136"/>
  <c r="BI135"/>
  <c r="BH135"/>
  <c r="BG135"/>
  <c r="BE135"/>
  <c r="T135"/>
  <c r="R135"/>
  <c r="P135"/>
  <c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BI128"/>
  <c r="BH128"/>
  <c r="BG128"/>
  <c r="BE128"/>
  <c r="T128"/>
  <c r="R128"/>
  <c r="P128"/>
  <c r="BI127"/>
  <c r="BH127"/>
  <c r="BG127"/>
  <c r="BE127"/>
  <c r="T127"/>
  <c r="R127"/>
  <c r="P127"/>
  <c r="BI126"/>
  <c r="BH126"/>
  <c r="BG126"/>
  <c r="BE126"/>
  <c r="T126"/>
  <c r="R126"/>
  <c r="P126"/>
  <c r="BI125"/>
  <c r="BH125"/>
  <c r="BG125"/>
  <c r="BE125"/>
  <c r="T125"/>
  <c r="R125"/>
  <c r="P125"/>
  <c r="BI124"/>
  <c r="BH124"/>
  <c r="BG124"/>
  <c r="BE124"/>
  <c r="T124"/>
  <c r="R124"/>
  <c r="P124"/>
  <c r="BI123"/>
  <c r="BH123"/>
  <c r="BG123"/>
  <c r="BE123"/>
  <c r="T123"/>
  <c r="R123"/>
  <c r="P123"/>
  <c r="J117"/>
  <c r="J116"/>
  <c r="F116"/>
  <c r="F114"/>
  <c r="E112"/>
  <c r="J92"/>
  <c r="J91"/>
  <c r="F91"/>
  <c r="F89"/>
  <c r="E87"/>
  <c r="J18"/>
  <c r="E18"/>
  <c r="F92"/>
  <c r="J17"/>
  <c r="J12"/>
  <c r="J114"/>
  <c r="E7"/>
  <c r="E85"/>
  <c i="9" r="J39"/>
  <c r="J38"/>
  <c i="1" r="AY103"/>
  <c i="9" r="J37"/>
  <c i="1" r="AX103"/>
  <c i="9" r="BI162"/>
  <c r="BH162"/>
  <c r="BG162"/>
  <c r="BE162"/>
  <c r="T162"/>
  <c r="T161"/>
  <c r="T160"/>
  <c r="R162"/>
  <c r="R161"/>
  <c r="R160"/>
  <c r="P162"/>
  <c r="P161"/>
  <c r="P160"/>
  <c r="BI159"/>
  <c r="BH159"/>
  <c r="BG159"/>
  <c r="BE159"/>
  <c r="T159"/>
  <c r="R159"/>
  <c r="P159"/>
  <c r="BI158"/>
  <c r="BH158"/>
  <c r="BG158"/>
  <c r="BE158"/>
  <c r="T158"/>
  <c r="R158"/>
  <c r="P158"/>
  <c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6"/>
  <c r="BH136"/>
  <c r="BG136"/>
  <c r="BE136"/>
  <c r="T136"/>
  <c r="R136"/>
  <c r="P136"/>
  <c r="BI135"/>
  <c r="BH135"/>
  <c r="BG135"/>
  <c r="BE135"/>
  <c r="T135"/>
  <c r="R135"/>
  <c r="P135"/>
  <c r="BI134"/>
  <c r="BH134"/>
  <c r="BG134"/>
  <c r="BE134"/>
  <c r="T134"/>
  <c r="R134"/>
  <c r="P134"/>
  <c r="BI133"/>
  <c r="BH133"/>
  <c r="BG133"/>
  <c r="BE133"/>
  <c r="T133"/>
  <c r="R133"/>
  <c r="P133"/>
  <c r="BI132"/>
  <c r="BH132"/>
  <c r="BG132"/>
  <c r="BE132"/>
  <c r="T132"/>
  <c r="R132"/>
  <c r="P132"/>
  <c r="BI131"/>
  <c r="BH131"/>
  <c r="BG131"/>
  <c r="BE131"/>
  <c r="T131"/>
  <c r="R131"/>
  <c r="P131"/>
  <c r="J125"/>
  <c r="J124"/>
  <c r="F124"/>
  <c r="F122"/>
  <c r="E120"/>
  <c r="J94"/>
  <c r="J93"/>
  <c r="F93"/>
  <c r="F91"/>
  <c r="E89"/>
  <c r="J20"/>
  <c r="E20"/>
  <c r="F94"/>
  <c r="J19"/>
  <c r="J14"/>
  <c r="J122"/>
  <c r="E7"/>
  <c r="E116"/>
  <c i="8" r="J176"/>
  <c r="J39"/>
  <c r="J38"/>
  <c i="1" r="AY102"/>
  <c i="8" r="J37"/>
  <c i="1" r="AX102"/>
  <c i="8" r="BI187"/>
  <c r="BH187"/>
  <c r="BG187"/>
  <c r="BE187"/>
  <c r="T187"/>
  <c r="R187"/>
  <c r="P187"/>
  <c r="BI186"/>
  <c r="BH186"/>
  <c r="BG186"/>
  <c r="BE186"/>
  <c r="T186"/>
  <c r="R186"/>
  <c r="P186"/>
  <c r="BI185"/>
  <c r="BH185"/>
  <c r="BG185"/>
  <c r="BE185"/>
  <c r="T185"/>
  <c r="R185"/>
  <c r="P185"/>
  <c r="BI183"/>
  <c r="BH183"/>
  <c r="BG183"/>
  <c r="BE183"/>
  <c r="T183"/>
  <c r="R183"/>
  <c r="P183"/>
  <c r="BI182"/>
  <c r="BH182"/>
  <c r="BG182"/>
  <c r="BE182"/>
  <c r="T182"/>
  <c r="R182"/>
  <c r="P182"/>
  <c r="BI181"/>
  <c r="BH181"/>
  <c r="BG181"/>
  <c r="BE181"/>
  <c r="T181"/>
  <c r="R181"/>
  <c r="P181"/>
  <c r="BI179"/>
  <c r="BH179"/>
  <c r="BG179"/>
  <c r="BE179"/>
  <c r="T179"/>
  <c r="R179"/>
  <c r="P179"/>
  <c r="BI178"/>
  <c r="BH178"/>
  <c r="BG178"/>
  <c r="BE178"/>
  <c r="T178"/>
  <c r="R178"/>
  <c r="P178"/>
  <c r="J102"/>
  <c r="BI175"/>
  <c r="BH175"/>
  <c r="BG175"/>
  <c r="BE175"/>
  <c r="T175"/>
  <c r="R175"/>
  <c r="P175"/>
  <c r="BI173"/>
  <c r="BH173"/>
  <c r="BG173"/>
  <c r="BE173"/>
  <c r="T173"/>
  <c r="R173"/>
  <c r="P173"/>
  <c r="BI172"/>
  <c r="BH172"/>
  <c r="BG172"/>
  <c r="BE172"/>
  <c r="T172"/>
  <c r="R172"/>
  <c r="P172"/>
  <c r="BI171"/>
  <c r="BH171"/>
  <c r="BG171"/>
  <c r="BE171"/>
  <c r="T171"/>
  <c r="R171"/>
  <c r="P171"/>
  <c r="BI170"/>
  <c r="BH170"/>
  <c r="BG170"/>
  <c r="BE170"/>
  <c r="T170"/>
  <c r="R170"/>
  <c r="P170"/>
  <c r="BI169"/>
  <c r="BH169"/>
  <c r="BG169"/>
  <c r="BE169"/>
  <c r="T169"/>
  <c r="R169"/>
  <c r="P169"/>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8"/>
  <c r="BH138"/>
  <c r="BG138"/>
  <c r="BE138"/>
  <c r="T138"/>
  <c r="R138"/>
  <c r="P138"/>
  <c r="BI137"/>
  <c r="BH137"/>
  <c r="BG137"/>
  <c r="BE137"/>
  <c r="T137"/>
  <c r="R137"/>
  <c r="P137"/>
  <c r="BI136"/>
  <c r="BH136"/>
  <c r="BG136"/>
  <c r="BE136"/>
  <c r="T136"/>
  <c r="R136"/>
  <c r="P136"/>
  <c r="BI135"/>
  <c r="BH135"/>
  <c r="BG135"/>
  <c r="BE135"/>
  <c r="T135"/>
  <c r="R135"/>
  <c r="P135"/>
  <c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J124"/>
  <c r="J123"/>
  <c r="F123"/>
  <c r="F121"/>
  <c r="E119"/>
  <c r="J94"/>
  <c r="J93"/>
  <c r="F93"/>
  <c r="F91"/>
  <c r="E89"/>
  <c r="J20"/>
  <c r="E20"/>
  <c r="F124"/>
  <c r="J19"/>
  <c r="J14"/>
  <c r="J121"/>
  <c r="E7"/>
  <c r="E115"/>
  <c i="7" r="J39"/>
  <c r="J38"/>
  <c i="1" r="AY101"/>
  <c i="7" r="J37"/>
  <c i="1" r="AX101"/>
  <c i="7" r="BI241"/>
  <c r="BH241"/>
  <c r="BG241"/>
  <c r="BE241"/>
  <c r="T241"/>
  <c r="R241"/>
  <c r="P241"/>
  <c r="BI240"/>
  <c r="BH240"/>
  <c r="BG240"/>
  <c r="BE240"/>
  <c r="T240"/>
  <c r="R240"/>
  <c r="P240"/>
  <c r="BI239"/>
  <c r="BH239"/>
  <c r="BG239"/>
  <c r="BE239"/>
  <c r="T239"/>
  <c r="R239"/>
  <c r="P239"/>
  <c r="BI237"/>
  <c r="BH237"/>
  <c r="BG237"/>
  <c r="BE237"/>
  <c r="T237"/>
  <c r="R237"/>
  <c r="P237"/>
  <c r="BI236"/>
  <c r="BH236"/>
  <c r="BG236"/>
  <c r="BE236"/>
  <c r="T236"/>
  <c r="R236"/>
  <c r="P236"/>
  <c r="BI235"/>
  <c r="BH235"/>
  <c r="BG235"/>
  <c r="BE235"/>
  <c r="T235"/>
  <c r="R235"/>
  <c r="P235"/>
  <c r="BI234"/>
  <c r="BH234"/>
  <c r="BG234"/>
  <c r="BE234"/>
  <c r="T234"/>
  <c r="R234"/>
  <c r="P234"/>
  <c r="BI233"/>
  <c r="BH233"/>
  <c r="BG233"/>
  <c r="BE233"/>
  <c r="T233"/>
  <c r="R233"/>
  <c r="P233"/>
  <c r="BI232"/>
  <c r="BH232"/>
  <c r="BG232"/>
  <c r="BE232"/>
  <c r="T232"/>
  <c r="R232"/>
  <c r="P232"/>
  <c r="BI231"/>
  <c r="BH231"/>
  <c r="BG231"/>
  <c r="BE231"/>
  <c r="T231"/>
  <c r="R231"/>
  <c r="P231"/>
  <c r="BI230"/>
  <c r="BH230"/>
  <c r="BG230"/>
  <c r="BE230"/>
  <c r="T230"/>
  <c r="R230"/>
  <c r="P230"/>
  <c r="BI229"/>
  <c r="BH229"/>
  <c r="BG229"/>
  <c r="BE229"/>
  <c r="T229"/>
  <c r="R229"/>
  <c r="P229"/>
  <c r="BI228"/>
  <c r="BH228"/>
  <c r="BG228"/>
  <c r="BE228"/>
  <c r="T228"/>
  <c r="R228"/>
  <c r="P228"/>
  <c r="BI227"/>
  <c r="BH227"/>
  <c r="BG227"/>
  <c r="BE227"/>
  <c r="T227"/>
  <c r="R227"/>
  <c r="P227"/>
  <c r="BI226"/>
  <c r="BH226"/>
  <c r="BG226"/>
  <c r="BE226"/>
  <c r="T226"/>
  <c r="R226"/>
  <c r="P226"/>
  <c r="BI225"/>
  <c r="BH225"/>
  <c r="BG225"/>
  <c r="BE225"/>
  <c r="T225"/>
  <c r="R225"/>
  <c r="P225"/>
  <c r="BI224"/>
  <c r="BH224"/>
  <c r="BG224"/>
  <c r="BE224"/>
  <c r="T224"/>
  <c r="R224"/>
  <c r="P224"/>
  <c r="BI223"/>
  <c r="BH223"/>
  <c r="BG223"/>
  <c r="BE223"/>
  <c r="T223"/>
  <c r="R223"/>
  <c r="P223"/>
  <c r="BI222"/>
  <c r="BH222"/>
  <c r="BG222"/>
  <c r="BE222"/>
  <c r="T222"/>
  <c r="R222"/>
  <c r="P222"/>
  <c r="BI221"/>
  <c r="BH221"/>
  <c r="BG221"/>
  <c r="BE221"/>
  <c r="T221"/>
  <c r="R221"/>
  <c r="P221"/>
  <c r="BI220"/>
  <c r="BH220"/>
  <c r="BG220"/>
  <c r="BE220"/>
  <c r="T220"/>
  <c r="R220"/>
  <c r="P220"/>
  <c r="BI219"/>
  <c r="BH219"/>
  <c r="BG219"/>
  <c r="BE219"/>
  <c r="T219"/>
  <c r="R219"/>
  <c r="P219"/>
  <c r="BI218"/>
  <c r="BH218"/>
  <c r="BG218"/>
  <c r="BE218"/>
  <c r="T218"/>
  <c r="R218"/>
  <c r="P218"/>
  <c r="BI217"/>
  <c r="BH217"/>
  <c r="BG217"/>
  <c r="BE217"/>
  <c r="T217"/>
  <c r="R217"/>
  <c r="P217"/>
  <c r="BI216"/>
  <c r="BH216"/>
  <c r="BG216"/>
  <c r="BE216"/>
  <c r="T216"/>
  <c r="R216"/>
  <c r="P216"/>
  <c r="BI215"/>
  <c r="BH215"/>
  <c r="BG215"/>
  <c r="BE215"/>
  <c r="T215"/>
  <c r="R215"/>
  <c r="P215"/>
  <c r="BI214"/>
  <c r="BH214"/>
  <c r="BG214"/>
  <c r="BE214"/>
  <c r="T214"/>
  <c r="R214"/>
  <c r="P214"/>
  <c r="BI213"/>
  <c r="BH213"/>
  <c r="BG213"/>
  <c r="BE213"/>
  <c r="T213"/>
  <c r="R213"/>
  <c r="P213"/>
  <c r="BI212"/>
  <c r="BH212"/>
  <c r="BG212"/>
  <c r="BE212"/>
  <c r="T212"/>
  <c r="R212"/>
  <c r="P212"/>
  <c r="BI211"/>
  <c r="BH211"/>
  <c r="BG211"/>
  <c r="BE211"/>
  <c r="T211"/>
  <c r="R211"/>
  <c r="P211"/>
  <c r="BI210"/>
  <c r="BH210"/>
  <c r="BG210"/>
  <c r="BE210"/>
  <c r="T210"/>
  <c r="R210"/>
  <c r="P210"/>
  <c r="BI209"/>
  <c r="BH209"/>
  <c r="BG209"/>
  <c r="BE209"/>
  <c r="T209"/>
  <c r="R209"/>
  <c r="P209"/>
  <c r="BI208"/>
  <c r="BH208"/>
  <c r="BG208"/>
  <c r="BE208"/>
  <c r="T208"/>
  <c r="R208"/>
  <c r="P208"/>
  <c r="BI207"/>
  <c r="BH207"/>
  <c r="BG207"/>
  <c r="BE207"/>
  <c r="T207"/>
  <c r="R207"/>
  <c r="P207"/>
  <c r="BI206"/>
  <c r="BH206"/>
  <c r="BG206"/>
  <c r="BE206"/>
  <c r="T206"/>
  <c r="R206"/>
  <c r="P206"/>
  <c r="BI205"/>
  <c r="BH205"/>
  <c r="BG205"/>
  <c r="BE205"/>
  <c r="T205"/>
  <c r="R205"/>
  <c r="P205"/>
  <c r="BI204"/>
  <c r="BH204"/>
  <c r="BG204"/>
  <c r="BE204"/>
  <c r="T204"/>
  <c r="R204"/>
  <c r="P204"/>
  <c r="BI203"/>
  <c r="BH203"/>
  <c r="BG203"/>
  <c r="BE203"/>
  <c r="T203"/>
  <c r="R203"/>
  <c r="P203"/>
  <c r="BI202"/>
  <c r="BH202"/>
  <c r="BG202"/>
  <c r="BE202"/>
  <c r="T202"/>
  <c r="R202"/>
  <c r="P202"/>
  <c r="BI201"/>
  <c r="BH201"/>
  <c r="BG201"/>
  <c r="BE201"/>
  <c r="T201"/>
  <c r="R201"/>
  <c r="P201"/>
  <c r="BI200"/>
  <c r="BH200"/>
  <c r="BG200"/>
  <c r="BE200"/>
  <c r="T200"/>
  <c r="R200"/>
  <c r="P200"/>
  <c r="BI199"/>
  <c r="BH199"/>
  <c r="BG199"/>
  <c r="BE199"/>
  <c r="T199"/>
  <c r="R199"/>
  <c r="P199"/>
  <c r="BI198"/>
  <c r="BH198"/>
  <c r="BG198"/>
  <c r="BE198"/>
  <c r="T198"/>
  <c r="R198"/>
  <c r="P198"/>
  <c r="BI197"/>
  <c r="BH197"/>
  <c r="BG197"/>
  <c r="BE197"/>
  <c r="T197"/>
  <c r="R197"/>
  <c r="P197"/>
  <c r="BI196"/>
  <c r="BH196"/>
  <c r="BG196"/>
  <c r="BE196"/>
  <c r="T196"/>
  <c r="R196"/>
  <c r="P196"/>
  <c r="BI194"/>
  <c r="BH194"/>
  <c r="BG194"/>
  <c r="BE194"/>
  <c r="T194"/>
  <c r="R194"/>
  <c r="P194"/>
  <c r="BI193"/>
  <c r="BH193"/>
  <c r="BG193"/>
  <c r="BE193"/>
  <c r="T193"/>
  <c r="R193"/>
  <c r="P193"/>
  <c r="BI192"/>
  <c r="BH192"/>
  <c r="BG192"/>
  <c r="BE192"/>
  <c r="T192"/>
  <c r="R192"/>
  <c r="P192"/>
  <c r="BI191"/>
  <c r="BH191"/>
  <c r="BG191"/>
  <c r="BE191"/>
  <c r="T191"/>
  <c r="R191"/>
  <c r="P191"/>
  <c r="BI190"/>
  <c r="BH190"/>
  <c r="BG190"/>
  <c r="BE190"/>
  <c r="T190"/>
  <c r="R190"/>
  <c r="P190"/>
  <c r="BI189"/>
  <c r="BH189"/>
  <c r="BG189"/>
  <c r="BE189"/>
  <c r="T189"/>
  <c r="R189"/>
  <c r="P189"/>
  <c r="BI188"/>
  <c r="BH188"/>
  <c r="BG188"/>
  <c r="BE188"/>
  <c r="T188"/>
  <c r="R188"/>
  <c r="P188"/>
  <c r="BI187"/>
  <c r="BH187"/>
  <c r="BG187"/>
  <c r="BE187"/>
  <c r="T187"/>
  <c r="R187"/>
  <c r="P187"/>
  <c r="BI186"/>
  <c r="BH186"/>
  <c r="BG186"/>
  <c r="BE186"/>
  <c r="T186"/>
  <c r="R186"/>
  <c r="P186"/>
  <c r="BI185"/>
  <c r="BH185"/>
  <c r="BG185"/>
  <c r="BE185"/>
  <c r="T185"/>
  <c r="R185"/>
  <c r="P185"/>
  <c r="BI184"/>
  <c r="BH184"/>
  <c r="BG184"/>
  <c r="BE184"/>
  <c r="T184"/>
  <c r="R184"/>
  <c r="P184"/>
  <c r="BI183"/>
  <c r="BH183"/>
  <c r="BG183"/>
  <c r="BE183"/>
  <c r="T183"/>
  <c r="R183"/>
  <c r="P183"/>
  <c r="BI182"/>
  <c r="BH182"/>
  <c r="BG182"/>
  <c r="BE182"/>
  <c r="T182"/>
  <c r="R182"/>
  <c r="P182"/>
  <c r="BI181"/>
  <c r="BH181"/>
  <c r="BG181"/>
  <c r="BE181"/>
  <c r="T181"/>
  <c r="R181"/>
  <c r="P181"/>
  <c r="BI180"/>
  <c r="BH180"/>
  <c r="BG180"/>
  <c r="BE180"/>
  <c r="T180"/>
  <c r="R180"/>
  <c r="P180"/>
  <c r="BI179"/>
  <c r="BH179"/>
  <c r="BG179"/>
  <c r="BE179"/>
  <c r="T179"/>
  <c r="R179"/>
  <c r="P179"/>
  <c r="BI178"/>
  <c r="BH178"/>
  <c r="BG178"/>
  <c r="BE178"/>
  <c r="T178"/>
  <c r="R178"/>
  <c r="P178"/>
  <c r="BI177"/>
  <c r="BH177"/>
  <c r="BG177"/>
  <c r="BE177"/>
  <c r="T177"/>
  <c r="R177"/>
  <c r="P177"/>
  <c r="BI176"/>
  <c r="BH176"/>
  <c r="BG176"/>
  <c r="BE176"/>
  <c r="T176"/>
  <c r="R176"/>
  <c r="P176"/>
  <c r="BI175"/>
  <c r="BH175"/>
  <c r="BG175"/>
  <c r="BE175"/>
  <c r="T175"/>
  <c r="R175"/>
  <c r="P175"/>
  <c r="BI174"/>
  <c r="BH174"/>
  <c r="BG174"/>
  <c r="BE174"/>
  <c r="T174"/>
  <c r="R174"/>
  <c r="P174"/>
  <c r="BI173"/>
  <c r="BH173"/>
  <c r="BG173"/>
  <c r="BE173"/>
  <c r="T173"/>
  <c r="R173"/>
  <c r="P173"/>
  <c r="BI172"/>
  <c r="BH172"/>
  <c r="BG172"/>
  <c r="BE172"/>
  <c r="T172"/>
  <c r="R172"/>
  <c r="P172"/>
  <c r="BI171"/>
  <c r="BH171"/>
  <c r="BG171"/>
  <c r="BE171"/>
  <c r="T171"/>
  <c r="R171"/>
  <c r="P171"/>
  <c r="BI170"/>
  <c r="BH170"/>
  <c r="BG170"/>
  <c r="BE170"/>
  <c r="T170"/>
  <c r="R170"/>
  <c r="P170"/>
  <c r="BI169"/>
  <c r="BH169"/>
  <c r="BG169"/>
  <c r="BE169"/>
  <c r="T169"/>
  <c r="R169"/>
  <c r="P169"/>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2"/>
  <c r="BH152"/>
  <c r="BG152"/>
  <c r="BE152"/>
  <c r="T152"/>
  <c r="R152"/>
  <c r="P152"/>
  <c r="BI150"/>
  <c r="BH150"/>
  <c r="BG150"/>
  <c r="BE150"/>
  <c r="T150"/>
  <c r="R150"/>
  <c r="P150"/>
  <c r="BI149"/>
  <c r="BH149"/>
  <c r="BG149"/>
  <c r="BE149"/>
  <c r="T149"/>
  <c r="R149"/>
  <c r="P149"/>
  <c r="BI148"/>
  <c r="BH148"/>
  <c r="BG148"/>
  <c r="BE148"/>
  <c r="T148"/>
  <c r="R148"/>
  <c r="P148"/>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8"/>
  <c r="BH138"/>
  <c r="BG138"/>
  <c r="BE138"/>
  <c r="T138"/>
  <c r="R138"/>
  <c r="P138"/>
  <c r="BI136"/>
  <c r="BH136"/>
  <c r="BG136"/>
  <c r="BE136"/>
  <c r="T136"/>
  <c r="R136"/>
  <c r="P136"/>
  <c r="BI135"/>
  <c r="BH135"/>
  <c r="BG135"/>
  <c r="BE135"/>
  <c r="T135"/>
  <c r="R135"/>
  <c r="P135"/>
  <c r="BI133"/>
  <c r="BH133"/>
  <c r="BG133"/>
  <c r="BE133"/>
  <c r="T133"/>
  <c r="T132"/>
  <c r="R133"/>
  <c r="R132"/>
  <c r="P133"/>
  <c r="P132"/>
  <c r="J127"/>
  <c r="J126"/>
  <c r="F126"/>
  <c r="F124"/>
  <c r="E122"/>
  <c r="J94"/>
  <c r="J93"/>
  <c r="F93"/>
  <c r="F91"/>
  <c r="E89"/>
  <c r="J20"/>
  <c r="E20"/>
  <c r="F127"/>
  <c r="J19"/>
  <c r="J14"/>
  <c r="J124"/>
  <c r="E7"/>
  <c r="E118"/>
  <c i="6" r="J39"/>
  <c r="J38"/>
  <c i="1" r="AY100"/>
  <c i="6" r="J37"/>
  <c i="1" r="AX100"/>
  <c i="6" r="BI152"/>
  <c r="BH152"/>
  <c r="BG152"/>
  <c r="BE152"/>
  <c r="T152"/>
  <c r="R152"/>
  <c r="P152"/>
  <c r="BI151"/>
  <c r="BH151"/>
  <c r="BG151"/>
  <c r="BE151"/>
  <c r="T151"/>
  <c r="R151"/>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8"/>
  <c r="BH138"/>
  <c r="BG138"/>
  <c r="BE138"/>
  <c r="T138"/>
  <c r="R138"/>
  <c r="P138"/>
  <c r="BI137"/>
  <c r="BH137"/>
  <c r="BG137"/>
  <c r="BE137"/>
  <c r="T137"/>
  <c r="R137"/>
  <c r="P137"/>
  <c r="BI136"/>
  <c r="BH136"/>
  <c r="BG136"/>
  <c r="BE136"/>
  <c r="T136"/>
  <c r="R136"/>
  <c r="P136"/>
  <c r="BI135"/>
  <c r="BH135"/>
  <c r="BG135"/>
  <c r="BE135"/>
  <c r="T135"/>
  <c r="R135"/>
  <c r="P135"/>
  <c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BI128"/>
  <c r="BH128"/>
  <c r="BG128"/>
  <c r="BE128"/>
  <c r="T128"/>
  <c r="R128"/>
  <c r="P128"/>
  <c r="BI127"/>
  <c r="BH127"/>
  <c r="BG127"/>
  <c r="BE127"/>
  <c r="T127"/>
  <c r="R127"/>
  <c r="P127"/>
  <c r="BI126"/>
  <c r="BH126"/>
  <c r="BG126"/>
  <c r="BE126"/>
  <c r="T126"/>
  <c r="R126"/>
  <c r="P126"/>
  <c r="BI125"/>
  <c r="BH125"/>
  <c r="BG125"/>
  <c r="BE125"/>
  <c r="T125"/>
  <c r="R125"/>
  <c r="P125"/>
  <c r="J119"/>
  <c r="J118"/>
  <c r="F118"/>
  <c r="F116"/>
  <c r="E114"/>
  <c r="J94"/>
  <c r="J93"/>
  <c r="F93"/>
  <c r="F91"/>
  <c r="E89"/>
  <c r="J20"/>
  <c r="E20"/>
  <c r="F119"/>
  <c r="J19"/>
  <c r="J14"/>
  <c r="J91"/>
  <c r="E7"/>
  <c r="E110"/>
  <c i="5" r="J39"/>
  <c r="J38"/>
  <c i="1" r="AY99"/>
  <c i="5" r="J37"/>
  <c i="1" r="AX99"/>
  <c i="5" r="BI244"/>
  <c r="BH244"/>
  <c r="BG244"/>
  <c r="BE244"/>
  <c r="T244"/>
  <c r="R244"/>
  <c r="P244"/>
  <c r="BI243"/>
  <c r="BH243"/>
  <c r="BG243"/>
  <c r="BE243"/>
  <c r="T243"/>
  <c r="R243"/>
  <c r="P243"/>
  <c r="BI241"/>
  <c r="BH241"/>
  <c r="BG241"/>
  <c r="BE241"/>
  <c r="T241"/>
  <c r="R241"/>
  <c r="P241"/>
  <c r="BI240"/>
  <c r="BH240"/>
  <c r="BG240"/>
  <c r="BE240"/>
  <c r="T240"/>
  <c r="R240"/>
  <c r="P240"/>
  <c r="BI239"/>
  <c r="BH239"/>
  <c r="BG239"/>
  <c r="BE239"/>
  <c r="T239"/>
  <c r="R239"/>
  <c r="P239"/>
  <c r="BI238"/>
  <c r="BH238"/>
  <c r="BG238"/>
  <c r="BE238"/>
  <c r="T238"/>
  <c r="R238"/>
  <c r="P238"/>
  <c r="BI237"/>
  <c r="BH237"/>
  <c r="BG237"/>
  <c r="BE237"/>
  <c r="T237"/>
  <c r="R237"/>
  <c r="P237"/>
  <c r="BI236"/>
  <c r="BH236"/>
  <c r="BG236"/>
  <c r="BE236"/>
  <c r="T236"/>
  <c r="R236"/>
  <c r="P236"/>
  <c r="BI235"/>
  <c r="BH235"/>
  <c r="BG235"/>
  <c r="BE235"/>
  <c r="T235"/>
  <c r="R235"/>
  <c r="P235"/>
  <c r="BI234"/>
  <c r="BH234"/>
  <c r="BG234"/>
  <c r="BE234"/>
  <c r="T234"/>
  <c r="R234"/>
  <c r="P234"/>
  <c r="BI233"/>
  <c r="BH233"/>
  <c r="BG233"/>
  <c r="BE233"/>
  <c r="T233"/>
  <c r="R233"/>
  <c r="P233"/>
  <c r="BI232"/>
  <c r="BH232"/>
  <c r="BG232"/>
  <c r="BE232"/>
  <c r="T232"/>
  <c r="R232"/>
  <c r="P232"/>
  <c r="BI231"/>
  <c r="BH231"/>
  <c r="BG231"/>
  <c r="BE231"/>
  <c r="T231"/>
  <c r="R231"/>
  <c r="P231"/>
  <c r="BI230"/>
  <c r="BH230"/>
  <c r="BG230"/>
  <c r="BE230"/>
  <c r="T230"/>
  <c r="R230"/>
  <c r="P230"/>
  <c r="BI229"/>
  <c r="BH229"/>
  <c r="BG229"/>
  <c r="BE229"/>
  <c r="T229"/>
  <c r="R229"/>
  <c r="P229"/>
  <c r="BI228"/>
  <c r="BH228"/>
  <c r="BG228"/>
  <c r="BE228"/>
  <c r="T228"/>
  <c r="R228"/>
  <c r="P228"/>
  <c r="BI227"/>
  <c r="BH227"/>
  <c r="BG227"/>
  <c r="BE227"/>
  <c r="T227"/>
  <c r="R227"/>
  <c r="P227"/>
  <c r="BI226"/>
  <c r="BH226"/>
  <c r="BG226"/>
  <c r="BE226"/>
  <c r="T226"/>
  <c r="R226"/>
  <c r="P226"/>
  <c r="BI225"/>
  <c r="BH225"/>
  <c r="BG225"/>
  <c r="BE225"/>
  <c r="T225"/>
  <c r="R225"/>
  <c r="P225"/>
  <c r="BI224"/>
  <c r="BH224"/>
  <c r="BG224"/>
  <c r="BE224"/>
  <c r="T224"/>
  <c r="R224"/>
  <c r="P224"/>
  <c r="BI223"/>
  <c r="BH223"/>
  <c r="BG223"/>
  <c r="BE223"/>
  <c r="T223"/>
  <c r="R223"/>
  <c r="P223"/>
  <c r="BI222"/>
  <c r="BH222"/>
  <c r="BG222"/>
  <c r="BE222"/>
  <c r="T222"/>
  <c r="R222"/>
  <c r="P222"/>
  <c r="BI221"/>
  <c r="BH221"/>
  <c r="BG221"/>
  <c r="BE221"/>
  <c r="T221"/>
  <c r="R221"/>
  <c r="P221"/>
  <c r="BI220"/>
  <c r="BH220"/>
  <c r="BG220"/>
  <c r="BE220"/>
  <c r="T220"/>
  <c r="R220"/>
  <c r="P220"/>
  <c r="BI219"/>
  <c r="BH219"/>
  <c r="BG219"/>
  <c r="BE219"/>
  <c r="T219"/>
  <c r="R219"/>
  <c r="P219"/>
  <c r="BI218"/>
  <c r="BH218"/>
  <c r="BG218"/>
  <c r="BE218"/>
  <c r="T218"/>
  <c r="R218"/>
  <c r="P218"/>
  <c r="BI217"/>
  <c r="BH217"/>
  <c r="BG217"/>
  <c r="BE217"/>
  <c r="T217"/>
  <c r="R217"/>
  <c r="P217"/>
  <c r="BI216"/>
  <c r="BH216"/>
  <c r="BG216"/>
  <c r="BE216"/>
  <c r="T216"/>
  <c r="R216"/>
  <c r="P216"/>
  <c r="BI215"/>
  <c r="BH215"/>
  <c r="BG215"/>
  <c r="BE215"/>
  <c r="T215"/>
  <c r="R215"/>
  <c r="P215"/>
  <c r="BI214"/>
  <c r="BH214"/>
  <c r="BG214"/>
  <c r="BE214"/>
  <c r="T214"/>
  <c r="R214"/>
  <c r="P214"/>
  <c r="BI213"/>
  <c r="BH213"/>
  <c r="BG213"/>
  <c r="BE213"/>
  <c r="T213"/>
  <c r="R213"/>
  <c r="P213"/>
  <c r="BI212"/>
  <c r="BH212"/>
  <c r="BG212"/>
  <c r="BE212"/>
  <c r="T212"/>
  <c r="R212"/>
  <c r="P212"/>
  <c r="BI211"/>
  <c r="BH211"/>
  <c r="BG211"/>
  <c r="BE211"/>
  <c r="T211"/>
  <c r="R211"/>
  <c r="P211"/>
  <c r="BI210"/>
  <c r="BH210"/>
  <c r="BG210"/>
  <c r="BE210"/>
  <c r="T210"/>
  <c r="R210"/>
  <c r="P210"/>
  <c r="BI209"/>
  <c r="BH209"/>
  <c r="BG209"/>
  <c r="BE209"/>
  <c r="T209"/>
  <c r="R209"/>
  <c r="P209"/>
  <c r="BI208"/>
  <c r="BH208"/>
  <c r="BG208"/>
  <c r="BE208"/>
  <c r="T208"/>
  <c r="R208"/>
  <c r="P208"/>
  <c r="BI207"/>
  <c r="BH207"/>
  <c r="BG207"/>
  <c r="BE207"/>
  <c r="T207"/>
  <c r="R207"/>
  <c r="P207"/>
  <c r="BI206"/>
  <c r="BH206"/>
  <c r="BG206"/>
  <c r="BE206"/>
  <c r="T206"/>
  <c r="R206"/>
  <c r="P206"/>
  <c r="BI205"/>
  <c r="BH205"/>
  <c r="BG205"/>
  <c r="BE205"/>
  <c r="T205"/>
  <c r="R205"/>
  <c r="P205"/>
  <c r="BI204"/>
  <c r="BH204"/>
  <c r="BG204"/>
  <c r="BE204"/>
  <c r="T204"/>
  <c r="R204"/>
  <c r="P204"/>
  <c r="BI203"/>
  <c r="BH203"/>
  <c r="BG203"/>
  <c r="BE203"/>
  <c r="T203"/>
  <c r="R203"/>
  <c r="P203"/>
  <c r="BI202"/>
  <c r="BH202"/>
  <c r="BG202"/>
  <c r="BE202"/>
  <c r="T202"/>
  <c r="R202"/>
  <c r="P202"/>
  <c r="BI201"/>
  <c r="BH201"/>
  <c r="BG201"/>
  <c r="BE201"/>
  <c r="T201"/>
  <c r="R201"/>
  <c r="P201"/>
  <c r="BI200"/>
  <c r="BH200"/>
  <c r="BG200"/>
  <c r="BE200"/>
  <c r="T200"/>
  <c r="R200"/>
  <c r="P200"/>
  <c r="BI199"/>
  <c r="BH199"/>
  <c r="BG199"/>
  <c r="BE199"/>
  <c r="T199"/>
  <c r="R199"/>
  <c r="P199"/>
  <c r="BI198"/>
  <c r="BH198"/>
  <c r="BG198"/>
  <c r="BE198"/>
  <c r="T198"/>
  <c r="R198"/>
  <c r="P198"/>
  <c r="BI197"/>
  <c r="BH197"/>
  <c r="BG197"/>
  <c r="BE197"/>
  <c r="T197"/>
  <c r="R197"/>
  <c r="P197"/>
  <c r="BI196"/>
  <c r="BH196"/>
  <c r="BG196"/>
  <c r="BE196"/>
  <c r="T196"/>
  <c r="R196"/>
  <c r="P196"/>
  <c r="BI195"/>
  <c r="BH195"/>
  <c r="BG195"/>
  <c r="BE195"/>
  <c r="T195"/>
  <c r="R195"/>
  <c r="P195"/>
  <c r="BI194"/>
  <c r="BH194"/>
  <c r="BG194"/>
  <c r="BE194"/>
  <c r="T194"/>
  <c r="R194"/>
  <c r="P194"/>
  <c r="BI193"/>
  <c r="BH193"/>
  <c r="BG193"/>
  <c r="BE193"/>
  <c r="T193"/>
  <c r="R193"/>
  <c r="P193"/>
  <c r="BI192"/>
  <c r="BH192"/>
  <c r="BG192"/>
  <c r="BE192"/>
  <c r="T192"/>
  <c r="R192"/>
  <c r="P192"/>
  <c r="BI191"/>
  <c r="BH191"/>
  <c r="BG191"/>
  <c r="BE191"/>
  <c r="T191"/>
  <c r="R191"/>
  <c r="P191"/>
  <c r="BI190"/>
  <c r="BH190"/>
  <c r="BG190"/>
  <c r="BE190"/>
  <c r="T190"/>
  <c r="R190"/>
  <c r="P190"/>
  <c r="BI189"/>
  <c r="BH189"/>
  <c r="BG189"/>
  <c r="BE189"/>
  <c r="T189"/>
  <c r="R189"/>
  <c r="P189"/>
  <c r="BI188"/>
  <c r="BH188"/>
  <c r="BG188"/>
  <c r="BE188"/>
  <c r="T188"/>
  <c r="R188"/>
  <c r="P188"/>
  <c r="BI187"/>
  <c r="BH187"/>
  <c r="BG187"/>
  <c r="BE187"/>
  <c r="T187"/>
  <c r="R187"/>
  <c r="P187"/>
  <c r="BI186"/>
  <c r="BH186"/>
  <c r="BG186"/>
  <c r="BE186"/>
  <c r="T186"/>
  <c r="R186"/>
  <c r="P186"/>
  <c r="BI185"/>
  <c r="BH185"/>
  <c r="BG185"/>
  <c r="BE185"/>
  <c r="T185"/>
  <c r="R185"/>
  <c r="P185"/>
  <c r="BI184"/>
  <c r="BH184"/>
  <c r="BG184"/>
  <c r="BE184"/>
  <c r="T184"/>
  <c r="R184"/>
  <c r="P184"/>
  <c r="BI183"/>
  <c r="BH183"/>
  <c r="BG183"/>
  <c r="BE183"/>
  <c r="T183"/>
  <c r="R183"/>
  <c r="P183"/>
  <c r="BI182"/>
  <c r="BH182"/>
  <c r="BG182"/>
  <c r="BE182"/>
  <c r="T182"/>
  <c r="R182"/>
  <c r="P182"/>
  <c r="BI181"/>
  <c r="BH181"/>
  <c r="BG181"/>
  <c r="BE181"/>
  <c r="T181"/>
  <c r="R181"/>
  <c r="P181"/>
  <c r="BI180"/>
  <c r="BH180"/>
  <c r="BG180"/>
  <c r="BE180"/>
  <c r="T180"/>
  <c r="R180"/>
  <c r="P180"/>
  <c r="BI179"/>
  <c r="BH179"/>
  <c r="BG179"/>
  <c r="BE179"/>
  <c r="T179"/>
  <c r="R179"/>
  <c r="P179"/>
  <c r="BI178"/>
  <c r="BH178"/>
  <c r="BG178"/>
  <c r="BE178"/>
  <c r="T178"/>
  <c r="R178"/>
  <c r="P178"/>
  <c r="BI177"/>
  <c r="BH177"/>
  <c r="BG177"/>
  <c r="BE177"/>
  <c r="T177"/>
  <c r="R177"/>
  <c r="P177"/>
  <c r="BI176"/>
  <c r="BH176"/>
  <c r="BG176"/>
  <c r="BE176"/>
  <c r="T176"/>
  <c r="R176"/>
  <c r="P176"/>
  <c r="BI175"/>
  <c r="BH175"/>
  <c r="BG175"/>
  <c r="BE175"/>
  <c r="T175"/>
  <c r="R175"/>
  <c r="P175"/>
  <c r="BI174"/>
  <c r="BH174"/>
  <c r="BG174"/>
  <c r="BE174"/>
  <c r="T174"/>
  <c r="R174"/>
  <c r="P174"/>
  <c r="BI173"/>
  <c r="BH173"/>
  <c r="BG173"/>
  <c r="BE173"/>
  <c r="T173"/>
  <c r="R173"/>
  <c r="P173"/>
  <c r="BI172"/>
  <c r="BH172"/>
  <c r="BG172"/>
  <c r="BE172"/>
  <c r="T172"/>
  <c r="R172"/>
  <c r="P172"/>
  <c r="BI171"/>
  <c r="BH171"/>
  <c r="BG171"/>
  <c r="BE171"/>
  <c r="T171"/>
  <c r="R171"/>
  <c r="P171"/>
  <c r="BI170"/>
  <c r="BH170"/>
  <c r="BG170"/>
  <c r="BE170"/>
  <c r="T170"/>
  <c r="R170"/>
  <c r="P170"/>
  <c r="BI169"/>
  <c r="BH169"/>
  <c r="BG169"/>
  <c r="BE169"/>
  <c r="T169"/>
  <c r="R169"/>
  <c r="P169"/>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8"/>
  <c r="BH138"/>
  <c r="BG138"/>
  <c r="BE138"/>
  <c r="T138"/>
  <c r="R138"/>
  <c r="P138"/>
  <c r="BI137"/>
  <c r="BH137"/>
  <c r="BG137"/>
  <c r="BE137"/>
  <c r="T137"/>
  <c r="R137"/>
  <c r="P137"/>
  <c r="BI136"/>
  <c r="BH136"/>
  <c r="BG136"/>
  <c r="BE136"/>
  <c r="T136"/>
  <c r="R136"/>
  <c r="P136"/>
  <c r="BI135"/>
  <c r="BH135"/>
  <c r="BG135"/>
  <c r="BE135"/>
  <c r="T135"/>
  <c r="R135"/>
  <c r="P135"/>
  <c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BI128"/>
  <c r="BH128"/>
  <c r="BG128"/>
  <c r="BE128"/>
  <c r="T128"/>
  <c r="R128"/>
  <c r="P128"/>
  <c r="BI127"/>
  <c r="BH127"/>
  <c r="BG127"/>
  <c r="BE127"/>
  <c r="T127"/>
  <c r="R127"/>
  <c r="P127"/>
  <c r="BI126"/>
  <c r="BH126"/>
  <c r="BG126"/>
  <c r="BE126"/>
  <c r="T126"/>
  <c r="R126"/>
  <c r="P126"/>
  <c r="J120"/>
  <c r="J119"/>
  <c r="F119"/>
  <c r="F117"/>
  <c r="E115"/>
  <c r="J94"/>
  <c r="J93"/>
  <c r="F93"/>
  <c r="F91"/>
  <c r="E89"/>
  <c r="J20"/>
  <c r="E20"/>
  <c r="F120"/>
  <c r="J19"/>
  <c r="J14"/>
  <c r="J91"/>
  <c r="E7"/>
  <c r="E111"/>
  <c i="4" r="J39"/>
  <c r="J38"/>
  <c i="1" r="AY98"/>
  <c i="4" r="J37"/>
  <c i="1" r="AX98"/>
  <c i="4" r="BI236"/>
  <c r="BH236"/>
  <c r="BG236"/>
  <c r="BE236"/>
  <c r="T236"/>
  <c r="R236"/>
  <c r="P236"/>
  <c r="BI235"/>
  <c r="BH235"/>
  <c r="BG235"/>
  <c r="BE235"/>
  <c r="T235"/>
  <c r="R235"/>
  <c r="P235"/>
  <c r="BI233"/>
  <c r="BH233"/>
  <c r="BG233"/>
  <c r="BE233"/>
  <c r="T233"/>
  <c r="R233"/>
  <c r="P233"/>
  <c r="BI232"/>
  <c r="BH232"/>
  <c r="BG232"/>
  <c r="BE232"/>
  <c r="T232"/>
  <c r="R232"/>
  <c r="P232"/>
  <c r="BI231"/>
  <c r="BH231"/>
  <c r="BG231"/>
  <c r="BE231"/>
  <c r="T231"/>
  <c r="R231"/>
  <c r="P231"/>
  <c r="BI230"/>
  <c r="BH230"/>
  <c r="BG230"/>
  <c r="BE230"/>
  <c r="T230"/>
  <c r="R230"/>
  <c r="P230"/>
  <c r="BI229"/>
  <c r="BH229"/>
  <c r="BG229"/>
  <c r="BE229"/>
  <c r="T229"/>
  <c r="R229"/>
  <c r="P229"/>
  <c r="BI228"/>
  <c r="BH228"/>
  <c r="BG228"/>
  <c r="BE228"/>
  <c r="T228"/>
  <c r="R228"/>
  <c r="P228"/>
  <c r="BI227"/>
  <c r="BH227"/>
  <c r="BG227"/>
  <c r="BE227"/>
  <c r="T227"/>
  <c r="R227"/>
  <c r="P227"/>
  <c r="BI226"/>
  <c r="BH226"/>
  <c r="BG226"/>
  <c r="BE226"/>
  <c r="T226"/>
  <c r="R226"/>
  <c r="P226"/>
  <c r="BI225"/>
  <c r="BH225"/>
  <c r="BG225"/>
  <c r="BE225"/>
  <c r="T225"/>
  <c r="R225"/>
  <c r="P225"/>
  <c r="BI224"/>
  <c r="BH224"/>
  <c r="BG224"/>
  <c r="BE224"/>
  <c r="T224"/>
  <c r="R224"/>
  <c r="P224"/>
  <c r="BI223"/>
  <c r="BH223"/>
  <c r="BG223"/>
  <c r="BE223"/>
  <c r="T223"/>
  <c r="R223"/>
  <c r="P223"/>
  <c r="BI222"/>
  <c r="BH222"/>
  <c r="BG222"/>
  <c r="BE222"/>
  <c r="T222"/>
  <c r="R222"/>
  <c r="P222"/>
  <c r="BI221"/>
  <c r="BH221"/>
  <c r="BG221"/>
  <c r="BE221"/>
  <c r="T221"/>
  <c r="R221"/>
  <c r="P221"/>
  <c r="BI220"/>
  <c r="BH220"/>
  <c r="BG220"/>
  <c r="BE220"/>
  <c r="T220"/>
  <c r="R220"/>
  <c r="P220"/>
  <c r="BI219"/>
  <c r="BH219"/>
  <c r="BG219"/>
  <c r="BE219"/>
  <c r="T219"/>
  <c r="R219"/>
  <c r="P219"/>
  <c r="BI218"/>
  <c r="BH218"/>
  <c r="BG218"/>
  <c r="BE218"/>
  <c r="T218"/>
  <c r="R218"/>
  <c r="P218"/>
  <c r="BI217"/>
  <c r="BH217"/>
  <c r="BG217"/>
  <c r="BE217"/>
  <c r="T217"/>
  <c r="R217"/>
  <c r="P217"/>
  <c r="BI216"/>
  <c r="BH216"/>
  <c r="BG216"/>
  <c r="BE216"/>
  <c r="T216"/>
  <c r="R216"/>
  <c r="P216"/>
  <c r="BI215"/>
  <c r="BH215"/>
  <c r="BG215"/>
  <c r="BE215"/>
  <c r="T215"/>
  <c r="R215"/>
  <c r="P215"/>
  <c r="BI213"/>
  <c r="BH213"/>
  <c r="BG213"/>
  <c r="BE213"/>
  <c r="T213"/>
  <c r="R213"/>
  <c r="P213"/>
  <c r="BI212"/>
  <c r="BH212"/>
  <c r="BG212"/>
  <c r="BE212"/>
  <c r="T212"/>
  <c r="R212"/>
  <c r="P212"/>
  <c r="BI211"/>
  <c r="BH211"/>
  <c r="BG211"/>
  <c r="BE211"/>
  <c r="T211"/>
  <c r="R211"/>
  <c r="P211"/>
  <c r="BI210"/>
  <c r="BH210"/>
  <c r="BG210"/>
  <c r="BE210"/>
  <c r="T210"/>
  <c r="R210"/>
  <c r="P210"/>
  <c r="BI209"/>
  <c r="BH209"/>
  <c r="BG209"/>
  <c r="BE209"/>
  <c r="T209"/>
  <c r="R209"/>
  <c r="P209"/>
  <c r="BI208"/>
  <c r="BH208"/>
  <c r="BG208"/>
  <c r="BE208"/>
  <c r="T208"/>
  <c r="R208"/>
  <c r="P208"/>
  <c r="BI207"/>
  <c r="BH207"/>
  <c r="BG207"/>
  <c r="BE207"/>
  <c r="T207"/>
  <c r="R207"/>
  <c r="P207"/>
  <c r="BI206"/>
  <c r="BH206"/>
  <c r="BG206"/>
  <c r="BE206"/>
  <c r="T206"/>
  <c r="R206"/>
  <c r="P206"/>
  <c r="BI205"/>
  <c r="BH205"/>
  <c r="BG205"/>
  <c r="BE205"/>
  <c r="T205"/>
  <c r="R205"/>
  <c r="P205"/>
  <c r="BI204"/>
  <c r="BH204"/>
  <c r="BG204"/>
  <c r="BE204"/>
  <c r="T204"/>
  <c r="R204"/>
  <c r="P204"/>
  <c r="BI203"/>
  <c r="BH203"/>
  <c r="BG203"/>
  <c r="BE203"/>
  <c r="T203"/>
  <c r="R203"/>
  <c r="P203"/>
  <c r="BI202"/>
  <c r="BH202"/>
  <c r="BG202"/>
  <c r="BE202"/>
  <c r="T202"/>
  <c r="R202"/>
  <c r="P202"/>
  <c r="BI201"/>
  <c r="BH201"/>
  <c r="BG201"/>
  <c r="BE201"/>
  <c r="T201"/>
  <c r="R201"/>
  <c r="P201"/>
  <c r="BI200"/>
  <c r="BH200"/>
  <c r="BG200"/>
  <c r="BE200"/>
  <c r="T200"/>
  <c r="R200"/>
  <c r="P200"/>
  <c r="BI199"/>
  <c r="BH199"/>
  <c r="BG199"/>
  <c r="BE199"/>
  <c r="T199"/>
  <c r="R199"/>
  <c r="P199"/>
  <c r="BI198"/>
  <c r="BH198"/>
  <c r="BG198"/>
  <c r="BE198"/>
  <c r="T198"/>
  <c r="R198"/>
  <c r="P198"/>
  <c r="BI197"/>
  <c r="BH197"/>
  <c r="BG197"/>
  <c r="BE197"/>
  <c r="T197"/>
  <c r="R197"/>
  <c r="P197"/>
  <c r="BI196"/>
  <c r="BH196"/>
  <c r="BG196"/>
  <c r="BE196"/>
  <c r="T196"/>
  <c r="R196"/>
  <c r="P196"/>
  <c r="BI195"/>
  <c r="BH195"/>
  <c r="BG195"/>
  <c r="BE195"/>
  <c r="T195"/>
  <c r="R195"/>
  <c r="P195"/>
  <c r="BI194"/>
  <c r="BH194"/>
  <c r="BG194"/>
  <c r="BE194"/>
  <c r="T194"/>
  <c r="R194"/>
  <c r="P194"/>
  <c r="BI193"/>
  <c r="BH193"/>
  <c r="BG193"/>
  <c r="BE193"/>
  <c r="T193"/>
  <c r="R193"/>
  <c r="P193"/>
  <c r="BI192"/>
  <c r="BH192"/>
  <c r="BG192"/>
  <c r="BE192"/>
  <c r="T192"/>
  <c r="R192"/>
  <c r="P192"/>
  <c r="BI191"/>
  <c r="BH191"/>
  <c r="BG191"/>
  <c r="BE191"/>
  <c r="T191"/>
  <c r="R191"/>
  <c r="P191"/>
  <c r="BI190"/>
  <c r="BH190"/>
  <c r="BG190"/>
  <c r="BE190"/>
  <c r="T190"/>
  <c r="R190"/>
  <c r="P190"/>
  <c r="BI189"/>
  <c r="BH189"/>
  <c r="BG189"/>
  <c r="BE189"/>
  <c r="T189"/>
  <c r="R189"/>
  <c r="P189"/>
  <c r="BI188"/>
  <c r="BH188"/>
  <c r="BG188"/>
  <c r="BE188"/>
  <c r="T188"/>
  <c r="R188"/>
  <c r="P188"/>
  <c r="BI187"/>
  <c r="BH187"/>
  <c r="BG187"/>
  <c r="BE187"/>
  <c r="T187"/>
  <c r="R187"/>
  <c r="P187"/>
  <c r="BI186"/>
  <c r="BH186"/>
  <c r="BG186"/>
  <c r="BE186"/>
  <c r="T186"/>
  <c r="R186"/>
  <c r="P186"/>
  <c r="BI185"/>
  <c r="BH185"/>
  <c r="BG185"/>
  <c r="BE185"/>
  <c r="T185"/>
  <c r="R185"/>
  <c r="P185"/>
  <c r="BI184"/>
  <c r="BH184"/>
  <c r="BG184"/>
  <c r="BE184"/>
  <c r="T184"/>
  <c r="R184"/>
  <c r="P184"/>
  <c r="BI183"/>
  <c r="BH183"/>
  <c r="BG183"/>
  <c r="BE183"/>
  <c r="T183"/>
  <c r="R183"/>
  <c r="P183"/>
  <c r="BI182"/>
  <c r="BH182"/>
  <c r="BG182"/>
  <c r="BE182"/>
  <c r="T182"/>
  <c r="R182"/>
  <c r="P182"/>
  <c r="BI181"/>
  <c r="BH181"/>
  <c r="BG181"/>
  <c r="BE181"/>
  <c r="T181"/>
  <c r="R181"/>
  <c r="P181"/>
  <c r="BI180"/>
  <c r="BH180"/>
  <c r="BG180"/>
  <c r="BE180"/>
  <c r="T180"/>
  <c r="R180"/>
  <c r="P180"/>
  <c r="BI179"/>
  <c r="BH179"/>
  <c r="BG179"/>
  <c r="BE179"/>
  <c r="T179"/>
  <c r="R179"/>
  <c r="P179"/>
  <c r="BI177"/>
  <c r="BH177"/>
  <c r="BG177"/>
  <c r="BE177"/>
  <c r="T177"/>
  <c r="R177"/>
  <c r="P177"/>
  <c r="BI176"/>
  <c r="BH176"/>
  <c r="BG176"/>
  <c r="BE176"/>
  <c r="T176"/>
  <c r="R176"/>
  <c r="P176"/>
  <c r="BI175"/>
  <c r="BH175"/>
  <c r="BG175"/>
  <c r="BE175"/>
  <c r="T175"/>
  <c r="R175"/>
  <c r="P175"/>
  <c r="BI174"/>
  <c r="BH174"/>
  <c r="BG174"/>
  <c r="BE174"/>
  <c r="T174"/>
  <c r="R174"/>
  <c r="P174"/>
  <c r="BI173"/>
  <c r="BH173"/>
  <c r="BG173"/>
  <c r="BE173"/>
  <c r="T173"/>
  <c r="R173"/>
  <c r="P173"/>
  <c r="BI172"/>
  <c r="BH172"/>
  <c r="BG172"/>
  <c r="BE172"/>
  <c r="T172"/>
  <c r="R172"/>
  <c r="P172"/>
  <c r="BI171"/>
  <c r="BH171"/>
  <c r="BG171"/>
  <c r="BE171"/>
  <c r="T171"/>
  <c r="R171"/>
  <c r="P171"/>
  <c r="BI170"/>
  <c r="BH170"/>
  <c r="BG170"/>
  <c r="BE170"/>
  <c r="T170"/>
  <c r="R170"/>
  <c r="P170"/>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1"/>
  <c r="BH151"/>
  <c r="BG151"/>
  <c r="BE151"/>
  <c r="T151"/>
  <c r="R151"/>
  <c r="P151"/>
  <c r="BI150"/>
  <c r="BH150"/>
  <c r="BG150"/>
  <c r="BE150"/>
  <c r="T150"/>
  <c r="R150"/>
  <c r="P150"/>
  <c r="BI149"/>
  <c r="BH149"/>
  <c r="BG149"/>
  <c r="BE149"/>
  <c r="T149"/>
  <c r="R149"/>
  <c r="P149"/>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7"/>
  <c r="BH137"/>
  <c r="BG137"/>
  <c r="BE137"/>
  <c r="T137"/>
  <c r="R137"/>
  <c r="P137"/>
  <c r="BI136"/>
  <c r="BH136"/>
  <c r="BG136"/>
  <c r="BE136"/>
  <c r="T136"/>
  <c r="R136"/>
  <c r="P136"/>
  <c r="BI135"/>
  <c r="BH135"/>
  <c r="BG135"/>
  <c r="BE135"/>
  <c r="T135"/>
  <c r="R135"/>
  <c r="P135"/>
  <c r="BI134"/>
  <c r="BH134"/>
  <c r="BG134"/>
  <c r="BE134"/>
  <c r="T134"/>
  <c r="R134"/>
  <c r="P134"/>
  <c r="BI133"/>
  <c r="BH133"/>
  <c r="BG133"/>
  <c r="BE133"/>
  <c r="T133"/>
  <c r="R133"/>
  <c r="P133"/>
  <c r="J127"/>
  <c r="J126"/>
  <c r="F126"/>
  <c r="F124"/>
  <c r="E122"/>
  <c r="J94"/>
  <c r="J93"/>
  <c r="F93"/>
  <c r="F91"/>
  <c r="E89"/>
  <c r="J20"/>
  <c r="E20"/>
  <c r="F127"/>
  <c r="J19"/>
  <c r="J14"/>
  <c r="J124"/>
  <c r="E7"/>
  <c r="E118"/>
  <c i="3" r="J39"/>
  <c r="J38"/>
  <c i="1" r="AY97"/>
  <c i="3" r="J37"/>
  <c i="1" r="AX97"/>
  <c i="3" r="BI152"/>
  <c r="BH152"/>
  <c r="BG152"/>
  <c r="BE152"/>
  <c r="T152"/>
  <c r="T151"/>
  <c r="R152"/>
  <c r="R151"/>
  <c r="P152"/>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3"/>
  <c r="BH143"/>
  <c r="BG143"/>
  <c r="BE143"/>
  <c r="T143"/>
  <c r="R143"/>
  <c r="P143"/>
  <c r="BI142"/>
  <c r="BH142"/>
  <c r="BG142"/>
  <c r="BE142"/>
  <c r="T142"/>
  <c r="R142"/>
  <c r="P142"/>
  <c r="BI141"/>
  <c r="BH141"/>
  <c r="BG141"/>
  <c r="BE141"/>
  <c r="T141"/>
  <c r="R141"/>
  <c r="P141"/>
  <c r="BI140"/>
  <c r="BH140"/>
  <c r="BG140"/>
  <c r="BE140"/>
  <c r="T140"/>
  <c r="R140"/>
  <c r="P140"/>
  <c r="BI138"/>
  <c r="BH138"/>
  <c r="BG138"/>
  <c r="BE138"/>
  <c r="T138"/>
  <c r="R138"/>
  <c r="P138"/>
  <c r="BI137"/>
  <c r="BH137"/>
  <c r="BG137"/>
  <c r="BE137"/>
  <c r="T137"/>
  <c r="R137"/>
  <c r="P137"/>
  <c r="BI136"/>
  <c r="BH136"/>
  <c r="BG136"/>
  <c r="BE136"/>
  <c r="T136"/>
  <c r="R136"/>
  <c r="P136"/>
  <c r="BI135"/>
  <c r="BH135"/>
  <c r="BG135"/>
  <c r="BE135"/>
  <c r="T135"/>
  <c r="R135"/>
  <c r="P135"/>
  <c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BI128"/>
  <c r="BH128"/>
  <c r="BG128"/>
  <c r="BE128"/>
  <c r="T128"/>
  <c r="R128"/>
  <c r="P128"/>
  <c r="J122"/>
  <c r="J121"/>
  <c r="F121"/>
  <c r="F119"/>
  <c r="E117"/>
  <c r="J94"/>
  <c r="J93"/>
  <c r="F93"/>
  <c r="F91"/>
  <c r="E89"/>
  <c r="J20"/>
  <c r="E20"/>
  <c r="F94"/>
  <c r="J19"/>
  <c r="J14"/>
  <c r="J91"/>
  <c r="E7"/>
  <c r="E85"/>
  <c i="2" r="J39"/>
  <c r="J38"/>
  <c i="1" r="AY96"/>
  <c i="2" r="J37"/>
  <c i="1" r="AX96"/>
  <c i="2" r="BI509"/>
  <c r="BH509"/>
  <c r="BG509"/>
  <c r="BE509"/>
  <c r="T509"/>
  <c r="R509"/>
  <c r="P509"/>
  <c r="BI508"/>
  <c r="BH508"/>
  <c r="BG508"/>
  <c r="BE508"/>
  <c r="T508"/>
  <c r="R508"/>
  <c r="P508"/>
  <c r="BI507"/>
  <c r="BH507"/>
  <c r="BG507"/>
  <c r="BE507"/>
  <c r="T507"/>
  <c r="R507"/>
  <c r="P507"/>
  <c r="BI506"/>
  <c r="BH506"/>
  <c r="BG506"/>
  <c r="BE506"/>
  <c r="T506"/>
  <c r="R506"/>
  <c r="P506"/>
  <c r="BI505"/>
  <c r="BH505"/>
  <c r="BG505"/>
  <c r="BE505"/>
  <c r="T505"/>
  <c r="R505"/>
  <c r="P505"/>
  <c r="BI503"/>
  <c r="BH503"/>
  <c r="BG503"/>
  <c r="BE503"/>
  <c r="T503"/>
  <c r="R503"/>
  <c r="P503"/>
  <c r="BI502"/>
  <c r="BH502"/>
  <c r="BG502"/>
  <c r="BE502"/>
  <c r="T502"/>
  <c r="R502"/>
  <c r="P502"/>
  <c r="BI501"/>
  <c r="BH501"/>
  <c r="BG501"/>
  <c r="BE501"/>
  <c r="T501"/>
  <c r="R501"/>
  <c r="P501"/>
  <c r="BI500"/>
  <c r="BH500"/>
  <c r="BG500"/>
  <c r="BE500"/>
  <c r="T500"/>
  <c r="R500"/>
  <c r="P500"/>
  <c r="BI499"/>
  <c r="BH499"/>
  <c r="BG499"/>
  <c r="BE499"/>
  <c r="T499"/>
  <c r="R499"/>
  <c r="P499"/>
  <c r="BI496"/>
  <c r="BH496"/>
  <c r="BG496"/>
  <c r="BE496"/>
  <c r="T496"/>
  <c r="R496"/>
  <c r="P496"/>
  <c r="BI495"/>
  <c r="BH495"/>
  <c r="BG495"/>
  <c r="BE495"/>
  <c r="T495"/>
  <c r="R495"/>
  <c r="P495"/>
  <c r="BI494"/>
  <c r="BH494"/>
  <c r="BG494"/>
  <c r="BE494"/>
  <c r="T494"/>
  <c r="R494"/>
  <c r="P494"/>
  <c r="BI491"/>
  <c r="BH491"/>
  <c r="BG491"/>
  <c r="BE491"/>
  <c r="T491"/>
  <c r="R491"/>
  <c r="P491"/>
  <c r="BI490"/>
  <c r="BH490"/>
  <c r="BG490"/>
  <c r="BE490"/>
  <c r="T490"/>
  <c r="R490"/>
  <c r="P490"/>
  <c r="BI489"/>
  <c r="BH489"/>
  <c r="BG489"/>
  <c r="BE489"/>
  <c r="T489"/>
  <c r="R489"/>
  <c r="P489"/>
  <c r="BI487"/>
  <c r="BH487"/>
  <c r="BG487"/>
  <c r="BE487"/>
  <c r="T487"/>
  <c r="R487"/>
  <c r="P487"/>
  <c r="BI486"/>
  <c r="BH486"/>
  <c r="BG486"/>
  <c r="BE486"/>
  <c r="T486"/>
  <c r="R486"/>
  <c r="P486"/>
  <c r="BI484"/>
  <c r="BH484"/>
  <c r="BG484"/>
  <c r="BE484"/>
  <c r="T484"/>
  <c r="R484"/>
  <c r="P484"/>
  <c r="BI483"/>
  <c r="BH483"/>
  <c r="BG483"/>
  <c r="BE483"/>
  <c r="T483"/>
  <c r="R483"/>
  <c r="P483"/>
  <c r="BI482"/>
  <c r="BH482"/>
  <c r="BG482"/>
  <c r="BE482"/>
  <c r="T482"/>
  <c r="R482"/>
  <c r="P482"/>
  <c r="BI480"/>
  <c r="BH480"/>
  <c r="BG480"/>
  <c r="BE480"/>
  <c r="T480"/>
  <c r="R480"/>
  <c r="P480"/>
  <c r="BI479"/>
  <c r="BH479"/>
  <c r="BG479"/>
  <c r="BE479"/>
  <c r="T479"/>
  <c r="R479"/>
  <c r="P479"/>
  <c r="BI478"/>
  <c r="BH478"/>
  <c r="BG478"/>
  <c r="BE478"/>
  <c r="T478"/>
  <c r="R478"/>
  <c r="P478"/>
  <c r="BI477"/>
  <c r="BH477"/>
  <c r="BG477"/>
  <c r="BE477"/>
  <c r="T477"/>
  <c r="R477"/>
  <c r="P477"/>
  <c r="BI475"/>
  <c r="BH475"/>
  <c r="BG475"/>
  <c r="BE475"/>
  <c r="T475"/>
  <c r="R475"/>
  <c r="P475"/>
  <c r="BI474"/>
  <c r="BH474"/>
  <c r="BG474"/>
  <c r="BE474"/>
  <c r="T474"/>
  <c r="R474"/>
  <c r="P474"/>
  <c r="BI472"/>
  <c r="BH472"/>
  <c r="BG472"/>
  <c r="BE472"/>
  <c r="T472"/>
  <c r="R472"/>
  <c r="P472"/>
  <c r="BI471"/>
  <c r="BH471"/>
  <c r="BG471"/>
  <c r="BE471"/>
  <c r="T471"/>
  <c r="R471"/>
  <c r="P471"/>
  <c r="BI470"/>
  <c r="BH470"/>
  <c r="BG470"/>
  <c r="BE470"/>
  <c r="T470"/>
  <c r="R470"/>
  <c r="P470"/>
  <c r="BI469"/>
  <c r="BH469"/>
  <c r="BG469"/>
  <c r="BE469"/>
  <c r="T469"/>
  <c r="R469"/>
  <c r="P469"/>
  <c r="BI468"/>
  <c r="BH468"/>
  <c r="BG468"/>
  <c r="BE468"/>
  <c r="T468"/>
  <c r="R468"/>
  <c r="P468"/>
  <c r="BI467"/>
  <c r="BH467"/>
  <c r="BG467"/>
  <c r="BE467"/>
  <c r="T467"/>
  <c r="R467"/>
  <c r="P467"/>
  <c r="BI465"/>
  <c r="BH465"/>
  <c r="BG465"/>
  <c r="BE465"/>
  <c r="T465"/>
  <c r="R465"/>
  <c r="P465"/>
  <c r="BI464"/>
  <c r="BH464"/>
  <c r="BG464"/>
  <c r="BE464"/>
  <c r="T464"/>
  <c r="R464"/>
  <c r="P464"/>
  <c r="BI463"/>
  <c r="BH463"/>
  <c r="BG463"/>
  <c r="BE463"/>
  <c r="T463"/>
  <c r="R463"/>
  <c r="P463"/>
  <c r="BI462"/>
  <c r="BH462"/>
  <c r="BG462"/>
  <c r="BE462"/>
  <c r="T462"/>
  <c r="R462"/>
  <c r="P462"/>
  <c r="BI461"/>
  <c r="BH461"/>
  <c r="BG461"/>
  <c r="BE461"/>
  <c r="T461"/>
  <c r="R461"/>
  <c r="P461"/>
  <c r="BI460"/>
  <c r="BH460"/>
  <c r="BG460"/>
  <c r="BE460"/>
  <c r="T460"/>
  <c r="R460"/>
  <c r="P460"/>
  <c r="BI459"/>
  <c r="BH459"/>
  <c r="BG459"/>
  <c r="BE459"/>
  <c r="T459"/>
  <c r="R459"/>
  <c r="P459"/>
  <c r="BI457"/>
  <c r="BH457"/>
  <c r="BG457"/>
  <c r="BE457"/>
  <c r="T457"/>
  <c r="R457"/>
  <c r="P457"/>
  <c r="BI456"/>
  <c r="BH456"/>
  <c r="BG456"/>
  <c r="BE456"/>
  <c r="T456"/>
  <c r="R456"/>
  <c r="P456"/>
  <c r="BI455"/>
  <c r="BH455"/>
  <c r="BG455"/>
  <c r="BE455"/>
  <c r="T455"/>
  <c r="R455"/>
  <c r="P455"/>
  <c r="BI454"/>
  <c r="BH454"/>
  <c r="BG454"/>
  <c r="BE454"/>
  <c r="T454"/>
  <c r="R454"/>
  <c r="P454"/>
  <c r="BI453"/>
  <c r="BH453"/>
  <c r="BG453"/>
  <c r="BE453"/>
  <c r="T453"/>
  <c r="R453"/>
  <c r="P453"/>
  <c r="BI452"/>
  <c r="BH452"/>
  <c r="BG452"/>
  <c r="BE452"/>
  <c r="T452"/>
  <c r="R452"/>
  <c r="P452"/>
  <c r="BI451"/>
  <c r="BH451"/>
  <c r="BG451"/>
  <c r="BE451"/>
  <c r="T451"/>
  <c r="R451"/>
  <c r="P451"/>
  <c r="BI450"/>
  <c r="BH450"/>
  <c r="BG450"/>
  <c r="BE450"/>
  <c r="T450"/>
  <c r="R450"/>
  <c r="P450"/>
  <c r="BI449"/>
  <c r="BH449"/>
  <c r="BG449"/>
  <c r="BE449"/>
  <c r="T449"/>
  <c r="R449"/>
  <c r="P449"/>
  <c r="BI448"/>
  <c r="BH448"/>
  <c r="BG448"/>
  <c r="BE448"/>
  <c r="T448"/>
  <c r="R448"/>
  <c r="P448"/>
  <c r="BI447"/>
  <c r="BH447"/>
  <c r="BG447"/>
  <c r="BE447"/>
  <c r="T447"/>
  <c r="R447"/>
  <c r="P447"/>
  <c r="BI445"/>
  <c r="BH445"/>
  <c r="BG445"/>
  <c r="BE445"/>
  <c r="T445"/>
  <c r="R445"/>
  <c r="P445"/>
  <c r="BI444"/>
  <c r="BH444"/>
  <c r="BG444"/>
  <c r="BE444"/>
  <c r="T444"/>
  <c r="R444"/>
  <c r="P444"/>
  <c r="BI443"/>
  <c r="BH443"/>
  <c r="BG443"/>
  <c r="BE443"/>
  <c r="T443"/>
  <c r="R443"/>
  <c r="P443"/>
  <c r="BI442"/>
  <c r="BH442"/>
  <c r="BG442"/>
  <c r="BE442"/>
  <c r="T442"/>
  <c r="R442"/>
  <c r="P442"/>
  <c r="BI441"/>
  <c r="BH441"/>
  <c r="BG441"/>
  <c r="BE441"/>
  <c r="T441"/>
  <c r="R441"/>
  <c r="P441"/>
  <c r="BI440"/>
  <c r="BH440"/>
  <c r="BG440"/>
  <c r="BE440"/>
  <c r="T440"/>
  <c r="R440"/>
  <c r="P440"/>
  <c r="BI439"/>
  <c r="BH439"/>
  <c r="BG439"/>
  <c r="BE439"/>
  <c r="T439"/>
  <c r="R439"/>
  <c r="P439"/>
  <c r="BI438"/>
  <c r="BH438"/>
  <c r="BG438"/>
  <c r="BE438"/>
  <c r="T438"/>
  <c r="R438"/>
  <c r="P438"/>
  <c r="BI437"/>
  <c r="BH437"/>
  <c r="BG437"/>
  <c r="BE437"/>
  <c r="T437"/>
  <c r="R437"/>
  <c r="P437"/>
  <c r="BI436"/>
  <c r="BH436"/>
  <c r="BG436"/>
  <c r="BE436"/>
  <c r="T436"/>
  <c r="R436"/>
  <c r="P436"/>
  <c r="BI435"/>
  <c r="BH435"/>
  <c r="BG435"/>
  <c r="BE435"/>
  <c r="T435"/>
  <c r="R435"/>
  <c r="P435"/>
  <c r="BI434"/>
  <c r="BH434"/>
  <c r="BG434"/>
  <c r="BE434"/>
  <c r="T434"/>
  <c r="R434"/>
  <c r="P434"/>
  <c r="BI433"/>
  <c r="BH433"/>
  <c r="BG433"/>
  <c r="BE433"/>
  <c r="T433"/>
  <c r="R433"/>
  <c r="P433"/>
  <c r="BI432"/>
  <c r="BH432"/>
  <c r="BG432"/>
  <c r="BE432"/>
  <c r="T432"/>
  <c r="R432"/>
  <c r="P432"/>
  <c r="BI431"/>
  <c r="BH431"/>
  <c r="BG431"/>
  <c r="BE431"/>
  <c r="T431"/>
  <c r="R431"/>
  <c r="P431"/>
  <c r="BI430"/>
  <c r="BH430"/>
  <c r="BG430"/>
  <c r="BE430"/>
  <c r="T430"/>
  <c r="R430"/>
  <c r="P430"/>
  <c r="BI429"/>
  <c r="BH429"/>
  <c r="BG429"/>
  <c r="BE429"/>
  <c r="T429"/>
  <c r="R429"/>
  <c r="P429"/>
  <c r="BI428"/>
  <c r="BH428"/>
  <c r="BG428"/>
  <c r="BE428"/>
  <c r="T428"/>
  <c r="R428"/>
  <c r="P428"/>
  <c r="BI426"/>
  <c r="BH426"/>
  <c r="BG426"/>
  <c r="BE426"/>
  <c r="T426"/>
  <c r="R426"/>
  <c r="P426"/>
  <c r="BI425"/>
  <c r="BH425"/>
  <c r="BG425"/>
  <c r="BE425"/>
  <c r="T425"/>
  <c r="R425"/>
  <c r="P425"/>
  <c r="BI424"/>
  <c r="BH424"/>
  <c r="BG424"/>
  <c r="BE424"/>
  <c r="T424"/>
  <c r="R424"/>
  <c r="P424"/>
  <c r="BI423"/>
  <c r="BH423"/>
  <c r="BG423"/>
  <c r="BE423"/>
  <c r="T423"/>
  <c r="R423"/>
  <c r="P423"/>
  <c r="BI422"/>
  <c r="BH422"/>
  <c r="BG422"/>
  <c r="BE422"/>
  <c r="T422"/>
  <c r="R422"/>
  <c r="P422"/>
  <c r="BI421"/>
  <c r="BH421"/>
  <c r="BG421"/>
  <c r="BE421"/>
  <c r="T421"/>
  <c r="R421"/>
  <c r="P421"/>
  <c r="BI420"/>
  <c r="BH420"/>
  <c r="BG420"/>
  <c r="BE420"/>
  <c r="T420"/>
  <c r="R420"/>
  <c r="P420"/>
  <c r="BI419"/>
  <c r="BH419"/>
  <c r="BG419"/>
  <c r="BE419"/>
  <c r="T419"/>
  <c r="R419"/>
  <c r="P419"/>
  <c r="BI418"/>
  <c r="BH418"/>
  <c r="BG418"/>
  <c r="BE418"/>
  <c r="T418"/>
  <c r="R418"/>
  <c r="P418"/>
  <c r="BI417"/>
  <c r="BH417"/>
  <c r="BG417"/>
  <c r="BE417"/>
  <c r="T417"/>
  <c r="R417"/>
  <c r="P417"/>
  <c r="BI416"/>
  <c r="BH416"/>
  <c r="BG416"/>
  <c r="BE416"/>
  <c r="T416"/>
  <c r="R416"/>
  <c r="P416"/>
  <c r="BI415"/>
  <c r="BH415"/>
  <c r="BG415"/>
  <c r="BE415"/>
  <c r="T415"/>
  <c r="R415"/>
  <c r="P415"/>
  <c r="BI414"/>
  <c r="BH414"/>
  <c r="BG414"/>
  <c r="BE414"/>
  <c r="T414"/>
  <c r="R414"/>
  <c r="P414"/>
  <c r="BI413"/>
  <c r="BH413"/>
  <c r="BG413"/>
  <c r="BE413"/>
  <c r="T413"/>
  <c r="R413"/>
  <c r="P413"/>
  <c r="BI412"/>
  <c r="BH412"/>
  <c r="BG412"/>
  <c r="BE412"/>
  <c r="T412"/>
  <c r="R412"/>
  <c r="P412"/>
  <c r="BI411"/>
  <c r="BH411"/>
  <c r="BG411"/>
  <c r="BE411"/>
  <c r="T411"/>
  <c r="R411"/>
  <c r="P411"/>
  <c r="BI410"/>
  <c r="BH410"/>
  <c r="BG410"/>
  <c r="BE410"/>
  <c r="T410"/>
  <c r="R410"/>
  <c r="P410"/>
  <c r="BI409"/>
  <c r="BH409"/>
  <c r="BG409"/>
  <c r="BE409"/>
  <c r="T409"/>
  <c r="R409"/>
  <c r="P409"/>
  <c r="BI408"/>
  <c r="BH408"/>
  <c r="BG408"/>
  <c r="BE408"/>
  <c r="T408"/>
  <c r="R408"/>
  <c r="P408"/>
  <c r="BI407"/>
  <c r="BH407"/>
  <c r="BG407"/>
  <c r="BE407"/>
  <c r="T407"/>
  <c r="R407"/>
  <c r="P407"/>
  <c r="BI406"/>
  <c r="BH406"/>
  <c r="BG406"/>
  <c r="BE406"/>
  <c r="T406"/>
  <c r="R406"/>
  <c r="P406"/>
  <c r="BI405"/>
  <c r="BH405"/>
  <c r="BG405"/>
  <c r="BE405"/>
  <c r="T405"/>
  <c r="R405"/>
  <c r="P405"/>
  <c r="BI404"/>
  <c r="BH404"/>
  <c r="BG404"/>
  <c r="BE404"/>
  <c r="T404"/>
  <c r="R404"/>
  <c r="P404"/>
  <c r="BI403"/>
  <c r="BH403"/>
  <c r="BG403"/>
  <c r="BE403"/>
  <c r="T403"/>
  <c r="R403"/>
  <c r="P403"/>
  <c r="BI402"/>
  <c r="BH402"/>
  <c r="BG402"/>
  <c r="BE402"/>
  <c r="T402"/>
  <c r="R402"/>
  <c r="P402"/>
  <c r="BI401"/>
  <c r="BH401"/>
  <c r="BG401"/>
  <c r="BE401"/>
  <c r="T401"/>
  <c r="R401"/>
  <c r="P401"/>
  <c r="BI400"/>
  <c r="BH400"/>
  <c r="BG400"/>
  <c r="BE400"/>
  <c r="T400"/>
  <c r="R400"/>
  <c r="P400"/>
  <c r="BI399"/>
  <c r="BH399"/>
  <c r="BG399"/>
  <c r="BE399"/>
  <c r="T399"/>
  <c r="R399"/>
  <c r="P399"/>
  <c r="BI398"/>
  <c r="BH398"/>
  <c r="BG398"/>
  <c r="BE398"/>
  <c r="T398"/>
  <c r="R398"/>
  <c r="P398"/>
  <c r="BI397"/>
  <c r="BH397"/>
  <c r="BG397"/>
  <c r="BE397"/>
  <c r="T397"/>
  <c r="R397"/>
  <c r="P397"/>
  <c r="BI396"/>
  <c r="BH396"/>
  <c r="BG396"/>
  <c r="BE396"/>
  <c r="T396"/>
  <c r="R396"/>
  <c r="P396"/>
  <c r="BI395"/>
  <c r="BH395"/>
  <c r="BG395"/>
  <c r="BE395"/>
  <c r="T395"/>
  <c r="R395"/>
  <c r="P395"/>
  <c r="BI394"/>
  <c r="BH394"/>
  <c r="BG394"/>
  <c r="BE394"/>
  <c r="T394"/>
  <c r="R394"/>
  <c r="P394"/>
  <c r="BI393"/>
  <c r="BH393"/>
  <c r="BG393"/>
  <c r="BE393"/>
  <c r="T393"/>
  <c r="R393"/>
  <c r="P393"/>
  <c r="BI392"/>
  <c r="BH392"/>
  <c r="BG392"/>
  <c r="BE392"/>
  <c r="T392"/>
  <c r="R392"/>
  <c r="P392"/>
  <c r="BI391"/>
  <c r="BH391"/>
  <c r="BG391"/>
  <c r="BE391"/>
  <c r="T391"/>
  <c r="R391"/>
  <c r="P391"/>
  <c r="BI390"/>
  <c r="BH390"/>
  <c r="BG390"/>
  <c r="BE390"/>
  <c r="T390"/>
  <c r="R390"/>
  <c r="P390"/>
  <c r="BI389"/>
  <c r="BH389"/>
  <c r="BG389"/>
  <c r="BE389"/>
  <c r="T389"/>
  <c r="R389"/>
  <c r="P389"/>
  <c r="BI388"/>
  <c r="BH388"/>
  <c r="BG388"/>
  <c r="BE388"/>
  <c r="T388"/>
  <c r="R388"/>
  <c r="P388"/>
  <c r="BI387"/>
  <c r="BH387"/>
  <c r="BG387"/>
  <c r="BE387"/>
  <c r="T387"/>
  <c r="R387"/>
  <c r="P387"/>
  <c r="BI386"/>
  <c r="BH386"/>
  <c r="BG386"/>
  <c r="BE386"/>
  <c r="T386"/>
  <c r="R386"/>
  <c r="P386"/>
  <c r="BI385"/>
  <c r="BH385"/>
  <c r="BG385"/>
  <c r="BE385"/>
  <c r="T385"/>
  <c r="R385"/>
  <c r="P385"/>
  <c r="BI384"/>
  <c r="BH384"/>
  <c r="BG384"/>
  <c r="BE384"/>
  <c r="T384"/>
  <c r="R384"/>
  <c r="P384"/>
  <c r="BI383"/>
  <c r="BH383"/>
  <c r="BG383"/>
  <c r="BE383"/>
  <c r="T383"/>
  <c r="R383"/>
  <c r="P383"/>
  <c r="BI382"/>
  <c r="BH382"/>
  <c r="BG382"/>
  <c r="BE382"/>
  <c r="T382"/>
  <c r="R382"/>
  <c r="P382"/>
  <c r="BI381"/>
  <c r="BH381"/>
  <c r="BG381"/>
  <c r="BE381"/>
  <c r="T381"/>
  <c r="R381"/>
  <c r="P381"/>
  <c r="BI380"/>
  <c r="BH380"/>
  <c r="BG380"/>
  <c r="BE380"/>
  <c r="T380"/>
  <c r="R380"/>
  <c r="P380"/>
  <c r="BI379"/>
  <c r="BH379"/>
  <c r="BG379"/>
  <c r="BE379"/>
  <c r="T379"/>
  <c r="R379"/>
  <c r="P379"/>
  <c r="BI378"/>
  <c r="BH378"/>
  <c r="BG378"/>
  <c r="BE378"/>
  <c r="T378"/>
  <c r="R378"/>
  <c r="P378"/>
  <c r="BI377"/>
  <c r="BH377"/>
  <c r="BG377"/>
  <c r="BE377"/>
  <c r="T377"/>
  <c r="R377"/>
  <c r="P377"/>
  <c r="BI376"/>
  <c r="BH376"/>
  <c r="BG376"/>
  <c r="BE376"/>
  <c r="T376"/>
  <c r="R376"/>
  <c r="P376"/>
  <c r="BI375"/>
  <c r="BH375"/>
  <c r="BG375"/>
  <c r="BE375"/>
  <c r="T375"/>
  <c r="R375"/>
  <c r="P375"/>
  <c r="BI374"/>
  <c r="BH374"/>
  <c r="BG374"/>
  <c r="BE374"/>
  <c r="T374"/>
  <c r="R374"/>
  <c r="P374"/>
  <c r="BI373"/>
  <c r="BH373"/>
  <c r="BG373"/>
  <c r="BE373"/>
  <c r="T373"/>
  <c r="R373"/>
  <c r="P373"/>
  <c r="BI371"/>
  <c r="BH371"/>
  <c r="BG371"/>
  <c r="BE371"/>
  <c r="T371"/>
  <c r="R371"/>
  <c r="P371"/>
  <c r="BI370"/>
  <c r="BH370"/>
  <c r="BG370"/>
  <c r="BE370"/>
  <c r="T370"/>
  <c r="R370"/>
  <c r="P370"/>
  <c r="BI369"/>
  <c r="BH369"/>
  <c r="BG369"/>
  <c r="BE369"/>
  <c r="T369"/>
  <c r="R369"/>
  <c r="P369"/>
  <c r="BI368"/>
  <c r="BH368"/>
  <c r="BG368"/>
  <c r="BE368"/>
  <c r="T368"/>
  <c r="R368"/>
  <c r="P368"/>
  <c r="BI366"/>
  <c r="BH366"/>
  <c r="BG366"/>
  <c r="BE366"/>
  <c r="T366"/>
  <c r="R366"/>
  <c r="P366"/>
  <c r="BI365"/>
  <c r="BH365"/>
  <c r="BG365"/>
  <c r="BE365"/>
  <c r="T365"/>
  <c r="R365"/>
  <c r="P365"/>
  <c r="BI364"/>
  <c r="BH364"/>
  <c r="BG364"/>
  <c r="BE364"/>
  <c r="T364"/>
  <c r="R364"/>
  <c r="P364"/>
  <c r="BI363"/>
  <c r="BH363"/>
  <c r="BG363"/>
  <c r="BE363"/>
  <c r="T363"/>
  <c r="R363"/>
  <c r="P363"/>
  <c r="BI362"/>
  <c r="BH362"/>
  <c r="BG362"/>
  <c r="BE362"/>
  <c r="T362"/>
  <c r="R362"/>
  <c r="P362"/>
  <c r="BI361"/>
  <c r="BH361"/>
  <c r="BG361"/>
  <c r="BE361"/>
  <c r="T361"/>
  <c r="R361"/>
  <c r="P361"/>
  <c r="BI360"/>
  <c r="BH360"/>
  <c r="BG360"/>
  <c r="BE360"/>
  <c r="T360"/>
  <c r="R360"/>
  <c r="P360"/>
  <c r="BI359"/>
  <c r="BH359"/>
  <c r="BG359"/>
  <c r="BE359"/>
  <c r="T359"/>
  <c r="R359"/>
  <c r="P359"/>
  <c r="BI358"/>
  <c r="BH358"/>
  <c r="BG358"/>
  <c r="BE358"/>
  <c r="T358"/>
  <c r="R358"/>
  <c r="P358"/>
  <c r="BI357"/>
  <c r="BH357"/>
  <c r="BG357"/>
  <c r="BE357"/>
  <c r="T357"/>
  <c r="R357"/>
  <c r="P357"/>
  <c r="BI356"/>
  <c r="BH356"/>
  <c r="BG356"/>
  <c r="BE356"/>
  <c r="T356"/>
  <c r="R356"/>
  <c r="P356"/>
  <c r="BI355"/>
  <c r="BH355"/>
  <c r="BG355"/>
  <c r="BE355"/>
  <c r="T355"/>
  <c r="R355"/>
  <c r="P355"/>
  <c r="BI354"/>
  <c r="BH354"/>
  <c r="BG354"/>
  <c r="BE354"/>
  <c r="T354"/>
  <c r="R354"/>
  <c r="P354"/>
  <c r="BI353"/>
  <c r="BH353"/>
  <c r="BG353"/>
  <c r="BE353"/>
  <c r="T353"/>
  <c r="R353"/>
  <c r="P353"/>
  <c r="BI351"/>
  <c r="BH351"/>
  <c r="BG351"/>
  <c r="BE351"/>
  <c r="T351"/>
  <c r="R351"/>
  <c r="P351"/>
  <c r="BI350"/>
  <c r="BH350"/>
  <c r="BG350"/>
  <c r="BE350"/>
  <c r="T350"/>
  <c r="R350"/>
  <c r="P350"/>
  <c r="BI349"/>
  <c r="BH349"/>
  <c r="BG349"/>
  <c r="BE349"/>
  <c r="T349"/>
  <c r="R349"/>
  <c r="P349"/>
  <c r="BI347"/>
  <c r="BH347"/>
  <c r="BG347"/>
  <c r="BE347"/>
  <c r="T347"/>
  <c r="R347"/>
  <c r="P347"/>
  <c r="BI346"/>
  <c r="BH346"/>
  <c r="BG346"/>
  <c r="BE346"/>
  <c r="T346"/>
  <c r="R346"/>
  <c r="P346"/>
  <c r="BI345"/>
  <c r="BH345"/>
  <c r="BG345"/>
  <c r="BE345"/>
  <c r="T345"/>
  <c r="R345"/>
  <c r="P345"/>
  <c r="BI344"/>
  <c r="BH344"/>
  <c r="BG344"/>
  <c r="BE344"/>
  <c r="T344"/>
  <c r="R344"/>
  <c r="P344"/>
  <c r="BI343"/>
  <c r="BH343"/>
  <c r="BG343"/>
  <c r="BE343"/>
  <c r="T343"/>
  <c r="R343"/>
  <c r="P343"/>
  <c r="BI342"/>
  <c r="BH342"/>
  <c r="BG342"/>
  <c r="BE342"/>
  <c r="T342"/>
  <c r="R342"/>
  <c r="P342"/>
  <c r="BI341"/>
  <c r="BH341"/>
  <c r="BG341"/>
  <c r="BE341"/>
  <c r="T341"/>
  <c r="R341"/>
  <c r="P341"/>
  <c r="BI340"/>
  <c r="BH340"/>
  <c r="BG340"/>
  <c r="BE340"/>
  <c r="T340"/>
  <c r="R340"/>
  <c r="P340"/>
  <c r="BI339"/>
  <c r="BH339"/>
  <c r="BG339"/>
  <c r="BE339"/>
  <c r="T339"/>
  <c r="R339"/>
  <c r="P339"/>
  <c r="BI338"/>
  <c r="BH338"/>
  <c r="BG338"/>
  <c r="BE338"/>
  <c r="T338"/>
  <c r="R338"/>
  <c r="P338"/>
  <c r="BI337"/>
  <c r="BH337"/>
  <c r="BG337"/>
  <c r="BE337"/>
  <c r="T337"/>
  <c r="R337"/>
  <c r="P337"/>
  <c r="BI336"/>
  <c r="BH336"/>
  <c r="BG336"/>
  <c r="BE336"/>
  <c r="T336"/>
  <c r="R336"/>
  <c r="P336"/>
  <c r="BI335"/>
  <c r="BH335"/>
  <c r="BG335"/>
  <c r="BE335"/>
  <c r="T335"/>
  <c r="R335"/>
  <c r="P335"/>
  <c r="BI334"/>
  <c r="BH334"/>
  <c r="BG334"/>
  <c r="BE334"/>
  <c r="T334"/>
  <c r="R334"/>
  <c r="P334"/>
  <c r="BI333"/>
  <c r="BH333"/>
  <c r="BG333"/>
  <c r="BE333"/>
  <c r="T333"/>
  <c r="R333"/>
  <c r="P333"/>
  <c r="BI331"/>
  <c r="BH331"/>
  <c r="BG331"/>
  <c r="BE331"/>
  <c r="T331"/>
  <c r="R331"/>
  <c r="P331"/>
  <c r="BI330"/>
  <c r="BH330"/>
  <c r="BG330"/>
  <c r="BE330"/>
  <c r="T330"/>
  <c r="R330"/>
  <c r="P330"/>
  <c r="BI329"/>
  <c r="BH329"/>
  <c r="BG329"/>
  <c r="BE329"/>
  <c r="T329"/>
  <c r="R329"/>
  <c r="P329"/>
  <c r="BI328"/>
  <c r="BH328"/>
  <c r="BG328"/>
  <c r="BE328"/>
  <c r="T328"/>
  <c r="R328"/>
  <c r="P328"/>
  <c r="BI327"/>
  <c r="BH327"/>
  <c r="BG327"/>
  <c r="BE327"/>
  <c r="T327"/>
  <c r="R327"/>
  <c r="P327"/>
  <c r="BI326"/>
  <c r="BH326"/>
  <c r="BG326"/>
  <c r="BE326"/>
  <c r="T326"/>
  <c r="R326"/>
  <c r="P326"/>
  <c r="BI325"/>
  <c r="BH325"/>
  <c r="BG325"/>
  <c r="BE325"/>
  <c r="T325"/>
  <c r="R325"/>
  <c r="P325"/>
  <c r="BI324"/>
  <c r="BH324"/>
  <c r="BG324"/>
  <c r="BE324"/>
  <c r="T324"/>
  <c r="R324"/>
  <c r="P324"/>
  <c r="BI323"/>
  <c r="BH323"/>
  <c r="BG323"/>
  <c r="BE323"/>
  <c r="T323"/>
  <c r="R323"/>
  <c r="P323"/>
  <c r="BI322"/>
  <c r="BH322"/>
  <c r="BG322"/>
  <c r="BE322"/>
  <c r="T322"/>
  <c r="R322"/>
  <c r="P322"/>
  <c r="BI321"/>
  <c r="BH321"/>
  <c r="BG321"/>
  <c r="BE321"/>
  <c r="T321"/>
  <c r="R321"/>
  <c r="P321"/>
  <c r="BI320"/>
  <c r="BH320"/>
  <c r="BG320"/>
  <c r="BE320"/>
  <c r="T320"/>
  <c r="R320"/>
  <c r="P320"/>
  <c r="BI319"/>
  <c r="BH319"/>
  <c r="BG319"/>
  <c r="BE319"/>
  <c r="T319"/>
  <c r="R319"/>
  <c r="P319"/>
  <c r="BI318"/>
  <c r="BH318"/>
  <c r="BG318"/>
  <c r="BE318"/>
  <c r="T318"/>
  <c r="R318"/>
  <c r="P318"/>
  <c r="BI317"/>
  <c r="BH317"/>
  <c r="BG317"/>
  <c r="BE317"/>
  <c r="T317"/>
  <c r="R317"/>
  <c r="P317"/>
  <c r="BI316"/>
  <c r="BH316"/>
  <c r="BG316"/>
  <c r="BE316"/>
  <c r="T316"/>
  <c r="R316"/>
  <c r="P316"/>
  <c r="BI314"/>
  <c r="BH314"/>
  <c r="BG314"/>
  <c r="BE314"/>
  <c r="T314"/>
  <c r="R314"/>
  <c r="P314"/>
  <c r="BI313"/>
  <c r="BH313"/>
  <c r="BG313"/>
  <c r="BE313"/>
  <c r="T313"/>
  <c r="R313"/>
  <c r="P313"/>
  <c r="BI312"/>
  <c r="BH312"/>
  <c r="BG312"/>
  <c r="BE312"/>
  <c r="T312"/>
  <c r="R312"/>
  <c r="P312"/>
  <c r="BI311"/>
  <c r="BH311"/>
  <c r="BG311"/>
  <c r="BE311"/>
  <c r="T311"/>
  <c r="R311"/>
  <c r="P311"/>
  <c r="BI310"/>
  <c r="BH310"/>
  <c r="BG310"/>
  <c r="BE310"/>
  <c r="T310"/>
  <c r="R310"/>
  <c r="P310"/>
  <c r="BI309"/>
  <c r="BH309"/>
  <c r="BG309"/>
  <c r="BE309"/>
  <c r="T309"/>
  <c r="R309"/>
  <c r="P309"/>
  <c r="BI308"/>
  <c r="BH308"/>
  <c r="BG308"/>
  <c r="BE308"/>
  <c r="T308"/>
  <c r="R308"/>
  <c r="P308"/>
  <c r="BI307"/>
  <c r="BH307"/>
  <c r="BG307"/>
  <c r="BE307"/>
  <c r="T307"/>
  <c r="R307"/>
  <c r="P307"/>
  <c r="BI306"/>
  <c r="BH306"/>
  <c r="BG306"/>
  <c r="BE306"/>
  <c r="T306"/>
  <c r="R306"/>
  <c r="P306"/>
  <c r="BI305"/>
  <c r="BH305"/>
  <c r="BG305"/>
  <c r="BE305"/>
  <c r="T305"/>
  <c r="R305"/>
  <c r="P305"/>
  <c r="BI304"/>
  <c r="BH304"/>
  <c r="BG304"/>
  <c r="BE304"/>
  <c r="T304"/>
  <c r="R304"/>
  <c r="P304"/>
  <c r="BI303"/>
  <c r="BH303"/>
  <c r="BG303"/>
  <c r="BE303"/>
  <c r="T303"/>
  <c r="R303"/>
  <c r="P303"/>
  <c r="BI302"/>
  <c r="BH302"/>
  <c r="BG302"/>
  <c r="BE302"/>
  <c r="T302"/>
  <c r="R302"/>
  <c r="P302"/>
  <c r="BI301"/>
  <c r="BH301"/>
  <c r="BG301"/>
  <c r="BE301"/>
  <c r="T301"/>
  <c r="R301"/>
  <c r="P301"/>
  <c r="BI300"/>
  <c r="BH300"/>
  <c r="BG300"/>
  <c r="BE300"/>
  <c r="T300"/>
  <c r="R300"/>
  <c r="P300"/>
  <c r="BI297"/>
  <c r="BH297"/>
  <c r="BG297"/>
  <c r="BE297"/>
  <c r="T297"/>
  <c r="T296"/>
  <c r="R297"/>
  <c r="R296"/>
  <c r="P297"/>
  <c r="P296"/>
  <c r="BI295"/>
  <c r="BH295"/>
  <c r="BG295"/>
  <c r="BE295"/>
  <c r="T295"/>
  <c r="R295"/>
  <c r="P295"/>
  <c r="BI294"/>
  <c r="BH294"/>
  <c r="BG294"/>
  <c r="BE294"/>
  <c r="T294"/>
  <c r="R294"/>
  <c r="P294"/>
  <c r="BI293"/>
  <c r="BH293"/>
  <c r="BG293"/>
  <c r="BE293"/>
  <c r="T293"/>
  <c r="R293"/>
  <c r="P293"/>
  <c r="BI292"/>
  <c r="BH292"/>
  <c r="BG292"/>
  <c r="BE292"/>
  <c r="T292"/>
  <c r="R292"/>
  <c r="P292"/>
  <c r="BI291"/>
  <c r="BH291"/>
  <c r="BG291"/>
  <c r="BE291"/>
  <c r="T291"/>
  <c r="R291"/>
  <c r="P291"/>
  <c r="BI290"/>
  <c r="BH290"/>
  <c r="BG290"/>
  <c r="BE290"/>
  <c r="T290"/>
  <c r="R290"/>
  <c r="P290"/>
  <c r="BI289"/>
  <c r="BH289"/>
  <c r="BG289"/>
  <c r="BE289"/>
  <c r="T289"/>
  <c r="R289"/>
  <c r="P289"/>
  <c r="BI288"/>
  <c r="BH288"/>
  <c r="BG288"/>
  <c r="BE288"/>
  <c r="T288"/>
  <c r="R288"/>
  <c r="P288"/>
  <c r="BI287"/>
  <c r="BH287"/>
  <c r="BG287"/>
  <c r="BE287"/>
  <c r="T287"/>
  <c r="R287"/>
  <c r="P287"/>
  <c r="BI286"/>
  <c r="BH286"/>
  <c r="BG286"/>
  <c r="BE286"/>
  <c r="T286"/>
  <c r="R286"/>
  <c r="P286"/>
  <c r="BI285"/>
  <c r="BH285"/>
  <c r="BG285"/>
  <c r="BE285"/>
  <c r="T285"/>
  <c r="R285"/>
  <c r="P285"/>
  <c r="BI284"/>
  <c r="BH284"/>
  <c r="BG284"/>
  <c r="BE284"/>
  <c r="T284"/>
  <c r="R284"/>
  <c r="P284"/>
  <c r="BI282"/>
  <c r="BH282"/>
  <c r="BG282"/>
  <c r="BE282"/>
  <c r="T282"/>
  <c r="R282"/>
  <c r="P282"/>
  <c r="BI281"/>
  <c r="BH281"/>
  <c r="BG281"/>
  <c r="BE281"/>
  <c r="T281"/>
  <c r="R281"/>
  <c r="P281"/>
  <c r="BI280"/>
  <c r="BH280"/>
  <c r="BG280"/>
  <c r="BE280"/>
  <c r="T280"/>
  <c r="R280"/>
  <c r="P280"/>
  <c r="BI279"/>
  <c r="BH279"/>
  <c r="BG279"/>
  <c r="BE279"/>
  <c r="T279"/>
  <c r="R279"/>
  <c r="P279"/>
  <c r="BI278"/>
  <c r="BH278"/>
  <c r="BG278"/>
  <c r="BE278"/>
  <c r="T278"/>
  <c r="R278"/>
  <c r="P278"/>
  <c r="BI277"/>
  <c r="BH277"/>
  <c r="BG277"/>
  <c r="BE277"/>
  <c r="T277"/>
  <c r="R277"/>
  <c r="P277"/>
  <c r="BI276"/>
  <c r="BH276"/>
  <c r="BG276"/>
  <c r="BE276"/>
  <c r="T276"/>
  <c r="R276"/>
  <c r="P276"/>
  <c r="BI275"/>
  <c r="BH275"/>
  <c r="BG275"/>
  <c r="BE275"/>
  <c r="T275"/>
  <c r="R275"/>
  <c r="P275"/>
  <c r="BI274"/>
  <c r="BH274"/>
  <c r="BG274"/>
  <c r="BE274"/>
  <c r="T274"/>
  <c r="R274"/>
  <c r="P274"/>
  <c r="BI273"/>
  <c r="BH273"/>
  <c r="BG273"/>
  <c r="BE273"/>
  <c r="T273"/>
  <c r="R273"/>
  <c r="P273"/>
  <c r="BI272"/>
  <c r="BH272"/>
  <c r="BG272"/>
  <c r="BE272"/>
  <c r="T272"/>
  <c r="R272"/>
  <c r="P272"/>
  <c r="BI271"/>
  <c r="BH271"/>
  <c r="BG271"/>
  <c r="BE271"/>
  <c r="T271"/>
  <c r="R271"/>
  <c r="P271"/>
  <c r="BI270"/>
  <c r="BH270"/>
  <c r="BG270"/>
  <c r="BE270"/>
  <c r="T270"/>
  <c r="R270"/>
  <c r="P270"/>
  <c r="BI269"/>
  <c r="BH269"/>
  <c r="BG269"/>
  <c r="BE269"/>
  <c r="T269"/>
  <c r="R269"/>
  <c r="P269"/>
  <c r="BI268"/>
  <c r="BH268"/>
  <c r="BG268"/>
  <c r="BE268"/>
  <c r="T268"/>
  <c r="R268"/>
  <c r="P268"/>
  <c r="BI267"/>
  <c r="BH267"/>
  <c r="BG267"/>
  <c r="BE267"/>
  <c r="T267"/>
  <c r="R267"/>
  <c r="P267"/>
  <c r="BI266"/>
  <c r="BH266"/>
  <c r="BG266"/>
  <c r="BE266"/>
  <c r="T266"/>
  <c r="R266"/>
  <c r="P266"/>
  <c r="BI265"/>
  <c r="BH265"/>
  <c r="BG265"/>
  <c r="BE265"/>
  <c r="T265"/>
  <c r="R265"/>
  <c r="P265"/>
  <c r="BI264"/>
  <c r="BH264"/>
  <c r="BG264"/>
  <c r="BE264"/>
  <c r="T264"/>
  <c r="R264"/>
  <c r="P264"/>
  <c r="BI263"/>
  <c r="BH263"/>
  <c r="BG263"/>
  <c r="BE263"/>
  <c r="T263"/>
  <c r="R263"/>
  <c r="P263"/>
  <c r="BI262"/>
  <c r="BH262"/>
  <c r="BG262"/>
  <c r="BE262"/>
  <c r="T262"/>
  <c r="R262"/>
  <c r="P262"/>
  <c r="BI261"/>
  <c r="BH261"/>
  <c r="BG261"/>
  <c r="BE261"/>
  <c r="T261"/>
  <c r="R261"/>
  <c r="P261"/>
  <c r="BI260"/>
  <c r="BH260"/>
  <c r="BG260"/>
  <c r="BE260"/>
  <c r="T260"/>
  <c r="R260"/>
  <c r="P260"/>
  <c r="BI259"/>
  <c r="BH259"/>
  <c r="BG259"/>
  <c r="BE259"/>
  <c r="T259"/>
  <c r="R259"/>
  <c r="P259"/>
  <c r="BI258"/>
  <c r="BH258"/>
  <c r="BG258"/>
  <c r="BE258"/>
  <c r="T258"/>
  <c r="R258"/>
  <c r="P258"/>
  <c r="BI257"/>
  <c r="BH257"/>
  <c r="BG257"/>
  <c r="BE257"/>
  <c r="T257"/>
  <c r="R257"/>
  <c r="P257"/>
  <c r="BI256"/>
  <c r="BH256"/>
  <c r="BG256"/>
  <c r="BE256"/>
  <c r="T256"/>
  <c r="R256"/>
  <c r="P256"/>
  <c r="BI255"/>
  <c r="BH255"/>
  <c r="BG255"/>
  <c r="BE255"/>
  <c r="T255"/>
  <c r="R255"/>
  <c r="P255"/>
  <c r="BI254"/>
  <c r="BH254"/>
  <c r="BG254"/>
  <c r="BE254"/>
  <c r="T254"/>
  <c r="R254"/>
  <c r="P254"/>
  <c r="BI253"/>
  <c r="BH253"/>
  <c r="BG253"/>
  <c r="BE253"/>
  <c r="T253"/>
  <c r="R253"/>
  <c r="P253"/>
  <c r="BI252"/>
  <c r="BH252"/>
  <c r="BG252"/>
  <c r="BE252"/>
  <c r="T252"/>
  <c r="R252"/>
  <c r="P252"/>
  <c r="BI251"/>
  <c r="BH251"/>
  <c r="BG251"/>
  <c r="BE251"/>
  <c r="T251"/>
  <c r="R251"/>
  <c r="P251"/>
  <c r="BI250"/>
  <c r="BH250"/>
  <c r="BG250"/>
  <c r="BE250"/>
  <c r="T250"/>
  <c r="R250"/>
  <c r="P250"/>
  <c r="BI249"/>
  <c r="BH249"/>
  <c r="BG249"/>
  <c r="BE249"/>
  <c r="T249"/>
  <c r="R249"/>
  <c r="P249"/>
  <c r="BI248"/>
  <c r="BH248"/>
  <c r="BG248"/>
  <c r="BE248"/>
  <c r="T248"/>
  <c r="R248"/>
  <c r="P248"/>
  <c r="BI247"/>
  <c r="BH247"/>
  <c r="BG247"/>
  <c r="BE247"/>
  <c r="T247"/>
  <c r="R247"/>
  <c r="P247"/>
  <c r="BI246"/>
  <c r="BH246"/>
  <c r="BG246"/>
  <c r="BE246"/>
  <c r="T246"/>
  <c r="R246"/>
  <c r="P246"/>
  <c r="BI245"/>
  <c r="BH245"/>
  <c r="BG245"/>
  <c r="BE245"/>
  <c r="T245"/>
  <c r="R245"/>
  <c r="P245"/>
  <c r="BI244"/>
  <c r="BH244"/>
  <c r="BG244"/>
  <c r="BE244"/>
  <c r="T244"/>
  <c r="R244"/>
  <c r="P244"/>
  <c r="BI243"/>
  <c r="BH243"/>
  <c r="BG243"/>
  <c r="BE243"/>
  <c r="T243"/>
  <c r="R243"/>
  <c r="P243"/>
  <c r="BI242"/>
  <c r="BH242"/>
  <c r="BG242"/>
  <c r="BE242"/>
  <c r="T242"/>
  <c r="R242"/>
  <c r="P242"/>
  <c r="BI241"/>
  <c r="BH241"/>
  <c r="BG241"/>
  <c r="BE241"/>
  <c r="T241"/>
  <c r="R241"/>
  <c r="P241"/>
  <c r="BI240"/>
  <c r="BH240"/>
  <c r="BG240"/>
  <c r="BE240"/>
  <c r="T240"/>
  <c r="R240"/>
  <c r="P240"/>
  <c r="BI239"/>
  <c r="BH239"/>
  <c r="BG239"/>
  <c r="BE239"/>
  <c r="T239"/>
  <c r="R239"/>
  <c r="P239"/>
  <c r="BI238"/>
  <c r="BH238"/>
  <c r="BG238"/>
  <c r="BE238"/>
  <c r="T238"/>
  <c r="R238"/>
  <c r="P238"/>
  <c r="BI237"/>
  <c r="BH237"/>
  <c r="BG237"/>
  <c r="BE237"/>
  <c r="T237"/>
  <c r="R237"/>
  <c r="P237"/>
  <c r="BI236"/>
  <c r="BH236"/>
  <c r="BG236"/>
  <c r="BE236"/>
  <c r="T236"/>
  <c r="R236"/>
  <c r="P236"/>
  <c r="BI234"/>
  <c r="BH234"/>
  <c r="BG234"/>
  <c r="BE234"/>
  <c r="T234"/>
  <c r="R234"/>
  <c r="P234"/>
  <c r="BI233"/>
  <c r="BH233"/>
  <c r="BG233"/>
  <c r="BE233"/>
  <c r="T233"/>
  <c r="R233"/>
  <c r="P233"/>
  <c r="BI232"/>
  <c r="BH232"/>
  <c r="BG232"/>
  <c r="BE232"/>
  <c r="T232"/>
  <c r="R232"/>
  <c r="P232"/>
  <c r="BI230"/>
  <c r="BH230"/>
  <c r="BG230"/>
  <c r="BE230"/>
  <c r="T230"/>
  <c r="R230"/>
  <c r="P230"/>
  <c r="BI229"/>
  <c r="BH229"/>
  <c r="BG229"/>
  <c r="BE229"/>
  <c r="T229"/>
  <c r="R229"/>
  <c r="P229"/>
  <c r="BI228"/>
  <c r="BH228"/>
  <c r="BG228"/>
  <c r="BE228"/>
  <c r="T228"/>
  <c r="R228"/>
  <c r="P228"/>
  <c r="BI227"/>
  <c r="BH227"/>
  <c r="BG227"/>
  <c r="BE227"/>
  <c r="T227"/>
  <c r="R227"/>
  <c r="P227"/>
  <c r="BI226"/>
  <c r="BH226"/>
  <c r="BG226"/>
  <c r="BE226"/>
  <c r="T226"/>
  <c r="R226"/>
  <c r="P226"/>
  <c r="BI225"/>
  <c r="BH225"/>
  <c r="BG225"/>
  <c r="BE225"/>
  <c r="T225"/>
  <c r="R225"/>
  <c r="P225"/>
  <c r="BI224"/>
  <c r="BH224"/>
  <c r="BG224"/>
  <c r="BE224"/>
  <c r="T224"/>
  <c r="R224"/>
  <c r="P224"/>
  <c r="BI223"/>
  <c r="BH223"/>
  <c r="BG223"/>
  <c r="BE223"/>
  <c r="T223"/>
  <c r="R223"/>
  <c r="P223"/>
  <c r="BI222"/>
  <c r="BH222"/>
  <c r="BG222"/>
  <c r="BE222"/>
  <c r="T222"/>
  <c r="R222"/>
  <c r="P222"/>
  <c r="BI221"/>
  <c r="BH221"/>
  <c r="BG221"/>
  <c r="BE221"/>
  <c r="T221"/>
  <c r="R221"/>
  <c r="P221"/>
  <c r="BI220"/>
  <c r="BH220"/>
  <c r="BG220"/>
  <c r="BE220"/>
  <c r="T220"/>
  <c r="R220"/>
  <c r="P220"/>
  <c r="BI219"/>
  <c r="BH219"/>
  <c r="BG219"/>
  <c r="BE219"/>
  <c r="T219"/>
  <c r="R219"/>
  <c r="P219"/>
  <c r="BI218"/>
  <c r="BH218"/>
  <c r="BG218"/>
  <c r="BE218"/>
  <c r="T218"/>
  <c r="R218"/>
  <c r="P218"/>
  <c r="BI217"/>
  <c r="BH217"/>
  <c r="BG217"/>
  <c r="BE217"/>
  <c r="T217"/>
  <c r="R217"/>
  <c r="P217"/>
  <c r="BI216"/>
  <c r="BH216"/>
  <c r="BG216"/>
  <c r="BE216"/>
  <c r="T216"/>
  <c r="R216"/>
  <c r="P216"/>
  <c r="BI215"/>
  <c r="BH215"/>
  <c r="BG215"/>
  <c r="BE215"/>
  <c r="T215"/>
  <c r="R215"/>
  <c r="P215"/>
  <c r="BI214"/>
  <c r="BH214"/>
  <c r="BG214"/>
  <c r="BE214"/>
  <c r="T214"/>
  <c r="R214"/>
  <c r="P214"/>
  <c r="BI213"/>
  <c r="BH213"/>
  <c r="BG213"/>
  <c r="BE213"/>
  <c r="T213"/>
  <c r="R213"/>
  <c r="P213"/>
  <c r="BI212"/>
  <c r="BH212"/>
  <c r="BG212"/>
  <c r="BE212"/>
  <c r="T212"/>
  <c r="R212"/>
  <c r="P212"/>
  <c r="BI211"/>
  <c r="BH211"/>
  <c r="BG211"/>
  <c r="BE211"/>
  <c r="T211"/>
  <c r="R211"/>
  <c r="P211"/>
  <c r="BI210"/>
  <c r="BH210"/>
  <c r="BG210"/>
  <c r="BE210"/>
  <c r="T210"/>
  <c r="R210"/>
  <c r="P210"/>
  <c r="BI209"/>
  <c r="BH209"/>
  <c r="BG209"/>
  <c r="BE209"/>
  <c r="T209"/>
  <c r="R209"/>
  <c r="P209"/>
  <c r="BI208"/>
  <c r="BH208"/>
  <c r="BG208"/>
  <c r="BE208"/>
  <c r="T208"/>
  <c r="R208"/>
  <c r="P208"/>
  <c r="BI207"/>
  <c r="BH207"/>
  <c r="BG207"/>
  <c r="BE207"/>
  <c r="T207"/>
  <c r="R207"/>
  <c r="P207"/>
  <c r="BI206"/>
  <c r="BH206"/>
  <c r="BG206"/>
  <c r="BE206"/>
  <c r="T206"/>
  <c r="R206"/>
  <c r="P206"/>
  <c r="BI205"/>
  <c r="BH205"/>
  <c r="BG205"/>
  <c r="BE205"/>
  <c r="T205"/>
  <c r="R205"/>
  <c r="P205"/>
  <c r="BI203"/>
  <c r="BH203"/>
  <c r="BG203"/>
  <c r="BE203"/>
  <c r="T203"/>
  <c r="R203"/>
  <c r="P203"/>
  <c r="BI202"/>
  <c r="BH202"/>
  <c r="BG202"/>
  <c r="BE202"/>
  <c r="T202"/>
  <c r="R202"/>
  <c r="P202"/>
  <c r="BI201"/>
  <c r="BH201"/>
  <c r="BG201"/>
  <c r="BE201"/>
  <c r="T201"/>
  <c r="R201"/>
  <c r="P201"/>
  <c r="BI200"/>
  <c r="BH200"/>
  <c r="BG200"/>
  <c r="BE200"/>
  <c r="T200"/>
  <c r="R200"/>
  <c r="P200"/>
  <c r="BI199"/>
  <c r="BH199"/>
  <c r="BG199"/>
  <c r="BE199"/>
  <c r="T199"/>
  <c r="R199"/>
  <c r="P199"/>
  <c r="BI198"/>
  <c r="BH198"/>
  <c r="BG198"/>
  <c r="BE198"/>
  <c r="T198"/>
  <c r="R198"/>
  <c r="P198"/>
  <c r="BI197"/>
  <c r="BH197"/>
  <c r="BG197"/>
  <c r="BE197"/>
  <c r="T197"/>
  <c r="R197"/>
  <c r="P197"/>
  <c r="BI196"/>
  <c r="BH196"/>
  <c r="BG196"/>
  <c r="BE196"/>
  <c r="T196"/>
  <c r="R196"/>
  <c r="P196"/>
  <c r="BI195"/>
  <c r="BH195"/>
  <c r="BG195"/>
  <c r="BE195"/>
  <c r="T195"/>
  <c r="R195"/>
  <c r="P195"/>
  <c r="BI194"/>
  <c r="BH194"/>
  <c r="BG194"/>
  <c r="BE194"/>
  <c r="T194"/>
  <c r="R194"/>
  <c r="P194"/>
  <c r="BI193"/>
  <c r="BH193"/>
  <c r="BG193"/>
  <c r="BE193"/>
  <c r="T193"/>
  <c r="R193"/>
  <c r="P193"/>
  <c r="BI192"/>
  <c r="BH192"/>
  <c r="BG192"/>
  <c r="BE192"/>
  <c r="T192"/>
  <c r="R192"/>
  <c r="P192"/>
  <c r="BI191"/>
  <c r="BH191"/>
  <c r="BG191"/>
  <c r="BE191"/>
  <c r="T191"/>
  <c r="R191"/>
  <c r="P191"/>
  <c r="BI190"/>
  <c r="BH190"/>
  <c r="BG190"/>
  <c r="BE190"/>
  <c r="T190"/>
  <c r="R190"/>
  <c r="P190"/>
  <c r="BI189"/>
  <c r="BH189"/>
  <c r="BG189"/>
  <c r="BE189"/>
  <c r="T189"/>
  <c r="R189"/>
  <c r="P189"/>
  <c r="BI188"/>
  <c r="BH188"/>
  <c r="BG188"/>
  <c r="BE188"/>
  <c r="T188"/>
  <c r="R188"/>
  <c r="P188"/>
  <c r="BI187"/>
  <c r="BH187"/>
  <c r="BG187"/>
  <c r="BE187"/>
  <c r="T187"/>
  <c r="R187"/>
  <c r="P187"/>
  <c r="BI186"/>
  <c r="BH186"/>
  <c r="BG186"/>
  <c r="BE186"/>
  <c r="T186"/>
  <c r="R186"/>
  <c r="P186"/>
  <c r="BI185"/>
  <c r="BH185"/>
  <c r="BG185"/>
  <c r="BE185"/>
  <c r="T185"/>
  <c r="R185"/>
  <c r="P185"/>
  <c r="BI184"/>
  <c r="BH184"/>
  <c r="BG184"/>
  <c r="BE184"/>
  <c r="T184"/>
  <c r="R184"/>
  <c r="P184"/>
  <c r="BI183"/>
  <c r="BH183"/>
  <c r="BG183"/>
  <c r="BE183"/>
  <c r="T183"/>
  <c r="R183"/>
  <c r="P183"/>
  <c r="BI182"/>
  <c r="BH182"/>
  <c r="BG182"/>
  <c r="BE182"/>
  <c r="T182"/>
  <c r="R182"/>
  <c r="P182"/>
  <c r="BI181"/>
  <c r="BH181"/>
  <c r="BG181"/>
  <c r="BE181"/>
  <c r="T181"/>
  <c r="R181"/>
  <c r="P181"/>
  <c r="BI180"/>
  <c r="BH180"/>
  <c r="BG180"/>
  <c r="BE180"/>
  <c r="T180"/>
  <c r="R180"/>
  <c r="P180"/>
  <c r="BI178"/>
  <c r="BH178"/>
  <c r="BG178"/>
  <c r="BE178"/>
  <c r="T178"/>
  <c r="R178"/>
  <c r="P178"/>
  <c r="BI177"/>
  <c r="BH177"/>
  <c r="BG177"/>
  <c r="BE177"/>
  <c r="T177"/>
  <c r="R177"/>
  <c r="P177"/>
  <c r="BI176"/>
  <c r="BH176"/>
  <c r="BG176"/>
  <c r="BE176"/>
  <c r="T176"/>
  <c r="R176"/>
  <c r="P176"/>
  <c r="BI175"/>
  <c r="BH175"/>
  <c r="BG175"/>
  <c r="BE175"/>
  <c r="T175"/>
  <c r="R175"/>
  <c r="P175"/>
  <c r="BI174"/>
  <c r="BH174"/>
  <c r="BG174"/>
  <c r="BE174"/>
  <c r="T174"/>
  <c r="R174"/>
  <c r="P174"/>
  <c r="BI173"/>
  <c r="BH173"/>
  <c r="BG173"/>
  <c r="BE173"/>
  <c r="T173"/>
  <c r="R173"/>
  <c r="P173"/>
  <c r="BI172"/>
  <c r="BH172"/>
  <c r="BG172"/>
  <c r="BE172"/>
  <c r="T172"/>
  <c r="R172"/>
  <c r="P172"/>
  <c r="BI171"/>
  <c r="BH171"/>
  <c r="BG171"/>
  <c r="BE171"/>
  <c r="T171"/>
  <c r="R171"/>
  <c r="P171"/>
  <c r="BI170"/>
  <c r="BH170"/>
  <c r="BG170"/>
  <c r="BE170"/>
  <c r="T170"/>
  <c r="R170"/>
  <c r="P170"/>
  <c r="BI169"/>
  <c r="BH169"/>
  <c r="BG169"/>
  <c r="BE169"/>
  <c r="T169"/>
  <c r="R169"/>
  <c r="P169"/>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J148"/>
  <c r="J147"/>
  <c r="F147"/>
  <c r="F145"/>
  <c r="E143"/>
  <c r="J94"/>
  <c r="J93"/>
  <c r="F93"/>
  <c r="F91"/>
  <c r="E89"/>
  <c r="J20"/>
  <c r="E20"/>
  <c r="F148"/>
  <c r="J19"/>
  <c r="J14"/>
  <c r="J145"/>
  <c r="E7"/>
  <c r="E139"/>
  <c i="1" r="L90"/>
  <c r="AM90"/>
  <c r="AM89"/>
  <c r="L89"/>
  <c r="AM87"/>
  <c r="L87"/>
  <c r="L85"/>
  <c r="L84"/>
  <c i="2" r="BK489"/>
  <c r="J471"/>
  <c r="BK436"/>
  <c r="BK414"/>
  <c r="J381"/>
  <c r="J330"/>
  <c r="J295"/>
  <c r="J268"/>
  <c r="J247"/>
  <c r="BK212"/>
  <c r="BK174"/>
  <c r="J503"/>
  <c r="BK478"/>
  <c r="BK453"/>
  <c r="J406"/>
  <c r="J385"/>
  <c r="BK339"/>
  <c r="BK287"/>
  <c r="J259"/>
  <c r="J214"/>
  <c r="BK188"/>
  <c r="J509"/>
  <c r="BK495"/>
  <c r="J468"/>
  <c r="BK438"/>
  <c r="BK388"/>
  <c r="J358"/>
  <c r="J327"/>
  <c r="J305"/>
  <c r="J280"/>
  <c r="J267"/>
  <c r="BK219"/>
  <c r="BK172"/>
  <c r="J489"/>
  <c r="BK463"/>
  <c r="BK445"/>
  <c r="BK396"/>
  <c r="BK353"/>
  <c r="BK328"/>
  <c r="BK294"/>
  <c r="BK250"/>
  <c r="J215"/>
  <c r="BK494"/>
  <c r="J444"/>
  <c r="J419"/>
  <c r="J389"/>
  <c r="BK355"/>
  <c r="J335"/>
  <c r="BK290"/>
  <c r="J255"/>
  <c r="J225"/>
  <c r="BK191"/>
  <c r="J166"/>
  <c r="BK425"/>
  <c r="J404"/>
  <c r="BK370"/>
  <c r="BK335"/>
  <c r="BK297"/>
  <c r="J249"/>
  <c r="J223"/>
  <c r="BK203"/>
  <c r="J165"/>
  <c r="BK426"/>
  <c r="BK394"/>
  <c r="J379"/>
  <c r="J320"/>
  <c r="J297"/>
  <c r="BK262"/>
  <c r="BK245"/>
  <c r="J222"/>
  <c r="J184"/>
  <c r="BK162"/>
  <c r="BK456"/>
  <c r="J434"/>
  <c r="BK376"/>
  <c r="BK336"/>
  <c r="J314"/>
  <c r="J251"/>
  <c r="BK218"/>
  <c r="J189"/>
  <c r="BK169"/>
  <c r="J155"/>
  <c i="3" r="BK135"/>
  <c r="J148"/>
  <c r="J142"/>
  <c r="BK129"/>
  <c r="J134"/>
  <c i="4" r="J230"/>
  <c r="J209"/>
  <c r="J153"/>
  <c r="J198"/>
  <c r="J177"/>
  <c r="BK142"/>
  <c r="BK202"/>
  <c r="BK182"/>
  <c r="J147"/>
  <c r="J190"/>
  <c r="BK160"/>
  <c r="J222"/>
  <c r="BK205"/>
  <c r="BK168"/>
  <c r="BK147"/>
  <c r="BK236"/>
  <c r="J205"/>
  <c r="BK173"/>
  <c r="BK140"/>
  <c r="J216"/>
  <c r="BK177"/>
  <c r="BK231"/>
  <c r="J199"/>
  <c r="BK150"/>
  <c i="5" r="BK236"/>
  <c r="J212"/>
  <c r="J193"/>
  <c r="BK168"/>
  <c r="BK129"/>
  <c r="BK223"/>
  <c r="BK193"/>
  <c r="BK159"/>
  <c r="BK136"/>
  <c r="J228"/>
  <c r="J210"/>
  <c r="J180"/>
  <c r="J134"/>
  <c r="J231"/>
  <c r="BK195"/>
  <c r="J176"/>
  <c r="BK135"/>
  <c r="J220"/>
  <c r="BK178"/>
  <c r="BK128"/>
  <c r="J198"/>
  <c r="BK166"/>
  <c r="J149"/>
  <c r="BK134"/>
  <c r="BK215"/>
  <c r="BK197"/>
  <c r="BK244"/>
  <c r="BK225"/>
  <c r="J184"/>
  <c r="J156"/>
  <c r="BK138"/>
  <c i="6" r="BK151"/>
  <c r="J140"/>
  <c r="J148"/>
  <c r="J132"/>
  <c r="J142"/>
  <c r="J139"/>
  <c r="BK139"/>
  <c i="7" r="BK216"/>
  <c r="BK200"/>
  <c r="J174"/>
  <c r="BK133"/>
  <c r="BK185"/>
  <c r="J150"/>
  <c r="BK223"/>
  <c r="BK194"/>
  <c r="J164"/>
  <c r="BK234"/>
  <c r="J211"/>
  <c r="J192"/>
  <c r="J161"/>
  <c r="J167"/>
  <c r="BK233"/>
  <c r="BK165"/>
  <c r="J145"/>
  <c r="J232"/>
  <c r="J203"/>
  <c r="J175"/>
  <c r="BK144"/>
  <c i="8" r="BK166"/>
  <c r="BK138"/>
  <c r="BK169"/>
  <c r="BK182"/>
  <c r="J153"/>
  <c r="J160"/>
  <c r="J131"/>
  <c i="9" r="J133"/>
  <c r="BK136"/>
  <c i="10" r="J153"/>
  <c r="J136"/>
  <c r="BK129"/>
  <c r="J146"/>
  <c r="J130"/>
  <c r="J145"/>
  <c r="J126"/>
  <c r="J131"/>
  <c i="11" r="BK150"/>
  <c r="J129"/>
  <c r="BK159"/>
  <c r="BK151"/>
  <c r="J147"/>
  <c r="BK144"/>
  <c r="J166"/>
  <c r="BK128"/>
  <c r="BK134"/>
  <c r="J161"/>
  <c r="J127"/>
  <c i="12" r="BK172"/>
  <c r="BK130"/>
  <c r="BK177"/>
  <c r="J137"/>
  <c r="BK161"/>
  <c r="J152"/>
  <c r="BK174"/>
  <c r="BK139"/>
  <c r="BK153"/>
  <c r="J130"/>
  <c r="BK150"/>
  <c r="BK133"/>
  <c i="13" r="J137"/>
  <c r="J150"/>
  <c r="BK149"/>
  <c r="BK141"/>
  <c r="J152"/>
  <c i="2" r="J490"/>
  <c r="BK454"/>
  <c r="BK423"/>
  <c r="J386"/>
  <c r="J337"/>
  <c r="J322"/>
  <c r="BK284"/>
  <c r="J257"/>
  <c r="J234"/>
  <c r="BK182"/>
  <c r="BK508"/>
  <c r="BK484"/>
  <c r="BK469"/>
  <c r="J449"/>
  <c r="BK411"/>
  <c r="J394"/>
  <c r="BK358"/>
  <c r="J300"/>
  <c r="J269"/>
  <c r="J219"/>
  <c r="BK194"/>
  <c i="1" r="AS95"/>
  <c i="2" r="BK406"/>
  <c r="BK365"/>
  <c r="J325"/>
  <c r="BK286"/>
  <c r="BK239"/>
  <c r="J202"/>
  <c r="J158"/>
  <c r="BK475"/>
  <c r="BK460"/>
  <c r="BK413"/>
  <c r="BK383"/>
  <c r="BK345"/>
  <c r="BK302"/>
  <c r="J272"/>
  <c r="J217"/>
  <c r="BK160"/>
  <c r="BK472"/>
  <c r="J413"/>
  <c r="J383"/>
  <c r="J354"/>
  <c r="J343"/>
  <c r="BK303"/>
  <c r="J278"/>
  <c r="J239"/>
  <c r="J213"/>
  <c r="BK189"/>
  <c r="BK156"/>
  <c r="J398"/>
  <c r="BK360"/>
  <c r="J307"/>
  <c r="BK272"/>
  <c r="J232"/>
  <c r="J207"/>
  <c r="J172"/>
  <c r="BK448"/>
  <c r="J395"/>
  <c r="J365"/>
  <c r="J333"/>
  <c r="BK300"/>
  <c r="BK263"/>
  <c r="BK249"/>
  <c r="J233"/>
  <c r="J199"/>
  <c r="BK163"/>
  <c r="J451"/>
  <c r="J435"/>
  <c r="J414"/>
  <c r="J362"/>
  <c r="BK324"/>
  <c r="BK308"/>
  <c r="BK271"/>
  <c r="BK206"/>
  <c r="BK180"/>
  <c i="3" r="BK145"/>
  <c r="J152"/>
  <c r="BK131"/>
  <c r="BK150"/>
  <c r="J141"/>
  <c r="J140"/>
  <c i="4" r="J213"/>
  <c r="J184"/>
  <c r="BK134"/>
  <c r="BK185"/>
  <c r="J160"/>
  <c r="BK145"/>
  <c r="BK227"/>
  <c r="BK183"/>
  <c r="J236"/>
  <c r="J196"/>
  <c r="BK170"/>
  <c r="J232"/>
  <c r="J207"/>
  <c r="J187"/>
  <c r="J162"/>
  <c r="BK153"/>
  <c r="J133"/>
  <c r="BK209"/>
  <c r="J175"/>
  <c r="J143"/>
  <c r="BK215"/>
  <c r="BK176"/>
  <c r="BK230"/>
  <c r="J204"/>
  <c r="J165"/>
  <c i="5" r="J239"/>
  <c r="BK218"/>
  <c r="J201"/>
  <c r="BK180"/>
  <c r="BK151"/>
  <c r="J237"/>
  <c r="J221"/>
  <c r="J166"/>
  <c r="J236"/>
  <c r="J216"/>
  <c r="J183"/>
  <c r="J164"/>
  <c r="BK126"/>
  <c r="BK210"/>
  <c r="BK185"/>
  <c r="J167"/>
  <c r="J141"/>
  <c r="BK201"/>
  <c r="J179"/>
  <c r="BK137"/>
  <c r="J203"/>
  <c r="J171"/>
  <c r="J150"/>
  <c r="BK239"/>
  <c r="BK203"/>
  <c r="J160"/>
  <c r="BK241"/>
  <c r="BK212"/>
  <c r="BK170"/>
  <c r="BK148"/>
  <c i="6" r="BK131"/>
  <c r="BK150"/>
  <c r="BK152"/>
  <c r="BK135"/>
  <c r="BK146"/>
  <c r="J138"/>
  <c r="BK134"/>
  <c i="7" r="J222"/>
  <c r="BK205"/>
  <c r="J178"/>
  <c r="J148"/>
  <c r="BK232"/>
  <c r="BK181"/>
  <c r="BK240"/>
  <c r="J209"/>
  <c r="J189"/>
  <c r="J160"/>
  <c r="J230"/>
  <c r="BK210"/>
  <c r="J173"/>
  <c r="J157"/>
  <c r="BK193"/>
  <c r="BK135"/>
  <c r="J221"/>
  <c r="J163"/>
  <c r="J241"/>
  <c r="BK224"/>
  <c r="BK190"/>
  <c r="J156"/>
  <c i="8" r="J159"/>
  <c r="J183"/>
  <c r="BK137"/>
  <c r="J152"/>
  <c r="BK158"/>
  <c r="J185"/>
  <c i="9" r="J136"/>
  <c r="BK154"/>
  <c i="10" r="BK152"/>
  <c r="BK132"/>
  <c r="J124"/>
  <c r="BK142"/>
  <c r="J144"/>
  <c r="BK131"/>
  <c r="J132"/>
  <c i="11" r="J165"/>
  <c r="BK138"/>
  <c r="BK165"/>
  <c r="J153"/>
  <c r="J144"/>
  <c r="BK140"/>
  <c r="BK164"/>
  <c r="BK160"/>
  <c r="J141"/>
  <c r="BK162"/>
  <c r="J134"/>
  <c r="BK137"/>
  <c i="12" r="BK131"/>
  <c r="J166"/>
  <c r="J141"/>
  <c r="BK164"/>
  <c r="J153"/>
  <c r="J136"/>
  <c r="BK129"/>
  <c r="J160"/>
  <c r="J134"/>
  <c r="J161"/>
  <c r="J149"/>
  <c i="13" r="BK145"/>
  <c r="J143"/>
  <c r="J125"/>
  <c r="J144"/>
  <c r="J146"/>
  <c r="BK143"/>
  <c i="2" r="BK500"/>
  <c r="BK480"/>
  <c r="J432"/>
  <c r="J408"/>
  <c r="J364"/>
  <c r="J329"/>
  <c r="BK306"/>
  <c r="BK261"/>
  <c r="BK236"/>
  <c r="J173"/>
  <c r="BK496"/>
  <c r="BK474"/>
  <c r="J447"/>
  <c r="BK419"/>
  <c r="BK400"/>
  <c r="J376"/>
  <c r="J344"/>
  <c r="J302"/>
  <c r="BK264"/>
  <c r="J212"/>
  <c r="BK186"/>
  <c r="BK507"/>
  <c r="J496"/>
  <c r="J480"/>
  <c r="BK455"/>
  <c r="J426"/>
  <c r="J399"/>
  <c r="J341"/>
  <c r="BK310"/>
  <c r="J276"/>
  <c r="J236"/>
  <c r="BK175"/>
  <c r="J467"/>
  <c r="BK443"/>
  <c r="BK403"/>
  <c r="BK377"/>
  <c r="J336"/>
  <c r="J309"/>
  <c r="BK288"/>
  <c r="BK246"/>
  <c r="BK200"/>
  <c r="J175"/>
  <c r="BK490"/>
  <c r="J428"/>
  <c r="BK378"/>
  <c r="J347"/>
  <c r="BK318"/>
  <c r="BK277"/>
  <c r="J245"/>
  <c r="J224"/>
  <c r="J198"/>
  <c r="BK167"/>
  <c r="BK431"/>
  <c r="J412"/>
  <c r="BK381"/>
  <c r="BK349"/>
  <c r="BK301"/>
  <c r="BK240"/>
  <c r="BK216"/>
  <c r="BK192"/>
  <c r="BK432"/>
  <c r="J393"/>
  <c r="J369"/>
  <c r="BK341"/>
  <c r="J312"/>
  <c r="BK273"/>
  <c r="BK247"/>
  <c r="BK205"/>
  <c r="BK173"/>
  <c r="BK464"/>
  <c r="J445"/>
  <c r="J416"/>
  <c r="BK368"/>
  <c r="J350"/>
  <c r="J310"/>
  <c r="J281"/>
  <c r="BK230"/>
  <c r="BK210"/>
  <c r="J186"/>
  <c r="J161"/>
  <c i="3" r="BK128"/>
  <c r="J128"/>
  <c r="BK146"/>
  <c r="J133"/>
  <c r="BK138"/>
  <c r="J132"/>
  <c i="4" r="J212"/>
  <c r="BK167"/>
  <c r="J217"/>
  <c r="BK189"/>
  <c r="BK157"/>
  <c r="BK232"/>
  <c r="BK196"/>
  <c r="BK156"/>
  <c r="J203"/>
  <c r="J173"/>
  <c r="J137"/>
  <c r="J215"/>
  <c r="BK197"/>
  <c r="BK164"/>
  <c r="J135"/>
  <c r="BK204"/>
  <c r="BK161"/>
  <c r="J224"/>
  <c r="BK186"/>
  <c r="J225"/>
  <c r="J193"/>
  <c r="BK179"/>
  <c r="BK141"/>
  <c i="5" r="J225"/>
  <c r="J207"/>
  <c r="BK183"/>
  <c r="BK150"/>
  <c r="J235"/>
  <c r="J191"/>
  <c r="BK153"/>
  <c r="J129"/>
  <c r="BK227"/>
  <c r="BK184"/>
  <c r="J168"/>
  <c r="BK145"/>
  <c r="BK221"/>
  <c r="J178"/>
  <c r="J157"/>
  <c r="J241"/>
  <c r="J192"/>
  <c r="BK158"/>
  <c r="J223"/>
  <c r="J186"/>
  <c r="BK154"/>
  <c r="BK141"/>
  <c r="J217"/>
  <c r="J195"/>
  <c r="J244"/>
  <c r="J213"/>
  <c r="BK165"/>
  <c r="J146"/>
  <c i="6" r="J130"/>
  <c r="BK136"/>
  <c r="BK149"/>
  <c r="J129"/>
  <c r="BK127"/>
  <c r="BK144"/>
  <c r="BK130"/>
  <c i="7" r="BK209"/>
  <c r="J186"/>
  <c r="BK158"/>
  <c r="BK241"/>
  <c r="BK174"/>
  <c r="J149"/>
  <c r="BK237"/>
  <c r="J210"/>
  <c r="BK192"/>
  <c r="BK145"/>
  <c r="J213"/>
  <c r="BK197"/>
  <c r="J170"/>
  <c r="BK142"/>
  <c r="J176"/>
  <c r="BK235"/>
  <c r="J215"/>
  <c r="BK155"/>
  <c r="J239"/>
  <c r="J231"/>
  <c r="BK184"/>
  <c r="J169"/>
  <c i="8" r="J175"/>
  <c r="BK141"/>
  <c r="BK171"/>
  <c r="J179"/>
  <c r="BK173"/>
  <c r="BK135"/>
  <c r="BK178"/>
  <c r="BK154"/>
  <c r="J143"/>
  <c r="J140"/>
  <c r="J132"/>
  <c r="J168"/>
  <c r="J157"/>
  <c r="J149"/>
  <c r="BK146"/>
  <c r="BK144"/>
  <c r="J137"/>
  <c r="BK131"/>
  <c r="BK175"/>
  <c r="BK168"/>
  <c r="BK163"/>
  <c r="J158"/>
  <c r="J148"/>
  <c r="J141"/>
  <c r="BK132"/>
  <c r="BK185"/>
  <c r="BK179"/>
  <c r="BK172"/>
  <c r="J162"/>
  <c r="BK161"/>
  <c r="J155"/>
  <c r="J150"/>
  <c r="BK143"/>
  <c r="J139"/>
  <c r="J133"/>
  <c i="9" r="J153"/>
  <c r="BK147"/>
  <c r="BK140"/>
  <c r="BK155"/>
  <c r="J141"/>
  <c r="J158"/>
  <c r="J154"/>
  <c r="BK144"/>
  <c r="J134"/>
  <c r="BK131"/>
  <c r="J151"/>
  <c r="J140"/>
  <c r="BK162"/>
  <c r="BK150"/>
  <c r="J144"/>
  <c r="BK135"/>
  <c r="J131"/>
  <c r="J162"/>
  <c r="J159"/>
  <c r="BK158"/>
  <c r="J149"/>
  <c r="J145"/>
  <c i="10" r="J141"/>
  <c r="J129"/>
  <c r="BK130"/>
  <c r="BK149"/>
  <c r="BK146"/>
  <c r="BK133"/>
  <c r="BK141"/>
  <c r="BK124"/>
  <c i="11" r="J154"/>
  <c r="J168"/>
  <c r="J126"/>
  <c r="BK143"/>
  <c r="J138"/>
  <c r="J133"/>
  <c r="BK152"/>
  <c r="J171"/>
  <c r="J140"/>
  <c r="J146"/>
  <c r="BK130"/>
  <c i="12" r="BK127"/>
  <c r="J133"/>
  <c r="BK152"/>
  <c r="BK163"/>
  <c r="BK141"/>
  <c r="J156"/>
  <c r="BK126"/>
  <c r="J158"/>
  <c r="J126"/>
  <c r="J163"/>
  <c r="BK143"/>
  <c i="13" r="BK146"/>
  <c r="BK140"/>
  <c r="BK144"/>
  <c r="BK137"/>
  <c r="J136"/>
  <c r="BK125"/>
  <c r="BK126"/>
  <c i="2" r="BK509"/>
  <c r="BK467"/>
  <c r="BK417"/>
  <c r="J368"/>
  <c r="BK327"/>
  <c r="BK275"/>
  <c r="BK251"/>
  <c r="J229"/>
  <c r="BK184"/>
  <c r="J507"/>
  <c r="BK483"/>
  <c r="J463"/>
  <c r="J438"/>
  <c r="BK418"/>
  <c r="J405"/>
  <c r="BK379"/>
  <c r="J324"/>
  <c r="J275"/>
  <c r="BK215"/>
  <c r="J192"/>
  <c r="BK166"/>
  <c r="J501"/>
  <c r="J479"/>
  <c r="BK462"/>
  <c r="BK415"/>
  <c r="J375"/>
  <c r="BK346"/>
  <c r="BK323"/>
  <c r="J301"/>
  <c r="BK229"/>
  <c r="BK196"/>
  <c r="J502"/>
  <c r="J469"/>
  <c r="J448"/>
  <c r="BK429"/>
  <c r="BK387"/>
  <c r="BK359"/>
  <c r="J339"/>
  <c r="BK314"/>
  <c r="BK267"/>
  <c r="BK209"/>
  <c r="J163"/>
  <c r="J483"/>
  <c r="J422"/>
  <c r="J402"/>
  <c r="J374"/>
  <c r="J345"/>
  <c r="J317"/>
  <c r="BK282"/>
  <c r="BK256"/>
  <c r="J237"/>
  <c r="J208"/>
  <c r="BK181"/>
  <c r="BK154"/>
  <c r="BK401"/>
  <c r="BK384"/>
  <c r="BK340"/>
  <c r="J289"/>
  <c r="J250"/>
  <c r="BK226"/>
  <c r="J206"/>
  <c r="J191"/>
  <c r="BK449"/>
  <c r="BK402"/>
  <c r="J387"/>
  <c r="J363"/>
  <c r="J318"/>
  <c r="J270"/>
  <c r="BK257"/>
  <c r="BK221"/>
  <c r="J178"/>
  <c r="J465"/>
  <c r="J450"/>
  <c r="J433"/>
  <c r="BK363"/>
  <c r="J328"/>
  <c r="J294"/>
  <c r="J263"/>
  <c r="BK224"/>
  <c r="J190"/>
  <c r="BK170"/>
  <c i="3" r="BK141"/>
  <c r="J143"/>
  <c r="BK140"/>
  <c r="J136"/>
  <c r="BK148"/>
  <c r="BK137"/>
  <c i="4" r="BK193"/>
  <c r="J161"/>
  <c r="J211"/>
  <c r="J174"/>
  <c r="J150"/>
  <c r="BK229"/>
  <c r="BK192"/>
  <c r="J149"/>
  <c r="BK212"/>
  <c r="BK181"/>
  <c r="J146"/>
  <c r="BK136"/>
  <c r="BK201"/>
  <c r="J167"/>
  <c r="BK151"/>
  <c r="BK226"/>
  <c r="BK200"/>
  <c r="BK166"/>
  <c r="BK225"/>
  <c r="J171"/>
  <c r="BK135"/>
  <c r="J206"/>
  <c r="J183"/>
  <c r="J134"/>
  <c i="5" r="BK228"/>
  <c r="BK202"/>
  <c r="BK181"/>
  <c r="J152"/>
  <c r="J128"/>
  <c r="J215"/>
  <c r="J182"/>
  <c r="J130"/>
  <c r="J226"/>
  <c r="BK208"/>
  <c r="BK179"/>
  <c r="J147"/>
  <c r="BK235"/>
  <c r="BK192"/>
  <c r="J162"/>
  <c r="J126"/>
  <c r="J218"/>
  <c r="J175"/>
  <c r="BK143"/>
  <c r="J204"/>
  <c r="J161"/>
  <c r="BK142"/>
  <c r="BK216"/>
  <c r="BK187"/>
  <c r="J138"/>
  <c r="BK219"/>
  <c r="J185"/>
  <c r="J153"/>
  <c r="J133"/>
  <c i="6" r="J145"/>
  <c r="BK145"/>
  <c r="J150"/>
  <c r="BK128"/>
  <c r="J133"/>
  <c r="J136"/>
  <c r="BK125"/>
  <c i="7" r="J225"/>
  <c r="J191"/>
  <c r="BK149"/>
  <c r="J237"/>
  <c r="J193"/>
  <c r="J136"/>
  <c r="BK215"/>
  <c r="J198"/>
  <c r="J181"/>
  <c r="J142"/>
  <c r="BK214"/>
  <c r="BK176"/>
  <c r="J133"/>
  <c r="J141"/>
  <c r="J224"/>
  <c r="J194"/>
  <c r="BK148"/>
  <c r="BK213"/>
  <c r="BK180"/>
  <c r="BK143"/>
  <c i="8" r="BK160"/>
  <c r="BK139"/>
  <c r="BK155"/>
  <c r="BK164"/>
  <c r="J154"/>
  <c r="J171"/>
  <c i="9" r="BK146"/>
  <c r="BK151"/>
  <c i="10" r="J151"/>
  <c r="J152"/>
  <c r="BK153"/>
  <c r="BK135"/>
  <c r="BK125"/>
  <c r="J123"/>
  <c r="BK128"/>
  <c i="11" r="BK161"/>
  <c r="J135"/>
  <c r="BK157"/>
  <c r="BK136"/>
  <c r="J128"/>
  <c r="BK133"/>
  <c r="BK146"/>
  <c r="J145"/>
  <c r="J164"/>
  <c r="BK135"/>
  <c r="BK141"/>
  <c i="12" r="J162"/>
  <c r="J175"/>
  <c r="BK166"/>
  <c r="J155"/>
  <c r="J167"/>
  <c r="BK173"/>
  <c r="BK146"/>
  <c r="J171"/>
  <c r="J139"/>
  <c r="J165"/>
  <c r="BK145"/>
  <c i="13" r="BK152"/>
  <c r="J127"/>
  <c r="J134"/>
  <c r="BK127"/>
  <c r="BK134"/>
  <c r="BK131"/>
  <c r="BK138"/>
  <c i="2" r="BK502"/>
  <c r="BK461"/>
  <c r="BK433"/>
  <c r="BK382"/>
  <c r="BK338"/>
  <c r="BK309"/>
  <c r="BK265"/>
  <c r="BK242"/>
  <c r="BK207"/>
  <c r="J170"/>
  <c r="BK499"/>
  <c r="J464"/>
  <c r="BK424"/>
  <c r="J410"/>
  <c r="BK398"/>
  <c r="BK374"/>
  <c r="J326"/>
  <c r="J282"/>
  <c r="J254"/>
  <c r="J197"/>
  <c r="BK171"/>
  <c r="BK503"/>
  <c r="J484"/>
  <c r="J456"/>
  <c r="BK434"/>
  <c r="BK408"/>
  <c r="BK366"/>
  <c r="J353"/>
  <c r="BK320"/>
  <c r="BK292"/>
  <c r="J242"/>
  <c r="BK220"/>
  <c r="J159"/>
  <c r="BK482"/>
  <c r="J461"/>
  <c r="J424"/>
  <c r="J384"/>
  <c r="BK342"/>
  <c r="J292"/>
  <c r="BK260"/>
  <c r="BK193"/>
  <c r="J154"/>
  <c r="BK459"/>
  <c r="BK404"/>
  <c r="BK375"/>
  <c r="J346"/>
  <c r="BK305"/>
  <c r="J258"/>
  <c r="J228"/>
  <c r="J210"/>
  <c r="J182"/>
  <c r="BK158"/>
  <c r="J418"/>
  <c r="J392"/>
  <c r="BK354"/>
  <c r="J316"/>
  <c r="BK253"/>
  <c r="BK228"/>
  <c r="J200"/>
  <c r="J453"/>
  <c r="BK405"/>
  <c r="BK373"/>
  <c r="BK321"/>
  <c r="BK291"/>
  <c r="BK266"/>
  <c r="BK241"/>
  <c r="J203"/>
  <c r="J174"/>
  <c r="J460"/>
  <c r="BK437"/>
  <c r="BK410"/>
  <c r="BK357"/>
  <c r="BK330"/>
  <c r="J291"/>
  <c r="J273"/>
  <c r="J227"/>
  <c r="BK199"/>
  <c r="J183"/>
  <c r="BK157"/>
  <c i="3" r="J146"/>
  <c r="J150"/>
  <c r="BK149"/>
  <c r="J138"/>
  <c r="BK142"/>
  <c i="4" r="BK217"/>
  <c r="J188"/>
  <c r="BK133"/>
  <c r="J197"/>
  <c r="BK162"/>
  <c r="BK144"/>
  <c r="BK195"/>
  <c r="J164"/>
  <c r="J221"/>
  <c r="J195"/>
  <c r="J145"/>
  <c r="J226"/>
  <c r="J210"/>
  <c r="BK174"/>
  <c r="BK158"/>
  <c r="J142"/>
  <c r="J220"/>
  <c r="J181"/>
  <c r="J159"/>
  <c r="J202"/>
  <c r="J163"/>
  <c r="BK216"/>
  <c r="BK187"/>
  <c r="J166"/>
  <c i="5" r="J230"/>
  <c r="BK213"/>
  <c r="BK196"/>
  <c r="BK173"/>
  <c r="BK133"/>
  <c r="BK231"/>
  <c r="J211"/>
  <c r="J145"/>
  <c r="BK238"/>
  <c r="BK211"/>
  <c r="BK182"/>
  <c r="J151"/>
  <c r="J136"/>
  <c r="J232"/>
  <c r="BK204"/>
  <c r="J172"/>
  <c r="J127"/>
  <c r="J208"/>
  <c r="J154"/>
  <c r="BK206"/>
  <c r="J181"/>
  <c r="BK152"/>
  <c r="J233"/>
  <c r="BK205"/>
  <c r="BK175"/>
  <c r="BK140"/>
  <c r="BK222"/>
  <c r="J196"/>
  <c r="BK160"/>
  <c r="BK139"/>
  <c i="6" r="BK129"/>
  <c r="BK148"/>
  <c r="J126"/>
  <c r="J143"/>
  <c r="J147"/>
  <c r="BK137"/>
  <c r="BK133"/>
  <c i="7" r="BK226"/>
  <c r="BK207"/>
  <c r="J182"/>
  <c r="J155"/>
  <c r="J184"/>
  <c r="J165"/>
  <c r="BK138"/>
  <c r="BK222"/>
  <c r="BK201"/>
  <c r="BK182"/>
  <c r="BK162"/>
  <c r="J135"/>
  <c r="J216"/>
  <c r="BK203"/>
  <c r="BK178"/>
  <c r="J140"/>
  <c r="BK199"/>
  <c r="BK164"/>
  <c r="BK153"/>
  <c r="BK225"/>
  <c r="J212"/>
  <c r="J158"/>
  <c r="BK236"/>
  <c r="BK211"/>
  <c r="BK157"/>
  <c i="8" r="J187"/>
  <c r="BK153"/>
  <c r="BK187"/>
  <c r="J138"/>
  <c r="J182"/>
  <c r="BK157"/>
  <c r="BK181"/>
  <c i="10" r="BK140"/>
  <c r="J128"/>
  <c r="BK126"/>
  <c r="BK144"/>
  <c r="J149"/>
  <c r="J135"/>
  <c r="J138"/>
  <c i="11" r="J158"/>
  <c r="J167"/>
  <c r="BK125"/>
  <c r="BK129"/>
  <c r="J157"/>
  <c r="BK158"/>
  <c i="12" r="J169"/>
  <c r="BK128"/>
  <c r="BK134"/>
  <c r="BK157"/>
  <c r="BK135"/>
  <c r="J157"/>
  <c r="BK137"/>
  <c r="J150"/>
  <c r="J177"/>
  <c r="J146"/>
  <c r="J128"/>
  <c r="BK162"/>
  <c r="J138"/>
  <c i="13" r="BK136"/>
  <c r="J135"/>
  <c r="J145"/>
  <c r="BK129"/>
  <c r="J129"/>
  <c r="J141"/>
  <c i="2" r="BK505"/>
  <c r="J440"/>
  <c r="J421"/>
  <c r="BK407"/>
  <c r="J359"/>
  <c r="BK334"/>
  <c r="BK293"/>
  <c r="J266"/>
  <c r="J241"/>
  <c r="BK211"/>
  <c r="BK178"/>
  <c r="J506"/>
  <c r="BK479"/>
  <c r="BK450"/>
  <c r="J415"/>
  <c r="BK392"/>
  <c r="J370"/>
  <c r="BK319"/>
  <c r="BK281"/>
  <c r="BK252"/>
  <c r="BK202"/>
  <c r="J181"/>
  <c r="J505"/>
  <c r="BK491"/>
  <c r="J478"/>
  <c r="J454"/>
  <c r="BK397"/>
  <c r="BK343"/>
  <c r="BK322"/>
  <c r="J271"/>
  <c r="BK259"/>
  <c r="J218"/>
  <c r="J171"/>
  <c r="BK486"/>
  <c r="J462"/>
  <c r="J436"/>
  <c r="J409"/>
  <c r="J360"/>
  <c r="J338"/>
  <c r="BK317"/>
  <c r="BK289"/>
  <c r="BK237"/>
  <c r="J187"/>
  <c r="BK487"/>
  <c r="J407"/>
  <c r="BK391"/>
  <c r="J373"/>
  <c r="BK350"/>
  <c r="J319"/>
  <c r="J284"/>
  <c r="J265"/>
  <c r="J243"/>
  <c r="BK223"/>
  <c r="J201"/>
  <c r="BK177"/>
  <c r="J423"/>
  <c r="J396"/>
  <c r="BK364"/>
  <c r="BK329"/>
  <c r="J303"/>
  <c r="J261"/>
  <c r="BK217"/>
  <c r="J193"/>
  <c r="J157"/>
  <c r="BK409"/>
  <c r="J382"/>
  <c r="J361"/>
  <c r="J306"/>
  <c r="J256"/>
  <c r="BK238"/>
  <c r="BK185"/>
  <c r="BK477"/>
  <c r="BK444"/>
  <c r="BK428"/>
  <c r="J378"/>
  <c r="BK331"/>
  <c r="BK311"/>
  <c r="J286"/>
  <c r="BK248"/>
  <c r="BK213"/>
  <c r="BK176"/>
  <c r="BK159"/>
  <c i="3" r="BK147"/>
  <c r="J149"/>
  <c r="J145"/>
  <c r="BK132"/>
  <c r="BK133"/>
  <c i="4" r="J228"/>
  <c r="BK191"/>
  <c r="J151"/>
  <c r="J201"/>
  <c r="J170"/>
  <c r="J141"/>
  <c r="BK194"/>
  <c r="BK163"/>
  <c r="BK233"/>
  <c r="J200"/>
  <c r="J154"/>
  <c r="J231"/>
  <c r="BK203"/>
  <c r="BK172"/>
  <c r="BK155"/>
  <c r="J223"/>
  <c r="J185"/>
  <c r="BK228"/>
  <c r="BK199"/>
  <c r="BK146"/>
  <c r="BK221"/>
  <c r="J192"/>
  <c r="J172"/>
  <c i="5" r="J238"/>
  <c r="BK209"/>
  <c r="J190"/>
  <c r="BK174"/>
  <c r="BK147"/>
  <c r="J227"/>
  <c r="J194"/>
  <c r="J163"/>
  <c r="J132"/>
  <c r="BK232"/>
  <c r="J199"/>
  <c r="BK167"/>
  <c r="BK130"/>
  <c r="BK220"/>
  <c r="BK191"/>
  <c r="J174"/>
  <c r="BK155"/>
  <c r="BK226"/>
  <c r="J187"/>
  <c r="J140"/>
  <c r="BK190"/>
  <c r="J155"/>
  <c r="J135"/>
  <c r="J206"/>
  <c r="BK163"/>
  <c r="BK233"/>
  <c r="J200"/>
  <c r="J142"/>
  <c i="6" r="J149"/>
  <c r="J127"/>
  <c r="J128"/>
  <c r="BK141"/>
  <c r="J141"/>
  <c r="BK143"/>
  <c r="BK147"/>
  <c i="7" r="J217"/>
  <c r="BK189"/>
  <c r="J171"/>
  <c r="BK139"/>
  <c r="J226"/>
  <c r="BK221"/>
  <c r="J214"/>
  <c r="J201"/>
  <c r="BK191"/>
  <c r="J185"/>
  <c r="BK173"/>
  <c r="BK170"/>
  <c r="BK160"/>
  <c r="BK239"/>
  <c r="BK220"/>
  <c r="J197"/>
  <c r="BK171"/>
  <c r="J144"/>
  <c r="BK229"/>
  <c r="J206"/>
  <c r="J196"/>
  <c r="BK175"/>
  <c r="J229"/>
  <c r="BK206"/>
  <c r="J190"/>
  <c r="BK156"/>
  <c r="BK186"/>
  <c r="J236"/>
  <c r="J218"/>
  <c r="BK208"/>
  <c r="J152"/>
  <c r="J234"/>
  <c r="J208"/>
  <c r="J179"/>
  <c i="8" r="BK186"/>
  <c r="BK145"/>
  <c r="J166"/>
  <c r="J173"/>
  <c r="BK162"/>
  <c r="BK165"/>
  <c r="BK159"/>
  <c r="BK150"/>
  <c r="BK133"/>
  <c r="J169"/>
  <c r="J164"/>
  <c r="BK152"/>
  <c r="BK148"/>
  <c r="J145"/>
  <c r="BK140"/>
  <c r="BK134"/>
  <c r="J181"/>
  <c r="BK170"/>
  <c r="J167"/>
  <c r="BK156"/>
  <c r="J147"/>
  <c r="J135"/>
  <c r="J130"/>
  <c r="BK183"/>
  <c r="J178"/>
  <c r="BK167"/>
  <c r="J165"/>
  <c r="J156"/>
  <c r="J151"/>
  <c r="J146"/>
  <c r="J144"/>
  <c r="BK142"/>
  <c r="J136"/>
  <c i="9" r="BK159"/>
  <c r="BK149"/>
  <c r="BK143"/>
  <c r="J139"/>
  <c r="J146"/>
  <c r="BK139"/>
  <c r="BK134"/>
  <c r="BK152"/>
  <c r="BK145"/>
  <c r="BK141"/>
  <c r="J132"/>
  <c r="J155"/>
  <c r="J142"/>
  <c r="J135"/>
  <c r="J152"/>
  <c r="J147"/>
  <c r="BK142"/>
  <c r="BK133"/>
  <c r="BK148"/>
  <c r="J143"/>
  <c r="BK132"/>
  <c i="10" r="BK138"/>
  <c r="BK137"/>
  <c r="BK123"/>
  <c r="J134"/>
  <c r="J140"/>
  <c r="J142"/>
  <c r="J125"/>
  <c i="11" r="BK155"/>
  <c r="BK131"/>
  <c r="BK154"/>
  <c r="J156"/>
  <c r="J137"/>
  <c r="J163"/>
  <c r="BK169"/>
  <c r="BK126"/>
  <c r="J155"/>
  <c r="BK149"/>
  <c r="J131"/>
  <c i="12" r="BK155"/>
  <c r="BK169"/>
  <c r="BK160"/>
  <c r="BK132"/>
  <c r="BK154"/>
  <c r="J132"/>
  <c r="BK147"/>
  <c r="J127"/>
  <c r="BK167"/>
  <c r="J135"/>
  <c r="BK170"/>
  <c r="BK140"/>
  <c i="13" r="J138"/>
  <c r="BK128"/>
  <c r="J149"/>
  <c r="J126"/>
  <c i="2" r="BK501"/>
  <c r="BK442"/>
  <c r="J420"/>
  <c r="J400"/>
  <c r="BK344"/>
  <c r="J311"/>
  <c r="J274"/>
  <c r="BK254"/>
  <c r="BK233"/>
  <c r="J188"/>
  <c r="J156"/>
  <c r="J494"/>
  <c r="BK465"/>
  <c r="J429"/>
  <c r="BK416"/>
  <c r="J401"/>
  <c r="J342"/>
  <c r="J285"/>
  <c r="J246"/>
  <c r="J205"/>
  <c r="J180"/>
  <c r="J508"/>
  <c r="J500"/>
  <c r="J487"/>
  <c r="J477"/>
  <c r="J441"/>
  <c r="J411"/>
  <c r="BK371"/>
  <c r="J340"/>
  <c r="BK313"/>
  <c r="BK270"/>
  <c r="BK255"/>
  <c r="BK225"/>
  <c r="BK201"/>
  <c r="BK155"/>
  <c r="J474"/>
  <c r="J457"/>
  <c r="BK430"/>
  <c r="BK386"/>
  <c r="J356"/>
  <c r="BK325"/>
  <c r="BK307"/>
  <c r="BK268"/>
  <c r="J230"/>
  <c r="BK190"/>
  <c r="J486"/>
  <c r="BK435"/>
  <c r="J403"/>
  <c r="J377"/>
  <c r="BK351"/>
  <c r="BK337"/>
  <c r="J308"/>
  <c r="BK280"/>
  <c r="J252"/>
  <c r="J226"/>
  <c r="J209"/>
  <c r="J185"/>
  <c r="BK165"/>
  <c r="J417"/>
  <c r="J390"/>
  <c r="J351"/>
  <c r="BK312"/>
  <c r="J279"/>
  <c r="J244"/>
  <c r="BK214"/>
  <c r="BK197"/>
  <c r="J162"/>
  <c r="BK399"/>
  <c r="J380"/>
  <c r="J357"/>
  <c r="J288"/>
  <c r="J264"/>
  <c r="J253"/>
  <c r="BK227"/>
  <c r="BK198"/>
  <c r="BK164"/>
  <c r="J455"/>
  <c r="J430"/>
  <c r="BK380"/>
  <c r="J355"/>
  <c r="J321"/>
  <c r="BK295"/>
  <c r="BK285"/>
  <c r="J262"/>
  <c r="J195"/>
  <c r="J167"/>
  <c i="3" r="BK134"/>
  <c r="BK136"/>
  <c r="BK152"/>
  <c r="J147"/>
  <c r="BK143"/>
  <c r="J129"/>
  <c i="4" r="J219"/>
  <c r="BK207"/>
  <c r="J158"/>
  <c r="BK222"/>
  <c r="J179"/>
  <c r="BK154"/>
  <c r="BK211"/>
  <c r="BK190"/>
  <c r="J235"/>
  <c r="J180"/>
  <c r="BK235"/>
  <c r="BK220"/>
  <c r="BK184"/>
  <c r="J157"/>
  <c r="BK137"/>
  <c r="BK210"/>
  <c r="J176"/>
  <c r="J229"/>
  <c r="BK198"/>
  <c r="J140"/>
  <c r="BK208"/>
  <c r="J189"/>
  <c r="J168"/>
  <c i="5" r="J240"/>
  <c r="J222"/>
  <c r="BK188"/>
  <c r="J169"/>
  <c r="BK132"/>
  <c r="BK224"/>
  <c r="BK200"/>
  <c r="BK164"/>
  <c r="J131"/>
  <c r="J219"/>
  <c r="BK186"/>
  <c r="BK172"/>
  <c r="BK146"/>
  <c r="J234"/>
  <c r="BK199"/>
  <c r="J165"/>
  <c r="J243"/>
  <c r="BK198"/>
  <c r="J170"/>
  <c r="J209"/>
  <c r="BK176"/>
  <c r="BK157"/>
  <c r="J144"/>
  <c r="J229"/>
  <c r="J202"/>
  <c r="J158"/>
  <c r="BK214"/>
  <c r="BK161"/>
  <c i="6" r="J151"/>
  <c r="J135"/>
  <c r="BK132"/>
  <c r="J146"/>
  <c r="J125"/>
  <c r="BK126"/>
  <c r="J131"/>
  <c r="J137"/>
  <c i="7" r="BK212"/>
  <c r="BK187"/>
  <c r="BK150"/>
  <c r="J240"/>
  <c r="BK177"/>
  <c r="BK166"/>
  <c r="BK141"/>
  <c r="J233"/>
  <c r="BK218"/>
  <c r="BK183"/>
  <c r="BK163"/>
  <c r="J139"/>
  <c r="J227"/>
  <c r="BK204"/>
  <c r="J187"/>
  <c r="BK152"/>
  <c r="BK217"/>
  <c r="BK179"/>
  <c r="J143"/>
  <c r="BK159"/>
  <c r="BK227"/>
  <c r="BK198"/>
  <c r="J153"/>
  <c r="BK230"/>
  <c r="J202"/>
  <c r="BK172"/>
  <c i="8" r="BK149"/>
  <c r="BK136"/>
  <c r="BK151"/>
  <c r="J161"/>
  <c r="BK130"/>
  <c i="9" r="J150"/>
  <c r="BK153"/>
  <c r="J148"/>
  <c i="10" r="BK147"/>
  <c r="BK127"/>
  <c r="J127"/>
  <c r="BK145"/>
  <c r="J147"/>
  <c r="BK143"/>
  <c r="BK134"/>
  <c i="11" r="BK168"/>
  <c r="J149"/>
  <c r="BK167"/>
  <c r="J152"/>
  <c r="BK171"/>
  <c r="BK166"/>
  <c r="J160"/>
  <c r="BK153"/>
  <c r="J125"/>
  <c r="J143"/>
  <c r="J151"/>
  <c r="J132"/>
  <c i="12" r="J129"/>
  <c r="J164"/>
  <c r="BK151"/>
  <c r="J159"/>
  <c r="J140"/>
  <c r="J154"/>
  <c r="J145"/>
  <c r="BK175"/>
  <c r="BK138"/>
  <c r="J173"/>
  <c r="J151"/>
  <c r="J131"/>
  <c i="13" r="J151"/>
  <c r="J139"/>
  <c r="J131"/>
  <c r="J147"/>
  <c r="BK151"/>
  <c r="BK139"/>
  <c i="2" r="J499"/>
  <c r="J443"/>
  <c r="J425"/>
  <c r="BK393"/>
  <c r="BK356"/>
  <c r="BK326"/>
  <c r="J290"/>
  <c r="BK258"/>
  <c r="BK243"/>
  <c r="BK208"/>
  <c r="J164"/>
  <c r="J495"/>
  <c r="BK457"/>
  <c r="BK420"/>
  <c r="J388"/>
  <c r="J366"/>
  <c r="J304"/>
  <c r="BK278"/>
  <c r="BK232"/>
  <c r="J196"/>
  <c r="J177"/>
  <c r="BK506"/>
  <c r="J482"/>
  <c r="J472"/>
  <c r="J439"/>
  <c r="J391"/>
  <c r="BK362"/>
  <c r="BK333"/>
  <c r="BK304"/>
  <c r="BK269"/>
  <c r="BK244"/>
  <c r="J221"/>
  <c r="BK183"/>
  <c r="J491"/>
  <c r="J452"/>
  <c r="J431"/>
  <c r="BK385"/>
  <c r="BK347"/>
  <c r="J323"/>
  <c r="BK276"/>
  <c r="BK234"/>
  <c r="BK195"/>
  <c r="BK161"/>
  <c r="BK470"/>
  <c r="BK421"/>
  <c r="J397"/>
  <c r="J371"/>
  <c r="J331"/>
  <c r="BK279"/>
  <c r="J248"/>
  <c r="J216"/>
  <c r="J194"/>
  <c r="J475"/>
  <c r="BK471"/>
  <c r="J470"/>
  <c r="J459"/>
  <c r="BK452"/>
  <c r="BK451"/>
  <c r="J442"/>
  <c r="BK441"/>
  <c r="BK440"/>
  <c r="BK439"/>
  <c r="J437"/>
  <c r="BK422"/>
  <c r="BK395"/>
  <c r="BK369"/>
  <c r="J334"/>
  <c r="J287"/>
  <c r="J238"/>
  <c r="J211"/>
  <c r="J169"/>
  <c r="BK412"/>
  <c r="BK389"/>
  <c r="J349"/>
  <c r="BK316"/>
  <c r="BK274"/>
  <c r="J260"/>
  <c r="J240"/>
  <c r="J220"/>
  <c r="J176"/>
  <c r="BK468"/>
  <c r="BK447"/>
  <c r="BK390"/>
  <c r="BK361"/>
  <c r="J313"/>
  <c r="J293"/>
  <c r="J277"/>
  <c r="BK222"/>
  <c r="BK187"/>
  <c r="J160"/>
  <c i="3" r="J131"/>
  <c r="J135"/>
  <c r="BK130"/>
  <c r="J130"/>
  <c r="J137"/>
  <c i="4" r="J227"/>
  <c r="BK175"/>
  <c r="BK149"/>
  <c r="J208"/>
  <c r="J186"/>
  <c r="BK159"/>
  <c r="J233"/>
  <c r="BK223"/>
  <c r="J191"/>
  <c r="J155"/>
  <c r="J218"/>
  <c r="BK171"/>
  <c r="BK143"/>
  <c r="BK224"/>
  <c r="BK206"/>
  <c r="BK180"/>
  <c r="J156"/>
  <c r="J136"/>
  <c r="BK219"/>
  <c r="J194"/>
  <c r="BK165"/>
  <c r="BK218"/>
  <c r="BK188"/>
  <c r="J144"/>
  <c r="BK213"/>
  <c r="J182"/>
  <c i="5" r="BK243"/>
  <c r="J214"/>
  <c r="J197"/>
  <c r="BK177"/>
  <c r="BK149"/>
  <c r="BK234"/>
  <c r="BK217"/>
  <c r="BK169"/>
  <c r="J139"/>
  <c r="BK237"/>
  <c r="J189"/>
  <c r="J173"/>
  <c r="J148"/>
  <c r="BK240"/>
  <c r="J205"/>
  <c r="J177"/>
  <c r="BK156"/>
  <c r="BK229"/>
  <c r="BK189"/>
  <c r="BK171"/>
  <c r="BK131"/>
  <c r="J188"/>
  <c r="J159"/>
  <c r="J137"/>
  <c r="J224"/>
  <c r="BK194"/>
  <c r="J143"/>
  <c r="BK230"/>
  <c r="BK207"/>
  <c r="BK162"/>
  <c r="BK144"/>
  <c r="BK127"/>
  <c i="6" r="BK140"/>
  <c r="J134"/>
  <c r="BK142"/>
  <c r="J152"/>
  <c r="J144"/>
  <c r="BK138"/>
  <c i="7" r="BK228"/>
  <c r="BK196"/>
  <c r="J159"/>
  <c r="J223"/>
  <c r="J219"/>
  <c r="J207"/>
  <c r="J204"/>
  <c r="J199"/>
  <c r="BK188"/>
  <c r="J180"/>
  <c r="J172"/>
  <c r="BK169"/>
  <c r="J162"/>
  <c r="BK140"/>
  <c r="BK231"/>
  <c r="BK202"/>
  <c r="BK167"/>
  <c r="BK161"/>
  <c r="BK219"/>
  <c r="J200"/>
  <c r="J183"/>
  <c r="J235"/>
  <c r="J205"/>
  <c r="J188"/>
  <c r="J138"/>
  <c r="BK154"/>
  <c r="J220"/>
  <c r="J166"/>
  <c r="BK136"/>
  <c r="J228"/>
  <c r="J177"/>
  <c r="J154"/>
  <c i="8" r="J170"/>
  <c r="J142"/>
  <c r="J186"/>
  <c r="BK147"/>
  <c r="J163"/>
  <c r="J134"/>
  <c r="J172"/>
  <c i="10" r="J137"/>
  <c r="BK151"/>
  <c r="J150"/>
  <c r="BK150"/>
  <c r="BK136"/>
  <c r="J143"/>
  <c r="J133"/>
  <c i="11" r="BK163"/>
  <c r="J169"/>
  <c r="J162"/>
  <c r="J150"/>
  <c r="BK145"/>
  <c r="BK147"/>
  <c r="BK127"/>
  <c r="BK132"/>
  <c r="J130"/>
  <c r="BK156"/>
  <c r="J159"/>
  <c r="J136"/>
  <c i="12" r="BK158"/>
  <c r="J172"/>
  <c r="BK159"/>
  <c r="J170"/>
  <c r="BK156"/>
  <c r="BK149"/>
  <c r="BK171"/>
  <c r="BK136"/>
  <c r="J174"/>
  <c r="J143"/>
  <c r="BK165"/>
  <c r="J147"/>
  <c i="13" r="BK142"/>
  <c r="J128"/>
  <c r="BK147"/>
  <c r="J140"/>
  <c r="BK135"/>
  <c r="J142"/>
  <c r="BK150"/>
  <c i="2" l="1" r="T179"/>
  <c r="R204"/>
  <c r="R231"/>
  <c r="R283"/>
  <c r="P315"/>
  <c r="BK372"/>
  <c r="J372"/>
  <c r="J115"/>
  <c r="BK446"/>
  <c r="J446"/>
  <c r="J117"/>
  <c r="BK466"/>
  <c r="J466"/>
  <c r="J119"/>
  <c r="T476"/>
  <c r="R485"/>
  <c r="R493"/>
  <c r="R492"/>
  <c i="3" r="BK144"/>
  <c r="J144"/>
  <c r="J102"/>
  <c i="4" r="R139"/>
  <c r="P148"/>
  <c r="R178"/>
  <c r="T234"/>
  <c i="5" r="P242"/>
  <c i="7" r="R137"/>
  <c r="T151"/>
  <c r="R168"/>
  <c r="T238"/>
  <c i="8" r="R180"/>
  <c i="9" r="P138"/>
  <c r="P137"/>
  <c i="10" r="P139"/>
  <c i="11" r="P148"/>
  <c i="12" r="BK144"/>
  <c r="J144"/>
  <c r="J100"/>
  <c r="R168"/>
  <c i="2" r="BK153"/>
  <c r="BK168"/>
  <c r="J168"/>
  <c r="J101"/>
  <c r="BK235"/>
  <c r="J235"/>
  <c r="J105"/>
  <c r="R315"/>
  <c r="T372"/>
  <c r="R446"/>
  <c r="T466"/>
  <c r="P476"/>
  <c r="P485"/>
  <c r="BK493"/>
  <c r="BK492"/>
  <c r="J492"/>
  <c r="J125"/>
  <c r="R498"/>
  <c i="3" r="BK127"/>
  <c r="J127"/>
  <c r="J100"/>
  <c r="T139"/>
  <c i="4" r="BK152"/>
  <c r="J152"/>
  <c r="J104"/>
  <c r="T178"/>
  <c r="R234"/>
  <c i="5" r="BK125"/>
  <c r="J125"/>
  <c r="J100"/>
  <c r="R242"/>
  <c i="6" r="R124"/>
  <c r="R123"/>
  <c r="R122"/>
  <c i="7" r="R195"/>
  <c i="8" r="BK129"/>
  <c r="J129"/>
  <c r="J100"/>
  <c r="P177"/>
  <c r="P174"/>
  <c r="P184"/>
  <c i="9" r="P130"/>
  <c r="P129"/>
  <c r="P157"/>
  <c r="P156"/>
  <c i="10" r="T139"/>
  <c i="11" r="BK139"/>
  <c r="J139"/>
  <c r="J99"/>
  <c r="BK142"/>
  <c r="J142"/>
  <c r="J100"/>
  <c i="12" r="R125"/>
  <c r="R144"/>
  <c r="T168"/>
  <c i="13" r="BK124"/>
  <c i="2" r="P179"/>
  <c r="P204"/>
  <c r="P231"/>
  <c r="BK283"/>
  <c r="J283"/>
  <c r="J106"/>
  <c r="T299"/>
  <c r="R372"/>
  <c r="P446"/>
  <c r="P466"/>
  <c r="T473"/>
  <c r="T481"/>
  <c r="T488"/>
  <c r="P498"/>
  <c r="BK504"/>
  <c r="J504"/>
  <c r="J129"/>
  <c i="3" r="R127"/>
  <c r="T144"/>
  <c i="4" r="P132"/>
  <c r="P131"/>
  <c r="P152"/>
  <c r="P169"/>
  <c r="BK214"/>
  <c r="J214"/>
  <c r="J107"/>
  <c i="5" r="P125"/>
  <c r="P124"/>
  <c r="P123"/>
  <c i="1" r="AU99"/>
  <c i="6" r="T124"/>
  <c r="T123"/>
  <c r="T122"/>
  <c i="7" r="R134"/>
  <c r="R131"/>
  <c r="BK147"/>
  <c r="J147"/>
  <c r="J104"/>
  <c r="P151"/>
  <c r="P195"/>
  <c i="8" r="R129"/>
  <c r="T180"/>
  <c i="9" r="BK138"/>
  <c r="J138"/>
  <c r="J102"/>
  <c i="10" r="BK139"/>
  <c r="J139"/>
  <c r="J99"/>
  <c i="11" r="P124"/>
  <c r="R139"/>
  <c r="R142"/>
  <c i="12" r="BK148"/>
  <c r="J148"/>
  <c r="J101"/>
  <c i="13" r="R133"/>
  <c i="2" r="R153"/>
  <c r="R168"/>
  <c r="P235"/>
  <c r="BK315"/>
  <c r="J315"/>
  <c r="J110"/>
  <c r="BK332"/>
  <c r="J332"/>
  <c r="J111"/>
  <c r="T348"/>
  <c r="P352"/>
  <c r="P367"/>
  <c r="BK427"/>
  <c r="J427"/>
  <c r="J116"/>
  <c r="BK458"/>
  <c r="J458"/>
  <c r="J118"/>
  <c r="R473"/>
  <c r="P481"/>
  <c r="T498"/>
  <c i="3" r="T127"/>
  <c r="T126"/>
  <c r="T125"/>
  <c r="R144"/>
  <c i="4" r="P139"/>
  <c r="BK148"/>
  <c r="J148"/>
  <c r="J103"/>
  <c r="BK178"/>
  <c r="J178"/>
  <c r="J106"/>
  <c r="P234"/>
  <c i="7" r="BK134"/>
  <c r="J134"/>
  <c r="J101"/>
  <c r="P137"/>
  <c r="BK168"/>
  <c r="J168"/>
  <c r="J106"/>
  <c r="T168"/>
  <c r="P238"/>
  <c i="8" r="P129"/>
  <c r="R177"/>
  <c r="R174"/>
  <c r="R184"/>
  <c i="9" r="T138"/>
  <c r="T137"/>
  <c i="10" r="BK122"/>
  <c r="J122"/>
  <c r="J98"/>
  <c r="R148"/>
  <c i="11" r="BK124"/>
  <c r="J124"/>
  <c r="J98"/>
  <c r="R148"/>
  <c i="12" r="P144"/>
  <c r="BK168"/>
  <c r="J168"/>
  <c r="J102"/>
  <c i="13" r="R124"/>
  <c r="R123"/>
  <c r="T133"/>
  <c i="2" r="BK179"/>
  <c r="J179"/>
  <c r="J102"/>
  <c r="R235"/>
  <c r="R299"/>
  <c r="P332"/>
  <c r="P348"/>
  <c r="R352"/>
  <c r="T367"/>
  <c r="T427"/>
  <c r="T458"/>
  <c r="R476"/>
  <c r="T485"/>
  <c i="3" r="R139"/>
  <c i="4" r="BK139"/>
  <c r="J139"/>
  <c r="J102"/>
  <c r="R148"/>
  <c r="P178"/>
  <c r="BK234"/>
  <c r="J234"/>
  <c r="J108"/>
  <c i="5" r="T125"/>
  <c r="T124"/>
  <c r="T123"/>
  <c i="8" r="T129"/>
  <c r="P180"/>
  <c i="9" r="T130"/>
  <c r="T129"/>
  <c r="T157"/>
  <c r="T156"/>
  <c i="10" r="R122"/>
  <c r="P148"/>
  <c i="11" r="T148"/>
  <c i="12" r="R148"/>
  <c i="13" r="P124"/>
  <c r="P123"/>
  <c r="BK148"/>
  <c r="J148"/>
  <c r="J102"/>
  <c i="2" r="R179"/>
  <c r="T204"/>
  <c r="T231"/>
  <c r="T283"/>
  <c r="BK299"/>
  <c r="T332"/>
  <c r="BK348"/>
  <c r="J348"/>
  <c r="J112"/>
  <c r="BK352"/>
  <c r="J352"/>
  <c r="J113"/>
  <c r="BK367"/>
  <c r="J367"/>
  <c r="J114"/>
  <c r="P427"/>
  <c r="P458"/>
  <c r="BK473"/>
  <c r="J473"/>
  <c r="J120"/>
  <c r="BK481"/>
  <c r="J481"/>
  <c r="J122"/>
  <c r="BK488"/>
  <c r="J488"/>
  <c r="J124"/>
  <c r="P493"/>
  <c r="P492"/>
  <c r="T504"/>
  <c i="3" r="P127"/>
  <c r="BK139"/>
  <c r="J139"/>
  <c r="J101"/>
  <c i="4" r="R132"/>
  <c r="R131"/>
  <c r="T152"/>
  <c r="T169"/>
  <c r="T214"/>
  <c i="5" r="T242"/>
  <c i="7" r="BK137"/>
  <c r="J137"/>
  <c r="J102"/>
  <c r="R147"/>
  <c r="T147"/>
  <c r="T195"/>
  <c i="8" r="BK177"/>
  <c r="J177"/>
  <c r="J103"/>
  <c r="BK184"/>
  <c r="J184"/>
  <c r="J105"/>
  <c i="9" r="R138"/>
  <c r="R137"/>
  <c i="10" r="T122"/>
  <c r="T121"/>
  <c r="T120"/>
  <c r="T148"/>
  <c i="11" r="R124"/>
  <c r="R123"/>
  <c r="R122"/>
  <c r="P139"/>
  <c r="P142"/>
  <c i="12" r="P125"/>
  <c r="P148"/>
  <c i="13" r="T124"/>
  <c r="T123"/>
  <c r="P148"/>
  <c i="2" r="P153"/>
  <c r="P168"/>
  <c r="BK204"/>
  <c r="J204"/>
  <c r="J103"/>
  <c r="BK231"/>
  <c r="J231"/>
  <c r="J104"/>
  <c r="P283"/>
  <c r="P299"/>
  <c r="R332"/>
  <c r="R348"/>
  <c r="T352"/>
  <c r="R367"/>
  <c r="R427"/>
  <c r="R458"/>
  <c r="P473"/>
  <c r="R481"/>
  <c r="R488"/>
  <c r="BK498"/>
  <c r="BK497"/>
  <c r="J497"/>
  <c r="J127"/>
  <c r="P504"/>
  <c i="3" r="P139"/>
  <c i="4" r="BK132"/>
  <c r="J132"/>
  <c r="J100"/>
  <c r="R152"/>
  <c r="R169"/>
  <c r="P214"/>
  <c i="5" r="R125"/>
  <c r="R124"/>
  <c r="R123"/>
  <c i="6" r="P124"/>
  <c r="P123"/>
  <c r="P122"/>
  <c i="1" r="AU100"/>
  <c i="7" r="T134"/>
  <c r="P147"/>
  <c r="R151"/>
  <c r="P168"/>
  <c r="BK238"/>
  <c r="J238"/>
  <c r="J108"/>
  <c i="8" r="BK180"/>
  <c r="J180"/>
  <c r="J104"/>
  <c i="9" r="BK130"/>
  <c r="BK129"/>
  <c r="R157"/>
  <c r="R156"/>
  <c i="10" r="R139"/>
  <c i="11" r="BK148"/>
  <c r="J148"/>
  <c r="J101"/>
  <c i="12" r="T125"/>
  <c r="T144"/>
  <c r="P168"/>
  <c i="13" r="BK133"/>
  <c r="J133"/>
  <c r="J101"/>
  <c r="R148"/>
  <c i="2" r="T153"/>
  <c r="T168"/>
  <c r="T235"/>
  <c r="T315"/>
  <c r="P372"/>
  <c r="T446"/>
  <c r="R466"/>
  <c r="BK476"/>
  <c r="J476"/>
  <c r="J121"/>
  <c r="BK485"/>
  <c r="J485"/>
  <c r="J123"/>
  <c r="P488"/>
  <c r="T493"/>
  <c r="T492"/>
  <c r="R504"/>
  <c i="3" r="P144"/>
  <c i="4" r="T132"/>
  <c r="T131"/>
  <c r="T139"/>
  <c r="T138"/>
  <c r="T148"/>
  <c r="BK169"/>
  <c r="J169"/>
  <c r="J105"/>
  <c r="R214"/>
  <c i="5" r="BK242"/>
  <c r="J242"/>
  <c r="J101"/>
  <c i="6" r="BK124"/>
  <c r="BK123"/>
  <c r="BK122"/>
  <c r="J122"/>
  <c i="7" r="P134"/>
  <c r="P131"/>
  <c r="T137"/>
  <c r="BK151"/>
  <c r="BK195"/>
  <c r="J195"/>
  <c r="J107"/>
  <c r="R238"/>
  <c i="8" r="T177"/>
  <c r="T174"/>
  <c r="T184"/>
  <c i="9" r="R130"/>
  <c r="R129"/>
  <c r="BK157"/>
  <c r="J157"/>
  <c r="J104"/>
  <c i="10" r="P122"/>
  <c r="P121"/>
  <c r="P120"/>
  <c i="1" r="AU104"/>
  <c i="10" r="BK148"/>
  <c r="J148"/>
  <c r="J100"/>
  <c i="11" r="T124"/>
  <c r="T123"/>
  <c r="T122"/>
  <c r="T139"/>
  <c r="T142"/>
  <c i="12" r="BK125"/>
  <c r="T148"/>
  <c i="13" r="P133"/>
  <c r="P132"/>
  <c r="T148"/>
  <c i="8" r="BK174"/>
  <c r="J174"/>
  <c r="J101"/>
  <c i="11" r="BK170"/>
  <c r="J170"/>
  <c r="J102"/>
  <c i="3" r="BK151"/>
  <c r="J151"/>
  <c r="J103"/>
  <c i="2" r="BK296"/>
  <c r="J296"/>
  <c r="J107"/>
  <c i="12" r="BK142"/>
  <c r="J142"/>
  <c r="J99"/>
  <c i="9" r="BK161"/>
  <c r="J161"/>
  <c r="J106"/>
  <c i="13" r="BK130"/>
  <c r="J130"/>
  <c r="J99"/>
  <c i="7" r="BK132"/>
  <c r="J132"/>
  <c r="J100"/>
  <c i="12" r="BK176"/>
  <c r="J176"/>
  <c r="J103"/>
  <c i="13" r="F92"/>
  <c r="BF135"/>
  <c r="BF137"/>
  <c r="BF139"/>
  <c r="BF143"/>
  <c r="BF138"/>
  <c r="BF142"/>
  <c r="BF149"/>
  <c r="BF151"/>
  <c r="E85"/>
  <c r="BF144"/>
  <c r="BF145"/>
  <c r="J89"/>
  <c r="BF126"/>
  <c r="BF140"/>
  <c r="BF141"/>
  <c r="BF152"/>
  <c i="12" r="J125"/>
  <c r="J98"/>
  <c i="13" r="BF128"/>
  <c r="BF147"/>
  <c r="BF125"/>
  <c r="BF131"/>
  <c r="BF136"/>
  <c r="BF146"/>
  <c r="BF127"/>
  <c r="BF129"/>
  <c r="BF134"/>
  <c r="BF150"/>
  <c i="12" r="F92"/>
  <c r="BF127"/>
  <c r="BF139"/>
  <c r="BF152"/>
  <c r="BF171"/>
  <c r="BF174"/>
  <c r="BF157"/>
  <c r="BF161"/>
  <c r="J117"/>
  <c r="BF141"/>
  <c r="BF143"/>
  <c r="BF146"/>
  <c r="BF154"/>
  <c r="BF155"/>
  <c r="BF156"/>
  <c r="BF164"/>
  <c r="BF165"/>
  <c r="BF131"/>
  <c r="BF132"/>
  <c r="BF140"/>
  <c r="BF145"/>
  <c r="BF159"/>
  <c r="BF163"/>
  <c r="BF166"/>
  <c r="BF175"/>
  <c r="BF177"/>
  <c r="E113"/>
  <c r="BF126"/>
  <c r="BF128"/>
  <c r="BF129"/>
  <c r="BF130"/>
  <c r="BF133"/>
  <c r="BF134"/>
  <c r="BF135"/>
  <c r="BF137"/>
  <c r="BF150"/>
  <c r="BF151"/>
  <c r="BF173"/>
  <c r="BF138"/>
  <c r="BF147"/>
  <c r="BF149"/>
  <c r="BF153"/>
  <c r="BF158"/>
  <c r="BF160"/>
  <c r="BF162"/>
  <c r="BF167"/>
  <c r="BF169"/>
  <c r="BF172"/>
  <c r="BF136"/>
  <c r="BF170"/>
  <c i="11" r="E85"/>
  <c r="F119"/>
  <c r="BF134"/>
  <c r="BF152"/>
  <c r="BF154"/>
  <c r="BF155"/>
  <c r="BF160"/>
  <c r="BF164"/>
  <c r="BF130"/>
  <c r="BF131"/>
  <c r="BF137"/>
  <c r="BF147"/>
  <c r="BF150"/>
  <c r="BF153"/>
  <c r="BF158"/>
  <c r="BF159"/>
  <c r="BF167"/>
  <c r="BF143"/>
  <c r="BF161"/>
  <c r="BF163"/>
  <c r="BF165"/>
  <c r="BF166"/>
  <c r="J116"/>
  <c r="BF135"/>
  <c r="BF136"/>
  <c r="BF140"/>
  <c r="BF151"/>
  <c r="BF157"/>
  <c r="BF169"/>
  <c r="BF129"/>
  <c r="BF149"/>
  <c r="BF156"/>
  <c r="BF138"/>
  <c r="BF141"/>
  <c r="BF162"/>
  <c r="BF168"/>
  <c i="10" r="BK121"/>
  <c r="J121"/>
  <c r="J97"/>
  <c i="11" r="BF127"/>
  <c r="BF128"/>
  <c r="BF133"/>
  <c r="BF125"/>
  <c r="BF126"/>
  <c r="BF132"/>
  <c r="BF144"/>
  <c r="BF145"/>
  <c r="BF146"/>
  <c r="BF171"/>
  <c i="9" r="J129"/>
  <c r="J99"/>
  <c i="10" r="E110"/>
  <c r="BF136"/>
  <c i="9" r="J130"/>
  <c r="J100"/>
  <c r="BK137"/>
  <c r="J137"/>
  <c r="J101"/>
  <c i="10" r="BF124"/>
  <c r="BF129"/>
  <c r="BF137"/>
  <c r="BF144"/>
  <c i="9" r="BK156"/>
  <c r="J156"/>
  <c r="J103"/>
  <c i="10" r="BF123"/>
  <c r="BF130"/>
  <c r="BF131"/>
  <c r="BF133"/>
  <c r="F117"/>
  <c r="BF128"/>
  <c r="BF140"/>
  <c r="BF138"/>
  <c r="BF142"/>
  <c r="BF143"/>
  <c r="BF149"/>
  <c r="BF153"/>
  <c r="J89"/>
  <c r="BF141"/>
  <c r="BF146"/>
  <c r="BF152"/>
  <c r="BF125"/>
  <c r="BF126"/>
  <c r="BF127"/>
  <c r="BF132"/>
  <c r="BF134"/>
  <c r="BF135"/>
  <c r="BF145"/>
  <c r="BF147"/>
  <c r="BF150"/>
  <c r="BF151"/>
  <c i="9" r="BF135"/>
  <c r="BF136"/>
  <c r="BF139"/>
  <c r="BF141"/>
  <c r="BF143"/>
  <c r="BF146"/>
  <c r="BF149"/>
  <c r="BF159"/>
  <c r="J91"/>
  <c r="BF131"/>
  <c r="BF132"/>
  <c r="BF133"/>
  <c r="BF134"/>
  <c r="BF140"/>
  <c r="BF152"/>
  <c r="BF158"/>
  <c i="8" r="BK128"/>
  <c r="J128"/>
  <c r="J99"/>
  <c i="9" r="F125"/>
  <c r="BF144"/>
  <c r="BF145"/>
  <c r="BF155"/>
  <c r="BF154"/>
  <c r="BF142"/>
  <c r="BF148"/>
  <c r="BF153"/>
  <c r="BF162"/>
  <c r="BF150"/>
  <c r="E85"/>
  <c r="BF147"/>
  <c r="BF151"/>
  <c i="8" r="BF131"/>
  <c r="BF134"/>
  <c r="BF168"/>
  <c r="BF187"/>
  <c r="BF136"/>
  <c r="BF151"/>
  <c r="BF160"/>
  <c r="BF161"/>
  <c r="BF181"/>
  <c r="BF183"/>
  <c i="7" r="J151"/>
  <c r="J105"/>
  <c i="8" r="BF155"/>
  <c r="BF159"/>
  <c r="BF164"/>
  <c r="BF175"/>
  <c r="BF185"/>
  <c r="BF186"/>
  <c r="J91"/>
  <c r="BF145"/>
  <c r="BF147"/>
  <c r="BF169"/>
  <c r="BF132"/>
  <c r="BF137"/>
  <c r="BF142"/>
  <c r="BF146"/>
  <c r="BF150"/>
  <c r="BF152"/>
  <c r="BF163"/>
  <c r="BF165"/>
  <c r="BF170"/>
  <c r="BF171"/>
  <c r="BF178"/>
  <c r="E85"/>
  <c r="F94"/>
  <c r="BF130"/>
  <c r="BF135"/>
  <c r="BF138"/>
  <c r="BF144"/>
  <c r="BF148"/>
  <c r="BF149"/>
  <c r="BF154"/>
  <c r="BF158"/>
  <c r="BF166"/>
  <c r="BF167"/>
  <c r="BF139"/>
  <c r="BF140"/>
  <c r="BF141"/>
  <c r="BF143"/>
  <c r="BF153"/>
  <c r="BF157"/>
  <c r="BF172"/>
  <c r="BF173"/>
  <c r="BF179"/>
  <c r="BF133"/>
  <c r="BF156"/>
  <c r="BF162"/>
  <c r="BF182"/>
  <c i="6" r="J98"/>
  <c r="J124"/>
  <c r="J100"/>
  <c i="7" r="J91"/>
  <c r="BF141"/>
  <c r="BF145"/>
  <c r="BF150"/>
  <c r="BF161"/>
  <c r="BF164"/>
  <c r="BF196"/>
  <c r="BF199"/>
  <c r="BF209"/>
  <c r="BF210"/>
  <c r="BF214"/>
  <c r="BF215"/>
  <c r="BF218"/>
  <c r="BF225"/>
  <c r="BF235"/>
  <c r="BF241"/>
  <c r="BF143"/>
  <c r="BF159"/>
  <c r="BF170"/>
  <c r="BF174"/>
  <c r="BF175"/>
  <c r="BF180"/>
  <c r="BF181"/>
  <c r="BF182"/>
  <c r="BF187"/>
  <c r="BF189"/>
  <c r="BF190"/>
  <c r="BF192"/>
  <c r="BF200"/>
  <c r="BF206"/>
  <c i="6" r="J123"/>
  <c r="J99"/>
  <c i="7" r="F94"/>
  <c r="BF139"/>
  <c r="BF155"/>
  <c r="BF156"/>
  <c r="BF177"/>
  <c r="BF178"/>
  <c r="E85"/>
  <c r="BF133"/>
  <c r="BF140"/>
  <c r="BF148"/>
  <c r="BF154"/>
  <c r="BF183"/>
  <c r="BF184"/>
  <c r="BF194"/>
  <c r="BF207"/>
  <c r="BF208"/>
  <c r="BF222"/>
  <c r="BF239"/>
  <c r="BF136"/>
  <c r="BF138"/>
  <c r="BF157"/>
  <c r="BF158"/>
  <c r="BF171"/>
  <c r="BF173"/>
  <c r="BF185"/>
  <c r="BF212"/>
  <c r="BF213"/>
  <c r="BF221"/>
  <c r="BF231"/>
  <c r="BF233"/>
  <c r="BF234"/>
  <c r="BF153"/>
  <c r="BF172"/>
  <c r="BF176"/>
  <c r="BF179"/>
  <c r="BF188"/>
  <c r="BF191"/>
  <c r="BF198"/>
  <c r="BF204"/>
  <c r="BF216"/>
  <c r="BF226"/>
  <c r="BF227"/>
  <c r="BF229"/>
  <c r="BF142"/>
  <c r="BF144"/>
  <c r="BF149"/>
  <c r="BF152"/>
  <c r="BF163"/>
  <c r="BF186"/>
  <c r="BF193"/>
  <c r="BF197"/>
  <c r="BF205"/>
  <c r="BF211"/>
  <c r="BF217"/>
  <c r="BF224"/>
  <c r="BF228"/>
  <c r="BF230"/>
  <c r="BF135"/>
  <c r="BF160"/>
  <c r="BF162"/>
  <c r="BF165"/>
  <c r="BF166"/>
  <c r="BF167"/>
  <c r="BF169"/>
  <c r="BF201"/>
  <c r="BF202"/>
  <c r="BF203"/>
  <c r="BF219"/>
  <c r="BF220"/>
  <c r="BF223"/>
  <c r="BF232"/>
  <c r="BF236"/>
  <c r="BF237"/>
  <c r="BF240"/>
  <c i="6" r="F94"/>
  <c r="J116"/>
  <c r="BF128"/>
  <c r="BF133"/>
  <c r="BF145"/>
  <c r="E85"/>
  <c r="BF135"/>
  <c r="BF141"/>
  <c r="BF142"/>
  <c r="BF149"/>
  <c i="5" r="BK124"/>
  <c r="BK123"/>
  <c r="J123"/>
  <c i="6" r="BF126"/>
  <c r="BF127"/>
  <c r="BF139"/>
  <c r="BF146"/>
  <c r="BF147"/>
  <c r="BF150"/>
  <c r="BF151"/>
  <c r="BF131"/>
  <c r="BF143"/>
  <c r="BF144"/>
  <c r="BF148"/>
  <c r="BF152"/>
  <c r="BF130"/>
  <c r="BF125"/>
  <c r="BF129"/>
  <c r="BF132"/>
  <c r="BF136"/>
  <c r="BF137"/>
  <c r="BF134"/>
  <c r="BF138"/>
  <c r="BF140"/>
  <c i="5" r="J117"/>
  <c r="BF143"/>
  <c r="BF150"/>
  <c r="BF172"/>
  <c r="BF174"/>
  <c r="BF185"/>
  <c r="BF186"/>
  <c r="BF188"/>
  <c r="BF189"/>
  <c r="BF191"/>
  <c r="BF198"/>
  <c r="BF202"/>
  <c r="BF203"/>
  <c r="BF209"/>
  <c r="BF226"/>
  <c r="BF227"/>
  <c r="BF235"/>
  <c r="BF238"/>
  <c r="BF244"/>
  <c r="BF129"/>
  <c r="BF130"/>
  <c r="BF131"/>
  <c r="BF132"/>
  <c r="BF133"/>
  <c r="BF135"/>
  <c r="BF136"/>
  <c r="BF145"/>
  <c r="BF147"/>
  <c r="BF161"/>
  <c r="BF167"/>
  <c r="BF169"/>
  <c r="BF178"/>
  <c r="BF200"/>
  <c r="BF208"/>
  <c r="BF211"/>
  <c r="BF230"/>
  <c r="BF236"/>
  <c r="BF240"/>
  <c r="BF243"/>
  <c i="4" r="BK131"/>
  <c i="5" r="F94"/>
  <c r="BF127"/>
  <c r="BF162"/>
  <c r="BF173"/>
  <c r="BF177"/>
  <c r="BF192"/>
  <c r="BF195"/>
  <c r="BF199"/>
  <c r="BF207"/>
  <c r="BF214"/>
  <c r="BF216"/>
  <c r="BF217"/>
  <c r="BF221"/>
  <c r="BF225"/>
  <c r="BF229"/>
  <c r="BF233"/>
  <c r="BF234"/>
  <c i="4" r="BK138"/>
  <c r="J138"/>
  <c r="J101"/>
  <c i="5" r="E85"/>
  <c r="BF148"/>
  <c r="BF151"/>
  <c r="BF156"/>
  <c r="BF160"/>
  <c r="BF163"/>
  <c r="BF165"/>
  <c r="BF168"/>
  <c r="BF181"/>
  <c r="BF194"/>
  <c r="BF204"/>
  <c r="BF210"/>
  <c r="BF212"/>
  <c r="BF239"/>
  <c r="BF144"/>
  <c r="BF146"/>
  <c r="BF149"/>
  <c r="BF152"/>
  <c r="BF153"/>
  <c r="BF179"/>
  <c r="BF180"/>
  <c r="BF182"/>
  <c r="BF183"/>
  <c r="BF237"/>
  <c r="BF128"/>
  <c r="BF138"/>
  <c r="BF139"/>
  <c r="BF154"/>
  <c r="BF157"/>
  <c r="BF158"/>
  <c r="BF159"/>
  <c r="BF175"/>
  <c r="BF190"/>
  <c r="BF193"/>
  <c r="BF196"/>
  <c r="BF201"/>
  <c r="BF220"/>
  <c r="BF222"/>
  <c r="BF223"/>
  <c r="BF224"/>
  <c r="BF241"/>
  <c r="BF126"/>
  <c r="BF134"/>
  <c r="BF142"/>
  <c r="BF170"/>
  <c r="BF171"/>
  <c r="BF176"/>
  <c r="BF187"/>
  <c r="BF197"/>
  <c r="BF205"/>
  <c r="BF206"/>
  <c r="BF213"/>
  <c r="BF218"/>
  <c r="BF219"/>
  <c r="BF228"/>
  <c r="BF137"/>
  <c r="BF140"/>
  <c r="BF141"/>
  <c r="BF155"/>
  <c r="BF164"/>
  <c r="BF166"/>
  <c r="BF184"/>
  <c r="BF215"/>
  <c r="BF231"/>
  <c r="BF232"/>
  <c i="4" r="F94"/>
  <c r="BF147"/>
  <c r="BF153"/>
  <c r="BF154"/>
  <c r="BF157"/>
  <c r="BF161"/>
  <c r="BF180"/>
  <c r="BF190"/>
  <c r="BF194"/>
  <c r="BF197"/>
  <c r="BF209"/>
  <c r="BF217"/>
  <c r="BF236"/>
  <c r="BF156"/>
  <c r="BF165"/>
  <c r="BF166"/>
  <c r="BF167"/>
  <c r="BF168"/>
  <c r="BF174"/>
  <c r="BF179"/>
  <c r="BF182"/>
  <c r="BF184"/>
  <c r="BF195"/>
  <c r="BF196"/>
  <c r="BF204"/>
  <c r="BF206"/>
  <c r="BF208"/>
  <c r="BF231"/>
  <c r="BF235"/>
  <c r="J91"/>
  <c r="BF149"/>
  <c r="BF170"/>
  <c r="BF187"/>
  <c r="BF189"/>
  <c r="BF198"/>
  <c r="BF211"/>
  <c r="BF159"/>
  <c r="BF177"/>
  <c r="BF188"/>
  <c r="BF193"/>
  <c r="BF212"/>
  <c r="BF216"/>
  <c r="BF133"/>
  <c r="BF150"/>
  <c r="BF155"/>
  <c r="BF158"/>
  <c r="BF163"/>
  <c r="BF164"/>
  <c r="BF175"/>
  <c r="BF201"/>
  <c r="BF207"/>
  <c r="BF210"/>
  <c r="BF222"/>
  <c r="BF226"/>
  <c r="BF229"/>
  <c r="E85"/>
  <c r="BF134"/>
  <c r="BF136"/>
  <c r="BF137"/>
  <c r="BF140"/>
  <c r="BF141"/>
  <c r="BF142"/>
  <c r="BF143"/>
  <c r="BF144"/>
  <c r="BF145"/>
  <c r="BF151"/>
  <c r="BF160"/>
  <c r="BF172"/>
  <c r="BF173"/>
  <c r="BF186"/>
  <c r="BF205"/>
  <c r="BF215"/>
  <c r="BF218"/>
  <c r="BF219"/>
  <c r="BF220"/>
  <c i="3" r="BK126"/>
  <c r="BK125"/>
  <c r="J125"/>
  <c r="J98"/>
  <c i="4" r="BF183"/>
  <c r="BF191"/>
  <c r="BF192"/>
  <c r="BF199"/>
  <c r="BF203"/>
  <c r="BF213"/>
  <c r="BF223"/>
  <c r="BF227"/>
  <c r="BF228"/>
  <c r="BF230"/>
  <c r="BF232"/>
  <c r="BF233"/>
  <c r="BF135"/>
  <c r="BF146"/>
  <c r="BF162"/>
  <c r="BF171"/>
  <c r="BF176"/>
  <c r="BF181"/>
  <c r="BF185"/>
  <c r="BF200"/>
  <c r="BF202"/>
  <c r="BF221"/>
  <c r="BF224"/>
  <c r="BF225"/>
  <c i="3" r="J119"/>
  <c r="BF129"/>
  <c r="BF142"/>
  <c r="BF143"/>
  <c r="BF145"/>
  <c r="BF147"/>
  <c i="2" r="J153"/>
  <c r="J100"/>
  <c i="3" r="F122"/>
  <c i="2" r="J299"/>
  <c r="J109"/>
  <c r="J498"/>
  <c r="J128"/>
  <c i="3" r="BF134"/>
  <c r="BF140"/>
  <c i="2" r="J493"/>
  <c r="J126"/>
  <c i="3" r="BF136"/>
  <c r="BF138"/>
  <c r="BF141"/>
  <c r="E113"/>
  <c r="BF128"/>
  <c r="BF130"/>
  <c r="BF132"/>
  <c r="BF146"/>
  <c r="BF148"/>
  <c r="BF149"/>
  <c r="BF133"/>
  <c r="BF150"/>
  <c r="BF131"/>
  <c r="BF135"/>
  <c r="BF137"/>
  <c r="BF152"/>
  <c i="2" r="F94"/>
  <c r="BF162"/>
  <c r="BF191"/>
  <c r="BF192"/>
  <c r="BF193"/>
  <c r="BF228"/>
  <c r="BF237"/>
  <c r="BF245"/>
  <c r="BF246"/>
  <c r="BF252"/>
  <c r="BF260"/>
  <c r="BF269"/>
  <c r="BF274"/>
  <c r="BF278"/>
  <c r="BF317"/>
  <c r="BF338"/>
  <c r="BF340"/>
  <c r="BF341"/>
  <c r="BF342"/>
  <c r="BF353"/>
  <c r="BF364"/>
  <c r="BF369"/>
  <c r="BF370"/>
  <c r="BF384"/>
  <c r="BF387"/>
  <c r="BF392"/>
  <c r="BF394"/>
  <c r="BF399"/>
  <c r="BF401"/>
  <c r="BF409"/>
  <c r="BF419"/>
  <c r="BF425"/>
  <c r="BF431"/>
  <c r="BF439"/>
  <c r="BF442"/>
  <c r="BF474"/>
  <c r="J91"/>
  <c r="BF160"/>
  <c r="BF181"/>
  <c r="BF186"/>
  <c r="BF189"/>
  <c r="BF197"/>
  <c r="BF213"/>
  <c r="BF214"/>
  <c r="BF216"/>
  <c r="BF217"/>
  <c r="BF225"/>
  <c r="BF234"/>
  <c r="BF236"/>
  <c r="BF277"/>
  <c r="BF282"/>
  <c r="BF285"/>
  <c r="BF289"/>
  <c r="BF294"/>
  <c r="BF304"/>
  <c r="BF307"/>
  <c r="BF328"/>
  <c r="BF334"/>
  <c r="BF336"/>
  <c r="BF346"/>
  <c r="BF351"/>
  <c r="BF354"/>
  <c r="BF358"/>
  <c r="BF374"/>
  <c r="BF375"/>
  <c r="BF376"/>
  <c r="BF377"/>
  <c r="BF391"/>
  <c r="BF417"/>
  <c r="BF423"/>
  <c r="BF429"/>
  <c r="BF430"/>
  <c r="BF435"/>
  <c r="BF437"/>
  <c r="BF443"/>
  <c r="BF455"/>
  <c r="BF166"/>
  <c r="BF175"/>
  <c r="BF178"/>
  <c r="BF182"/>
  <c r="BF184"/>
  <c r="BF194"/>
  <c r="BF209"/>
  <c r="BF220"/>
  <c r="BF221"/>
  <c r="BF247"/>
  <c r="BF254"/>
  <c r="BF255"/>
  <c r="BF258"/>
  <c r="BF259"/>
  <c r="BF265"/>
  <c r="BF267"/>
  <c r="BF268"/>
  <c r="BF273"/>
  <c r="BF275"/>
  <c r="BF281"/>
  <c r="BF284"/>
  <c r="BF308"/>
  <c r="BF309"/>
  <c r="BF313"/>
  <c r="BF322"/>
  <c r="BF324"/>
  <c r="BF325"/>
  <c r="BF327"/>
  <c r="BF343"/>
  <c r="BF356"/>
  <c r="BF357"/>
  <c r="BF362"/>
  <c r="BF385"/>
  <c r="BF408"/>
  <c r="BF414"/>
  <c r="BF460"/>
  <c r="BF461"/>
  <c r="BF463"/>
  <c r="BF464"/>
  <c r="BF467"/>
  <c r="BF469"/>
  <c r="BF163"/>
  <c r="BF171"/>
  <c r="BF172"/>
  <c r="BF180"/>
  <c r="BF195"/>
  <c r="BF211"/>
  <c r="BF219"/>
  <c r="BF230"/>
  <c r="BF241"/>
  <c r="BF253"/>
  <c r="BF261"/>
  <c r="BF262"/>
  <c r="BF270"/>
  <c r="BF272"/>
  <c r="BF276"/>
  <c r="BF287"/>
  <c r="BF288"/>
  <c r="BF291"/>
  <c r="BF293"/>
  <c r="BF295"/>
  <c r="BF301"/>
  <c r="BF311"/>
  <c r="BF321"/>
  <c r="BF326"/>
  <c r="BF329"/>
  <c r="BF339"/>
  <c r="BF361"/>
  <c r="BF366"/>
  <c r="BF368"/>
  <c r="BF380"/>
  <c r="BF381"/>
  <c r="BF386"/>
  <c r="BF395"/>
  <c r="BF400"/>
  <c r="BF405"/>
  <c r="BF410"/>
  <c r="BF416"/>
  <c r="BF424"/>
  <c r="BF445"/>
  <c r="BF447"/>
  <c r="BF449"/>
  <c r="BF451"/>
  <c r="BF453"/>
  <c r="BF454"/>
  <c r="BF462"/>
  <c r="BF489"/>
  <c r="BF155"/>
  <c r="BF156"/>
  <c r="BF169"/>
  <c r="BF170"/>
  <c r="BF176"/>
  <c r="BF208"/>
  <c r="BF242"/>
  <c r="BF244"/>
  <c r="BF248"/>
  <c r="BF251"/>
  <c r="BF279"/>
  <c r="BF286"/>
  <c r="BF290"/>
  <c r="BF303"/>
  <c r="BF305"/>
  <c r="BF312"/>
  <c r="BF319"/>
  <c r="BF333"/>
  <c r="BF350"/>
  <c r="BF371"/>
  <c r="BF390"/>
  <c r="BF406"/>
  <c r="BF411"/>
  <c r="BF415"/>
  <c r="BF420"/>
  <c r="BF421"/>
  <c r="BF426"/>
  <c r="BF433"/>
  <c r="BF434"/>
  <c r="BF438"/>
  <c r="BF441"/>
  <c r="BF471"/>
  <c r="BF484"/>
  <c r="BF500"/>
  <c r="BF501"/>
  <c r="BF161"/>
  <c r="BF164"/>
  <c r="BF167"/>
  <c r="BF173"/>
  <c r="BF177"/>
  <c r="BF187"/>
  <c r="BF188"/>
  <c r="BF190"/>
  <c r="BF203"/>
  <c r="BF205"/>
  <c r="BF206"/>
  <c r="BF207"/>
  <c r="BF212"/>
  <c r="BF232"/>
  <c r="BF233"/>
  <c r="BF250"/>
  <c r="BF263"/>
  <c r="BF264"/>
  <c r="BF280"/>
  <c r="BF297"/>
  <c r="BF302"/>
  <c r="BF323"/>
  <c r="BF344"/>
  <c r="BF345"/>
  <c r="BF355"/>
  <c r="BF359"/>
  <c r="BF360"/>
  <c r="BF373"/>
  <c r="BF378"/>
  <c r="BF382"/>
  <c r="BF393"/>
  <c r="BF402"/>
  <c r="BF403"/>
  <c r="BF418"/>
  <c r="BF422"/>
  <c r="BF432"/>
  <c r="BF436"/>
  <c r="BF450"/>
  <c r="BF475"/>
  <c r="BF479"/>
  <c r="BF480"/>
  <c r="BF490"/>
  <c r="BF496"/>
  <c r="BF503"/>
  <c r="BF506"/>
  <c r="E85"/>
  <c r="BF157"/>
  <c r="BF159"/>
  <c r="BF174"/>
  <c r="BF183"/>
  <c r="BF185"/>
  <c r="BF198"/>
  <c r="BF199"/>
  <c r="BF210"/>
  <c r="BF223"/>
  <c r="BF229"/>
  <c r="BF238"/>
  <c r="BF240"/>
  <c r="BF243"/>
  <c r="BF256"/>
  <c r="BF257"/>
  <c r="BF266"/>
  <c r="BF292"/>
  <c r="BF306"/>
  <c r="BF310"/>
  <c r="BF330"/>
  <c r="BF331"/>
  <c r="BF335"/>
  <c r="BF337"/>
  <c r="BF349"/>
  <c r="BF363"/>
  <c r="BF383"/>
  <c r="BF396"/>
  <c r="BF407"/>
  <c r="BF412"/>
  <c r="BF413"/>
  <c r="BF440"/>
  <c r="BF444"/>
  <c r="BF459"/>
  <c r="BF470"/>
  <c r="BF477"/>
  <c r="BF482"/>
  <c r="BF491"/>
  <c r="BF494"/>
  <c r="BF495"/>
  <c r="BF502"/>
  <c r="BF508"/>
  <c r="BF509"/>
  <c r="BF154"/>
  <c r="BF158"/>
  <c r="BF165"/>
  <c r="BF196"/>
  <c r="BF200"/>
  <c r="BF201"/>
  <c r="BF202"/>
  <c r="BF215"/>
  <c r="BF218"/>
  <c r="BF222"/>
  <c r="BF224"/>
  <c r="BF226"/>
  <c r="BF227"/>
  <c r="BF239"/>
  <c r="BF249"/>
  <c r="BF271"/>
  <c r="BF300"/>
  <c r="BF314"/>
  <c r="BF316"/>
  <c r="BF318"/>
  <c r="BF320"/>
  <c r="BF347"/>
  <c r="BF365"/>
  <c r="BF379"/>
  <c r="BF388"/>
  <c r="BF389"/>
  <c r="BF397"/>
  <c r="BF398"/>
  <c r="BF404"/>
  <c r="BF428"/>
  <c r="BF448"/>
  <c r="BF452"/>
  <c r="BF456"/>
  <c r="BF457"/>
  <c r="BF465"/>
  <c r="BF468"/>
  <c r="BF472"/>
  <c r="BF478"/>
  <c r="BF483"/>
  <c r="BF486"/>
  <c r="BF487"/>
  <c r="BF499"/>
  <c r="BF505"/>
  <c r="BF507"/>
  <c r="F37"/>
  <c i="1" r="BB96"/>
  <c i="7" r="F35"/>
  <c i="1" r="AZ101"/>
  <c i="9" r="F37"/>
  <c i="1" r="BB103"/>
  <c i="11" r="J33"/>
  <c i="1" r="AV105"/>
  <c i="13" r="F33"/>
  <c i="1" r="AZ107"/>
  <c i="2" r="F39"/>
  <c i="1" r="BD96"/>
  <c i="6" r="F39"/>
  <c i="1" r="BD100"/>
  <c i="7" r="F39"/>
  <c i="1" r="BD101"/>
  <c i="9" r="F39"/>
  <c i="1" r="BD103"/>
  <c i="10" r="F37"/>
  <c i="1" r="BD104"/>
  <c i="12" r="J33"/>
  <c i="1" r="AV106"/>
  <c i="13" r="F35"/>
  <c i="1" r="BB107"/>
  <c i="2" r="F38"/>
  <c i="1" r="BC96"/>
  <c i="5" r="J32"/>
  <c i="7" r="J35"/>
  <c i="1" r="AV101"/>
  <c i="8" r="J35"/>
  <c i="1" r="AV102"/>
  <c i="11" r="F35"/>
  <c i="1" r="BB105"/>
  <c i="13" r="F37"/>
  <c i="1" r="BD107"/>
  <c i="2" r="J35"/>
  <c i="1" r="AV96"/>
  <c i="6" r="F38"/>
  <c i="1" r="BC100"/>
  <c i="8" r="F39"/>
  <c i="1" r="BD102"/>
  <c i="8" r="F35"/>
  <c i="1" r="AZ102"/>
  <c i="11" r="F36"/>
  <c i="1" r="BC105"/>
  <c i="12" r="F37"/>
  <c i="1" r="BD106"/>
  <c i="3" r="J35"/>
  <c i="1" r="AV97"/>
  <c i="3" r="F39"/>
  <c i="1" r="BD97"/>
  <c i="4" r="F39"/>
  <c i="1" r="BD98"/>
  <c i="4" r="F37"/>
  <c i="1" r="BB98"/>
  <c i="5" r="F35"/>
  <c i="1" r="AZ99"/>
  <c i="5" r="F39"/>
  <c i="1" r="BD99"/>
  <c i="8" r="F38"/>
  <c i="1" r="BC102"/>
  <c i="9" r="F38"/>
  <c i="1" r="BC103"/>
  <c i="10" r="J33"/>
  <c i="1" r="AV104"/>
  <c i="11" r="F33"/>
  <c i="1" r="AZ105"/>
  <c i="12" r="F36"/>
  <c i="1" r="BC106"/>
  <c i="6" r="J32"/>
  <c i="2" r="F35"/>
  <c i="1" r="AZ96"/>
  <c i="6" r="J35"/>
  <c i="1" r="AV100"/>
  <c i="7" r="F37"/>
  <c i="1" r="BB101"/>
  <c i="9" r="F35"/>
  <c i="1" r="AZ103"/>
  <c i="10" r="F36"/>
  <c i="1" r="BC104"/>
  <c i="12" r="F33"/>
  <c i="1" r="AZ106"/>
  <c i="13" r="F36"/>
  <c i="1" r="BC107"/>
  <c r="AS94"/>
  <c i="3" r="F37"/>
  <c i="1" r="BB97"/>
  <c i="4" r="F35"/>
  <c i="1" r="AZ98"/>
  <c i="4" r="J35"/>
  <c i="1" r="AV98"/>
  <c i="5" r="J35"/>
  <c i="1" r="AV99"/>
  <c i="6" r="F35"/>
  <c i="1" r="AZ100"/>
  <c i="6" r="F37"/>
  <c i="1" r="BB100"/>
  <c i="7" r="F38"/>
  <c i="1" r="BC101"/>
  <c i="9" r="J35"/>
  <c i="1" r="AV103"/>
  <c i="10" r="F35"/>
  <c i="1" r="BB104"/>
  <c i="12" r="F35"/>
  <c i="1" r="BB106"/>
  <c i="3" r="F35"/>
  <c i="1" r="AZ97"/>
  <c i="3" r="F38"/>
  <c i="1" r="BC97"/>
  <c i="4" r="F38"/>
  <c i="1" r="BC98"/>
  <c i="5" r="F37"/>
  <c i="1" r="BB99"/>
  <c i="5" r="F38"/>
  <c i="1" r="BC99"/>
  <c i="8" r="F37"/>
  <c i="1" r="BB102"/>
  <c i="10" r="F33"/>
  <c i="1" r="AZ104"/>
  <c i="11" r="F37"/>
  <c i="1" r="BD105"/>
  <c i="13" r="J33"/>
  <c i="1" r="AV107"/>
  <c i="12" l="1" r="P124"/>
  <c r="P123"/>
  <c i="1" r="AU106"/>
  <c i="12" r="T124"/>
  <c r="T123"/>
  <c i="10" r="R121"/>
  <c r="R120"/>
  <c i="8" r="R128"/>
  <c r="R127"/>
  <c i="13" r="BK123"/>
  <c i="4" r="T130"/>
  <c i="2" r="T152"/>
  <c i="7" r="R146"/>
  <c r="R130"/>
  <c i="3" r="P126"/>
  <c r="P125"/>
  <c i="1" r="AU97"/>
  <c i="2" r="P497"/>
  <c r="R497"/>
  <c i="12" r="BK124"/>
  <c r="BK123"/>
  <c r="J123"/>
  <c i="2" r="P152"/>
  <c i="9" r="R128"/>
  <c i="2" r="BK298"/>
  <c r="J298"/>
  <c r="J108"/>
  <c i="13" r="T132"/>
  <c r="T122"/>
  <c i="9" r="T128"/>
  <c i="4" r="P138"/>
  <c r="P130"/>
  <c i="1" r="AU98"/>
  <c i="11" r="P123"/>
  <c r="P122"/>
  <c i="1" r="AU105"/>
  <c i="4" r="R138"/>
  <c r="R130"/>
  <c i="2" r="R298"/>
  <c i="8" r="P128"/>
  <c r="P127"/>
  <c i="1" r="AU102"/>
  <c i="7" r="P146"/>
  <c r="P130"/>
  <c i="1" r="AU101"/>
  <c i="3" r="R126"/>
  <c r="R125"/>
  <c i="2" r="P298"/>
  <c r="R152"/>
  <c r="R151"/>
  <c i="12" r="R124"/>
  <c r="R123"/>
  <c i="2" r="BK152"/>
  <c r="BK151"/>
  <c r="J151"/>
  <c r="J98"/>
  <c i="7" r="T146"/>
  <c r="BK146"/>
  <c r="J146"/>
  <c r="J103"/>
  <c r="T131"/>
  <c r="T130"/>
  <c i="8" r="T128"/>
  <c r="T127"/>
  <c i="13" r="R132"/>
  <c r="R122"/>
  <c i="2" r="T298"/>
  <c i="9" r="P128"/>
  <c i="1" r="AU103"/>
  <c i="13" r="P122"/>
  <c i="1" r="AU107"/>
  <c i="2" r="T497"/>
  <c i="1" r="AG100"/>
  <c i="11" r="BK123"/>
  <c r="BK122"/>
  <c r="J122"/>
  <c r="J96"/>
  <c i="13" r="BK132"/>
  <c r="J132"/>
  <c r="J100"/>
  <c i="7" r="BK131"/>
  <c r="J131"/>
  <c r="J99"/>
  <c i="9" r="BK160"/>
  <c r="J160"/>
  <c r="J105"/>
  <c i="13" r="J124"/>
  <c r="J98"/>
  <c i="10" r="BK120"/>
  <c r="J120"/>
  <c r="J96"/>
  <c i="9" r="BK128"/>
  <c r="J128"/>
  <c r="J98"/>
  <c i="8" r="BK127"/>
  <c r="J127"/>
  <c i="1" r="AG99"/>
  <c i="5" r="J124"/>
  <c r="J99"/>
  <c r="J98"/>
  <c i="4" r="BK130"/>
  <c r="J130"/>
  <c r="J98"/>
  <c r="J131"/>
  <c r="J99"/>
  <c i="3" r="J126"/>
  <c r="J99"/>
  <c r="F36"/>
  <c i="1" r="BA97"/>
  <c i="6" r="F36"/>
  <c i="1" r="BA100"/>
  <c i="7" r="F36"/>
  <c i="1" r="BA101"/>
  <c i="11" r="F34"/>
  <c i="1" r="BA105"/>
  <c i="5" r="J36"/>
  <c i="1" r="AW99"/>
  <c r="AT99"/>
  <c r="AN99"/>
  <c i="8" r="F36"/>
  <c i="1" r="BA102"/>
  <c i="10" r="J34"/>
  <c i="1" r="AW104"/>
  <c r="AT104"/>
  <c i="13" r="J34"/>
  <c i="1" r="AW107"/>
  <c r="AT107"/>
  <c i="4" r="F36"/>
  <c i="1" r="BA98"/>
  <c i="8" r="J36"/>
  <c i="1" r="AW102"/>
  <c r="AT102"/>
  <c i="10" r="F34"/>
  <c i="1" r="BA104"/>
  <c i="13" r="F34"/>
  <c i="1" r="BA107"/>
  <c i="2" r="J36"/>
  <c i="1" r="AW96"/>
  <c r="AT96"/>
  <c i="3" r="J36"/>
  <c i="1" r="AW97"/>
  <c r="AT97"/>
  <c i="6" r="J36"/>
  <c i="1" r="AW100"/>
  <c r="AT100"/>
  <c r="AN100"/>
  <c i="7" r="J36"/>
  <c i="1" r="AW101"/>
  <c r="AT101"/>
  <c i="12" r="J34"/>
  <c i="1" r="AW106"/>
  <c r="AT106"/>
  <c i="12" r="J30"/>
  <c i="1" r="AG106"/>
  <c i="4" r="J36"/>
  <c i="1" r="AW98"/>
  <c r="AT98"/>
  <c i="8" r="J32"/>
  <c i="1" r="AG102"/>
  <c i="9" r="J36"/>
  <c i="1" r="AW103"/>
  <c r="AT103"/>
  <c r="BD95"/>
  <c r="AZ95"/>
  <c r="AV95"/>
  <c i="11" r="J34"/>
  <c i="1" r="AW105"/>
  <c r="AT105"/>
  <c i="2" r="F36"/>
  <c i="1" r="BA96"/>
  <c i="3" r="J32"/>
  <c i="1" r="AG97"/>
  <c i="5" r="F36"/>
  <c i="1" r="BA99"/>
  <c i="9" r="F36"/>
  <c i="1" r="BA103"/>
  <c r="BC95"/>
  <c r="AY95"/>
  <c r="BB95"/>
  <c r="AX95"/>
  <c i="12" r="F34"/>
  <c i="1" r="BA106"/>
  <c i="13" l="1" r="BK122"/>
  <c r="J122"/>
  <c r="J96"/>
  <c i="2" r="T151"/>
  <c r="P151"/>
  <c i="1" r="AU96"/>
  <c i="11" r="J123"/>
  <c r="J97"/>
  <c i="13" r="J123"/>
  <c r="J97"/>
  <c i="12" r="J96"/>
  <c i="7" r="BK130"/>
  <c r="J130"/>
  <c r="J98"/>
  <c i="12" r="J124"/>
  <c r="J97"/>
  <c i="2" r="J152"/>
  <c r="J99"/>
  <c i="12" r="J39"/>
  <c i="1" r="AN102"/>
  <c i="8" r="J98"/>
  <c r="J41"/>
  <c i="6" r="J41"/>
  <c i="5" r="J41"/>
  <c i="1" r="AN97"/>
  <c i="3" r="J41"/>
  <c i="1" r="AN106"/>
  <c r="AU95"/>
  <c r="AU94"/>
  <c r="BD94"/>
  <c r="W33"/>
  <c i="2" r="J32"/>
  <c i="1" r="AG96"/>
  <c r="AZ94"/>
  <c r="AV94"/>
  <c r="AK29"/>
  <c i="9" r="J32"/>
  <c i="1" r="AG103"/>
  <c r="AN103"/>
  <c i="10" r="J30"/>
  <c i="1" r="AG104"/>
  <c r="AN104"/>
  <c i="4" r="J32"/>
  <c i="1" r="AG98"/>
  <c r="AN98"/>
  <c r="BC94"/>
  <c r="AY94"/>
  <c i="11" r="J30"/>
  <c i="1" r="AG105"/>
  <c r="BA95"/>
  <c r="BB94"/>
  <c r="W31"/>
  <c i="2" l="1" r="J41"/>
  <c i="11" r="J39"/>
  <c i="10" r="J39"/>
  <c i="9" r="J41"/>
  <c i="4" r="J41"/>
  <c i="1" r="AN96"/>
  <c r="AN105"/>
  <c r="BA94"/>
  <c r="AW94"/>
  <c r="AK30"/>
  <c r="AW95"/>
  <c r="AT95"/>
  <c i="13" r="J30"/>
  <c i="1" r="AG107"/>
  <c r="W29"/>
  <c r="W32"/>
  <c i="7" r="J32"/>
  <c i="1" r="AG101"/>
  <c r="AN101"/>
  <c r="AX94"/>
  <c i="13" l="1" r="J39"/>
  <c i="7" r="J41"/>
  <c i="1" r="AN107"/>
  <c r="W30"/>
  <c r="AG95"/>
  <c r="AG94"/>
  <c r="AK26"/>
  <c r="AK35"/>
  <c r="AT94"/>
  <c l="1" r="AN94"/>
  <c r="AN95"/>
</calcChain>
</file>

<file path=xl/sharedStrings.xml><?xml version="1.0" encoding="utf-8"?>
<sst xmlns="http://schemas.openxmlformats.org/spreadsheetml/2006/main">
  <si>
    <t>Export Komplet</t>
  </si>
  <si>
    <t/>
  </si>
  <si>
    <t>2.0</t>
  </si>
  <si>
    <t>False</t>
  </si>
  <si>
    <t>{81322ba1-a5ca-42d0-b827-1e703b67733a}</t>
  </si>
  <si>
    <t xml:space="preserve">&gt;&gt;  skryté stĺpce  &lt;&lt;</t>
  </si>
  <si>
    <t>0,01</t>
  </si>
  <si>
    <t>20</t>
  </si>
  <si>
    <t>REKAPITULÁCIA STAVBY</t>
  </si>
  <si>
    <t xml:space="preserve">v ---  nižšie sa nachádzajú doplnkové a pomocné údaje k zostavám  --- v</t>
  </si>
  <si>
    <t>Návod na vyplnenie</t>
  </si>
  <si>
    <t>0,001</t>
  </si>
  <si>
    <t>Kód:</t>
  </si>
  <si>
    <t>CIZS_a_DCS_BnB</t>
  </si>
  <si>
    <t xml:space="preserve">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</si>
  <si>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</si>
  <si>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Centrum integrovanej zdravotnej starostlivosti, denné centrum pre seniorov, denný stacionár v meste Bánovce nad Bebravou</t>
  </si>
  <si>
    <t>JKSO:</t>
  </si>
  <si>
    <t>KS:</t>
  </si>
  <si>
    <t>Miesto:</t>
  </si>
  <si>
    <t>Bánovce nad Bebravou</t>
  </si>
  <si>
    <t>Dátum:</t>
  </si>
  <si>
    <t>12. 7. 2021</t>
  </si>
  <si>
    <t>Objednávateľ:</t>
  </si>
  <si>
    <t>IČO:</t>
  </si>
  <si>
    <t>Mesto Bánovce nad Bebravou</t>
  </si>
  <si>
    <t>IČ DPH:</t>
  </si>
  <si>
    <t>Zhotoviteľ:</t>
  </si>
  <si>
    <t>Vyplň údaj</t>
  </si>
  <si>
    <t>Projektant:</t>
  </si>
  <si>
    <t>True</t>
  </si>
  <si>
    <t>Ing. Viliam Bátory</t>
  </si>
  <si>
    <t>Spracovateľ:</t>
  </si>
  <si>
    <t>Miroslav Holeš</t>
  </si>
  <si>
    <t>Poznámka:</t>
  </si>
  <si>
    <t>Neoddeliteľnou a nadradenou súčasťou rozpočtov je technická správa a výkresová časť projektovej dokumentácie. Názvy položiek neobsahujú úplný technický popis, spôsob zhotovenia, ani iné podrobnosti . Tie sú zrejmé z technickej správy, výkresovej časti projektu, alebo technologických postupov predpísaných výrobcami stavebných hmôt, polotovarov a stavebných technológií._x000d_
Ak je v popisoch položiek uvedený názov výrobcu, obchodné označenie, alebo iný výraz smerujúci na konkrétny výrobok, je tak len preto, aby bol dostatočne presne opísaný predmet dodávky alebo stavebnej práce. Takýto popis nie je možné považovať za priame určenie, ale len ako príklad použitia.</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</si>
  <si>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</si>
  <si>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</si>
  <si>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</si>
  <si>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</si>
  <si>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</si>
  <si>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</si>
  <si>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</si>
  <si>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</si>
  <si>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</si>
  <si>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</si>
  <si>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</si>
  <si>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</si>
  <si>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</si>
  <si>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</si>
  <si>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</si>
  <si>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</si>
  <si>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</si>
  <si>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</si>
  <si>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</si>
  <si>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</si>
  <si>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</si>
  <si>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</si>
  <si>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</si>
  <si>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</si>
  <si>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</si>
  <si>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</si>
  <si>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</si>
  <si>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</si>
  <si>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</si>
  <si>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</si>
  <si>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</si>
  <si>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</si>
  <si>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</si>
  <si>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</si>
  <si>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</si>
  <si>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</si>
  <si>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</si>
  <si>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</si>
  <si>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Náklady z rozpočtov</t>
  </si>
  <si>
    <t>D</t>
  </si>
  <si>
    <t>0</t>
  </si>
  <si>
    <t>###NOIMPORT###</t>
  </si>
  <si>
    <t>IMPORT</t>
  </si>
  <si>
    <t>{00000000-0000-0000-0000-000000000000}</t>
  </si>
  <si>
    <t>SO 01</t>
  </si>
  <si>
    <t>Objekt centra</t>
  </si>
  <si>
    <t>STA</t>
  </si>
  <si>
    <t>1</t>
  </si>
  <si>
    <t>{1a6c230a-1dc0-42d7-a61e-fbeeb7d7b6ad}</t>
  </si>
  <si>
    <t>/</t>
  </si>
  <si>
    <t>1a</t>
  </si>
  <si>
    <t>stavebná časť objektu</t>
  </si>
  <si>
    <t>Časť</t>
  </si>
  <si>
    <t>2</t>
  </si>
  <si>
    <t>{fa141bc7-d0d3-48d5-ace3-7131dca1297e}</t>
  </si>
  <si>
    <t>chodník do objektu</t>
  </si>
  <si>
    <t>{3b6810e5-09fd-44c7-816c-7f0a4a7d0a08}</t>
  </si>
  <si>
    <t>3a</t>
  </si>
  <si>
    <t>vykurovanie</t>
  </si>
  <si>
    <t>{3afe093f-bc1c-48b0-80b5-beaece619285}</t>
  </si>
  <si>
    <t>4a</t>
  </si>
  <si>
    <t>elektroinštalácia a bleskozvod</t>
  </si>
  <si>
    <t>{ae099a19-7695-488e-9c35-5d9da23b9161}</t>
  </si>
  <si>
    <t>5a</t>
  </si>
  <si>
    <t>slaboprúdové rozvody</t>
  </si>
  <si>
    <t>{ef2f97cb-0b6e-4f76-bc5a-88c65e100627}</t>
  </si>
  <si>
    <t>6a</t>
  </si>
  <si>
    <t>zdravotechnika</t>
  </si>
  <si>
    <t>{88c7e8ff-96c0-472c-aa63-bbf0fbe7459c}</t>
  </si>
  <si>
    <t>7a</t>
  </si>
  <si>
    <t>plynoinštalácia</t>
  </si>
  <si>
    <t>{3c45e9fd-1f0b-4225-bf7c-4f2ee784722a}</t>
  </si>
  <si>
    <t>8a</t>
  </si>
  <si>
    <t>vzduchotechnika</t>
  </si>
  <si>
    <t>{a9801783-982c-48f1-bc9d-5c51f5450ca6}</t>
  </si>
  <si>
    <t>SO 02</t>
  </si>
  <si>
    <t>Elektrická káblová prípojka NN</t>
  </si>
  <si>
    <t>{9eb636d7-d968-4f0f-ba60-61d5a4a2fa58}</t>
  </si>
  <si>
    <t>SO 03</t>
  </si>
  <si>
    <t>Vodovodná prípojka</t>
  </si>
  <si>
    <t>{c9ed1a22-b23f-4a52-864d-84467c81df62}</t>
  </si>
  <si>
    <t>SO 04</t>
  </si>
  <si>
    <t>Kanalizačná prípojka (splašková a dažďová)</t>
  </si>
  <si>
    <t>{687ddabf-07a4-428e-9753-da666990564c}</t>
  </si>
  <si>
    <t>SO 05a</t>
  </si>
  <si>
    <t>Plynová prípojka STL</t>
  </si>
  <si>
    <t>{ee3432ba-7f35-498f-a754-d87637c68b0c}</t>
  </si>
  <si>
    <t>KRYCÍ LIST ROZPOČTU</t>
  </si>
  <si>
    <t>Objekt:</t>
  </si>
  <si>
    <t>SO 01 - Objekt centra</t>
  </si>
  <si>
    <t>Časť:</t>
  </si>
  <si>
    <t>1a - stavebná časť objektu</t>
  </si>
  <si>
    <t>REKAPITULÁCIA ROZPOČTU</t>
  </si>
  <si>
    <t>Kód dielu - Popis</t>
  </si>
  <si>
    <t>Cena celkom [EUR]</t>
  </si>
  <si>
    <t>Náklady z rozpočtu</t>
  </si>
  <si>
    <t>-1</t>
  </si>
  <si>
    <t>HSV - Práce a dodávky HSV</t>
  </si>
  <si>
    <t xml:space="preserve">    1 - Zemné práce</t>
  </si>
  <si>
    <t xml:space="preserve">    2 - Zakladanie, zvláštne stavebné práce</t>
  </si>
  <si>
    <t xml:space="preserve">    3 - Zvislé a kompletné konštrukcie</t>
  </si>
  <si>
    <t xml:space="preserve">    4 - Vodorovné konštrukcie</t>
  </si>
  <si>
    <t xml:space="preserve">    5 - Komunikácie</t>
  </si>
  <si>
    <t xml:space="preserve">    6 - Úpravy povrchov, podlahy, osadenie</t>
  </si>
  <si>
    <t xml:space="preserve">    9 - Ostatné konštrukcie a práce-búranie</t>
  </si>
  <si>
    <t xml:space="preserve">    99 - Presun hmôt HSV</t>
  </si>
  <si>
    <t>PSV - Práce a dodávky PSV</t>
  </si>
  <si>
    <t xml:space="preserve">    711 - Izolácie proti vode a vlhkosti</t>
  </si>
  <si>
    <t xml:space="preserve">    713 - Izolácie tepelné</t>
  </si>
  <si>
    <t xml:space="preserve">    762 - Konštrukcie tesárske</t>
  </si>
  <si>
    <t xml:space="preserve">    763 - Drevostavby, sádrokartóny</t>
  </si>
  <si>
    <t xml:space="preserve">    764 - Konštrukcie klampiarske</t>
  </si>
  <si>
    <t xml:space="preserve">    765 - Krytiny tvrdé</t>
  </si>
  <si>
    <t xml:space="preserve">    766 - Konštrukcie stolárske</t>
  </si>
  <si>
    <t xml:space="preserve">    767 - Konštrukcie doplnkové kovové</t>
  </si>
  <si>
    <t xml:space="preserve">    771 - Podlahy z dlaždíc</t>
  </si>
  <si>
    <t xml:space="preserve">    775 - Podlahy vlysové a parketové</t>
  </si>
  <si>
    <t xml:space="preserve">    776 - Podlahy povlakové</t>
  </si>
  <si>
    <t xml:space="preserve">    777 - Podlahy syntetické</t>
  </si>
  <si>
    <t xml:space="preserve">    781 - Obklady keramické</t>
  </si>
  <si>
    <t xml:space="preserve">    782 - Obklady z prírodného a konglomerovaného kameňa</t>
  </si>
  <si>
    <t xml:space="preserve">    783 - Nátery</t>
  </si>
  <si>
    <t xml:space="preserve">    784 - Maľby</t>
  </si>
  <si>
    <t>M - Práce a dodávky M</t>
  </si>
  <si>
    <t xml:space="preserve">    33-M - Montáže dopravných zariadení</t>
  </si>
  <si>
    <t>OST - Ostatné</t>
  </si>
  <si>
    <t xml:space="preserve">    X1 - Hasiace prístroje</t>
  </si>
  <si>
    <t xml:space="preserve">    X2 - Bezpečnostné značenie</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</si>
  <si>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</si>
  <si>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</si>
  <si>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</si>
  <si>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</si>
  <si>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</si>
  <si>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</si>
  <si>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</si>
  <si>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</si>
  <si>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</si>
  <si>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</si>
  <si>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</si>
  <si>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</si>
  <si>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</si>
  <si>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</si>
  <si>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</si>
  <si>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Zemné práce</t>
  </si>
  <si>
    <t>K</t>
  </si>
  <si>
    <t>122201101</t>
  </si>
  <si>
    <t>Odkopávka a prekopávka nezapažená v hornine 3, do 100 m3</t>
  </si>
  <si>
    <t>m3</t>
  </si>
  <si>
    <t>4</t>
  </si>
  <si>
    <t>-399537212</t>
  </si>
  <si>
    <t>122201109</t>
  </si>
  <si>
    <t>Odkopávky a prekopávky nezapažené. Príplatok k cenám za lepivosť horniny 3</t>
  </si>
  <si>
    <t>2026244617</t>
  </si>
  <si>
    <t>3</t>
  </si>
  <si>
    <t>131201101</t>
  </si>
  <si>
    <t>Výkop nezapaženej jamy v hornine 3, do 100 m3</t>
  </si>
  <si>
    <t>1226327253</t>
  </si>
  <si>
    <t>131201109</t>
  </si>
  <si>
    <t>Hĺbenie nezapažených jám a zárezov. Príplatok za lepivosť horniny 3</t>
  </si>
  <si>
    <t>-161640323</t>
  </si>
  <si>
    <t>5</t>
  </si>
  <si>
    <t>132201202</t>
  </si>
  <si>
    <t>Výkop ryhy šírky 600-2000mm horn.3 od 100 do 1000 m3</t>
  </si>
  <si>
    <t>-1312006871</t>
  </si>
  <si>
    <t>6</t>
  </si>
  <si>
    <t>132201209</t>
  </si>
  <si>
    <t>Príplatok k cenám za lepivosť pri hĺbení rýh š. nad 600 do 2 000 mm zapaž. i nezapažených, s urovnaním dna v hornine 3</t>
  </si>
  <si>
    <t>1497305</t>
  </si>
  <si>
    <t>7</t>
  </si>
  <si>
    <t>162201102</t>
  </si>
  <si>
    <t>Vodorovné premiestnenie výkopku z horniny 1-4 nad 20-50m</t>
  </si>
  <si>
    <t>1542783541</t>
  </si>
  <si>
    <t>8</t>
  </si>
  <si>
    <t>162501122</t>
  </si>
  <si>
    <t>Vodorovné premiestnenie výkopku po spevnenej ceste z horniny tr.1-4, nad 100 do 1000 m3 na vzdialenosť do 3000 m</t>
  </si>
  <si>
    <t>-87356641</t>
  </si>
  <si>
    <t>9</t>
  </si>
  <si>
    <t>162501123</t>
  </si>
  <si>
    <t>Vodorovné premiestnenie výkopku po spevnenej ceste z horniny tr.1-4, nad 100 do 1000 m3, príplatok k cene za každých ďalšich a začatých 1000 m</t>
  </si>
  <si>
    <t>-1396642231</t>
  </si>
  <si>
    <t>10</t>
  </si>
  <si>
    <t>167101101</t>
  </si>
  <si>
    <t>Nakladanie neuľahnutého výkopku z hornín tr.1-4 do 100 m3</t>
  </si>
  <si>
    <t>566917757</t>
  </si>
  <si>
    <t>11</t>
  </si>
  <si>
    <t>171201201</t>
  </si>
  <si>
    <t>Uloženie sypaniny na skládky do 100 m3</t>
  </si>
  <si>
    <t>1048930334</t>
  </si>
  <si>
    <t>12</t>
  </si>
  <si>
    <t>171209002</t>
  </si>
  <si>
    <t>Poplatok za skladovanie - zemina a kamenivo (17 05) ostatné</t>
  </si>
  <si>
    <t>t</t>
  </si>
  <si>
    <t>553592849</t>
  </si>
  <si>
    <t>13</t>
  </si>
  <si>
    <t>174101001</t>
  </si>
  <si>
    <t>Zásyp sypaninou so zhutnením jám, šachiet, rýh, zárezov alebo okolo objektov do 100 m3</t>
  </si>
  <si>
    <t>1901858725</t>
  </si>
  <si>
    <t>14</t>
  </si>
  <si>
    <t>181101101</t>
  </si>
  <si>
    <t>Úprava pláne v zárezoch v hornine 1-4 bez zhutnenia</t>
  </si>
  <si>
    <t>m2</t>
  </si>
  <si>
    <t>1567268227</t>
  </si>
  <si>
    <t>Zakladanie, zvláštne stavebné práce</t>
  </si>
  <si>
    <t>15</t>
  </si>
  <si>
    <t>215901101</t>
  </si>
  <si>
    <t>Zhutnenie podložia z rastlej horniny 1 až 4 pod násypy, z hornina súdržných do 92 % PS a nesúdržných</t>
  </si>
  <si>
    <t>-1567420160</t>
  </si>
  <si>
    <t>16</t>
  </si>
  <si>
    <t>273321411</t>
  </si>
  <si>
    <t>Betón základových dosiek, železový (bez výstuže), tr. C 25/30</t>
  </si>
  <si>
    <t>998528791</t>
  </si>
  <si>
    <t>17</t>
  </si>
  <si>
    <t>273351215</t>
  </si>
  <si>
    <t>Debnenie stien základových dosiek, zhotovenie-dielce</t>
  </si>
  <si>
    <t>1334008127</t>
  </si>
  <si>
    <t>18</t>
  </si>
  <si>
    <t>273351216</t>
  </si>
  <si>
    <t>Debnenie stien základových dosiek, odstránenie-dielce</t>
  </si>
  <si>
    <t>-85534413</t>
  </si>
  <si>
    <t>19</t>
  </si>
  <si>
    <t>273361821</t>
  </si>
  <si>
    <t>Výstuž základových dosiek z ocele 10505</t>
  </si>
  <si>
    <t>-2043670156</t>
  </si>
  <si>
    <t>274313711</t>
  </si>
  <si>
    <t>Betón základových pásov, prostý tr. C 25/30</t>
  </si>
  <si>
    <t>735617251</t>
  </si>
  <si>
    <t>21</t>
  </si>
  <si>
    <t>274321411</t>
  </si>
  <si>
    <t>Betón základových pásov, železový (bez výstuže), tr. C 25/30</t>
  </si>
  <si>
    <t>-278533218</t>
  </si>
  <si>
    <t>22</t>
  </si>
  <si>
    <t>274351215</t>
  </si>
  <si>
    <t>Debnenie stien základových pásov, zhotovenie-dielce</t>
  </si>
  <si>
    <t>896389759</t>
  </si>
  <si>
    <t>23</t>
  </si>
  <si>
    <t>274351216</t>
  </si>
  <si>
    <t>Debnenie stien základových pásov, odstránenie-dielce</t>
  </si>
  <si>
    <t>501298046</t>
  </si>
  <si>
    <t>24</t>
  </si>
  <si>
    <t>274361821</t>
  </si>
  <si>
    <t>Výstuž základových pásov z ocele 10505</t>
  </si>
  <si>
    <t>769162898</t>
  </si>
  <si>
    <t>Zvislé a kompletné konštrukcie</t>
  </si>
  <si>
    <t>25</t>
  </si>
  <si>
    <t>311234211</t>
  </si>
  <si>
    <t>Murivo nosné (m3) z tehál pálených HELUZ 44 FAMILY P 10 brúsených na pero a drážku, na lepidlo (440x247x249)</t>
  </si>
  <si>
    <t>-1335793757</t>
  </si>
  <si>
    <t>26</t>
  </si>
  <si>
    <t>311234213</t>
  </si>
  <si>
    <t>Murivo nosné (m3) z tehál pálených HELUZ 30 FAMILY P 10 brúsených na pero a drážku, na lepidlo (300x247x249)</t>
  </si>
  <si>
    <t>-401573995</t>
  </si>
  <si>
    <t>27</t>
  </si>
  <si>
    <t>311321411</t>
  </si>
  <si>
    <t>Betón nadzákladových múrov, železový (bez výstuže) tr. C 25/30</t>
  </si>
  <si>
    <t>-1764059583</t>
  </si>
  <si>
    <t>28</t>
  </si>
  <si>
    <t>311351105</t>
  </si>
  <si>
    <t>Debnenie nadzákladových múrov obojstranné zhotovenie-dielce</t>
  </si>
  <si>
    <t>684382946</t>
  </si>
  <si>
    <t>29</t>
  </si>
  <si>
    <t>311351106</t>
  </si>
  <si>
    <t>Debnenie nadzákladových múrov obojstranné odstránenie-dielce</t>
  </si>
  <si>
    <t>1469779462</t>
  </si>
  <si>
    <t>30</t>
  </si>
  <si>
    <t>311361821</t>
  </si>
  <si>
    <t>Výstuž nadzákladových múrov B500 (10505)</t>
  </si>
  <si>
    <t>1927678505</t>
  </si>
  <si>
    <t>31</t>
  </si>
  <si>
    <t>317161203</t>
  </si>
  <si>
    <t>Preklad nosný keramický vysoký HELUZ, šírky 70 mm, výšky 238 mm, dĺžky 1500 mm</t>
  </si>
  <si>
    <t>ks</t>
  </si>
  <si>
    <t>660214298</t>
  </si>
  <si>
    <t>32</t>
  </si>
  <si>
    <t>317161204</t>
  </si>
  <si>
    <t>Preklad nosný keramický vysoký HELUZ, šírky 70 mm, výšky 238 mm, dĺžky 1750 mm</t>
  </si>
  <si>
    <t>-990905075</t>
  </si>
  <si>
    <t>33</t>
  </si>
  <si>
    <t>317161211</t>
  </si>
  <si>
    <t>Preklad nosný keramický vysoký HELUZ, šírky 70 mm, výšky 238 mm, dĺžky 3500 mm</t>
  </si>
  <si>
    <t>2038226540</t>
  </si>
  <si>
    <t>34</t>
  </si>
  <si>
    <t>317161251</t>
  </si>
  <si>
    <t>Preklad keramický plochý HELUZ, šírky 115 mm, výšky 71 mm, dĺžky 1000 mm</t>
  </si>
  <si>
    <t>1177566011</t>
  </si>
  <si>
    <t>35</t>
  </si>
  <si>
    <t>317161252</t>
  </si>
  <si>
    <t>Preklad keramický plochý HELUZ, šírky 115 mm, výšky 71 mm, dĺžky 1250 mm</t>
  </si>
  <si>
    <t>1390022829</t>
  </si>
  <si>
    <t>36</t>
  </si>
  <si>
    <t>317161254</t>
  </si>
  <si>
    <t>Preklad keramický plochý HELUZ, šírky 115 mm, výšky 71 mm, dĺžky 1750 mm</t>
  </si>
  <si>
    <t>783194309</t>
  </si>
  <si>
    <t>37</t>
  </si>
  <si>
    <t>317161271</t>
  </si>
  <si>
    <t>Preklad keramický plochý HELUZ, šírky 145 mm, výšky 71 mm, dĺžky 1000 mm</t>
  </si>
  <si>
    <t>619286446</t>
  </si>
  <si>
    <t>38</t>
  </si>
  <si>
    <t>317161272</t>
  </si>
  <si>
    <t>Preklad keramický plochý HELUZ, šírky 145 mm, výšky 71 mm, dĺžky 1250 mm</t>
  </si>
  <si>
    <t>-263754523</t>
  </si>
  <si>
    <t>39</t>
  </si>
  <si>
    <t>317161274</t>
  </si>
  <si>
    <t>Preklad keramický plochý HELUZ, šírky 145 mm, výšky 71 mm, dĺžky 1750 mm</t>
  </si>
  <si>
    <t>1626869142</t>
  </si>
  <si>
    <t>40</t>
  </si>
  <si>
    <t>317161276</t>
  </si>
  <si>
    <t>Preklad keramický plochý HELUZ, šírky 145 mm, výšky 71 mm, dĺžky 2250 mm</t>
  </si>
  <si>
    <t>1086331852</t>
  </si>
  <si>
    <t>41</t>
  </si>
  <si>
    <t>317161277</t>
  </si>
  <si>
    <t>Preklad keramický plochý HELUZ, šírky 145 mm, výšky 71 mm, dĺžky 2500 mm</t>
  </si>
  <si>
    <t>-933195946</t>
  </si>
  <si>
    <t>42</t>
  </si>
  <si>
    <t>331321410</t>
  </si>
  <si>
    <t>Betón stĺpov a pilierov hranatých, ťahadiel, rámových stojok, vzpier, železový (bez výstuže) tr. C 25/30</t>
  </si>
  <si>
    <t>1994526953</t>
  </si>
  <si>
    <t>43</t>
  </si>
  <si>
    <t>331351101</t>
  </si>
  <si>
    <t>Debnenie hranatých stĺpov prierezu pravouhlého štvoruholníka výšky do 4 m, zhotovenie-dielce</t>
  </si>
  <si>
    <t>300263758</t>
  </si>
  <si>
    <t>44</t>
  </si>
  <si>
    <t>331351102</t>
  </si>
  <si>
    <t>Debnenie hranatých stĺpov prierezu pravouhlého štvoruholníka výšky do 4 m, odstránenie-dielce</t>
  </si>
  <si>
    <t>-373370515</t>
  </si>
  <si>
    <t>45</t>
  </si>
  <si>
    <t>331361821</t>
  </si>
  <si>
    <t>Výstuž stĺpov, pilierov, stojok hranatých z bet. ocele 10505</t>
  </si>
  <si>
    <t>-807722731</t>
  </si>
  <si>
    <t>46</t>
  </si>
  <si>
    <t>342243184</t>
  </si>
  <si>
    <t>Priečky z tehál pálených HELUZ 14 P 10 brúsených na pero a drážku, na lepidlo (140x497x249)</t>
  </si>
  <si>
    <t>-1081568945</t>
  </si>
  <si>
    <t>47</t>
  </si>
  <si>
    <t>342243186</t>
  </si>
  <si>
    <t>Priečky z tehál pálených HELUZ 10 P 10 brúsených na pero a drážku, na lepidlo (100x500x249)</t>
  </si>
  <si>
    <t>-1346890461</t>
  </si>
  <si>
    <t>48</t>
  </si>
  <si>
    <t>346244811</t>
  </si>
  <si>
    <t>Prímurovky izolačné a ochranné z tehál dĺžky 290 mm na MC 10 hr. 65 mm</t>
  </si>
  <si>
    <t>1166183073</t>
  </si>
  <si>
    <t>Vodorovné konštrukcie</t>
  </si>
  <si>
    <t>49</t>
  </si>
  <si>
    <t>411321414</t>
  </si>
  <si>
    <t xml:space="preserve">Betón stropov doskových a trámových,  železový tr. C 25/30</t>
  </si>
  <si>
    <t>1001895538</t>
  </si>
  <si>
    <t>50</t>
  </si>
  <si>
    <t>411351101</t>
  </si>
  <si>
    <t>Debnenie stropov doskových zhotovenie-dielce</t>
  </si>
  <si>
    <t>-538997292</t>
  </si>
  <si>
    <t>51</t>
  </si>
  <si>
    <t>411351102</t>
  </si>
  <si>
    <t>Debnenie stropov doskových odstránenie-dielce</t>
  </si>
  <si>
    <t>-1120611359</t>
  </si>
  <si>
    <t>52</t>
  </si>
  <si>
    <t>411354171</t>
  </si>
  <si>
    <t>Podporná konštrukcia stropov výšky do 4 m pre zaťaženie do 5 kPa zhotovenie</t>
  </si>
  <si>
    <t>1971338323</t>
  </si>
  <si>
    <t>53</t>
  </si>
  <si>
    <t>411354172</t>
  </si>
  <si>
    <t>Podporná konštrukcia stropov výšky do 4 m pre zaťaženie do 5 kPa odstránenie</t>
  </si>
  <si>
    <t>1971910683</t>
  </si>
  <si>
    <t>54</t>
  </si>
  <si>
    <t>411361821</t>
  </si>
  <si>
    <t>Výstuž stropov doskových, trámových, vložkových,konzolových alebo balkónových, 10505</t>
  </si>
  <si>
    <t>-1125146617</t>
  </si>
  <si>
    <t>55</t>
  </si>
  <si>
    <t>411365008</t>
  </si>
  <si>
    <t>Nosný tepelnoizolačný prvok pre železobetónové konzoly - termokôš pre prerušenie tepelného mostu, dl. 1000 mm, hr. dosky 160 mm, izolácia 120 mm</t>
  </si>
  <si>
    <t>843270910</t>
  </si>
  <si>
    <t>56</t>
  </si>
  <si>
    <t>411365041</t>
  </si>
  <si>
    <t>Nosný tepelnoizolačný prvok pre železobetónové konzoly - termokôš pre prerušenie tepelného mostu, dl. 250 mm, hr. dosky 160 mm, izolácia 120 mm</t>
  </si>
  <si>
    <t>-1545280389</t>
  </si>
  <si>
    <t>57</t>
  </si>
  <si>
    <t>413321414</t>
  </si>
  <si>
    <t>Betón nosníkov, železový tr. C 25/30</t>
  </si>
  <si>
    <t>-1834624801</t>
  </si>
  <si>
    <t>58</t>
  </si>
  <si>
    <t>413351107</t>
  </si>
  <si>
    <t>Debnenie nosníka zhotovenie-dielce</t>
  </si>
  <si>
    <t>1499136250</t>
  </si>
  <si>
    <t>59</t>
  </si>
  <si>
    <t>413351108</t>
  </si>
  <si>
    <t>Debnenie nosníka odstránenie-dielce</t>
  </si>
  <si>
    <t>1632840608</t>
  </si>
  <si>
    <t>60</t>
  </si>
  <si>
    <t>413351213</t>
  </si>
  <si>
    <t>Podporná konštrukcia nosníkov výšky do 4 m zaťaženia do 10 kPa - zhotovenie</t>
  </si>
  <si>
    <t>-32453130</t>
  </si>
  <si>
    <t>61</t>
  </si>
  <si>
    <t>413351214</t>
  </si>
  <si>
    <t>Podporná konštrukcia nosníkov výšky do 4 m zaťaženia do 10 kPa - odstránenie</t>
  </si>
  <si>
    <t>277047188</t>
  </si>
  <si>
    <t>62</t>
  </si>
  <si>
    <t>413361821</t>
  </si>
  <si>
    <t xml:space="preserve">Výstuž  nosníkov a trámov, bez rozdielu tvaru a uloženia, 10505</t>
  </si>
  <si>
    <t>-4560738</t>
  </si>
  <si>
    <t>63</t>
  </si>
  <si>
    <t>417321515</t>
  </si>
  <si>
    <t>Betón stužujúcich pásov a vencov železový tr. C 25/30</t>
  </si>
  <si>
    <t>-390215765</t>
  </si>
  <si>
    <t>64</t>
  </si>
  <si>
    <t>417351115</t>
  </si>
  <si>
    <t>Debnenie bočníc stužujúcich pásov a vencov vrátane vzpier zhotovenie</t>
  </si>
  <si>
    <t>581848712</t>
  </si>
  <si>
    <t>65</t>
  </si>
  <si>
    <t>417351116</t>
  </si>
  <si>
    <t>Debnenie bočníc stužujúcich pásov a vencov vrátane vzpier odstránenie</t>
  </si>
  <si>
    <t>-1067784188</t>
  </si>
  <si>
    <t>66</t>
  </si>
  <si>
    <t>417361821</t>
  </si>
  <si>
    <t>Výstuž stužujúcich pásov a vencov z betonárskej ocele 10505</t>
  </si>
  <si>
    <t>-513807554</t>
  </si>
  <si>
    <t>67</t>
  </si>
  <si>
    <t>417391151</t>
  </si>
  <si>
    <t>Montáž obkladu betónových konštrukcií vykonaný súčasne s betónovaním extrudovaným polystyrénom</t>
  </si>
  <si>
    <t>1203987324</t>
  </si>
  <si>
    <t>68</t>
  </si>
  <si>
    <t>M</t>
  </si>
  <si>
    <t>283750001100</t>
  </si>
  <si>
    <t>Doska XPS STYRODUR hr. 120 mm, zateplenie soklov, suterénov, podláh</t>
  </si>
  <si>
    <t>1630441920</t>
  </si>
  <si>
    <t>69</t>
  </si>
  <si>
    <t>430321414</t>
  </si>
  <si>
    <t>Schodiskové konštrukcie, betón železový tr. C 25/30</t>
  </si>
  <si>
    <t>-549857390</t>
  </si>
  <si>
    <t>70</t>
  </si>
  <si>
    <t>430361821</t>
  </si>
  <si>
    <t>Výstuž schodiskových konštrukcií z betonárskej ocele 10505</t>
  </si>
  <si>
    <t>1107748312</t>
  </si>
  <si>
    <t>71</t>
  </si>
  <si>
    <t>431351121</t>
  </si>
  <si>
    <t>Debnenie do 4 m výšky - podest a podstupňových dosiek pôdorysne priamočiarych zhotovenie</t>
  </si>
  <si>
    <t>-1023532216</t>
  </si>
  <si>
    <t>72</t>
  </si>
  <si>
    <t>431351122</t>
  </si>
  <si>
    <t>Debnenie do 4 m výšky - podest a podstupňových dosiek pôdorysne priamočiarych odstránenie</t>
  </si>
  <si>
    <t>-474800455</t>
  </si>
  <si>
    <t>73</t>
  </si>
  <si>
    <t>434351141</t>
  </si>
  <si>
    <t>Debnenie stupňov na podstupňovej doske alebo na teréne pôdorysne priamočiarych zhotovenie</t>
  </si>
  <si>
    <t>461301482</t>
  </si>
  <si>
    <t>74</t>
  </si>
  <si>
    <t>434351142</t>
  </si>
  <si>
    <t>Debnenie stupňov na podstupňovej doske alebo na teréne pôdorysne priamočiarych odstránenie</t>
  </si>
  <si>
    <t>158757946</t>
  </si>
  <si>
    <t>Komunikácie</t>
  </si>
  <si>
    <t>75</t>
  </si>
  <si>
    <t>564851111</t>
  </si>
  <si>
    <t>Podklad zo štrkodrviny s rozprestretím a zhutnením, po zhutnení hr. 150 mm</t>
  </si>
  <si>
    <t>-446686270</t>
  </si>
  <si>
    <t>76</t>
  </si>
  <si>
    <t>596911121</t>
  </si>
  <si>
    <t>Kladenie betónovej zámkovej dlažby komunikácií pre peších hr. 40 mm pre peších do 50 m2 so zriadením lôžka z kameniva hr. 30 mm</t>
  </si>
  <si>
    <t>1000107588</t>
  </si>
  <si>
    <t>77</t>
  </si>
  <si>
    <t>592460018100</t>
  </si>
  <si>
    <t>Dlažba zámková betónová, rozmer 100x200x40 mm, sivá</t>
  </si>
  <si>
    <t>-1719596275</t>
  </si>
  <si>
    <t>Úpravy povrchov, podlahy, osadenie</t>
  </si>
  <si>
    <t>78</t>
  </si>
  <si>
    <t>611460112</t>
  </si>
  <si>
    <t>Príprava vnútorného podkladu stropov na nenasiakavé betónové podklady kontaktným mostíkom</t>
  </si>
  <si>
    <t>868774893</t>
  </si>
  <si>
    <t>79</t>
  </si>
  <si>
    <t>611460251</t>
  </si>
  <si>
    <t>Vnútorná omietka stropov vápennocementová štuková (jemná), hr. 3 mm</t>
  </si>
  <si>
    <t>1957566895</t>
  </si>
  <si>
    <t>80</t>
  </si>
  <si>
    <t>611481119</t>
  </si>
  <si>
    <t>Potiahnutie vnútorných stropov sklotextílnou mriežkou s celoplošným prilepením</t>
  </si>
  <si>
    <t>-477851466</t>
  </si>
  <si>
    <t>81</t>
  </si>
  <si>
    <t>612460236</t>
  </si>
  <si>
    <t>Vnútorná omietka stien cementová štuková (jemná), hr. 2 mm pod obklad</t>
  </si>
  <si>
    <t>-1974656340</t>
  </si>
  <si>
    <t>82</t>
  </si>
  <si>
    <t>612460251</t>
  </si>
  <si>
    <t>Vnútorná omietka stien vápennocementová štuková (jemná), hr. 3 mm</t>
  </si>
  <si>
    <t>-1840389454</t>
  </si>
  <si>
    <t>83</t>
  </si>
  <si>
    <t>612481119</t>
  </si>
  <si>
    <t>Potiahnutie vnútorných stien sklotextílnou mriežkou s celoplošným prilepením</t>
  </si>
  <si>
    <t>-1414696017</t>
  </si>
  <si>
    <t>84</t>
  </si>
  <si>
    <t>621460112</t>
  </si>
  <si>
    <t>Príprava vonkajšieho podkladu podhľadov na nenasiakavé betónové podklady kontaktným mostíkom</t>
  </si>
  <si>
    <t>1436025858</t>
  </si>
  <si>
    <t>85</t>
  </si>
  <si>
    <t>621460253</t>
  </si>
  <si>
    <t>Vonkajšia omietka podhľadov vápennocementová štuková (jemná), hr. 5 mm</t>
  </si>
  <si>
    <t>1380163440</t>
  </si>
  <si>
    <t>86</t>
  </si>
  <si>
    <t>621462271</t>
  </si>
  <si>
    <t>Vonkajšia omietka podhľadov tenkovrstvová, minerálna samočistiaca, škrabaná, hr. 1,5 mm</t>
  </si>
  <si>
    <t>-1391229637</t>
  </si>
  <si>
    <t>87</t>
  </si>
  <si>
    <t>621481119</t>
  </si>
  <si>
    <t>Potiahnutie vonkajších podhľadov sklotextílnou mriežkou s celoplošným prilepením</t>
  </si>
  <si>
    <t>1764690201</t>
  </si>
  <si>
    <t>88</t>
  </si>
  <si>
    <t>622460111</t>
  </si>
  <si>
    <t>Príprava vonkajšieho podkladu stien na silno a nerovnomerne nasiakavé podklady regulátorom nasiakavosti</t>
  </si>
  <si>
    <t>798542366</t>
  </si>
  <si>
    <t>89</t>
  </si>
  <si>
    <t>622460233</t>
  </si>
  <si>
    <t>Vonkajšia omietka stien cementová hrubá, hr. 20 mm</t>
  </si>
  <si>
    <t>1846417397</t>
  </si>
  <si>
    <t>90</t>
  </si>
  <si>
    <t>622460253</t>
  </si>
  <si>
    <t>Vonkajšia omietka stien vápennocementová štuková (jemná), hr. 5 mm</t>
  </si>
  <si>
    <t>-738508861</t>
  </si>
  <si>
    <t>91</t>
  </si>
  <si>
    <t>622464271</t>
  </si>
  <si>
    <t>Vonkajšia omietka stien tenkovrstvová, minerálna samočistiaca, škrabaná, hr. 1,5 mm</t>
  </si>
  <si>
    <t>1747730926</t>
  </si>
  <si>
    <t>92</t>
  </si>
  <si>
    <t>622481119</t>
  </si>
  <si>
    <t>Potiahnutie vonkajších stien sklotextílnou mriežkou s celoplošným prilepením</t>
  </si>
  <si>
    <t>-1976646887</t>
  </si>
  <si>
    <t>93</t>
  </si>
  <si>
    <t>625250111.S</t>
  </si>
  <si>
    <t>Príplatok za zhotovenie vodorovnej podhľadovej konštrukcie z kontaktného zatepľovacieho systému z EPS hr. do 190 mm</t>
  </si>
  <si>
    <t>21514154</t>
  </si>
  <si>
    <t>94</t>
  </si>
  <si>
    <t>625250121.S</t>
  </si>
  <si>
    <t>Príplatok za zhotovenie vodorovnej podhľadovej konštrukcie z kontaktného zatepľovacieho systému z MW hr. do 190 mm</t>
  </si>
  <si>
    <t>-2136843551</t>
  </si>
  <si>
    <t>95</t>
  </si>
  <si>
    <t>625250707</t>
  </si>
  <si>
    <t>Kontaktný zatepľovací systém z minerálnej vlny hr. 100 mm</t>
  </si>
  <si>
    <t>-67732133</t>
  </si>
  <si>
    <t>96</t>
  </si>
  <si>
    <t>625259261</t>
  </si>
  <si>
    <t>Kontaktný zatepľovací systém ostenia z bieleho EPS hr. 20 mm</t>
  </si>
  <si>
    <t>499052859</t>
  </si>
  <si>
    <t>97</t>
  </si>
  <si>
    <t>631312711</t>
  </si>
  <si>
    <t>Mazanina z betónu prostého (m3) tr. C 25/30 hr.nad 50 do 80 mm</t>
  </si>
  <si>
    <t>2031453322</t>
  </si>
  <si>
    <t>98</t>
  </si>
  <si>
    <t>631319151</t>
  </si>
  <si>
    <t>Príplatok za prehlad. povrchu betónovej mazaniny min. tr.C 8/10 oceľ. hlad. hr. 50-80 mm</t>
  </si>
  <si>
    <t>694602164</t>
  </si>
  <si>
    <t>99</t>
  </si>
  <si>
    <t>631319171</t>
  </si>
  <si>
    <t>Príplatok za strhnutie povrchu mazaniny latou pre hr. obidvoch vrstiev mazaniny nad 50 do 80 mm</t>
  </si>
  <si>
    <t>1244407328</t>
  </si>
  <si>
    <t>100</t>
  </si>
  <si>
    <t>631342721</t>
  </si>
  <si>
    <t>Mazanina z betónu perlitového (m3) hr.nad 50 do 80 mm</t>
  </si>
  <si>
    <t>953460678</t>
  </si>
  <si>
    <t>101</t>
  </si>
  <si>
    <t>631362422</t>
  </si>
  <si>
    <t>Výstuž mazanín z betónov (z kameniva) a z ľahkých betónov zo sietí KARI, priemer drôtu 6/6 mm, veľkosť oka 150x150 mm</t>
  </si>
  <si>
    <t>228157822</t>
  </si>
  <si>
    <t>102</t>
  </si>
  <si>
    <t>631571003</t>
  </si>
  <si>
    <t>Násyp zo štrkopiesku 0-32 (pre spevnenie podkladu)</t>
  </si>
  <si>
    <t>-431003171</t>
  </si>
  <si>
    <t>103</t>
  </si>
  <si>
    <t>632452642</t>
  </si>
  <si>
    <t>Cementová samonivelizačná stierka, pevnosti v tlaku 25 MPa, hr. 3 mm</t>
  </si>
  <si>
    <t>-714845144</t>
  </si>
  <si>
    <t>104</t>
  </si>
  <si>
    <t>632452644</t>
  </si>
  <si>
    <t>Cementová samonivelizačná stierka, pevnosti v tlaku 25 MPa, hr. 5 mm</t>
  </si>
  <si>
    <t>1628626934</t>
  </si>
  <si>
    <t>105</t>
  </si>
  <si>
    <t>642942111</t>
  </si>
  <si>
    <t>Osadenie oceľovej dverovej zárubne alebo rámu, plochy otvoru do 2,5 m2</t>
  </si>
  <si>
    <t>-415961067</t>
  </si>
  <si>
    <t>106</t>
  </si>
  <si>
    <t>55331-01/L</t>
  </si>
  <si>
    <t>Zárubňa oceľová CgU 800x1970 mm L</t>
  </si>
  <si>
    <t>-1243748434</t>
  </si>
  <si>
    <t>107</t>
  </si>
  <si>
    <t>55331-01/P</t>
  </si>
  <si>
    <t>Zárubňa oceľová CgU 800x1970 mm P</t>
  </si>
  <si>
    <t>-1850749468</t>
  </si>
  <si>
    <t>108</t>
  </si>
  <si>
    <t>55331-04/L</t>
  </si>
  <si>
    <t>Zárubňa oceľová CgU 600x1970 mm L</t>
  </si>
  <si>
    <t>333784951</t>
  </si>
  <si>
    <t>109</t>
  </si>
  <si>
    <t>55331-04/P</t>
  </si>
  <si>
    <t>Zárubňa oceľová CgU 600x1970 mm P</t>
  </si>
  <si>
    <t>413011144</t>
  </si>
  <si>
    <t>110</t>
  </si>
  <si>
    <t>55331-12/L</t>
  </si>
  <si>
    <t>Zárubňa oceľová CgU 900x1970 mm L</t>
  </si>
  <si>
    <t>-320466283</t>
  </si>
  <si>
    <t>111</t>
  </si>
  <si>
    <t>55331-13/L</t>
  </si>
  <si>
    <t>-558013916</t>
  </si>
  <si>
    <t>112</t>
  </si>
  <si>
    <t>55331-13/P</t>
  </si>
  <si>
    <t>484505644</t>
  </si>
  <si>
    <t>113</t>
  </si>
  <si>
    <t>642942221</t>
  </si>
  <si>
    <t>Osadenie oceľovej dverovej zárubne alebo rámu, plochy otvoru nad 2,5 do 4,5 m2</t>
  </si>
  <si>
    <t>-1154952470</t>
  </si>
  <si>
    <t>114</t>
  </si>
  <si>
    <t>55331-03/D</t>
  </si>
  <si>
    <t>Zárubňa oceľová CgU 1200x1970 mm</t>
  </si>
  <si>
    <t>1444662053</t>
  </si>
  <si>
    <t>115</t>
  </si>
  <si>
    <t>55331-06/D</t>
  </si>
  <si>
    <t>Zárubňa oceľová CgU atyp 1200x2100 mm</t>
  </si>
  <si>
    <t>-181931899</t>
  </si>
  <si>
    <t>116</t>
  </si>
  <si>
    <t>642945111</t>
  </si>
  <si>
    <t>Osadenie oceľových zárubní protipožiarnych dverí jednokrídlové do 2,5 m2</t>
  </si>
  <si>
    <t>-1983079239</t>
  </si>
  <si>
    <t>117</t>
  </si>
  <si>
    <t>55331-02/L</t>
  </si>
  <si>
    <t>Zárubňa oceľová CgU 900x1970 mm pre požiarne jednokrídlové dvere</t>
  </si>
  <si>
    <t>1027393490</t>
  </si>
  <si>
    <t>118</t>
  </si>
  <si>
    <t>55331-02/P</t>
  </si>
  <si>
    <t>-2065118273</t>
  </si>
  <si>
    <t>119</t>
  </si>
  <si>
    <t>55331-09/L</t>
  </si>
  <si>
    <t>79553129</t>
  </si>
  <si>
    <t>120</t>
  </si>
  <si>
    <t>55331-09/P</t>
  </si>
  <si>
    <t>-946391480</t>
  </si>
  <si>
    <t>121</t>
  </si>
  <si>
    <t>55331-10/P</t>
  </si>
  <si>
    <t>Zárubňa oceľová CgU 800x1970 mm pre požiarne jednokrídlové dvere</t>
  </si>
  <si>
    <t>942652368</t>
  </si>
  <si>
    <t>122</t>
  </si>
  <si>
    <t>642945112</t>
  </si>
  <si>
    <t>Osadenie oceľových zárubní protipožiarnych dverí dvojkrídlové nad 2,5 do 6,5 m2</t>
  </si>
  <si>
    <t>2028502473</t>
  </si>
  <si>
    <t>123</t>
  </si>
  <si>
    <t>55331-08/D</t>
  </si>
  <si>
    <t>Zárubňa oceľová CgU atyp 1200x2100 mm pre požiarne dvojkrídlové dvere</t>
  </si>
  <si>
    <t>1492713651</t>
  </si>
  <si>
    <t>124</t>
  </si>
  <si>
    <t>55331-14/D</t>
  </si>
  <si>
    <t>Zárubňa oceľová CgU atyp 1500x2100 mm pre požiarne dvojkrídlové dvere</t>
  </si>
  <si>
    <t>-1683926642</t>
  </si>
  <si>
    <t>Ostatné konštrukcie a práce-búranie</t>
  </si>
  <si>
    <t>125</t>
  </si>
  <si>
    <t>916561112</t>
  </si>
  <si>
    <t>Osadenie záhonového alebo parkového obrubníka betón., do lôžka z bet. pros. tr. C 16/20 s bočnou oporou</t>
  </si>
  <si>
    <t>m</t>
  </si>
  <si>
    <t>-1405796338</t>
  </si>
  <si>
    <t>126</t>
  </si>
  <si>
    <t>592170001800</t>
  </si>
  <si>
    <t>Obrubník parkový, 1000x50x200 mm, sivý</t>
  </si>
  <si>
    <t>-969490020</t>
  </si>
  <si>
    <t>127</t>
  </si>
  <si>
    <t>918101112</t>
  </si>
  <si>
    <t>Lôžko pod obrubníky, krajníky alebo obruby z dlažob. kociek z betónu prostého tr. C 16/20</t>
  </si>
  <si>
    <t>-109424027</t>
  </si>
  <si>
    <t>128</t>
  </si>
  <si>
    <t>931961115</t>
  </si>
  <si>
    <t>Vložky do dilatačných škár zvislé, z polystyrénovej dosky hr. do 30 mm</t>
  </si>
  <si>
    <t>-143516803</t>
  </si>
  <si>
    <t>129</t>
  </si>
  <si>
    <t>941941041</t>
  </si>
  <si>
    <t>Montáž lešenia ľahkého pracovného radového s podlahami šírky nad 1,00 do 1,20 m, výšky do 10 m</t>
  </si>
  <si>
    <t>945031275</t>
  </si>
  <si>
    <t>130</t>
  </si>
  <si>
    <t>941941042</t>
  </si>
  <si>
    <t>Montáž lešenia ľahkého pracovného radového s podlahami šírky nad 1,00 do 1,20 m, výšky nad 10 do 30 m</t>
  </si>
  <si>
    <t>2099591831</t>
  </si>
  <si>
    <t>131</t>
  </si>
  <si>
    <t>941941291</t>
  </si>
  <si>
    <t>Príplatok za prvý a každý ďalší i začatý mesiac použitia lešenia ľahkého pracovného radového s podlahami šírky nad 1,00 do 1,20 m, výšky do 10 m</t>
  </si>
  <si>
    <t>-1811978017</t>
  </si>
  <si>
    <t>132</t>
  </si>
  <si>
    <t>941941292</t>
  </si>
  <si>
    <t>Príplatok za prvý a každý ďalší i začatý mesiac použitia lešenia ľahkého pracovného radového s podlahami šírky nad 1,00 do 1,20 m, v. nad 10 do 30 m</t>
  </si>
  <si>
    <t>-1357201546</t>
  </si>
  <si>
    <t>133</t>
  </si>
  <si>
    <t>941941841</t>
  </si>
  <si>
    <t>Demontáž lešenia ľahkého pracovného radového s podlahami šírky nad 1,00 do 1,20 m, výšky do 10 m</t>
  </si>
  <si>
    <t>-471024400</t>
  </si>
  <si>
    <t>134</t>
  </si>
  <si>
    <t>941941842</t>
  </si>
  <si>
    <t>Demontáž lešenia ľahkého pracovného radového s podlahami šírky nad 1,00 do 1,20 m, výšky nad 10 do 30 m</t>
  </si>
  <si>
    <t>-1596314410</t>
  </si>
  <si>
    <t>135</t>
  </si>
  <si>
    <t>941955002</t>
  </si>
  <si>
    <t>Lešenie ľahké pracovné pomocné s výškou lešeňovej podlahy nad 1,20 do 1,90 m</t>
  </si>
  <si>
    <t>-1553255056</t>
  </si>
  <si>
    <t>136</t>
  </si>
  <si>
    <t>952901111</t>
  </si>
  <si>
    <t>Vyčistenie budov pri výške podlaží do 4m</t>
  </si>
  <si>
    <t>1994235529</t>
  </si>
  <si>
    <t>Presun hmôt HSV</t>
  </si>
  <si>
    <t>137</t>
  </si>
  <si>
    <t>998011003</t>
  </si>
  <si>
    <t>Presun hmôt pre budovy (801, 803, 812), zvislá konštr. z tehál, tvárnic, z kovu výšky do 24 m</t>
  </si>
  <si>
    <t>508869476</t>
  </si>
  <si>
    <t>PSV</t>
  </si>
  <si>
    <t>Práce a dodávky PSV</t>
  </si>
  <si>
    <t>711</t>
  </si>
  <si>
    <t>Izolácie proti vode a vlhkosti</t>
  </si>
  <si>
    <t>138</t>
  </si>
  <si>
    <t>711111001</t>
  </si>
  <si>
    <t>Zhotovenie izolácie proti zemnej vlhkosti vodorovná náterom penetračným za studena</t>
  </si>
  <si>
    <t>-485281236</t>
  </si>
  <si>
    <t>139</t>
  </si>
  <si>
    <t>246170000900</t>
  </si>
  <si>
    <t>Lak asfaltový penetračný v sudoch</t>
  </si>
  <si>
    <t>268955177</t>
  </si>
  <si>
    <t>140</t>
  </si>
  <si>
    <t>711111125</t>
  </si>
  <si>
    <t>Kompletný izolačný systém proti vlhkosti natierateľnou fóliou pod vnútorné dlažby - vodorovný</t>
  </si>
  <si>
    <t>M2</t>
  </si>
  <si>
    <t>-494871865</t>
  </si>
  <si>
    <t>141</t>
  </si>
  <si>
    <t>711112001</t>
  </si>
  <si>
    <t xml:space="preserve">Zhotovenie  izolácie proti zemnej vlhkosti zvislá penetračným náterom za studena</t>
  </si>
  <si>
    <t>230144416</t>
  </si>
  <si>
    <t>142</t>
  </si>
  <si>
    <t>-12749014</t>
  </si>
  <si>
    <t>143</t>
  </si>
  <si>
    <t>711112125</t>
  </si>
  <si>
    <t>Kompletný izolačný systém proti vlhkosti natierateľnou fóliou pod vnútorné obklady - zvislý</t>
  </si>
  <si>
    <t>-1987071069</t>
  </si>
  <si>
    <t>144</t>
  </si>
  <si>
    <t>711131101</t>
  </si>
  <si>
    <t xml:space="preserve">Zhotovenie  izolácie proti zemnej vlhkosti vodorovná AIP na sucho</t>
  </si>
  <si>
    <t>-298733724</t>
  </si>
  <si>
    <t>145</t>
  </si>
  <si>
    <t>628110000200</t>
  </si>
  <si>
    <t>Pás asfaltový bez krycej vrstvy, vložka strojná lepenka A 500/SH</t>
  </si>
  <si>
    <t>-1153690365</t>
  </si>
  <si>
    <t>146</t>
  </si>
  <si>
    <t>711132107</t>
  </si>
  <si>
    <t>Zhotovenie izolácie proti zemnej vlhkosti nopovou fóliou položenou voľne na ploche zvislej</t>
  </si>
  <si>
    <t>-853908482</t>
  </si>
  <si>
    <t>147</t>
  </si>
  <si>
    <t>6288000640</t>
  </si>
  <si>
    <t>Nopová fólia proti vlhkosti s radónovou ochranou</t>
  </si>
  <si>
    <t>-886326246</t>
  </si>
  <si>
    <t>148</t>
  </si>
  <si>
    <t>711141559</t>
  </si>
  <si>
    <t xml:space="preserve">Zhotovenie  izolácie proti zemnej vlhkosti a tlakovej vode vodorovná NAIP pritavením</t>
  </si>
  <si>
    <t>-669988148</t>
  </si>
  <si>
    <t>149</t>
  </si>
  <si>
    <t>628310001000</t>
  </si>
  <si>
    <t>Pás ťažký asfaltový V 60 S 35 pre spodné vrstvy hydroizolačných systémov</t>
  </si>
  <si>
    <t>1068918984</t>
  </si>
  <si>
    <t>150</t>
  </si>
  <si>
    <t>711142559</t>
  </si>
  <si>
    <t xml:space="preserve">Zhotovenie  izolácie proti zemnej vlhkosti a tlakovej vode zvislá NAIP pritavením</t>
  </si>
  <si>
    <t>1924369939</t>
  </si>
  <si>
    <t>151</t>
  </si>
  <si>
    <t>17429985</t>
  </si>
  <si>
    <t>152</t>
  </si>
  <si>
    <t>998711203</t>
  </si>
  <si>
    <t>Presun hmôt pre izoláciu proti vode v objektoch výšky nad 12 do 60 m</t>
  </si>
  <si>
    <t>%</t>
  </si>
  <si>
    <t>-1288883132</t>
  </si>
  <si>
    <t>713</t>
  </si>
  <si>
    <t>Izolácie tepelné</t>
  </si>
  <si>
    <t>153</t>
  </si>
  <si>
    <t>713111111</t>
  </si>
  <si>
    <t>Montáž tepelnej izolácie stropov minerálnou vlnou, vrchom kladenou voľne</t>
  </si>
  <si>
    <t>1206672580</t>
  </si>
  <si>
    <t>154</t>
  </si>
  <si>
    <t>631440026900</t>
  </si>
  <si>
    <t>Doska DDP-N (SPN) 140x1200x2000 mm, čadičová minerálna izolácia 40 kPa</t>
  </si>
  <si>
    <t>1264325516</t>
  </si>
  <si>
    <t>155</t>
  </si>
  <si>
    <t>631440027000</t>
  </si>
  <si>
    <t>Doska DDP-N (SPN) 160x1200x2000 mm, čadičová minerálna izolácia 40 kPa</t>
  </si>
  <si>
    <t>-1987286359</t>
  </si>
  <si>
    <t>156</t>
  </si>
  <si>
    <t>713120010</t>
  </si>
  <si>
    <t xml:space="preserve">Zakrývanie tepelnej izolácie podláh fóliou </t>
  </si>
  <si>
    <t>450813017</t>
  </si>
  <si>
    <t>157</t>
  </si>
  <si>
    <t>283230007500</t>
  </si>
  <si>
    <t>Oddeľovacia fólia na potery</t>
  </si>
  <si>
    <t>-1073928950</t>
  </si>
  <si>
    <t>158</t>
  </si>
  <si>
    <t>713122111</t>
  </si>
  <si>
    <t>Montáž tepelnej izolácie podláh polystyrénom, kladeným voľne v jednej vrstve</t>
  </si>
  <si>
    <t>-2049953706</t>
  </si>
  <si>
    <t>159</t>
  </si>
  <si>
    <t>283720007700</t>
  </si>
  <si>
    <t>Doska EPS 100S hr. 50 mm, na zateplenie podláh a striech</t>
  </si>
  <si>
    <t>1575444573</t>
  </si>
  <si>
    <t>160</t>
  </si>
  <si>
    <t>713122121</t>
  </si>
  <si>
    <t>Montáž tepelnej izolácie podláh polystyrénom, kladeným voľne v dvoch vrstvách</t>
  </si>
  <si>
    <t>1412398436</t>
  </si>
  <si>
    <t>161</t>
  </si>
  <si>
    <t>1132687679</t>
  </si>
  <si>
    <t>162</t>
  </si>
  <si>
    <t>283720008900</t>
  </si>
  <si>
    <t>Doska EPS 150S hr. 80 mm, na zateplenie podláh a striech</t>
  </si>
  <si>
    <t>1694179948</t>
  </si>
  <si>
    <t>163</t>
  </si>
  <si>
    <t>713132211</t>
  </si>
  <si>
    <t>Montáž tepelnej izolácie podzemných stien a základov xps celoplošným prilepením</t>
  </si>
  <si>
    <t>1841197080</t>
  </si>
  <si>
    <t>164</t>
  </si>
  <si>
    <t>283750001000</t>
  </si>
  <si>
    <t>Doska XPS STYRODUR hr. 100 mm, zateplenie soklov, suterénov, podláh</t>
  </si>
  <si>
    <t>1641216482</t>
  </si>
  <si>
    <t>165</t>
  </si>
  <si>
    <t>713191122</t>
  </si>
  <si>
    <t>Izolácie tepelné, doplnky, podláh, stropov zvrchu, striech prekrytím celej plochy izolácie pásom so zlepením presahov a vyvedením na steny do výšky 100 mm A 500/H</t>
  </si>
  <si>
    <t>-989767203</t>
  </si>
  <si>
    <t>166</t>
  </si>
  <si>
    <t>713191127</t>
  </si>
  <si>
    <t>Izolácie tepelné doplnky prekrytím pásom v podlahe</t>
  </si>
  <si>
    <t>-1883728642</t>
  </si>
  <si>
    <t>167</t>
  </si>
  <si>
    <t>283290004400</t>
  </si>
  <si>
    <t>Parozábrana PO N AL 170 SPECIAL, šxl 1,5x50 m, plošná hmotnosť 170 g/m2, s reflexnou hliníkovou vrstvou</t>
  </si>
  <si>
    <t>2065490497</t>
  </si>
  <si>
    <t>168</t>
  </si>
  <si>
    <t>998713203</t>
  </si>
  <si>
    <t>Presun hmôt pre izolácie tepelné v objektoch výšky nad 12 m do 24 m</t>
  </si>
  <si>
    <t>-1536403898</t>
  </si>
  <si>
    <t>762</t>
  </si>
  <si>
    <t>Konštrukcie tesárske</t>
  </si>
  <si>
    <t>169</t>
  </si>
  <si>
    <t>762311103</t>
  </si>
  <si>
    <t>Montáž kotevných želiez, príložiek, pätiek, ťahadiel, s pripojením k drevenej konštrukcii</t>
  </si>
  <si>
    <t>-773144510</t>
  </si>
  <si>
    <t>170</t>
  </si>
  <si>
    <t>311720000900</t>
  </si>
  <si>
    <t>Tyč závitová M 16 mm</t>
  </si>
  <si>
    <t>-35122125</t>
  </si>
  <si>
    <t>171</t>
  </si>
  <si>
    <t>311110000700</t>
  </si>
  <si>
    <t>Matica šesťhranná hrubá M 16 mm oceľová</t>
  </si>
  <si>
    <t>tks</t>
  </si>
  <si>
    <t>15357388</t>
  </si>
  <si>
    <t>172</t>
  </si>
  <si>
    <t>311210000300</t>
  </si>
  <si>
    <t>Podložka pod drevenú konštrukciu otvor d 18 mm, oceľová</t>
  </si>
  <si>
    <t>-748376770</t>
  </si>
  <si>
    <t>173</t>
  </si>
  <si>
    <t>762332120</t>
  </si>
  <si>
    <t>Montáž viazaných konštrukcií krovov striech z reziva priemernej plochy 120-224 cm2</t>
  </si>
  <si>
    <t>-324932646</t>
  </si>
  <si>
    <t>174</t>
  </si>
  <si>
    <t>6051299900</t>
  </si>
  <si>
    <t>Rezivo ihličnaté SM/JD akosť 1. hranoly, hranolky</t>
  </si>
  <si>
    <t>-1180114051</t>
  </si>
  <si>
    <t>175</t>
  </si>
  <si>
    <t>762332130</t>
  </si>
  <si>
    <t>Montáž viazaných konštrukcií krovov striech z reziva priemernej plochy 224-288 cm2</t>
  </si>
  <si>
    <t>924313021</t>
  </si>
  <si>
    <t>176</t>
  </si>
  <si>
    <t>-1834793618</t>
  </si>
  <si>
    <t>177</t>
  </si>
  <si>
    <t>762341002</t>
  </si>
  <si>
    <t>Montáž debnenia jednoduchých striech, na kontralaty drevotrieskovými OSB doskami na pero drážku</t>
  </si>
  <si>
    <t>1002400121</t>
  </si>
  <si>
    <t>178</t>
  </si>
  <si>
    <t>607260000900</t>
  </si>
  <si>
    <t>Doska OSB 3 Superfinish ECO P+D nebrúsené hrxlxš 25x2500x1250 mm</t>
  </si>
  <si>
    <t>-66492141</t>
  </si>
  <si>
    <t>179</t>
  </si>
  <si>
    <t>762341251</t>
  </si>
  <si>
    <t>Montáž kontralát pre sklon do 22°</t>
  </si>
  <si>
    <t>-673674275</t>
  </si>
  <si>
    <t>180</t>
  </si>
  <si>
    <t>6051499900</t>
  </si>
  <si>
    <t>Rezivo ihličnaté SM/JD akosť 1. laty, lišty</t>
  </si>
  <si>
    <t>-1150506664</t>
  </si>
  <si>
    <t>181</t>
  </si>
  <si>
    <t>762395000</t>
  </si>
  <si>
    <t>Spojovacie prostriedky pre viazané konštrukcie krovov, debnenie a laťovanie, nadstrešné konštr., spádové kliny - svorky, dosky, klince, pásová oceľ, vruty</t>
  </si>
  <si>
    <t>-1348798966</t>
  </si>
  <si>
    <t>182</t>
  </si>
  <si>
    <t>762431315</t>
  </si>
  <si>
    <t>Obloženie stien z dosiek OSB skrutkovaných na pero a drážku hr. dosky 25 mm</t>
  </si>
  <si>
    <t>575693095</t>
  </si>
  <si>
    <t>183</t>
  </si>
  <si>
    <t>998762203</t>
  </si>
  <si>
    <t>Presun hmôt pre konštrukcie tesárske v objektoch výšky od 12 do 24 m</t>
  </si>
  <si>
    <t>1020164818</t>
  </si>
  <si>
    <t>763</t>
  </si>
  <si>
    <t>Drevostavby, sádrokartóny</t>
  </si>
  <si>
    <t>184</t>
  </si>
  <si>
    <t>763120011</t>
  </si>
  <si>
    <t>Sadrokartónová inštalačná predstena pre sanitárne rozvody a zariadenia, dvojité opláštenie, doska 2xGKBI 12,5 mm</t>
  </si>
  <si>
    <t>1044112347</t>
  </si>
  <si>
    <t>185</t>
  </si>
  <si>
    <t>763190010</t>
  </si>
  <si>
    <t>Úprava spojov medzi SDK konštrukciou a murivom, betónovou konštrukciou prepáskovaním a pretmelením</t>
  </si>
  <si>
    <t>-598397406</t>
  </si>
  <si>
    <t>186</t>
  </si>
  <si>
    <t>998763403</t>
  </si>
  <si>
    <t>Presun hmôt pre sádrokartónové konštrukcie v stavbách(objektoch )výšky od 7 do 24 m</t>
  </si>
  <si>
    <t>-1961580029</t>
  </si>
  <si>
    <t>764</t>
  </si>
  <si>
    <t>Konštrukcie klampiarske</t>
  </si>
  <si>
    <t>187</t>
  </si>
  <si>
    <t>764312331</t>
  </si>
  <si>
    <t>Krytiny hladké z hliníkového farebného Al plechu, z tabúľ 2000 x 670 mm, sklon do 30°</t>
  </si>
  <si>
    <t>805377023</t>
  </si>
  <si>
    <t>188</t>
  </si>
  <si>
    <t>764317491</t>
  </si>
  <si>
    <t>Oddeľovacia štruktúrovaná rohož s integrovanou poistnou hydroizoláciou pre krytiny z farbeného hliníka</t>
  </si>
  <si>
    <t>-374102934</t>
  </si>
  <si>
    <t>189</t>
  </si>
  <si>
    <t>764323520</t>
  </si>
  <si>
    <t>Oplechovanie z hliníkového farebného Al plechu, odkvapu, r.š. 250 mm</t>
  </si>
  <si>
    <t>-1113283308</t>
  </si>
  <si>
    <t>190</t>
  </si>
  <si>
    <t>764339510</t>
  </si>
  <si>
    <t>Lemovanie z hliníkového farbeného Al plechu výlezov, ventilácií alebo iných strešných prienikov, vrátane líšt, r.š. 400 mm</t>
  </si>
  <si>
    <t>-75483068</t>
  </si>
  <si>
    <t>191</t>
  </si>
  <si>
    <t>764348401</t>
  </si>
  <si>
    <t>Snehové zachytávače z hliníkového farebného Al plechu, jednoradové</t>
  </si>
  <si>
    <t>1324667658</t>
  </si>
  <si>
    <t>192</t>
  </si>
  <si>
    <t>764352613</t>
  </si>
  <si>
    <t>Zvodové rúry z hliníkového farbeného Al plechu, vrátane lemov so zaústením, manžiet, kolien, vpustov vody a prechodových kusov, kruhové, s priemerom 120 mm</t>
  </si>
  <si>
    <t>1380726618</t>
  </si>
  <si>
    <t>193</t>
  </si>
  <si>
    <t>764352813</t>
  </si>
  <si>
    <t>Žľaby z hliníkového farbeného Al plechu, vrátane hákov, čiel, rohov a dilatácií pododkvapové polkruhové r.š. 330 mm</t>
  </si>
  <si>
    <t>-2087563160</t>
  </si>
  <si>
    <t>194</t>
  </si>
  <si>
    <t>764352865</t>
  </si>
  <si>
    <t>Montáž kotlíka kónického z hliníkového farebného Al plechu, pre rúry s priemerom do 150 mm</t>
  </si>
  <si>
    <t>2016264111</t>
  </si>
  <si>
    <t>195</t>
  </si>
  <si>
    <t>553440069900</t>
  </si>
  <si>
    <t>Kotlík lisovaný hliník farebný HKL 33/120, rozmer 330/120 mm zváraný</t>
  </si>
  <si>
    <t>1086212179</t>
  </si>
  <si>
    <t>196</t>
  </si>
  <si>
    <t>764410740</t>
  </si>
  <si>
    <t>Oplechovanie parapetov z hliníkového farebného Al plechu, vrátane rohov r.š. 260 mm</t>
  </si>
  <si>
    <t>-1197436874</t>
  </si>
  <si>
    <t>197</t>
  </si>
  <si>
    <t>764430730</t>
  </si>
  <si>
    <t>Oplechovanie muriva a atík z hliníkového farebného Al plechu, vrátane rohov r.š. 400 mm</t>
  </si>
  <si>
    <t>182158468</t>
  </si>
  <si>
    <t>198</t>
  </si>
  <si>
    <t>764510250</t>
  </si>
  <si>
    <t>Oplechovanie parapetov z medeného Cu plechu, vrátane rohov r.š. 300 mm</t>
  </si>
  <si>
    <t>1445668039</t>
  </si>
  <si>
    <t>199</t>
  </si>
  <si>
    <t>764841152</t>
  </si>
  <si>
    <t>Odvetrávacia tvarovka do strešnej krytiny, z nerez plechu</t>
  </si>
  <si>
    <t>1070505538</t>
  </si>
  <si>
    <t>200</t>
  </si>
  <si>
    <t>998764203</t>
  </si>
  <si>
    <t>Presun hmôt pre konštrukcie klampiarske v objektoch výšky nad 12 do 24 m</t>
  </si>
  <si>
    <t>1487835190</t>
  </si>
  <si>
    <t>765</t>
  </si>
  <si>
    <t>Krytiny tvrdé</t>
  </si>
  <si>
    <t>201</t>
  </si>
  <si>
    <t>765441121</t>
  </si>
  <si>
    <t>Obklad stien prírodnou bridlicou vrátane debnenia s lepenkou z obdĺžnikov 155x305 mm</t>
  </si>
  <si>
    <t>-533363593</t>
  </si>
  <si>
    <t>202</t>
  </si>
  <si>
    <t>765901082</t>
  </si>
  <si>
    <t>Montáž strešnej fólie, na krokvy</t>
  </si>
  <si>
    <t>1267396930</t>
  </si>
  <si>
    <t>203</t>
  </si>
  <si>
    <t>283280007200</t>
  </si>
  <si>
    <t>Poistná hydroizolačná fólia, š. 1500 mm, dĺ. 50 m, vystužená, vysoko difúzna, HD-PE+PP, pre šikmé strechy</t>
  </si>
  <si>
    <t>-879287863</t>
  </si>
  <si>
    <t>204</t>
  </si>
  <si>
    <t>998765203</t>
  </si>
  <si>
    <t>Presun hmôt pre tvrdé krytiny v objektoch výšky nad 12 do 24 m</t>
  </si>
  <si>
    <t>-1738970117</t>
  </si>
  <si>
    <t>766</t>
  </si>
  <si>
    <t>Konštrukcie stolárske</t>
  </si>
  <si>
    <t>205</t>
  </si>
  <si>
    <t>766124100</t>
  </si>
  <si>
    <t>Montáž drevených stien záchodových s dverami, alebo bez dvier</t>
  </si>
  <si>
    <t>-58386404</t>
  </si>
  <si>
    <t>206</t>
  </si>
  <si>
    <t>61566-05/L</t>
  </si>
  <si>
    <t>WC deliace steny, s dverami 05/P,L</t>
  </si>
  <si>
    <t>-1017150149</t>
  </si>
  <si>
    <t>207</t>
  </si>
  <si>
    <t>61566-fix</t>
  </si>
  <si>
    <t>WC deliace steny, bez dvier</t>
  </si>
  <si>
    <t>-1374715306</t>
  </si>
  <si>
    <t>208</t>
  </si>
  <si>
    <t>766421213</t>
  </si>
  <si>
    <t>Montáž obloženia podhľadov rovných palubovkami na pero a drážku z mäkkého dreva, š. nad 80 do 100 mm</t>
  </si>
  <si>
    <t>-631568027</t>
  </si>
  <si>
    <t>209</t>
  </si>
  <si>
    <t>611920005700</t>
  </si>
  <si>
    <t>Drevený obklad tatranský profil, hrúbka 15 mm, šírka 96 mm, smrek, I. trieda</t>
  </si>
  <si>
    <t>-137173310</t>
  </si>
  <si>
    <t>210</t>
  </si>
  <si>
    <t>766427112</t>
  </si>
  <si>
    <t>Montáž obloženia podhľadov, podkladový rošt</t>
  </si>
  <si>
    <t>-1186585342</t>
  </si>
  <si>
    <t>211</t>
  </si>
  <si>
    <t>6051199900</t>
  </si>
  <si>
    <t>Rezivo ihličnaté SM/JD akosť 1. dosky, fošne</t>
  </si>
  <si>
    <t>-1099022981</t>
  </si>
  <si>
    <t>212</t>
  </si>
  <si>
    <t>766629901</t>
  </si>
  <si>
    <t>Montáž okien kompletizovaných (v m dĺžky obvodu)</t>
  </si>
  <si>
    <t>-730811823</t>
  </si>
  <si>
    <t>213</t>
  </si>
  <si>
    <t>61141-01</t>
  </si>
  <si>
    <t>Plastové okno dvojkrídlové OS+O 1500x1830 mm, izolačné trojsklo, 6 komorový profil</t>
  </si>
  <si>
    <t>862408239</t>
  </si>
  <si>
    <t>214</t>
  </si>
  <si>
    <t>61141-02</t>
  </si>
  <si>
    <t>Plastové okno dvojkrídlové OS+O 1500x1750 mm, izolačné trojsklo, 6 komorový profil</t>
  </si>
  <si>
    <t>387521511</t>
  </si>
  <si>
    <t>215</t>
  </si>
  <si>
    <t>61141-03</t>
  </si>
  <si>
    <t>Plastové okno jednokrídlové OS, 1200x1830 mm, izolačné trojsklo, 6 komorový profil</t>
  </si>
  <si>
    <t>-1513275041</t>
  </si>
  <si>
    <t>216</t>
  </si>
  <si>
    <t>61141-04</t>
  </si>
  <si>
    <t>Plastové okno jednokrídlové OS, 600x1200 mm, izolačné trojsklo, 6 komorový profil</t>
  </si>
  <si>
    <t>-1303176361</t>
  </si>
  <si>
    <t>217</t>
  </si>
  <si>
    <t>61141-05</t>
  </si>
  <si>
    <t>Plastové okno jednokrídlové OS, 1200x1750 mm, izolačné trojsklo, 6 komorový profil</t>
  </si>
  <si>
    <t>431731906</t>
  </si>
  <si>
    <t>218</t>
  </si>
  <si>
    <t>61141-06</t>
  </si>
  <si>
    <t xml:space="preserve">Plastové okno šesťkrídlové 3S+2S+1OS, 3000x2680 mm, izolačné trojsklo, 6 komorový profil </t>
  </si>
  <si>
    <t>1118294461</t>
  </si>
  <si>
    <t>219</t>
  </si>
  <si>
    <t>61141-07</t>
  </si>
  <si>
    <t xml:space="preserve">Plastové okno šesťkrídlové 3S+2S+1OS, 3000x3070 mm, izolačné trojsklo, 6 komorový profil </t>
  </si>
  <si>
    <t>1642204206</t>
  </si>
  <si>
    <t>220</t>
  </si>
  <si>
    <t>61141-08</t>
  </si>
  <si>
    <t>Plastové okno dvojkrídlové OS+O, 1500x1500 mm, izolačné trojsklo, 6 komorový profil</t>
  </si>
  <si>
    <t>739811302</t>
  </si>
  <si>
    <t>221</t>
  </si>
  <si>
    <t>61141-09</t>
  </si>
  <si>
    <t>Plastové okno dvojkrídlové OS+O, 1200x1500 mm, izolačné trojsklo, 6 komorový profil</t>
  </si>
  <si>
    <t>-127756300</t>
  </si>
  <si>
    <t>222</t>
  </si>
  <si>
    <t>61141-12</t>
  </si>
  <si>
    <t>Plastové okno dvojkrídlové posuvné, 1200x900 mm, jednosklo, 3 komorový profil</t>
  </si>
  <si>
    <t>1996361038</t>
  </si>
  <si>
    <t>223</t>
  </si>
  <si>
    <t>766662112</t>
  </si>
  <si>
    <t>Montáž dverového krídla otočného jednokrídlového poldrážkového, do zárubne, vrátane kovania</t>
  </si>
  <si>
    <t>1074822575</t>
  </si>
  <si>
    <t>224</t>
  </si>
  <si>
    <t>61162-01/L</t>
  </si>
  <si>
    <t>Dvere drevené vnútorné kompletizované 80/197 cm, plné</t>
  </si>
  <si>
    <t>kus</t>
  </si>
  <si>
    <t>-672521121</t>
  </si>
  <si>
    <t>225</t>
  </si>
  <si>
    <t>61162-01/P</t>
  </si>
  <si>
    <t>50770745</t>
  </si>
  <si>
    <t>226</t>
  </si>
  <si>
    <t>61162-02/L</t>
  </si>
  <si>
    <t>Dvere drevené vnútorné kompletizované 90/197 cm, plné</t>
  </si>
  <si>
    <t>382108413</t>
  </si>
  <si>
    <t>227</t>
  </si>
  <si>
    <t>61162-02/P</t>
  </si>
  <si>
    <t>-1593090293</t>
  </si>
  <si>
    <t>228</t>
  </si>
  <si>
    <t>61162-04/L</t>
  </si>
  <si>
    <t>Dvere drevené vnútorné kompletizované 60/197 cm, plné</t>
  </si>
  <si>
    <t>1289719187</t>
  </si>
  <si>
    <t>229</t>
  </si>
  <si>
    <t>61162-04/P</t>
  </si>
  <si>
    <t>-134281862</t>
  </si>
  <si>
    <t>230</t>
  </si>
  <si>
    <t>61162-12/L</t>
  </si>
  <si>
    <t>-147920087</t>
  </si>
  <si>
    <t>231</t>
  </si>
  <si>
    <t>61162-13/L</t>
  </si>
  <si>
    <t>1590637196</t>
  </si>
  <si>
    <t>232</t>
  </si>
  <si>
    <t>61162-13/P</t>
  </si>
  <si>
    <t>259802416</t>
  </si>
  <si>
    <t>233</t>
  </si>
  <si>
    <t>766662114</t>
  </si>
  <si>
    <t>Montáž dverového krídla otočného jednokrídlového špeciálneho, do zárubne, vrátane kovania</t>
  </si>
  <si>
    <t>-627777483</t>
  </si>
  <si>
    <t>234</t>
  </si>
  <si>
    <t>61164-09/L</t>
  </si>
  <si>
    <t>Kompletizované drevené plné požiarne dvere jednokrídlové, bez zárubne EW 30/D3-C, 90x197 cm</t>
  </si>
  <si>
    <t>-1802511537</t>
  </si>
  <si>
    <t>235</t>
  </si>
  <si>
    <t>61164-09/P</t>
  </si>
  <si>
    <t>2144222544</t>
  </si>
  <si>
    <t>236</t>
  </si>
  <si>
    <t>61164-10/L</t>
  </si>
  <si>
    <t>Kompletizované drevené plné požiarne dvere jednokrídlové, bez zárubne EW 45/D3-C, 80x197 cm</t>
  </si>
  <si>
    <t>-896509336</t>
  </si>
  <si>
    <t>237</t>
  </si>
  <si>
    <t>61164-10/P</t>
  </si>
  <si>
    <t>-197185472</t>
  </si>
  <si>
    <t>238</t>
  </si>
  <si>
    <t>766662132</t>
  </si>
  <si>
    <t>Montáž dverového krídla otočného dvojkrídlového poldrážkového, do zárubne, vrátane kovania</t>
  </si>
  <si>
    <t>1562994788</t>
  </si>
  <si>
    <t>239</t>
  </si>
  <si>
    <t>61162-03/D</t>
  </si>
  <si>
    <t>Dvere drevené vnútorné kompletizované 120/197 cm, plné</t>
  </si>
  <si>
    <t>927172981</t>
  </si>
  <si>
    <t>240</t>
  </si>
  <si>
    <t>61162-06/D</t>
  </si>
  <si>
    <t>Dvere drevené vnútorné kompletizované 120/210 cm, plné</t>
  </si>
  <si>
    <t>256595697</t>
  </si>
  <si>
    <t>241</t>
  </si>
  <si>
    <t>61162-15/D</t>
  </si>
  <si>
    <t>Dvere drevené vnútorné kompletizované 160/210 cm, presklené, bezpečnostné</t>
  </si>
  <si>
    <t>-446791037</t>
  </si>
  <si>
    <t>242</t>
  </si>
  <si>
    <t>766662134</t>
  </si>
  <si>
    <t>Montáž dverového krídla otočného dvojkrídlového špeciálneho, do zárubne, vrátane kovania</t>
  </si>
  <si>
    <t>-1264475858</t>
  </si>
  <si>
    <t>243</t>
  </si>
  <si>
    <t>61164-08/D</t>
  </si>
  <si>
    <t>Kompletizované drevené plné požiarne dvere dvojkrídlové, bez zárubne EI 30/D3-C, 120x210 cm</t>
  </si>
  <si>
    <t>-1375170056</t>
  </si>
  <si>
    <t>244</t>
  </si>
  <si>
    <t>61164-14/D</t>
  </si>
  <si>
    <t>Kompletizované drevené presklené požiarne dvere dvojkrídlové, bez zárubne EI 30/D3-C, 150x210 cm</t>
  </si>
  <si>
    <t>-780625685</t>
  </si>
  <si>
    <t>245</t>
  </si>
  <si>
    <t>766662162</t>
  </si>
  <si>
    <t>Montáž dverového nadsvetlíka výšky nad 500 mm</t>
  </si>
  <si>
    <t>-534518553</t>
  </si>
  <si>
    <t>246</t>
  </si>
  <si>
    <t>61183-03/D</t>
  </si>
  <si>
    <t>Nadsvetlík dverový, šírka 1200 mm, výška 1000 mm</t>
  </si>
  <si>
    <t>-338386760</t>
  </si>
  <si>
    <t>247</t>
  </si>
  <si>
    <t>61183-06/D</t>
  </si>
  <si>
    <t>Nadsvetlík dverový, šírka 1200 mm, výška 700 mm</t>
  </si>
  <si>
    <t>-191680598</t>
  </si>
  <si>
    <t>248</t>
  </si>
  <si>
    <t>61183-08/D</t>
  </si>
  <si>
    <t>Nadsvetlík dverový, šírka 1200 mm, výška 900 mm, požiarny EI 30/D3</t>
  </si>
  <si>
    <t>-176878053</t>
  </si>
  <si>
    <t>249</t>
  </si>
  <si>
    <t>61183-14/D</t>
  </si>
  <si>
    <t>Nadsvetlík dverový, šírka 1500 mm, výška 900 mm, požiarny EI 30/D3</t>
  </si>
  <si>
    <t>-1269105995</t>
  </si>
  <si>
    <t>250</t>
  </si>
  <si>
    <t>61183-15/D</t>
  </si>
  <si>
    <t>Nadsvetlík dverový, šírka 1600 mm, výška 700 mm, bezpečnostný</t>
  </si>
  <si>
    <t>-782431903</t>
  </si>
  <si>
    <t>251</t>
  </si>
  <si>
    <t>766669117</t>
  </si>
  <si>
    <t>Montáž samozatvárača pre dverné krídla s hmotnosťou do 50 kg</t>
  </si>
  <si>
    <t>500012570</t>
  </si>
  <si>
    <t>252</t>
  </si>
  <si>
    <t>549170000500</t>
  </si>
  <si>
    <t>Samozatvárač dverí do 60 kg hydraulický, rozmer 173x85,5x76 mm, pre dvere šírky max. 900 mm</t>
  </si>
  <si>
    <t>-2037645684</t>
  </si>
  <si>
    <t>253</t>
  </si>
  <si>
    <t>766694119</t>
  </si>
  <si>
    <t>Montáž parapetnej dosky šírky do 300 mm</t>
  </si>
  <si>
    <t>-992732036</t>
  </si>
  <si>
    <t>254</t>
  </si>
  <si>
    <t>611560000400</t>
  </si>
  <si>
    <t>Parapetná doska plastová, šírka 300 mm, komôrková vnútorná</t>
  </si>
  <si>
    <t>1946859754</t>
  </si>
  <si>
    <t>255</t>
  </si>
  <si>
    <t>611560000800</t>
  </si>
  <si>
    <t>Plastové krytky k vnútorným parapetom plastovým, pár</t>
  </si>
  <si>
    <t>1439688670</t>
  </si>
  <si>
    <t>256</t>
  </si>
  <si>
    <t>766699741</t>
  </si>
  <si>
    <t>Montáž olištovanie škár</t>
  </si>
  <si>
    <t>-1459085266</t>
  </si>
  <si>
    <t>257</t>
  </si>
  <si>
    <t>283810003300</t>
  </si>
  <si>
    <t>Ochranný vetrací hrebeň 1000x55 mm (polypropylén)</t>
  </si>
  <si>
    <t>-838161179</t>
  </si>
  <si>
    <t>258</t>
  </si>
  <si>
    <t>998766203</t>
  </si>
  <si>
    <t>Presun hmot pre konštrukcie stolárske v objektoch výšky nad 12 do 24 m</t>
  </si>
  <si>
    <t>1607425180</t>
  </si>
  <si>
    <t>767</t>
  </si>
  <si>
    <t>Konštrukcie doplnkové kovové</t>
  </si>
  <si>
    <t>259</t>
  </si>
  <si>
    <t>767212201</t>
  </si>
  <si>
    <t>Montáž oceľových stropných sklápacích schodov do vopred pripraveného otvoru</t>
  </si>
  <si>
    <t>-795006206</t>
  </si>
  <si>
    <t>260</t>
  </si>
  <si>
    <t>612330000900</t>
  </si>
  <si>
    <t>Schody stropné sklápacie LWK zateplené, biela doska - 700x1200 mm</t>
  </si>
  <si>
    <t>-1893458941</t>
  </si>
  <si>
    <t>261</t>
  </si>
  <si>
    <t>767230005</t>
  </si>
  <si>
    <t>Montáž zábradlia na schody s výplňou, kotvenie do podlahy</t>
  </si>
  <si>
    <t>-960740660</t>
  </si>
  <si>
    <t>262</t>
  </si>
  <si>
    <t>55346-Z01</t>
  </si>
  <si>
    <t>Kompletizované oceľové schodiskové zábradlie s vertikálnou výplňou, výška 110 cm</t>
  </si>
  <si>
    <t>-1531903252</t>
  </si>
  <si>
    <t>263</t>
  </si>
  <si>
    <t>767230070</t>
  </si>
  <si>
    <t>Montáž madla na stenu</t>
  </si>
  <si>
    <t>1258843344</t>
  </si>
  <si>
    <t>264</t>
  </si>
  <si>
    <t>553520003500</t>
  </si>
  <si>
    <t>Madlo pre kotvenie na ostenie, nerezové</t>
  </si>
  <si>
    <t>-1188010843</t>
  </si>
  <si>
    <t>265</t>
  </si>
  <si>
    <t>767310110</t>
  </si>
  <si>
    <t>Montáž výlezu do šikmej strechy so zatepľovacou sadou a lemovaním pre vykurované priestory</t>
  </si>
  <si>
    <t>1875887872</t>
  </si>
  <si>
    <t>266</t>
  </si>
  <si>
    <t>611330000400</t>
  </si>
  <si>
    <t>Strešný výlez drevený GXL F06, šxv 660x1180 mm pre šikmú strechu, pre izolované, vykurované priestory</t>
  </si>
  <si>
    <t>622181067</t>
  </si>
  <si>
    <t>267</t>
  </si>
  <si>
    <t>611380004700</t>
  </si>
  <si>
    <t>Lemovanie hliníkové EDS F06, šxv 660x1180 mm bez zatepľovacej sady, pre plochú strešnú krytinu do výšky 16 mm</t>
  </si>
  <si>
    <t>-1669953238</t>
  </si>
  <si>
    <t>268</t>
  </si>
  <si>
    <t>767649192</t>
  </si>
  <si>
    <t>Montáž doplnkov dverí, samozatvárač</t>
  </si>
  <si>
    <t>-391068534</t>
  </si>
  <si>
    <t>269</t>
  </si>
  <si>
    <t>549170000200</t>
  </si>
  <si>
    <t>Samozatvárač dverí do 100 kg, rozmer 105x256x51 mm, pre dvere šírky max. 1000 mm</t>
  </si>
  <si>
    <t>-1542654803</t>
  </si>
  <si>
    <t>270</t>
  </si>
  <si>
    <t>767661500</t>
  </si>
  <si>
    <t>Montáž interierovej žalúzie hliníkovej lamelovej štandardnej</t>
  </si>
  <si>
    <t>-7803177</t>
  </si>
  <si>
    <t>271</t>
  </si>
  <si>
    <t>611530061300</t>
  </si>
  <si>
    <t>Žalúzie interiérové hliníkové, lamela šírky 18/25 mm, biela, bez bočného vedenia</t>
  </si>
  <si>
    <t>1413051818</t>
  </si>
  <si>
    <t>272</t>
  </si>
  <si>
    <t>611530061500</t>
  </si>
  <si>
    <t>Bočné vedenie pre žalúzie, silikónové lanko</t>
  </si>
  <si>
    <t>2106321455</t>
  </si>
  <si>
    <t>273</t>
  </si>
  <si>
    <t>767669901</t>
  </si>
  <si>
    <t>Montáž dverí kompletizovaných (v m dĺžky obvodu dverí)</t>
  </si>
  <si>
    <t>686098369</t>
  </si>
  <si>
    <t>274</t>
  </si>
  <si>
    <t>55342-07/D</t>
  </si>
  <si>
    <t>Hliníkové vstupné dvere dvojkrídlové s nadsvetlíkom 1800x2100+700 mm</t>
  </si>
  <si>
    <t>1764246462</t>
  </si>
  <si>
    <t>275</t>
  </si>
  <si>
    <t>55342-11/D</t>
  </si>
  <si>
    <t>Hliníkové vstupné dvere dvojkrídlové s nadsvetlíkom 1600x2100+700 mm</t>
  </si>
  <si>
    <t>-1077583264</t>
  </si>
  <si>
    <t>276</t>
  </si>
  <si>
    <t>998767203</t>
  </si>
  <si>
    <t>Presun hmôt pre kovové stavebné doplnkové konštrukcie v objektoch výšky nad 12 do 24 m</t>
  </si>
  <si>
    <t>-2145797319</t>
  </si>
  <si>
    <t>771</t>
  </si>
  <si>
    <t>Podlahy z dlaždíc</t>
  </si>
  <si>
    <t>277</t>
  </si>
  <si>
    <t>771275307</t>
  </si>
  <si>
    <t>Montáž obkladov schodiskových stupňov dlaždicami keramickými kladenými do flexibilného tmelu, špárovanie flexibilnou špárovacou hmotou</t>
  </si>
  <si>
    <t>1995248680</t>
  </si>
  <si>
    <t>278</t>
  </si>
  <si>
    <t>597640502000</t>
  </si>
  <si>
    <t>Dlaždice keramické hrubozrnné - schodovka - nástupnica 300x300 mm</t>
  </si>
  <si>
    <t>396706214</t>
  </si>
  <si>
    <t>279</t>
  </si>
  <si>
    <t>597640502500</t>
  </si>
  <si>
    <t>Dlaždice keramické hrubozrnné - schodovka - podstupnica 300x165 mm</t>
  </si>
  <si>
    <t>1571866078</t>
  </si>
  <si>
    <t>280</t>
  </si>
  <si>
    <t>771415003</t>
  </si>
  <si>
    <t>Montáž soklíkov keramických kladených do flexibilného tmelu, špárovanie flexibilnou špárovacou hmotou, v.70 mm</t>
  </si>
  <si>
    <t>103867034</t>
  </si>
  <si>
    <t>281</t>
  </si>
  <si>
    <t>597639810500</t>
  </si>
  <si>
    <t>Soklová lišta keramická v. 70 mm</t>
  </si>
  <si>
    <t>1552527806</t>
  </si>
  <si>
    <t>282</t>
  </si>
  <si>
    <t>771415043</t>
  </si>
  <si>
    <t>Montáž soklíkov keramických schodiskových šikmých kladených do flexibilného tmelu, špárovanie flexibilnou špárovacou hmotou, v.70 mm</t>
  </si>
  <si>
    <t>102457265</t>
  </si>
  <si>
    <t>283</t>
  </si>
  <si>
    <t>-878747175</t>
  </si>
  <si>
    <t>284</t>
  </si>
  <si>
    <t>771576109</t>
  </si>
  <si>
    <t>Montáž podláh z dlaždíc keramických keramických kladených do flexibilného tmelu, špárovanie flexibilnou špárovacou hmotou</t>
  </si>
  <si>
    <t>960435736</t>
  </si>
  <si>
    <t>285</t>
  </si>
  <si>
    <t>597639800000</t>
  </si>
  <si>
    <t>Dlaždice keramické s protišmykovým povrchom</t>
  </si>
  <si>
    <t>-158987837</t>
  </si>
  <si>
    <t>286</t>
  </si>
  <si>
    <t>597640500000</t>
  </si>
  <si>
    <t>Dlaždice keramické hrubozrnné s protišmykovým povrchom</t>
  </si>
  <si>
    <t>-162828086</t>
  </si>
  <si>
    <t>287</t>
  </si>
  <si>
    <t>998771203</t>
  </si>
  <si>
    <t>Presun hmôt pre podlahy z dlaždíc v objektoch výšky nad 12 do 24 m</t>
  </si>
  <si>
    <t>489283255</t>
  </si>
  <si>
    <t>775</t>
  </si>
  <si>
    <t>Podlahy vlysové a parketové</t>
  </si>
  <si>
    <t>288</t>
  </si>
  <si>
    <t>775413130</t>
  </si>
  <si>
    <t>Montáž podlahových soklíkov alebo líšt obvodových lepením</t>
  </si>
  <si>
    <t>-583599361</t>
  </si>
  <si>
    <t>289</t>
  </si>
  <si>
    <t>611990003100</t>
  </si>
  <si>
    <t>Lišta soklová 60 x 20 mm</t>
  </si>
  <si>
    <t>1899440282</t>
  </si>
  <si>
    <t>290</t>
  </si>
  <si>
    <t>775413220</t>
  </si>
  <si>
    <t>Montáž prechodovej lišty priskrutkovaním</t>
  </si>
  <si>
    <t>1262813755</t>
  </si>
  <si>
    <t>291</t>
  </si>
  <si>
    <t>611990001900</t>
  </si>
  <si>
    <t>Lišta prechodová skrutkovacia, šírka 45 mm</t>
  </si>
  <si>
    <t>188805155</t>
  </si>
  <si>
    <t>292</t>
  </si>
  <si>
    <t>775530070</t>
  </si>
  <si>
    <t>Montáž podlahy z laminátových a drevených parkiet, šírka do 190 mm, lepením</t>
  </si>
  <si>
    <t>-2112165713</t>
  </si>
  <si>
    <t>293</t>
  </si>
  <si>
    <t>611980002500</t>
  </si>
  <si>
    <t>Laminátové parkety</t>
  </si>
  <si>
    <t>-1856782107</t>
  </si>
  <si>
    <t>294</t>
  </si>
  <si>
    <t>998775203</t>
  </si>
  <si>
    <t>Presun hmôt pre podlahy vlysové a parketové v objektoch výšky nad 12 do 24 m</t>
  </si>
  <si>
    <t>-1823094130</t>
  </si>
  <si>
    <t>776</t>
  </si>
  <si>
    <t>Podlahy povlakové</t>
  </si>
  <si>
    <t>295</t>
  </si>
  <si>
    <t>776410011</t>
  </si>
  <si>
    <t>Lepenie podlahových soklov z kaučuku vytiahnutím</t>
  </si>
  <si>
    <t>2057285831</t>
  </si>
  <si>
    <t>296</t>
  </si>
  <si>
    <t>284130000900</t>
  </si>
  <si>
    <t>Kaučuková podlaha elektrostaticky nevodivá, hrúbka 3 mm</t>
  </si>
  <si>
    <t>-1918328849</t>
  </si>
  <si>
    <t>297</t>
  </si>
  <si>
    <t>776521250</t>
  </si>
  <si>
    <t>Lepenie povlakových podláh kaučukových zo štvorcov, dielcov</t>
  </si>
  <si>
    <t>-1594738701</t>
  </si>
  <si>
    <t>298</t>
  </si>
  <si>
    <t>-1141382461</t>
  </si>
  <si>
    <t>299</t>
  </si>
  <si>
    <t>776990110</t>
  </si>
  <si>
    <t>Penetrovanie podkladu pred kladením povlakových podláh</t>
  </si>
  <si>
    <t>1187018857</t>
  </si>
  <si>
    <t>300</t>
  </si>
  <si>
    <t>998776203</t>
  </si>
  <si>
    <t>Presun hmôt pre podlahy povlakové v objektoch výšky nad 12 do 24 m</t>
  </si>
  <si>
    <t>-100444560</t>
  </si>
  <si>
    <t>777</t>
  </si>
  <si>
    <t>Podlahy syntetické</t>
  </si>
  <si>
    <t>301</t>
  </si>
  <si>
    <t>777610010</t>
  </si>
  <si>
    <t>Epoxidový náter dvojnásobný, penetračný náter a vrchný náter</t>
  </si>
  <si>
    <t>-1014787145</t>
  </si>
  <si>
    <t>302</t>
  </si>
  <si>
    <t>998777203</t>
  </si>
  <si>
    <t>Presun hmôt pre podlahy syntetické v objektoch výšky nad 12 do 24 m</t>
  </si>
  <si>
    <t>459116888</t>
  </si>
  <si>
    <t>781</t>
  </si>
  <si>
    <t>Obklady keramické</t>
  </si>
  <si>
    <t>303</t>
  </si>
  <si>
    <t>781445210</t>
  </si>
  <si>
    <t>Montáž obkladov vnútorných stien z obkladačiek keramických kladených do flexibilného tmelu, špárovanie flexibilnou špárovacou hmotou</t>
  </si>
  <si>
    <t>912492800</t>
  </si>
  <si>
    <t>304</t>
  </si>
  <si>
    <t>597816600000</t>
  </si>
  <si>
    <t>Obkladačky keramické</t>
  </si>
  <si>
    <t>-864092838</t>
  </si>
  <si>
    <t>305</t>
  </si>
  <si>
    <t>781445900</t>
  </si>
  <si>
    <t>Príplatok za použitie rozdeľovcích a ukončovacích líšt a profilov vrátane ich dodávky</t>
  </si>
  <si>
    <t>1364939692</t>
  </si>
  <si>
    <t>306</t>
  </si>
  <si>
    <t>998781203</t>
  </si>
  <si>
    <t>Presun hmôt pre obklady keramické v objektoch výšky nad 12 do 24 m</t>
  </si>
  <si>
    <t>120723204</t>
  </si>
  <si>
    <t>782</t>
  </si>
  <si>
    <t>Obklady z prírodného a konglomerovaného kameňa</t>
  </si>
  <si>
    <t>307</t>
  </si>
  <si>
    <t>782111140</t>
  </si>
  <si>
    <t>Montáž obkladov stien pravouhl. doskami z mäkkých kameňov s lícom rovným, hr. od 25 - 50 mm</t>
  </si>
  <si>
    <t>-1108739182</t>
  </si>
  <si>
    <t>308</t>
  </si>
  <si>
    <t>583840009800</t>
  </si>
  <si>
    <t>Obklad 2x rezané pásy - bridlica, dĺžka 100-500 mm, výška 200 mm, hrúbka 10-30 mm</t>
  </si>
  <si>
    <t>806988768</t>
  </si>
  <si>
    <t>309</t>
  </si>
  <si>
    <t>998782203</t>
  </si>
  <si>
    <t>Presun hmôt pre kamenné obklady v objektoch výšky nad 12 do 60 m</t>
  </si>
  <si>
    <t>-727244964</t>
  </si>
  <si>
    <t>783</t>
  </si>
  <si>
    <t>Nátery</t>
  </si>
  <si>
    <t>310</t>
  </si>
  <si>
    <t>783225100</t>
  </si>
  <si>
    <t xml:space="preserve">Nátery kov.stav.doplnk.konštr. syntetické na vzduchu schnúce dvojnás. 1x s emailov. - 105µm </t>
  </si>
  <si>
    <t>-1137113759</t>
  </si>
  <si>
    <t>311</t>
  </si>
  <si>
    <t>783671103</t>
  </si>
  <si>
    <t>Nátery stolárskych výrobkov polyuretanové 3x lakovaním</t>
  </si>
  <si>
    <t>-893027265</t>
  </si>
  <si>
    <t>784</t>
  </si>
  <si>
    <t>Maľby</t>
  </si>
  <si>
    <t>312</t>
  </si>
  <si>
    <t>784410110</t>
  </si>
  <si>
    <t>Penetrovanie jednonásobné jemnozrnných podkladov výšky nad 3, 80 m</t>
  </si>
  <si>
    <t>1172790360</t>
  </si>
  <si>
    <t>313</t>
  </si>
  <si>
    <t>784418012</t>
  </si>
  <si>
    <t xml:space="preserve">Zakrývanie podláh a zariadení papierom v miestnostiach alebo na schodisku   </t>
  </si>
  <si>
    <t>-1228616463</t>
  </si>
  <si>
    <t>314</t>
  </si>
  <si>
    <t>784452371</t>
  </si>
  <si>
    <t xml:space="preserve">Maľby z maliarskych zmesí tekutých, ručne nanášané tónované dvojnásobné na jemnozrnný podklad výšky do 3,80 m   </t>
  </si>
  <si>
    <t>1872516551</t>
  </si>
  <si>
    <t>Práce a dodávky M</t>
  </si>
  <si>
    <t>33-M</t>
  </si>
  <si>
    <t>Montáže dopravných zariadení</t>
  </si>
  <si>
    <t>315</t>
  </si>
  <si>
    <t>33000-V01</t>
  </si>
  <si>
    <t>Dodávka a montáž výťahu - podľa špecifikácie v časti technológia výťahu, vrátane elektroinštalácie, dopravných nákladov a manipulácie</t>
  </si>
  <si>
    <t>111811056</t>
  </si>
  <si>
    <t>316</t>
  </si>
  <si>
    <t>33000-X1</t>
  </si>
  <si>
    <t>Vypracovanie konštrukčnej dokumentácie, zabezpečenie posúdenia na TI, revízie, prvá úradná skúška</t>
  </si>
  <si>
    <t>kpl</t>
  </si>
  <si>
    <t>324753843</t>
  </si>
  <si>
    <t>317</t>
  </si>
  <si>
    <t>33000-X2</t>
  </si>
  <si>
    <t>Zaškolenie obsluhy a údržby</t>
  </si>
  <si>
    <t>NH</t>
  </si>
  <si>
    <t>-1024833654</t>
  </si>
  <si>
    <t>OST</t>
  </si>
  <si>
    <t>Ostatné</t>
  </si>
  <si>
    <t>X1</t>
  </si>
  <si>
    <t>Hasiace prístroje</t>
  </si>
  <si>
    <t>318</t>
  </si>
  <si>
    <t>HZSX20313</t>
  </si>
  <si>
    <t>Stavebno montážne práce náročné, odborné, remeselné (Tr 3) v rozsahu menej ako 4 hodiny</t>
  </si>
  <si>
    <t>hod</t>
  </si>
  <si>
    <t>512</t>
  </si>
  <si>
    <t>2066714617</t>
  </si>
  <si>
    <t>319</t>
  </si>
  <si>
    <t>HP0HPP6/ABC</t>
  </si>
  <si>
    <t>Hasiaci prístroj práškový 6kg - Práškový hasiaci prístroj s náplňou hmotnosti 6 kg, hasenie požiarov triedy A,B,C</t>
  </si>
  <si>
    <t>764095239</t>
  </si>
  <si>
    <t>320</t>
  </si>
  <si>
    <t>HP0HPS5</t>
  </si>
  <si>
    <t>Hasiaci prístroj snehový 5kg - 5 kg snehový hasiaci prístroj vyrobený podľa normy EN3</t>
  </si>
  <si>
    <t>1685946680</t>
  </si>
  <si>
    <t>321</t>
  </si>
  <si>
    <t>HP0PXF003</t>
  </si>
  <si>
    <t>Samolepka „piktogram“ - F 003 - Hasiaci prístroj</t>
  </si>
  <si>
    <t>71012979</t>
  </si>
  <si>
    <t>322</t>
  </si>
  <si>
    <t>HP0XX001</t>
  </si>
  <si>
    <t>Montážny materiál - Súbor príchytiek a skrutiek pre montáž jedného hasiaceho prístroja</t>
  </si>
  <si>
    <t>1058062028</t>
  </si>
  <si>
    <t>X2</t>
  </si>
  <si>
    <t>Bezpečnostné značenie</t>
  </si>
  <si>
    <t>323</t>
  </si>
  <si>
    <t>-1069202338</t>
  </si>
  <si>
    <t>324</t>
  </si>
  <si>
    <t>HP0PXF004</t>
  </si>
  <si>
    <t>Samolepka „piktogram“ - F 004 - Únikový východ text</t>
  </si>
  <si>
    <t>1448928214</t>
  </si>
  <si>
    <t>325</t>
  </si>
  <si>
    <t>HP0PXF005</t>
  </si>
  <si>
    <t>Samolepka „piktogram“ - F 005 - Šípka, smer úniku vpravo, vľavo alebo dole</t>
  </si>
  <si>
    <t>664315446</t>
  </si>
  <si>
    <t>326</t>
  </si>
  <si>
    <t>HP0PXF006</t>
  </si>
  <si>
    <t>Samolepka „piktogram“ - F 006 - Hlásič požiaru</t>
  </si>
  <si>
    <t>-2046936905</t>
  </si>
  <si>
    <t>327</t>
  </si>
  <si>
    <t>HP0PXF008</t>
  </si>
  <si>
    <t>Samolepka „piktogram“ - F 008 - Ohlasovňa požiaru text</t>
  </si>
  <si>
    <t>1039716815</t>
  </si>
  <si>
    <t>2 - chodník do objektu</t>
  </si>
  <si>
    <t>112101101</t>
  </si>
  <si>
    <t>Odstránenie listnatých stromov s presunom na vzdial. 50 m, do priemeru 300 mm, motorovou pílou</t>
  </si>
  <si>
    <t>1612851569</t>
  </si>
  <si>
    <t>112201102</t>
  </si>
  <si>
    <t>Odstránenie pňov s presunom na vzdial. 50 m, priemeru nad 300 do 500 mm</t>
  </si>
  <si>
    <t>-301737643</t>
  </si>
  <si>
    <t>122202201</t>
  </si>
  <si>
    <t>Odkopávka a prekopávka nezapažená pre cesty, v hornine 3 do 100 m3</t>
  </si>
  <si>
    <t>816523482</t>
  </si>
  <si>
    <t>122202209</t>
  </si>
  <si>
    <t>Odkopávky a prekopávky nezapažené pre cesty. Príplatok za lepivosť horniny 3</t>
  </si>
  <si>
    <t>47808518</t>
  </si>
  <si>
    <t>162501102</t>
  </si>
  <si>
    <t>Vodorovné premiestnenie výkopku po spevnenej ceste, z horniny tr.1-4 do 3000 m</t>
  </si>
  <si>
    <t>-1402174978</t>
  </si>
  <si>
    <t>162501105</t>
  </si>
  <si>
    <t xml:space="preserve">Vodorovné premiestnenie výkopku  po spevnenej ceste z  horniny tr.1-4, do 100 m3, príplatok k cene za každých ďalšich a začatých 1000 m</t>
  </si>
  <si>
    <t>-397965967</t>
  </si>
  <si>
    <t>-379136497</t>
  </si>
  <si>
    <t>-817253333</t>
  </si>
  <si>
    <t>180402111</t>
  </si>
  <si>
    <t>Založenie trávnika parkového výsevom v rovine do 1:5</t>
  </si>
  <si>
    <t>-1896698716</t>
  </si>
  <si>
    <t>005720001400</t>
  </si>
  <si>
    <t>Osivá tráv - semená parkovej zmesi</t>
  </si>
  <si>
    <t>kg</t>
  </si>
  <si>
    <t>675662338</t>
  </si>
  <si>
    <t>181301303</t>
  </si>
  <si>
    <t>Rozprestretie ornice na svahu do sklonu 1:5, plocha do 500 m3,hr. do 200 mm</t>
  </si>
  <si>
    <t>1830941044</t>
  </si>
  <si>
    <t>564871111</t>
  </si>
  <si>
    <t>Podklad zo štrkodrviny s rozprestretím a zhutnením, po zhutnení hr. 250 mm</t>
  </si>
  <si>
    <t>1102883524</t>
  </si>
  <si>
    <t>567114311</t>
  </si>
  <si>
    <t>Podklad z podkladového betónu PB III tr. C 12/15 hr. 100 mm</t>
  </si>
  <si>
    <t>398396204</t>
  </si>
  <si>
    <t>596911141</t>
  </si>
  <si>
    <t>Kladenie betónovej zámkovej dlažby komunikácií pre peších hr. 60 mm pre peších do 50 m2 so zriadením lôžka z kameniva hr. 30 mm</t>
  </si>
  <si>
    <t>-1860926595</t>
  </si>
  <si>
    <t>592460010600</t>
  </si>
  <si>
    <t>Dlažba zámková betónová, rozmer 200x100x60 mm, sivá</t>
  </si>
  <si>
    <t>1378363884</t>
  </si>
  <si>
    <t>916361112</t>
  </si>
  <si>
    <t>Osadenie cestného obrubníka betónového ležatého do lôžka z betónu prostého tr. C 16/20 s bočnou oporou</t>
  </si>
  <si>
    <t>428638579</t>
  </si>
  <si>
    <t>592170002200</t>
  </si>
  <si>
    <t>Obrubník cestný, lxšxv 1000x150x260 mm, skosenie 120/40 mm</t>
  </si>
  <si>
    <t>1009469854</t>
  </si>
  <si>
    <t>-1743708733</t>
  </si>
  <si>
    <t>Obrubník parkový, lxšxv 1000x50x200 mm, sivá</t>
  </si>
  <si>
    <t>653882603</t>
  </si>
  <si>
    <t>Lôžko pod obrubníky, krajníky alebo obruby z dlažobných kociek z betónu prostého tr. C 16/20</t>
  </si>
  <si>
    <t>1423494674</t>
  </si>
  <si>
    <t>919735112</t>
  </si>
  <si>
    <t>Rezanie existujúceho asfaltového krytu alebo podkladu hĺbky nad 50 do 100 mm</t>
  </si>
  <si>
    <t>-838980804</t>
  </si>
  <si>
    <t>998223011</t>
  </si>
  <si>
    <t>Presun hmôt pre pozemné komunikácie s krytom dláždeným (822 2.3, 822 5.3) akejkoľvek dĺžky objektu</t>
  </si>
  <si>
    <t>1415066318</t>
  </si>
  <si>
    <t>3a - vykurovanie</t>
  </si>
  <si>
    <t>Ing. Ľubomír Šupej</t>
  </si>
  <si>
    <t xml:space="preserve">    731 - Ústredné kúrenie, kotolne</t>
  </si>
  <si>
    <t xml:space="preserve">    732 - Ústredné kúrenie, strojovne</t>
  </si>
  <si>
    <t xml:space="preserve">    733 - Ústredné kúrenie, rozvodné potrubie vrátane fitingov, zavesov, prírub napr:</t>
  </si>
  <si>
    <t xml:space="preserve">    734 - Ústredné kúrenie, armatúry</t>
  </si>
  <si>
    <t xml:space="preserve">    735 - Ústredné kúrenie, vykurov. telesá</t>
  </si>
  <si>
    <t xml:space="preserve">    767 - Konštrukcie doplnkové </t>
  </si>
  <si>
    <t>973049141</t>
  </si>
  <si>
    <t xml:space="preserve">Vysekanie kapsy v murive betónovom, tehlovom, sadrokartóne veľkosti do 250/250mm, hl. do 300mm,  -0,00500t</t>
  </si>
  <si>
    <t>9730491412</t>
  </si>
  <si>
    <t xml:space="preserve">Spätné vyspravenie kapsy v murive betónovom, tehlovom, sadrokartóne veľkosti do 250/250mm, hl. do 300mm,  -0,00500t</t>
  </si>
  <si>
    <t>7318908011</t>
  </si>
  <si>
    <t>Vnútrostaveniskové premiestnenie vybúraných hmôt vodorovne do 100 m</t>
  </si>
  <si>
    <t>979081111</t>
  </si>
  <si>
    <t>Odvoz sutiny a vybúraných hmôt na skládku do 1 km</t>
  </si>
  <si>
    <t>979081121</t>
  </si>
  <si>
    <t>Odvoz sutiny a vybúraných hmôt na skládku za každý ďalší 1 km</t>
  </si>
  <si>
    <t>713482121</t>
  </si>
  <si>
    <t>Montáž trubíc z PE,hr.15-30 mm,vnút.priemer do 38</t>
  </si>
  <si>
    <t>2837741542</t>
  </si>
  <si>
    <t>izolácie napr. TUBOLIT trubice 22/20-DG</t>
  </si>
  <si>
    <t>2837741555</t>
  </si>
  <si>
    <t>izolácie napr. TUBOLIT trubice 28/25-DG</t>
  </si>
  <si>
    <t>2837741568</t>
  </si>
  <si>
    <t>izolácie napr. TUBOLIT trubice do 35/30-DG</t>
  </si>
  <si>
    <t>713482122</t>
  </si>
  <si>
    <t>Montáž tepelnej izolácie s minerálnej vlny,hr.40-80 mm,vnút.priemer 39-86</t>
  </si>
  <si>
    <t>bm</t>
  </si>
  <si>
    <t>283774158211</t>
  </si>
  <si>
    <t>izolácie napr. Paroc HVAC Section Alucoat T s povrchovou Al fóliou a samolepiacim presahom DN40</t>
  </si>
  <si>
    <t>28377415821</t>
  </si>
  <si>
    <t>izolácie napr. Paroc HVAC Section Alucoat T s povrchovou Al fóliou a samolepiacim presahom DN 65</t>
  </si>
  <si>
    <t>998713101</t>
  </si>
  <si>
    <t>Presun hmôt pre izolácie tepelné v objektoch výšky do 6 m</t>
  </si>
  <si>
    <t>731</t>
  </si>
  <si>
    <t>Ústredné kúrenie, kotolne</t>
  </si>
  <si>
    <t>731211214A</t>
  </si>
  <si>
    <t>Montáž teplovodného kotla do 100 kW</t>
  </si>
  <si>
    <t>4847170000A</t>
  </si>
  <si>
    <t>Nástenný plynový kotol napr. TopGas® classic (60) -2 ks s nastaveným maximálnym menovitým tepelným výkonom 49,5 kW, Sada s vykurovacím regulátorom TopTronic E-ZE1, 2-TTE Základný modul WEZ, 1&amp;2-TTE rozširovací modul Okruh</t>
  </si>
  <si>
    <t>998731101</t>
  </si>
  <si>
    <t>Presun hmôt pre kotolne umiestnené vo výške (hĺbke) do 6 m</t>
  </si>
  <si>
    <t>732</t>
  </si>
  <si>
    <t>Ústredné kúrenie, strojovne</t>
  </si>
  <si>
    <t>732219301</t>
  </si>
  <si>
    <t>Montáž ohrievača vody zásobníkového stojatého kombinovaného do 1000 l</t>
  </si>
  <si>
    <t>súb</t>
  </si>
  <si>
    <t>4843888500</t>
  </si>
  <si>
    <t>Ohrievač vody kpl. napr. 5-CombiVal-ER (300)</t>
  </si>
  <si>
    <t>732429111</t>
  </si>
  <si>
    <t>Montáž čerpadla (do potrubia) obehového špirálového do DN 50</t>
  </si>
  <si>
    <t>4268150034</t>
  </si>
  <si>
    <t xml:space="preserve">Čerpadlá modulárne  napr. GRUNFOS MAGNA3 25-40, P=56W/240V</t>
  </si>
  <si>
    <t>4268150036</t>
  </si>
  <si>
    <t xml:space="preserve">Čerpadlá modulárne  napr. GRUNFOS MAGNA3 25-60, P=91W/240V</t>
  </si>
  <si>
    <t>4268150035</t>
  </si>
  <si>
    <t xml:space="preserve">Čerpadlá modulárne  napr. GRUNFOS MAGNA3 32-80, P=144W/240V</t>
  </si>
  <si>
    <t>7324291141</t>
  </si>
  <si>
    <t>Montáž zariadení strojovne</t>
  </si>
  <si>
    <t>43600011321</t>
  </si>
  <si>
    <t>združený rozdeľovač zberač napr. RS KOMBI DN 100</t>
  </si>
  <si>
    <t>436000113210054</t>
  </si>
  <si>
    <t>dplňovanie, úpravňa napr. Fillcontrol Plus Compact + Eral 30</t>
  </si>
  <si>
    <t>4360001132125</t>
  </si>
  <si>
    <t>anuloid napr. HST 65</t>
  </si>
  <si>
    <t>4360001132147</t>
  </si>
  <si>
    <t xml:space="preserve">neutralizačné zariadenie  box kpl. napr. (MJ, UO, UG)</t>
  </si>
  <si>
    <t>73242911411</t>
  </si>
  <si>
    <t>Montáž expanznej nádoby</t>
  </si>
  <si>
    <t>4846634000</t>
  </si>
  <si>
    <t>Nádoba expanzná napr. Reflex NG 80/6- 80 l + MK 1"</t>
  </si>
  <si>
    <t>4360000258</t>
  </si>
  <si>
    <t>Uvedenie systému do prevádzky, revízie</t>
  </si>
  <si>
    <t>klp</t>
  </si>
  <si>
    <t>4251202221</t>
  </si>
  <si>
    <t>Bezpečnosť kotolne (hasiaci prístroj snehový S 6, penotvorný prostriedok alebo vhodný detektor pre kontrolu tesnosti spojov plynových zariadení, lekárnička pre prvú pomoc, baterka, detektor na oxid uhoľnatý</t>
  </si>
  <si>
    <t>998732101</t>
  </si>
  <si>
    <t>Presun hmôt pre strojovne v objektoch výšky do 6 m</t>
  </si>
  <si>
    <t>733</t>
  </si>
  <si>
    <t>Ústredné kúrenie, rozvodné potrubie vrátane fitingov, zavesov, prírub napr:</t>
  </si>
  <si>
    <t>722130211</t>
  </si>
  <si>
    <t>Potrubie z oceľ.rúr pozinkovaných UNIVENTA - M STEEL-PRESS fi 18x1,2</t>
  </si>
  <si>
    <t>722130212</t>
  </si>
  <si>
    <t>Potrubie z oceľ.rúr pozinkovaných UNIVENTA - M STEEL-PRESS fi 22x1,5</t>
  </si>
  <si>
    <t>722130213</t>
  </si>
  <si>
    <t>Potrubie z oceľ.rúr pozinkovaných UNIVENTA - M STEEL-PRESS fi 28x1,5</t>
  </si>
  <si>
    <t>722130214</t>
  </si>
  <si>
    <t>Potrubie z oceľ.rúr pozinkovaných UNIVENTA - M STEEL-PRESS fi 35x1,5</t>
  </si>
  <si>
    <t>722130215</t>
  </si>
  <si>
    <t>Potrubie z oceľ.rúr pozinkovaných UNIVENTA - M STEEL-PRESS fi 42x1,5</t>
  </si>
  <si>
    <t>7221302151</t>
  </si>
  <si>
    <t>Potrubie z oceľ.rúr pozinkovaných UNIVENTA - M STEEL-PRESS fi 76,1x2,0</t>
  </si>
  <si>
    <t>733190217</t>
  </si>
  <si>
    <t xml:space="preserve">Tlaková skúška potrubia  rúrok do priem. 89,9/2</t>
  </si>
  <si>
    <t>998733101</t>
  </si>
  <si>
    <t>Presun hmôt pre rozvody potrubia v objektoch výšky do 6 m</t>
  </si>
  <si>
    <t>734</t>
  </si>
  <si>
    <t>Ústredné kúrenie, armatúry</t>
  </si>
  <si>
    <t>734209101</t>
  </si>
  <si>
    <t>Montáž závitovej armatúry s 1 závitom do G 1/2 napr:</t>
  </si>
  <si>
    <t>423</t>
  </si>
  <si>
    <t>Termostatická hlavica HERZ-Design Mini</t>
  </si>
  <si>
    <t>4223050300</t>
  </si>
  <si>
    <t>Kohút plniaci a vypúšťací PN 10, D 15 mm</t>
  </si>
  <si>
    <t>4223050000</t>
  </si>
  <si>
    <t>Kohút plniaci a vypúšťací PN 10, D 10 mm</t>
  </si>
  <si>
    <t>5518100524</t>
  </si>
  <si>
    <t xml:space="preserve">Regulačné a poistné armatúry Automatický odvzdušňovací ventil  1/2"</t>
  </si>
  <si>
    <t>5518100523</t>
  </si>
  <si>
    <t xml:space="preserve">Regulačné a poistné armatúry Automatický odvzdušňovací ventil  3/8"</t>
  </si>
  <si>
    <t>3883281500</t>
  </si>
  <si>
    <t xml:space="preserve">Teplomer    0--120°C</t>
  </si>
  <si>
    <t>3885000370</t>
  </si>
  <si>
    <t>Manometer 0-0,6MPa</t>
  </si>
  <si>
    <t>734209104</t>
  </si>
  <si>
    <t>Montáž závitovej armatúry s 1 závitom G 3/4 napr:</t>
  </si>
  <si>
    <t>422305055</t>
  </si>
  <si>
    <t xml:space="preserve">Kohút plniaci a  vypúšťací PN 10, D 20 mm</t>
  </si>
  <si>
    <t>5518100522</t>
  </si>
  <si>
    <t xml:space="preserve">Regulačné a poistné armatúry Automatický odvzdušňovací ventil  3/4"</t>
  </si>
  <si>
    <t>734209112</t>
  </si>
  <si>
    <t>Montáž závitovej armatúry s 2 závitmi do G 1/2 napr:</t>
  </si>
  <si>
    <t>422</t>
  </si>
  <si>
    <t>Priamy ventil do spiatočky HERZ-RL-1, 1/2</t>
  </si>
  <si>
    <t>4228461036</t>
  </si>
  <si>
    <t>1/2" termostatický ventil HERZ-TS-90-V, priamy, vonkajší závit G3/4</t>
  </si>
  <si>
    <t>734209114</t>
  </si>
  <si>
    <t>Montáž závitovej armatúry s 2 závitmi G 3/4 napr:</t>
  </si>
  <si>
    <t>4228461436</t>
  </si>
  <si>
    <t>3/4" ventil STRÖMAX-M, šikmý, regulačný s meracími ventilčekmi</t>
  </si>
  <si>
    <t>3195900021</t>
  </si>
  <si>
    <t xml:space="preserve">Kurenársko-inštalačné materiály Poistný ventil 3/4" x 1"  Pre vykurovanie - otvárací tlak 3 bar</t>
  </si>
  <si>
    <t>734209115</t>
  </si>
  <si>
    <t>Montáž závitovej armatúry s 2 závitmi G 1 napr:</t>
  </si>
  <si>
    <t>5510900292</t>
  </si>
  <si>
    <t>Guľový kohút s pákovým ovládačom, PN 10, DN 25</t>
  </si>
  <si>
    <t>4221168523</t>
  </si>
  <si>
    <t>Spätná klapka DN 25, PN 10</t>
  </si>
  <si>
    <t>4228461437</t>
  </si>
  <si>
    <t>1" ventil STRÖMAX-M, šikmý, regulačný s meracími ventilčekmi</t>
  </si>
  <si>
    <t>4228461553</t>
  </si>
  <si>
    <t>1" filter, veľkosť oka 0,4mm</t>
  </si>
  <si>
    <t>734209116</t>
  </si>
  <si>
    <t>Montáž závitovej armatúry s 2 závitmi G 5/4 napr:</t>
  </si>
  <si>
    <t>5510900294</t>
  </si>
  <si>
    <t>Guľový kohút s pákovým ovládačom, PN 10, DN 32</t>
  </si>
  <si>
    <t>734209117</t>
  </si>
  <si>
    <t>Montáž závitovej armatúry s 2 závitmi G 6/4 napr:</t>
  </si>
  <si>
    <t>5510900296</t>
  </si>
  <si>
    <t>Guľový kohút s pákovým ovládačom, PN 10, DN 40</t>
  </si>
  <si>
    <t>42211686005</t>
  </si>
  <si>
    <t>Spätná klapka DN 40, PN 10</t>
  </si>
  <si>
    <t>4228461555</t>
  </si>
  <si>
    <t>1 1/2" filter, veľkosť oka sieťoviny 0,4 mm</t>
  </si>
  <si>
    <t>734109215</t>
  </si>
  <si>
    <t>Montáž armatúry prírubovej s dvomi prírubami PN 1, 6 DN 65 napr:</t>
  </si>
  <si>
    <t>5510900300</t>
  </si>
  <si>
    <t>Guľový kohút s pákovým ovládačom, PN 10, DN 65</t>
  </si>
  <si>
    <t>4228461557</t>
  </si>
  <si>
    <t>2 1/2" filter, veľkosť oka sieťoviny 0,4 mm</t>
  </si>
  <si>
    <t>734209126</t>
  </si>
  <si>
    <t xml:space="preserve">Montáž závitovej armatúry s 3 závitmi  G 5/4 napr:</t>
  </si>
  <si>
    <t>4848803500</t>
  </si>
  <si>
    <t>Zmiešavač vody trojcestný napr. MIX AP D 32 so servopohonom</t>
  </si>
  <si>
    <t>734494218</t>
  </si>
  <si>
    <t>Ostatné meracie armatúry,návarok s rúrkovým závitom akosť do G 2</t>
  </si>
  <si>
    <t>998734101</t>
  </si>
  <si>
    <t>Presun hmôt pre armatúry v objektoch výšky do 6 m</t>
  </si>
  <si>
    <t>735</t>
  </si>
  <si>
    <t>Ústredné kúrenie, vykurov. telesá</t>
  </si>
  <si>
    <t>735158120</t>
  </si>
  <si>
    <t>Vykurovacie telesá panelové,tlaková skúška telesa vodou</t>
  </si>
  <si>
    <t>735159110</t>
  </si>
  <si>
    <t>Montáž vykurovacieho telesa panelového jadnoradového, dvojradového do 1500mm napr:</t>
  </si>
  <si>
    <t>4845366600</t>
  </si>
  <si>
    <t>Vykurovacie telesá oceľové doskové Korad 11K 600x0400</t>
  </si>
  <si>
    <t>4845374000</t>
  </si>
  <si>
    <t>Vykurovacie telesá oceľové doskové Korad 21K 600x0400</t>
  </si>
  <si>
    <t>4845374100</t>
  </si>
  <si>
    <t>Vykurovacie telesá doskové KORAD 21K 600x0500</t>
  </si>
  <si>
    <t>4845374200</t>
  </si>
  <si>
    <t xml:space="preserve">Vykurovacie telesá oceľové  doskové Korad 21K 600x0600</t>
  </si>
  <si>
    <t>4845374400</t>
  </si>
  <si>
    <t>Vykurovacie telesá doskové KORAD 21K 600x0800</t>
  </si>
  <si>
    <t>4845374600</t>
  </si>
  <si>
    <t>Vykurovacie telesá doskové KORAD 21K 600x1000</t>
  </si>
  <si>
    <t>4845374800</t>
  </si>
  <si>
    <t xml:space="preserve">Vykurovacie telesá oceľové  doskové Korad 21K 600x1200</t>
  </si>
  <si>
    <t>4845380300</t>
  </si>
  <si>
    <t>Vykurovacie telesá doskové KORAD 22K 600x0500</t>
  </si>
  <si>
    <t>4845380450</t>
  </si>
  <si>
    <t xml:space="preserve">Vykurovacie telesá oceľové  doskové Korad 22K 600x0800</t>
  </si>
  <si>
    <t>4845380550</t>
  </si>
  <si>
    <t xml:space="preserve">Vykurovacie telesá oceľové  doskové napr. Korad 22K 600x1000</t>
  </si>
  <si>
    <t>4845380650</t>
  </si>
  <si>
    <t xml:space="preserve">Vykurovacie telesá oceľové  doskové Korad 22VK 600x1200</t>
  </si>
  <si>
    <t>735159521</t>
  </si>
  <si>
    <t>Montáž vykurovacieho telesa panelového 900 mm dvojradového, trojradového do 2000mm</t>
  </si>
  <si>
    <t>4845381800</t>
  </si>
  <si>
    <t xml:space="preserve">Vykurovacie telesá oceľové  doskové Korad 22K 900x1200</t>
  </si>
  <si>
    <t>998735101</t>
  </si>
  <si>
    <t>Presun hmôt pre vykurovacie telesá v objektoch výšky do 6 m</t>
  </si>
  <si>
    <t>4845108500A1</t>
  </si>
  <si>
    <t>Vyregulovanie systému a vykurovacia skúška</t>
  </si>
  <si>
    <t>hzs</t>
  </si>
  <si>
    <t>4845108500A2</t>
  </si>
  <si>
    <t>Hydraulické vyregulovanie systému</t>
  </si>
  <si>
    <t>sub</t>
  </si>
  <si>
    <t>4845108500A3</t>
  </si>
  <si>
    <t>Napustenie systému</t>
  </si>
  <si>
    <t xml:space="preserve">Konštrukcie doplnkové </t>
  </si>
  <si>
    <t>767995105</t>
  </si>
  <si>
    <t xml:space="preserve">Montáž ostatných atypických  kovových stavebných doplnkových konštrukcií, konzol do 100 kg</t>
  </si>
  <si>
    <t>4848803528</t>
  </si>
  <si>
    <t>Materiál na ostatné atypické, kovové, stavebné a doplnkové konštrukcie, konzoly</t>
  </si>
  <si>
    <t>4a - elektroinštalácia a bleskozvod</t>
  </si>
  <si>
    <t>Ing. Ľubomír Gecík</t>
  </si>
  <si>
    <t>M - M</t>
  </si>
  <si>
    <t xml:space="preserve">    21-M - Elektromontáže</t>
  </si>
  <si>
    <t xml:space="preserve">    95-M - Revízie</t>
  </si>
  <si>
    <t>21-M</t>
  </si>
  <si>
    <t>Elektromontáže</t>
  </si>
  <si>
    <t>974032831</t>
  </si>
  <si>
    <t>Vyrezanie rýh frézovaním v murive z plných pálených tehál hĺbky 2,5 cm, šírky 4 cm -0,00180 t</t>
  </si>
  <si>
    <t>210010033</t>
  </si>
  <si>
    <t>Rúrka elektroinštalačná ohybná kovová typ 2423 "Kopex", uložená voľne alebo pod omietkou</t>
  </si>
  <si>
    <t>3450710300</t>
  </si>
  <si>
    <t>Rúrka FXP 25</t>
  </si>
  <si>
    <t>210010034</t>
  </si>
  <si>
    <t>Rúrka elektroinštalačná ohybná kovová typ 2429 "Kopex", uložená voľne alebo pod omietkou</t>
  </si>
  <si>
    <t>3450716100</t>
  </si>
  <si>
    <t>Rúrka kopex 3329</t>
  </si>
  <si>
    <t>3450803200</t>
  </si>
  <si>
    <t xml:space="preserve">Koleno PC Z PH  29</t>
  </si>
  <si>
    <t>210010123</t>
  </si>
  <si>
    <t>Rúrka ochranná z PE, novoduru, do D 47 mm, uložená voľne, vnútorná</t>
  </si>
  <si>
    <t>3450705100</t>
  </si>
  <si>
    <t xml:space="preserve">I-Rúrka FXKVR  50</t>
  </si>
  <si>
    <t>21001-0351</t>
  </si>
  <si>
    <t>Škatuľa KR rozvodka IP66, vodiče do 4mm2 ( 6455-11)</t>
  </si>
  <si>
    <t>345 620D600</t>
  </si>
  <si>
    <t>Škatuľa KR rozvodná uzatv. IP66 : 6455-11, 4x vstup P16 (5x4/4mm2) plast</t>
  </si>
  <si>
    <t>21001-0301</t>
  </si>
  <si>
    <t>Škatuľa KP prístrojová bez zapojenia</t>
  </si>
  <si>
    <t>3450367280</t>
  </si>
  <si>
    <t xml:space="preserve">Krabica KP prístrojová </t>
  </si>
  <si>
    <t>210010312</t>
  </si>
  <si>
    <t>Krabica (KO 97) odbočná s viečkom, bez zapojenia, kruhová</t>
  </si>
  <si>
    <t>3450910000</t>
  </si>
  <si>
    <t xml:space="preserve">Krabica  KO-97</t>
  </si>
  <si>
    <t>553 476100</t>
  </si>
  <si>
    <t xml:space="preserve">Kábelový rošt  š.250</t>
  </si>
  <si>
    <t>21002-0651</t>
  </si>
  <si>
    <t>Konštrukcia oceľová nosná pre prístroje do 5kg</t>
  </si>
  <si>
    <t>154 105150.1</t>
  </si>
  <si>
    <t>Nosník žľabu bočný</t>
  </si>
  <si>
    <t>21010-0001</t>
  </si>
  <si>
    <t>Ukončenie vodiča v rozvádzači a zapojenie do 2,5</t>
  </si>
  <si>
    <t>21010-0003</t>
  </si>
  <si>
    <t>Ukončenie vodiča v rozvádzači a zapojenie 16</t>
  </si>
  <si>
    <t>21011-0001</t>
  </si>
  <si>
    <t>Spínač nástenný, zapustený IP20-44, rad.1</t>
  </si>
  <si>
    <t>3450201270</t>
  </si>
  <si>
    <t xml:space="preserve">Spínač 1     Biela zapustený , biely</t>
  </si>
  <si>
    <t>210110043</t>
  </si>
  <si>
    <t>Spínač polozapustený a zapustený vč.zapojenia sériový prep.stried. - radenie 5 A</t>
  </si>
  <si>
    <t>3450203120</t>
  </si>
  <si>
    <t xml:space="preserve">Prepínač 5  ,zapustený, biely</t>
  </si>
  <si>
    <t>210110045</t>
  </si>
  <si>
    <t>Spínač polozapustený a zapustený vrátane zapojenia stried.prep.- radenie 6</t>
  </si>
  <si>
    <t>3450201520</t>
  </si>
  <si>
    <t xml:space="preserve">Prepínač 6  lesklý biely</t>
  </si>
  <si>
    <t>210110005</t>
  </si>
  <si>
    <t>Spínač nástenný pre prostredie obyčajné alebo vlhké vč. zapojenia krížový prepínač-radenie 7</t>
  </si>
  <si>
    <t>3450201660</t>
  </si>
  <si>
    <t>Prepínač 7 250V 10A IP20</t>
  </si>
  <si>
    <t>21011-1021</t>
  </si>
  <si>
    <t>Domová zásuvka v krabici 10/16 A 250 V, 2P + Z 2 x zapojenie</t>
  </si>
  <si>
    <t>345 401L486</t>
  </si>
  <si>
    <t xml:space="preserve">Zásuvka  1- nás. 10/16A   BIELA </t>
  </si>
  <si>
    <t>21011-0071</t>
  </si>
  <si>
    <t>Spínač ovládania osvetlenia svetlocitlivý, stmievač ...</t>
  </si>
  <si>
    <t>345 329L163.</t>
  </si>
  <si>
    <t xml:space="preserve">Spínač senzorový  </t>
  </si>
  <si>
    <t>21019-0003</t>
  </si>
  <si>
    <t>Montáž rozvodnice do 100kg</t>
  </si>
  <si>
    <t>357 921021</t>
  </si>
  <si>
    <t xml:space="preserve">Rozvádzač  RH</t>
  </si>
  <si>
    <t>3570108100</t>
  </si>
  <si>
    <t xml:space="preserve">Rovádzač RP2 </t>
  </si>
  <si>
    <t>3570108100.1</t>
  </si>
  <si>
    <t>Rovádzač RP3</t>
  </si>
  <si>
    <t>3570108400</t>
  </si>
  <si>
    <t>Rovádzač DT vrátane poruchovej signalizácie kotolne</t>
  </si>
  <si>
    <t>21020-0003</t>
  </si>
  <si>
    <t>Montáž svietidiel</t>
  </si>
  <si>
    <t>33512</t>
  </si>
  <si>
    <t>Svietidlo napr. FGH ALLFIVE LED 3027lm 19W 4000K CRI80 ON/OFF IP44 MacAdam3 SDCM L80B50 100.000h prisadené</t>
  </si>
  <si>
    <t>33507</t>
  </si>
  <si>
    <t>Svietidlo napr. FGH ALLFIVE LED 4770lm 28W 4000K CRI80 ON/OFF IP44 MacAdam3 SDCM L80B10 100.000h prisadené</t>
  </si>
  <si>
    <t>33509</t>
  </si>
  <si>
    <t>Svietidlo napr. FGH ALLFIVE LED 6273lm 36W 4000K CRI80 ON/OFF IP44 MacAdam3 SDCM L80B50 100.000h prisadené</t>
  </si>
  <si>
    <t>57759</t>
  </si>
  <si>
    <t xml:space="preserve">Svietidlo napr. FGH DISCOVERY EVO LED 2652lm 18W 4000K CRI80 ON/OFF IP44 IK07 MacAdam3 SDCM  L90B50 60.000h prisadené/nástenné</t>
  </si>
  <si>
    <t>22331-402</t>
  </si>
  <si>
    <t>Svietidlo napr. FGH DWIDE CEILING LED 3000lm 25W 4000K CRI80 DALI CLO IP20 MacAdam3 SDCM L100B50 50.000h prisadené</t>
  </si>
  <si>
    <t>152270</t>
  </si>
  <si>
    <t xml:space="preserve">Svietidlo napr. FGH OPTILUME CEILING LED 4000lm 40W  4000K CRI90 DALI CLO IP20 MacAdam3 SDCM L100B50 50.000h prisadené</t>
  </si>
  <si>
    <t>3G40L830</t>
  </si>
  <si>
    <t>Svietidlo napr. ZCLED3Gtooth195L940/AL615-MIKRO-C 193W 17030lm IP40 4000K Ra&gt;90, závesné</t>
  </si>
  <si>
    <t>210200044</t>
  </si>
  <si>
    <t>Svietidlo žiarovkové -, núdzové a orient., zelený pruh</t>
  </si>
  <si>
    <t>3480125500</t>
  </si>
  <si>
    <t>Núdzové svietidlá napr. LED LEDUS 1W 2hod IP44</t>
  </si>
  <si>
    <t>210220001</t>
  </si>
  <si>
    <t>Uzemňovacie vedenie na povrchu FeZn</t>
  </si>
  <si>
    <t>3544224150</t>
  </si>
  <si>
    <t xml:space="preserve">Územňovací vodič    ocelový žiarovo zinkovaný  označenie     O 10</t>
  </si>
  <si>
    <t>3540300900</t>
  </si>
  <si>
    <t xml:space="preserve">drát AlMgSi DEHNALU Rd 8 měkký, </t>
  </si>
  <si>
    <t>210220020</t>
  </si>
  <si>
    <t>Uzemňovacie vedenie v zemi FeZn vrátane izolácie spojov</t>
  </si>
  <si>
    <t>3544223850</t>
  </si>
  <si>
    <t xml:space="preserve">Územňovacia pásovina   ocelová žiarovo zinkovaná  označenie   30 x 4 mm</t>
  </si>
  <si>
    <t>210220031</t>
  </si>
  <si>
    <t>Ekvipotenciálna svorkovnica EPS 2 v krabici KO 125 E</t>
  </si>
  <si>
    <t>3410300258</t>
  </si>
  <si>
    <t xml:space="preserve">Krabica odbočná  krabica + veko šedá  KO 125 E KA</t>
  </si>
  <si>
    <t>210220040</t>
  </si>
  <si>
    <t>Svorka na potrubie "BERNARD" vrátane pásika Cu</t>
  </si>
  <si>
    <t>3544247905</t>
  </si>
  <si>
    <t>Bernard svorka zemniaca ZSA 16, obj. č. ESV000000041; bleskozvodný a uzemňovací materiál</t>
  </si>
  <si>
    <t>3544247910</t>
  </si>
  <si>
    <t>Páska CU, obj. č. ESV000000038; bleskozvodný a uzemňovací materiál, dĺžka 0,5m</t>
  </si>
  <si>
    <t>210220050</t>
  </si>
  <si>
    <t>Označenie zvodov číselnými štítkami</t>
  </si>
  <si>
    <t>3544247920</t>
  </si>
  <si>
    <t>Štítok orientačný 0, obj. č. EBL000000358; bleskozvodný a uzemňovací materiál</t>
  </si>
  <si>
    <t>210220095</t>
  </si>
  <si>
    <t>Náter zvodového vodiča</t>
  </si>
  <si>
    <t>2462167500</t>
  </si>
  <si>
    <t xml:space="preserve">Email syntetický  vonkajší Industrol zelený S 2013</t>
  </si>
  <si>
    <t>2462168100</t>
  </si>
  <si>
    <t xml:space="preserve">Email syntetický  vonkajší Industrol žltý   S 2013</t>
  </si>
  <si>
    <t>2464203000</t>
  </si>
  <si>
    <t>Riedidlo do olejovo-syntetickej farby S 6006</t>
  </si>
  <si>
    <t>210220104</t>
  </si>
  <si>
    <t>Podpery vedenia FeZn na plechové strechy PV23-24</t>
  </si>
  <si>
    <t>3544241950</t>
  </si>
  <si>
    <t xml:space="preserve">Podpera vedenia na plechové strechy  zliatina AlMgSi  označenie  PV 23</t>
  </si>
  <si>
    <t>3540405200</t>
  </si>
  <si>
    <t>HR-Podpera PV 32</t>
  </si>
  <si>
    <t>210220101</t>
  </si>
  <si>
    <t>Podpery vedenia FeZn na plochú strechu PV21</t>
  </si>
  <si>
    <t>3544218000</t>
  </si>
  <si>
    <t xml:space="preserve">Podpera vedenia na rovné strechy  betonová  PV 21</t>
  </si>
  <si>
    <t>210220102</t>
  </si>
  <si>
    <t>Podpery vedenia FeZn na vrchol krovu PV15 A-F +UNI</t>
  </si>
  <si>
    <t>3544241400</t>
  </si>
  <si>
    <t xml:space="preserve">Podpera vedenia na vrchol krovu  označenie  PV 15 A</t>
  </si>
  <si>
    <t>3540402900</t>
  </si>
  <si>
    <t>HR-Podpera PV 17</t>
  </si>
  <si>
    <t>210220202</t>
  </si>
  <si>
    <t>Zachytávacia tyč FeZn 1-2m závit JD10a-20a a podstavcom</t>
  </si>
  <si>
    <t>3544215200</t>
  </si>
  <si>
    <t xml:space="preserve">Zvodová tyč   označenie  JD 10</t>
  </si>
  <si>
    <t>3540402000</t>
  </si>
  <si>
    <t>HR-Ochranná strieška OS 02</t>
  </si>
  <si>
    <t>3540406000</t>
  </si>
  <si>
    <t>HR-Svorka SJ 02</t>
  </si>
  <si>
    <t>210220853</t>
  </si>
  <si>
    <t>Svorka zliatina AlMgSi spojovacia SS</t>
  </si>
  <si>
    <t>3544243100</t>
  </si>
  <si>
    <t xml:space="preserve">Svorka  spojovacia  zliatina AlMgSi  označenie  SS s p. 2 skr</t>
  </si>
  <si>
    <t>210220856</t>
  </si>
  <si>
    <t>Svorka zliatina AlMgSi na odkvapový žľab SO</t>
  </si>
  <si>
    <t>3544243550</t>
  </si>
  <si>
    <t xml:space="preserve">Svorka  okapová  zliatina AlMgSi  označenie  SO</t>
  </si>
  <si>
    <t>210220247</t>
  </si>
  <si>
    <t>Svorka FeZn skúšobná SZ</t>
  </si>
  <si>
    <t>3544220000</t>
  </si>
  <si>
    <t xml:space="preserve">Svorka  skušobná  ocelová žiarovo zinkovaná  označenie  SZ</t>
  </si>
  <si>
    <t>210220260</t>
  </si>
  <si>
    <t xml:space="preserve">Ochranný uholník FeZn   OU</t>
  </si>
  <si>
    <t>3544221600</t>
  </si>
  <si>
    <t xml:space="preserve">Ochraný uholník   ocelový žiarovo zinkovaný  označenie  OU 1,7 m</t>
  </si>
  <si>
    <t>210220261</t>
  </si>
  <si>
    <t xml:space="preserve">Držiak ochranného uholníka FeZn   DU-Z,D a DOU </t>
  </si>
  <si>
    <t>3544221800</t>
  </si>
  <si>
    <t xml:space="preserve">Držiak ochranného uholníka   ocelový žiarovo zinkovaný  označenie  DU D</t>
  </si>
  <si>
    <t>460030071</t>
  </si>
  <si>
    <t>Búranie živičných povrchov vrstvy 3 - 5 cm.</t>
  </si>
  <si>
    <t>460030081</t>
  </si>
  <si>
    <t>Rezanie škáry v asfalte alebo betóne zariadením na rezanie škár.</t>
  </si>
  <si>
    <t>460200284</t>
  </si>
  <si>
    <t>Hĺbenie káblovej ryhy 50 cm širokej a 100 cm hlbokej, v zemine triedy 4</t>
  </si>
  <si>
    <t>460560284</t>
  </si>
  <si>
    <t>Ručný zásyp nezap. káblovej ryhy bez zhutn. zeminy, 50 cm širokej, 100 cm hlbokej v zemine tr. 4</t>
  </si>
  <si>
    <t>460620014</t>
  </si>
  <si>
    <t>Proviz. úprava terénu v zemine tr. 4, aby nerovnosti terénu neboli väčšie ako 2 cm od vodor.hladiny</t>
  </si>
  <si>
    <t>210800613</t>
  </si>
  <si>
    <t xml:space="preserve">Vodič medený uložený voľne H07V-K (CYA)  450/750 V 6</t>
  </si>
  <si>
    <t>3410350554</t>
  </si>
  <si>
    <t xml:space="preserve">H07V-K 6    Flexibilný kábel harmonizovaný</t>
  </si>
  <si>
    <t xml:space="preserve">m </t>
  </si>
  <si>
    <t>210800615</t>
  </si>
  <si>
    <t xml:space="preserve">Vodič medený uložený voľne H07V-K (CYA)  450/750 V 16</t>
  </si>
  <si>
    <t>3410350556</t>
  </si>
  <si>
    <t xml:space="preserve">H07V-K 16    Flexibilný kábel harmonizovaný</t>
  </si>
  <si>
    <t>341 010M046</t>
  </si>
  <si>
    <t>Vodič Cu : H07V-K 25 GNYE lano (RM) zel/žlté</t>
  </si>
  <si>
    <t>210810045</t>
  </si>
  <si>
    <t>Silový kábel 750 - 1000 V /mm2/ pevne uložený CYKY-CYKYm 750 V 3x1.5</t>
  </si>
  <si>
    <t>3410106300</t>
  </si>
  <si>
    <t xml:space="preserve">Kábel silový medený CYKY  3Cx01,5</t>
  </si>
  <si>
    <t>3410104300</t>
  </si>
  <si>
    <t xml:space="preserve">Kábel silový medený CYKY  3Ax01,5</t>
  </si>
  <si>
    <t>210810046</t>
  </si>
  <si>
    <t>Silový kábel 750 - 1000 V /mm2/ pevne uložený CYKY-CYKYm 750 V 3x2.5</t>
  </si>
  <si>
    <t>3410106500</t>
  </si>
  <si>
    <t xml:space="preserve">Kábel silový medený CYKY  3Cx02,5</t>
  </si>
  <si>
    <t>210810055</t>
  </si>
  <si>
    <t>Silový kábel 750 - 1000 V /mm2/ pevne uložený CYKY-CYKYm 750 V 5x1,5</t>
  </si>
  <si>
    <t>3410109200</t>
  </si>
  <si>
    <t xml:space="preserve">Kábel silový medený CYKY  5Cx01,5</t>
  </si>
  <si>
    <t>210810058</t>
  </si>
  <si>
    <t>Silový kábel 750 - 1000 V /mm2/ pevne uložený CYKY-CYKYm 750 V 5x4</t>
  </si>
  <si>
    <t>3410109500</t>
  </si>
  <si>
    <t xml:space="preserve">Kábel silový medený CYKY  5Cx04</t>
  </si>
  <si>
    <t>210800123</t>
  </si>
  <si>
    <t>Kábel medený uložený voľne CYKY 450/750 V 5x10</t>
  </si>
  <si>
    <t>3410350101</t>
  </si>
  <si>
    <t xml:space="preserve">CYKY 5x10    Kábel pre pevné uloženie, medený STN</t>
  </si>
  <si>
    <t>210810060</t>
  </si>
  <si>
    <t>Kábel medený silový uložený pevne 1-CYKY 0,6/1 kV 4x25</t>
  </si>
  <si>
    <t>3410350139</t>
  </si>
  <si>
    <t xml:space="preserve">1-CYKY 5x25    Kábel pre pevné uloženie, medený STN</t>
  </si>
  <si>
    <t>210800107</t>
  </si>
  <si>
    <t>Kábel vyhrievací uložený pevne</t>
  </si>
  <si>
    <t>341010630011</t>
  </si>
  <si>
    <t>ADPSV 20 780W 39,3m</t>
  </si>
  <si>
    <t>341010630013</t>
  </si>
  <si>
    <t>plastové držiaky termokáblov v horizontálnom žľabe, 25 ks</t>
  </si>
  <si>
    <t>341010630014</t>
  </si>
  <si>
    <t>plastové držiaky termokáblov vo vertikálnom zvode, 25 ks</t>
  </si>
  <si>
    <t>341010630015</t>
  </si>
  <si>
    <t>plastová reťaz na montáž termokáblov do vertikálnych zvodov 10m</t>
  </si>
  <si>
    <t>211010009</t>
  </si>
  <si>
    <t>Osadenie polyamidovej príchytky do muriva z tvrdého kameňa, jednoduchého betónu a železobetónu HM 6</t>
  </si>
  <si>
    <t>2830403000</t>
  </si>
  <si>
    <t>BKS sťahovacia príchytka 1973/28, 8-28MM</t>
  </si>
  <si>
    <t>95-M</t>
  </si>
  <si>
    <t>Revízie</t>
  </si>
  <si>
    <t>951</t>
  </si>
  <si>
    <t>Kompletné vyskúšanie</t>
  </si>
  <si>
    <t>952</t>
  </si>
  <si>
    <t>Spracovanie východiskovej revízie a vypracovanie správy</t>
  </si>
  <si>
    <t>5a - slaboprúdové rozvody</t>
  </si>
  <si>
    <t xml:space="preserve">    22-M - Montáže oznam. a zabezp. zariadení</t>
  </si>
  <si>
    <t>22-M</t>
  </si>
  <si>
    <t>Montáže oznam. a zabezp. zariadení</t>
  </si>
  <si>
    <t>220260002</t>
  </si>
  <si>
    <t>Škatuľa KP 68 pod omietku,upevnenie do pripraveného lôžka,zhot.otvorov,bez svoriek a zapojenia</t>
  </si>
  <si>
    <t>210803504</t>
  </si>
  <si>
    <t>Vysokofrekvenčný koaxiálny kábel voľne uložený RG6 75</t>
  </si>
  <si>
    <t>3411000200</t>
  </si>
  <si>
    <t>Kábel koaxiálny RG6 75-4,8</t>
  </si>
  <si>
    <t>220320306</t>
  </si>
  <si>
    <t>Montáž elektronicky ovládaného zámku do pripraveného priestoru dverí,zapojenie,preskúšanie funkcie</t>
  </si>
  <si>
    <t>360190001</t>
  </si>
  <si>
    <t>Rozvádzač - TLF</t>
  </si>
  <si>
    <t>3570163200</t>
  </si>
  <si>
    <t>Rozvádzač MIS 1a</t>
  </si>
  <si>
    <t>220730001</t>
  </si>
  <si>
    <t>Spoloč.televízna a rozhlas.anténa,montáž účast.zásuvky,bez zapoj.koax.káblov,priechodná resp.koncová</t>
  </si>
  <si>
    <t>3450321500</t>
  </si>
  <si>
    <t xml:space="preserve">Zásuvka  TV+R </t>
  </si>
  <si>
    <t>220730281</t>
  </si>
  <si>
    <t>Rozvodnica STA na omietku,osadenie na vopred pripravené úchytné body,vrátane prípravných prác</t>
  </si>
  <si>
    <t>220730406</t>
  </si>
  <si>
    <t>Nastavenie a uvedenie do prevádzky STA,TKR,meranie na účastníckej zásuvke -všetky TV kanály</t>
  </si>
  <si>
    <t>Pol.1</t>
  </si>
  <si>
    <t>HD, programovateľný zosilňovač</t>
  </si>
  <si>
    <t>Pol.2</t>
  </si>
  <si>
    <t xml:space="preserve">DVB-T anténa </t>
  </si>
  <si>
    <t>Pol.3</t>
  </si>
  <si>
    <t>Rozbočovač 2-cestný,</t>
  </si>
  <si>
    <t>210010005</t>
  </si>
  <si>
    <t>Rúrka ohybná elektroinštalačná, uložená pod omietkou, typ 23 - 36 mm</t>
  </si>
  <si>
    <t>3450709100</t>
  </si>
  <si>
    <t xml:space="preserve">I-Rúrka VRM  20 svetlošedá</t>
  </si>
  <si>
    <t>220110346</t>
  </si>
  <si>
    <t>Zhotovenie káblového štítka,vyrazenie znaku,pripevnenie,ovinutie štítka páskou PVC</t>
  </si>
  <si>
    <t>2830039800</t>
  </si>
  <si>
    <t xml:space="preserve">Sťahovacia  páska so štítkom prírodná 110 x 2,5 mm  typ:  120J</t>
  </si>
  <si>
    <t>2830038200</t>
  </si>
  <si>
    <t xml:space="preserve">Sťahovacia páska prírodná 200 x 4,8 mm  typ:  190</t>
  </si>
  <si>
    <t>220260376</t>
  </si>
  <si>
    <t>Skriňa ,osadenie skrine na podlahu vč.vykonania murárskych prác</t>
  </si>
  <si>
    <t>3923000855</t>
  </si>
  <si>
    <t>RACK 22U, komplet dodávka</t>
  </si>
  <si>
    <t>3410300800</t>
  </si>
  <si>
    <t>Kábel oznamovací medený Datové káble FTP cat 5e 4x2x0,52</t>
  </si>
  <si>
    <t>220280221</t>
  </si>
  <si>
    <t xml:space="preserve">Káble datové  5 x 2 x 0,5 uložené v rúrkach,lištách,bez odvieč.a zavieč.krabíc</t>
  </si>
  <si>
    <t>220301201</t>
  </si>
  <si>
    <t>Zásuvka dátová štvorpólová, montáž vr.zapojenia vodičov pod skrutky,pod omietku</t>
  </si>
  <si>
    <t>3450363220</t>
  </si>
  <si>
    <t xml:space="preserve">Nosná maska s 2 konektormi RJ 45 CAT.5   FTP </t>
  </si>
  <si>
    <t>220520005</t>
  </si>
  <si>
    <t xml:space="preserve">Montáž automatickej pobočkovej ústredne </t>
  </si>
  <si>
    <t>3820100400</t>
  </si>
  <si>
    <t>Ústredňa telefónna komplet</t>
  </si>
  <si>
    <t>220520005.1</t>
  </si>
  <si>
    <t xml:space="preserve">Záverečné meranie dátového kábla </t>
  </si>
  <si>
    <t>6a - zdravotechnika</t>
  </si>
  <si>
    <t>Margita Horečná</t>
  </si>
  <si>
    <t xml:space="preserve">    8 -  Rúrové vedenie</t>
  </si>
  <si>
    <t xml:space="preserve">    721 - Zdravotechnika - vnútorná kanalizácia</t>
  </si>
  <si>
    <t xml:space="preserve">    722 - Zdravotechnika - vnútorný vodovod</t>
  </si>
  <si>
    <t xml:space="preserve">    725 - Zdravotechnika - zariaďovacie predmety</t>
  </si>
  <si>
    <t>HZS100112</t>
  </si>
  <si>
    <t>Stavebno montážne práce náročnejšie, (Tr. 2) v rozsahu viac ako 8 hodín náročnejšie - zemné práce pre rozvody zdravotechniky</t>
  </si>
  <si>
    <t>945550209</t>
  </si>
  <si>
    <t xml:space="preserve"> Rúrové vedenie</t>
  </si>
  <si>
    <t>871211004</t>
  </si>
  <si>
    <t>Montáž vodovodného potrubia z dvojvsrtvového PE 100 SDR11/PN16 zváraných natupo D 50x4,6 mm</t>
  </si>
  <si>
    <t>342931042</t>
  </si>
  <si>
    <t>286130033600</t>
  </si>
  <si>
    <t>Rúra HDPE na vodu PE100 PN16 SDR11 50x4,6x100 m</t>
  </si>
  <si>
    <t>-1578937503</t>
  </si>
  <si>
    <t>979011111</t>
  </si>
  <si>
    <t>Zvislá doprava sutiny a vybúraných hmôt za prvé podlažie nad alebo pod základným podlažím</t>
  </si>
  <si>
    <t>1109885489</t>
  </si>
  <si>
    <t>979011121</t>
  </si>
  <si>
    <t>Zvislá doprava sutiny a vybúraných hmôt za každé ďalšie podlažie</t>
  </si>
  <si>
    <t>1105660695</t>
  </si>
  <si>
    <t>1859467862</t>
  </si>
  <si>
    <t>-1613097927</t>
  </si>
  <si>
    <t>979082111</t>
  </si>
  <si>
    <t>Vnútrostavenisková doprava sutiny a vybúraných hmôt do 10 m</t>
  </si>
  <si>
    <t>1901140466</t>
  </si>
  <si>
    <t>979082121</t>
  </si>
  <si>
    <t>Vnútrostavenisková doprava sutiny a vybúraných hmôt za každých ďalších 5 m</t>
  </si>
  <si>
    <t>1969798843</t>
  </si>
  <si>
    <t>979089612</t>
  </si>
  <si>
    <t>Poplatok za skladovanie - iné odpady zo stavieb a demolácií (17 09), ostatné</t>
  </si>
  <si>
    <t>-561744479</t>
  </si>
  <si>
    <t>HZS900112</t>
  </si>
  <si>
    <t>Stavebno montážne práce náročnejšie, (Tr. 2) v rozsahu viac ako 8 hodín náročnejšie - búracie práce pre rozvody zdravotechniky, drážky, prestupy</t>
  </si>
  <si>
    <t>-472490945</t>
  </si>
  <si>
    <t>713482112</t>
  </si>
  <si>
    <t>Montáž trubíc z PE, hr.do 10 mm, vnút.priemer do 70 mm</t>
  </si>
  <si>
    <t>-746847151</t>
  </si>
  <si>
    <t>283310001700</t>
  </si>
  <si>
    <t>Izolačná PE trubica do DN 40 mm</t>
  </si>
  <si>
    <t>429216025</t>
  </si>
  <si>
    <t>1479531125</t>
  </si>
  <si>
    <t>721</t>
  </si>
  <si>
    <t>Zdravotechnika - vnútorná kanalizácia</t>
  </si>
  <si>
    <t>721171107</t>
  </si>
  <si>
    <t>Potrubie z PVC - U odpadové ležaté hrdlové D 75x1, 8</t>
  </si>
  <si>
    <t>214412667</t>
  </si>
  <si>
    <t>721171111</t>
  </si>
  <si>
    <t>Potrubie z PVC - U odpadové ležaté hrdlové D 140x2, 8</t>
  </si>
  <si>
    <t>-163160962</t>
  </si>
  <si>
    <t>721171112</t>
  </si>
  <si>
    <t>Potrubie z PVC - U odpadové ležaté hrdlové D 160x3, 9</t>
  </si>
  <si>
    <t>1038002252</t>
  </si>
  <si>
    <t>721172109</t>
  </si>
  <si>
    <t>Potrubie z PVC - U odpadové zvislé hrdlové D 110x2, 2</t>
  </si>
  <si>
    <t>350762243</t>
  </si>
  <si>
    <t>286510021300</t>
  </si>
  <si>
    <t>Čistiaca tvarovka PVC-U, DN 110 hladká pre gravitačnú kanalizáciu KG potrubia</t>
  </si>
  <si>
    <t>169257032</t>
  </si>
  <si>
    <t>721173205</t>
  </si>
  <si>
    <t>Potrubie z PVC - U odpadné pripájacie D 50x1, 8</t>
  </si>
  <si>
    <t>195509647</t>
  </si>
  <si>
    <t>721173206</t>
  </si>
  <si>
    <t>Potrubie z PVC - U odpadné pripájacie D 63x1, 8</t>
  </si>
  <si>
    <t>-1078980008</t>
  </si>
  <si>
    <t>721194104</t>
  </si>
  <si>
    <t>Zriadenie prípojky na potrubí vyvedenie a upevnenie odpadových výpustiek D 40x1,8</t>
  </si>
  <si>
    <t>693815621</t>
  </si>
  <si>
    <t>721194105</t>
  </si>
  <si>
    <t>Zriadenie prípojky na potrubí vyvedenie a upevnenie odpadových výpustiek D 50x1,8</t>
  </si>
  <si>
    <t>-288346810</t>
  </si>
  <si>
    <t>721194109</t>
  </si>
  <si>
    <t>Zriadenie prípojky na potrubí vyvedenie a upevnenie odpadových výpustiek D 110x2,3</t>
  </si>
  <si>
    <t>1257542788</t>
  </si>
  <si>
    <t>721229022.S</t>
  </si>
  <si>
    <t>Montáž podlahového odtokového žlabu dĺžky 900 mm pre montáž k stene</t>
  </si>
  <si>
    <t>-1946169968</t>
  </si>
  <si>
    <t>552240022000.S</t>
  </si>
  <si>
    <t>Žľab kúpeľňový nerezový ku stene, dĺ. 950 mm, plastový sifón DN 50</t>
  </si>
  <si>
    <t>1962763518</t>
  </si>
  <si>
    <t>721274103</t>
  </si>
  <si>
    <t>Ventilačná hlavica strešná plastová DN 100</t>
  </si>
  <si>
    <t>-1338520588</t>
  </si>
  <si>
    <t>721290111</t>
  </si>
  <si>
    <t>Ostatné - skúška tesnosti kanalizácie v objektoch vodou do DN 125</t>
  </si>
  <si>
    <t>1603941268</t>
  </si>
  <si>
    <t>721290112</t>
  </si>
  <si>
    <t>Ostatné - skúška tesnosti kanalizácie v objektoch vodou DN 150 alebo DN 200</t>
  </si>
  <si>
    <t>1631668874</t>
  </si>
  <si>
    <t>998721203</t>
  </si>
  <si>
    <t>Presun hmôt pre vnútornú kanalizáciu v objektoch výšky nad 12 do 24 m</t>
  </si>
  <si>
    <t>-423418801</t>
  </si>
  <si>
    <t>722</t>
  </si>
  <si>
    <t>Zdravotechnika - vnútorný vodovod</t>
  </si>
  <si>
    <t>722171131.S</t>
  </si>
  <si>
    <t>Potrubie plasthliníkové D 18 mm</t>
  </si>
  <si>
    <t>-915546921</t>
  </si>
  <si>
    <t>722171133.S</t>
  </si>
  <si>
    <t>Potrubie plasthliníkové D 26 mm</t>
  </si>
  <si>
    <t>-2127071044</t>
  </si>
  <si>
    <t>722171134.S</t>
  </si>
  <si>
    <t>Potrubie plasthliníkové D 32 mm</t>
  </si>
  <si>
    <t>1604949571</t>
  </si>
  <si>
    <t>722171135.S</t>
  </si>
  <si>
    <t>Potrubie plasthliníkové D 40 mm</t>
  </si>
  <si>
    <t>433035930</t>
  </si>
  <si>
    <t>722220111</t>
  </si>
  <si>
    <t>Montáž armatúry závitovej, nástenka pre výtokový ventil</t>
  </si>
  <si>
    <t>-257269607</t>
  </si>
  <si>
    <t>3195700005</t>
  </si>
  <si>
    <t xml:space="preserve">Nástenka pre výtokový ventil  alebo batériu DN15</t>
  </si>
  <si>
    <t>-896620432</t>
  </si>
  <si>
    <t>722220121</t>
  </si>
  <si>
    <t>Montáž armatúry závitovej, nástenka pre batériu G 1/2</t>
  </si>
  <si>
    <t>pár</t>
  </si>
  <si>
    <t>-889535696</t>
  </si>
  <si>
    <t>1885686781</t>
  </si>
  <si>
    <t>3195300197</t>
  </si>
  <si>
    <t>Montážna šablóna pre nástenku rozteč, 100-150 mm</t>
  </si>
  <si>
    <t>725012334</t>
  </si>
  <si>
    <t>722221025</t>
  </si>
  <si>
    <t>Montáž guľového kohúta závitového priameho pre vodu G 5/4</t>
  </si>
  <si>
    <t>1743788731</t>
  </si>
  <si>
    <t>551110005200.S</t>
  </si>
  <si>
    <t>Guľový uzáver pre vodu 5/4", niklovaná mosadz</t>
  </si>
  <si>
    <t>402130065</t>
  </si>
  <si>
    <t>722221030</t>
  </si>
  <si>
    <t>Montáž guľového kohúta závitového priameho pre vodu G 6/4</t>
  </si>
  <si>
    <t>240089078</t>
  </si>
  <si>
    <t>551110005900.S</t>
  </si>
  <si>
    <t>Guľový uzáver pre vodu 6/4", niklovaná mosadz</t>
  </si>
  <si>
    <t>1372643257</t>
  </si>
  <si>
    <t>722221185</t>
  </si>
  <si>
    <t>Montáž poistného ventilu závitového pre vodu G 5/4</t>
  </si>
  <si>
    <t>-231746044</t>
  </si>
  <si>
    <t>541320006050</t>
  </si>
  <si>
    <t>Poistná skupina DN 32, pre zásobníkové ohrievače vody</t>
  </si>
  <si>
    <t>-599558835</t>
  </si>
  <si>
    <t>722221280</t>
  </si>
  <si>
    <t>Montáž spätného ventilu závitového G 5/4</t>
  </si>
  <si>
    <t>1086693766</t>
  </si>
  <si>
    <t>551110016700.S</t>
  </si>
  <si>
    <t>Spätný ventil kontrolovateľný, 5/4" FF, PN 16, mosadz, disk plast</t>
  </si>
  <si>
    <t>87150666</t>
  </si>
  <si>
    <t>722250040</t>
  </si>
  <si>
    <t>Montáž skrinky nástenného hydrantu bez vybavenia</t>
  </si>
  <si>
    <t>1723567076</t>
  </si>
  <si>
    <t>449170000500</t>
  </si>
  <si>
    <t>Skriňa nástenného hydrantu D 25 bez vybavenia oceľová</t>
  </si>
  <si>
    <t>-931893256</t>
  </si>
  <si>
    <t>722250045</t>
  </si>
  <si>
    <t>Montáž nástenného hydrantu D 25</t>
  </si>
  <si>
    <t>1630230647</t>
  </si>
  <si>
    <t>449160005900</t>
  </si>
  <si>
    <t>Nástenný hydrant Ms D 25 (Ventil 3/4", PN 10), so spojkou Al</t>
  </si>
  <si>
    <t>1989141074</t>
  </si>
  <si>
    <t>722250055</t>
  </si>
  <si>
    <t>Montáž požiarnej hadice D 25</t>
  </si>
  <si>
    <t>288212886</t>
  </si>
  <si>
    <t>449120000200</t>
  </si>
  <si>
    <t>Požiarna hadica PH ZÁSAH D 25 Al spojka (20 m)</t>
  </si>
  <si>
    <t>666150551</t>
  </si>
  <si>
    <t>722290226</t>
  </si>
  <si>
    <t>Tlaková skúška vodovodného potrubia do DN 50</t>
  </si>
  <si>
    <t>1036397761</t>
  </si>
  <si>
    <t>722290234</t>
  </si>
  <si>
    <t>Prepláchnutie a dezinfekcia vodovodného potrubia do DN 80</t>
  </si>
  <si>
    <t>-382175416</t>
  </si>
  <si>
    <t>998722203</t>
  </si>
  <si>
    <t>Presun hmôt pre vnútorný vodovod v objektoch výšky nad 12 do 24 m</t>
  </si>
  <si>
    <t>1985416149</t>
  </si>
  <si>
    <t>725</t>
  </si>
  <si>
    <t>Zdravotechnika - zariaďovacie predmety</t>
  </si>
  <si>
    <t>725119307</t>
  </si>
  <si>
    <t>Montáž záchodovej misy keramickej kombinovanej s rovným odpadom</t>
  </si>
  <si>
    <t>súb.</t>
  </si>
  <si>
    <t>798844279</t>
  </si>
  <si>
    <t>642340001225</t>
  </si>
  <si>
    <t>Kombinované WC keramické, pre imobilných, vrátane inštalačnej sady</t>
  </si>
  <si>
    <t>-1735685064</t>
  </si>
  <si>
    <t>725119410</t>
  </si>
  <si>
    <t>Montáž záchodovej misy keramickej zavesenej s rovným odpadom</t>
  </si>
  <si>
    <t>1224031502</t>
  </si>
  <si>
    <t>642360001100</t>
  </si>
  <si>
    <t>Misa záchodová keramická závesná, hlboké splachovanie</t>
  </si>
  <si>
    <t>1811111230</t>
  </si>
  <si>
    <t>725149710</t>
  </si>
  <si>
    <t>Montáž predstenového systému zavesených záchodov do kombinovaných stien</t>
  </si>
  <si>
    <t>-1915894786</t>
  </si>
  <si>
    <t>552370001600</t>
  </si>
  <si>
    <t>Predstenový systém pre závesné WC, s podomietkovou splachovacou nádržou, plast</t>
  </si>
  <si>
    <t>-947226650</t>
  </si>
  <si>
    <t>725219401</t>
  </si>
  <si>
    <t>Montáž umývadla na skrutky do muriva, bez výtokovej armatúry</t>
  </si>
  <si>
    <t>-1836634440</t>
  </si>
  <si>
    <t>642013534000</t>
  </si>
  <si>
    <t>Umývadlo keramické</t>
  </si>
  <si>
    <t>137336809</t>
  </si>
  <si>
    <t>642110000500</t>
  </si>
  <si>
    <t>Umývadlo keramické pre imobilných</t>
  </si>
  <si>
    <t>-1690979677</t>
  </si>
  <si>
    <t>725291112</t>
  </si>
  <si>
    <t xml:space="preserve">Montáž doplnkov zariadení kúpeľní a záchodov, záchodová doska </t>
  </si>
  <si>
    <t>-1701962471</t>
  </si>
  <si>
    <t>642370003860</t>
  </si>
  <si>
    <t>Záchodová doska termoplastová s poklopom, plastové príchytky, dĺžková nastaviteľnosť</t>
  </si>
  <si>
    <t>2102804728</t>
  </si>
  <si>
    <t>725291114</t>
  </si>
  <si>
    <t>Montáž doplnkov zariadení kúpeľní a záchodov, madlá</t>
  </si>
  <si>
    <t>2144379033</t>
  </si>
  <si>
    <t>552380008500</t>
  </si>
  <si>
    <t>Madlo nerezové pevné, pre imobilných k WC</t>
  </si>
  <si>
    <t>1465647167</t>
  </si>
  <si>
    <t>552380011300</t>
  </si>
  <si>
    <t>Madlo nerezové toaletné pre imobilných k umývadlu</t>
  </si>
  <si>
    <t>656644545</t>
  </si>
  <si>
    <t>725291115</t>
  </si>
  <si>
    <t>Montáž doplnkov zariadení kúpeľní a záchodov, sedačka do sprchy alebo vane</t>
  </si>
  <si>
    <t>104277918</t>
  </si>
  <si>
    <t>554330002200</t>
  </si>
  <si>
    <t>Sedačka do sprchy sklápacia plastová, konštrukcia nerez</t>
  </si>
  <si>
    <t>1695552984</t>
  </si>
  <si>
    <t>725319121</t>
  </si>
  <si>
    <t>Montáž kuchynských drezov jednoduchých, ostatných typov, bez výtokových armatúr</t>
  </si>
  <si>
    <t>-90405706</t>
  </si>
  <si>
    <t>552310000200.S</t>
  </si>
  <si>
    <t>Kuchynský drez nerezový na zapustenie do dosky</t>
  </si>
  <si>
    <t>1692649667</t>
  </si>
  <si>
    <t>725329130</t>
  </si>
  <si>
    <t>Montáž kuchynských drezov, ostantných typov dvojitých, dvojdrezových, bez výtokových armatúr</t>
  </si>
  <si>
    <t>-1598282793</t>
  </si>
  <si>
    <t>552310000205.S</t>
  </si>
  <si>
    <t>Kuchynský dvojdrez nerezový na zapustenie do dosky</t>
  </si>
  <si>
    <t>334912236</t>
  </si>
  <si>
    <t>725333360</t>
  </si>
  <si>
    <t xml:space="preserve">Montáž výlevky keramickej voľne stojacej bez výtokovej armatúry </t>
  </si>
  <si>
    <t>96210826</t>
  </si>
  <si>
    <t>642014436000</t>
  </si>
  <si>
    <t>Výlevka keramická stojatá s plastovou mrežou, biela</t>
  </si>
  <si>
    <t>-2137803777</t>
  </si>
  <si>
    <t>725819402</t>
  </si>
  <si>
    <t>Montáž ventilu bez pripojovacej rúrky G 1/2</t>
  </si>
  <si>
    <t>-835756424</t>
  </si>
  <si>
    <t>551187458000</t>
  </si>
  <si>
    <t>Guľový rohový ventil, 1/2" x 3/8", s filtrom, bez matky, chrómovaná mosadz</t>
  </si>
  <si>
    <t>-1256331911</t>
  </si>
  <si>
    <t>725829201</t>
  </si>
  <si>
    <t>Montáž batérie umývadlovej a drezovej nástennej pákovej, alebo klasickej</t>
  </si>
  <si>
    <t>1644925288</t>
  </si>
  <si>
    <t>551450000600</t>
  </si>
  <si>
    <t>Výlevková nástenná vodovodná batéria, páková s dlhým otočným výtokovým ramienkom, rozteč 150 mm, chróm</t>
  </si>
  <si>
    <t>1051928401</t>
  </si>
  <si>
    <t>725829601</t>
  </si>
  <si>
    <t>Montáž batérií umývadlových a drezových stojankových pákových alebo klasických</t>
  </si>
  <si>
    <t>1221585101</t>
  </si>
  <si>
    <t>551300615000</t>
  </si>
  <si>
    <t>Umývadlová stojanková páková batéria, chróm</t>
  </si>
  <si>
    <t>1456194216</t>
  </si>
  <si>
    <t>551300678000</t>
  </si>
  <si>
    <t>Drezová stojanková vodovodná batéria, páková, chróm</t>
  </si>
  <si>
    <t>-2091163319</t>
  </si>
  <si>
    <t>725849201</t>
  </si>
  <si>
    <t>Montáž batérie sprchovej nástennej pákovej, klasickej</t>
  </si>
  <si>
    <t>-850390830</t>
  </si>
  <si>
    <t>551450002500</t>
  </si>
  <si>
    <t>Batéria sprchová nástenná páková, rozteč 150 mm, bez sprchovej sady, chróm</t>
  </si>
  <si>
    <t>-1967739332</t>
  </si>
  <si>
    <t>725849205</t>
  </si>
  <si>
    <t>Montáž batérie sprchovej nástennej, držiak sprchy s nastaviteľnou výškou sprchy</t>
  </si>
  <si>
    <t>62512875</t>
  </si>
  <si>
    <t>552260002200</t>
  </si>
  <si>
    <t>Sprchová sada (ručná sprcha, 1 funkcia, držiak sprchy, sprchová hadica 1,7 m), chróm</t>
  </si>
  <si>
    <t>-1598989599</t>
  </si>
  <si>
    <t>725869301</t>
  </si>
  <si>
    <t>Montáž zápachovej uzávierky pre zariaďovacie predmety, umývadlová do D 40</t>
  </si>
  <si>
    <t>-1715926975</t>
  </si>
  <si>
    <t>551620005800</t>
  </si>
  <si>
    <t>Zápachová uzávierka kolenová pre umývadlá a bidety, d 40 mm, G 1 1/4", vodorovný odtok, biela, plast</t>
  </si>
  <si>
    <t>-430485105</t>
  </si>
  <si>
    <t>725869311</t>
  </si>
  <si>
    <t>Montáž zápachovej uzávierky pre zariaďovacie predmety, drezová do D 50 (pre jeden drez)</t>
  </si>
  <si>
    <t>1793957777</t>
  </si>
  <si>
    <t>551620007100</t>
  </si>
  <si>
    <t>Zápachová uzávierka kolenová pre jednodielne drezy, d 50 mm, G 1 1/2", vodorovný odtok, úsporný, s uhlovou hadicovou prípojkou, plast</t>
  </si>
  <si>
    <t>2116240574</t>
  </si>
  <si>
    <t>725869323.S</t>
  </si>
  <si>
    <t>Montáž zápachovej uzávierky pre zariaďovacie predmety, pračkovej do D 50 (podomietkovej)</t>
  </si>
  <si>
    <t>1126330398</t>
  </si>
  <si>
    <t>551620012900</t>
  </si>
  <si>
    <t>Zápachová uzávierka podomietková HL405, DN 40/50, umývačkový UP sifón, krytka nerez 180x100 mm, prítok/odtok vody R 1/2" vnútorný závit, s kolenom pre pripojenie hadice 3/4", PE</t>
  </si>
  <si>
    <t>-1597377048</t>
  </si>
  <si>
    <t>725869351</t>
  </si>
  <si>
    <t>Montáž zápachovej uzávierky pre zariaďovacie predmety, výlevkovej do D 50</t>
  </si>
  <si>
    <t>947562319</t>
  </si>
  <si>
    <t>1828263295</t>
  </si>
  <si>
    <t>998725203</t>
  </si>
  <si>
    <t>Presun hmôt pre zariaďovacie predmety v objektoch výšky nad 12 do 24 m</t>
  </si>
  <si>
    <t>-332425198</t>
  </si>
  <si>
    <t>767995101</t>
  </si>
  <si>
    <t>Montáž ostatných atypických kovových stavebných doplnkových konštrukcií do 5 kg jednotlivo</t>
  </si>
  <si>
    <t>756018964</t>
  </si>
  <si>
    <t>553999006</t>
  </si>
  <si>
    <t>Kilogramové ceny kompletizovaných výrobkov z ocele - konštrukcie stredne až veľmi zložité - ostatné drobné pomocné oceľové konštrukcie pre montáže zdravotechnických zariadení</t>
  </si>
  <si>
    <t>KG</t>
  </si>
  <si>
    <t>-174219124</t>
  </si>
  <si>
    <t>998767202</t>
  </si>
  <si>
    <t>Presun hmôt pre kovové stavebné doplnkové konštrukcie v objektoch výšky nad 6 do 12 m</t>
  </si>
  <si>
    <t>-989387163</t>
  </si>
  <si>
    <t>7a - plynoinštalácia</t>
  </si>
  <si>
    <t>PLYN AZ-PI</t>
  </si>
  <si>
    <t>Andrej Zvarik</t>
  </si>
  <si>
    <t xml:space="preserve">PSV - Práce a dodávky PSV   </t>
  </si>
  <si>
    <t xml:space="preserve">    723 - Zdravotechnika - plynovod   </t>
  </si>
  <si>
    <t xml:space="preserve">    767 - Konštrukcie doplnkové kovové   </t>
  </si>
  <si>
    <t xml:space="preserve">      M - Práce a dodávky M   </t>
  </si>
  <si>
    <t xml:space="preserve">      23-M - Montáže potrubia   </t>
  </si>
  <si>
    <t xml:space="preserve">    783 - Dokončovacie práce - nátery   </t>
  </si>
  <si>
    <t xml:space="preserve">    95-M - Revízie   </t>
  </si>
  <si>
    <t xml:space="preserve">Práce a dodávky PSV   </t>
  </si>
  <si>
    <t>723</t>
  </si>
  <si>
    <t xml:space="preserve">Zdravotechnika - plynovod   </t>
  </si>
  <si>
    <t>723120203</t>
  </si>
  <si>
    <t>Potrubie z oceľových rúrok závitových čiernych spájaných zvarovaním - akosť 11 353.0 DN 20</t>
  </si>
  <si>
    <t>723120204</t>
  </si>
  <si>
    <t>Potrubie z oceľových rúrok závitových čiernych spájaných zvarovaním - akosť 11 353.0 DN 25</t>
  </si>
  <si>
    <t>723120205</t>
  </si>
  <si>
    <t>Potrubie z oceľových rúrok závitových čiernych spájaných zvarovaním - akosť 11 353.0 DN 32</t>
  </si>
  <si>
    <t>723120207</t>
  </si>
  <si>
    <t>Potrubie z oceľových rúrok závitových čiernych spájaných zvarovaním - akosť 11 353.0 DN 50</t>
  </si>
  <si>
    <t>723150316</t>
  </si>
  <si>
    <t>Potrubie z oceľových rúrok hladkých čiernych spájaných zvarov. akosť 11 353.0 D 133/4, 5</t>
  </si>
  <si>
    <t>723150341</t>
  </si>
  <si>
    <t>Potrubie z oceľových rúrok hladkých čiernych redukcia - zhotovenie kovaním nad 1 DN DN 32/20</t>
  </si>
  <si>
    <t>723150342</t>
  </si>
  <si>
    <t>Potrubie z oceľových rúrok hladkých čiernych redukcia - zhotovenie kovaním nad 1 DN DN 50/32</t>
  </si>
  <si>
    <t>723150356</t>
  </si>
  <si>
    <t>Potrubie z oceľových rúrok hladkých čiernych, redukcia zhotovaná kovaním nad 2 DN DN 125/50</t>
  </si>
  <si>
    <t>723150368</t>
  </si>
  <si>
    <t>Potrubie z oceľových rúrok hladkých čiernych, chránička D 76/3,2</t>
  </si>
  <si>
    <t>723160335</t>
  </si>
  <si>
    <t>Prípojka k plynomeru zvarená, rozpierka prípojky do G 5/4</t>
  </si>
  <si>
    <t>723190203</t>
  </si>
  <si>
    <t>Prípojka plynovodná z oceľových rúrok závitových čiernych spájaných na závit DN 20</t>
  </si>
  <si>
    <t>723239205</t>
  </si>
  <si>
    <t>Montáž armatúr plynových s dvoma závitmi G 5/4 ostatné typy</t>
  </si>
  <si>
    <t>551340000600</t>
  </si>
  <si>
    <t>Kohút pre plynovú inštaláciu priamy s nátrubkom K 800 5/4"</t>
  </si>
  <si>
    <t>734213110</t>
  </si>
  <si>
    <t>Montáž ventilu odvzdušňovacieho závitového plynového do G 3/8</t>
  </si>
  <si>
    <t>551210011600</t>
  </si>
  <si>
    <t>Ventil odvzdušňovací 3/8” s ručným ovládaním a tesnením, armatúry pre uzavreté systémy, GIACOMINI</t>
  </si>
  <si>
    <t>734213120</t>
  </si>
  <si>
    <t>Montáž ventilu odvzdušňovacieho závitového vykurovacích telies do G 1/2</t>
  </si>
  <si>
    <t>551210011900</t>
  </si>
  <si>
    <t>Ventil odvzdušňovací ručný, 1/2", PN 10, ROV, niklovaná mosadz, plast, IVAR</t>
  </si>
  <si>
    <t>723239201</t>
  </si>
  <si>
    <t>Montáž armatúr plynových s dvoma závitmi G 1/2 ostatné typy</t>
  </si>
  <si>
    <t>551340005900</t>
  </si>
  <si>
    <t>Guľový uzáver na plyn 1/2", FF, páčka, plnoprietokový, niklovaná mosadz, IVAR</t>
  </si>
  <si>
    <t>723239203</t>
  </si>
  <si>
    <t>Montáž armatúr plynových s dvoma závitmi G 1 ostatné typy</t>
  </si>
  <si>
    <t>551340000400</t>
  </si>
  <si>
    <t>Plynový filter závitový FO25F PN6 1"</t>
  </si>
  <si>
    <t>598220005500</t>
  </si>
  <si>
    <t>KOMÍN - komplet</t>
  </si>
  <si>
    <t>5981</t>
  </si>
  <si>
    <t>Plast/hliník - Kotlová redukcia s meracím otvorom 100*/110</t>
  </si>
  <si>
    <t>5982</t>
  </si>
  <si>
    <t>Plast/hliník - Rúra s hrdlom 0,25m D110</t>
  </si>
  <si>
    <t>5983</t>
  </si>
  <si>
    <t>Plast/hliník - Koleno 45° D110</t>
  </si>
  <si>
    <t>5984</t>
  </si>
  <si>
    <t>Plast/hliník - Rúrový diel s 45° s odbočkou - 1m D125/110</t>
  </si>
  <si>
    <t>5985</t>
  </si>
  <si>
    <t>Plast/hliník - Zátka s hrdlom D125</t>
  </si>
  <si>
    <t>5986</t>
  </si>
  <si>
    <t>Plast/hliník - Revízny T-kus s odtokom D125</t>
  </si>
  <si>
    <t>5987</t>
  </si>
  <si>
    <t>Plast/hliník - Sifón Long John(pre pretlak) vývod 40mm</t>
  </si>
  <si>
    <t>5988</t>
  </si>
  <si>
    <t>Plast/hliník - Hadica pre odvod kondenzátu 1bm</t>
  </si>
  <si>
    <t>5989</t>
  </si>
  <si>
    <t>Plast/hliník - Rúra s hdrlom 1m D125</t>
  </si>
  <si>
    <t>59810</t>
  </si>
  <si>
    <t>Nerez - Redukcia excentrická nerez EW 125/150</t>
  </si>
  <si>
    <t>59811</t>
  </si>
  <si>
    <t>Nerez - Prechodový diel EW-DW 125/150</t>
  </si>
  <si>
    <t>59812</t>
  </si>
  <si>
    <t>Nerez - Koleno 85° DW 125/150</t>
  </si>
  <si>
    <t>59813</t>
  </si>
  <si>
    <t>Nerez - Vynášací diel DW 125/150</t>
  </si>
  <si>
    <t>59814</t>
  </si>
  <si>
    <t>Nerez - Konzola trojuholníková (odstup 50-130mm)</t>
  </si>
  <si>
    <t>59815</t>
  </si>
  <si>
    <t>Nerez - Kontrolný diel DW 125/150</t>
  </si>
  <si>
    <t>59816</t>
  </si>
  <si>
    <t>Nerez - Rovný diel 950mm DW 125/150</t>
  </si>
  <si>
    <t>59817</t>
  </si>
  <si>
    <t>Nerez - Rovný diel 450mm DW 125/150</t>
  </si>
  <si>
    <t>59818</t>
  </si>
  <si>
    <t>Nerez - Hlavica a prechodový diel DW125-EW150</t>
  </si>
  <si>
    <t>59819</t>
  </si>
  <si>
    <t>Nerez - Stenová objímka (odstup 50mm) DW125/200</t>
  </si>
  <si>
    <t>59820</t>
  </si>
  <si>
    <t>Nerez - Prestup strechou 16-25° s manžetou DW125/200</t>
  </si>
  <si>
    <t>59821</t>
  </si>
  <si>
    <t>Nerez - Tesnenie Silikon D150</t>
  </si>
  <si>
    <t>59822</t>
  </si>
  <si>
    <t>Doprava a montáž komína</t>
  </si>
  <si>
    <t xml:space="preserve">Konštrukcie doplnkové kovové   </t>
  </si>
  <si>
    <t>Montáž ostatných atypických kovových - vetracie otvory, uchytenie, 1xnika v murive</t>
  </si>
  <si>
    <t xml:space="preserve">Práce a dodávky M   </t>
  </si>
  <si>
    <t>23-M</t>
  </si>
  <si>
    <t xml:space="preserve">Montáže potrubia   </t>
  </si>
  <si>
    <t>230072302</t>
  </si>
  <si>
    <t xml:space="preserve">Montáž regulátorov tlaku plynu s 2 závitmi  1"</t>
  </si>
  <si>
    <t>230072302REG</t>
  </si>
  <si>
    <t>REG.TLAKU PLYNU FE 25 L (PRIAMY) PIETRO FIORENTINI</t>
  </si>
  <si>
    <t xml:space="preserve">Dokončovacie práce - nátery   </t>
  </si>
  <si>
    <t>783425350</t>
  </si>
  <si>
    <t>Nátery kov.potr.a armatúr syntet. potrubie do DN 50 mm dvojnás. 1x email a základný náter - 140µm</t>
  </si>
  <si>
    <t>783425750</t>
  </si>
  <si>
    <t>Nátery kov.potr.a armatúr syntetické potrubie do DN 50 mm základné - 35µm</t>
  </si>
  <si>
    <t>783426360</t>
  </si>
  <si>
    <t>Nátery kov.potr.a armatúr syntet. do DN 150 mm farby bielej dvojnás. 1x email a základným náterom</t>
  </si>
  <si>
    <t xml:space="preserve">Revízie   </t>
  </si>
  <si>
    <t>950203006</t>
  </si>
  <si>
    <t>Revízie - plyn</t>
  </si>
  <si>
    <t>950203007</t>
  </si>
  <si>
    <t>Revízie - komín</t>
  </si>
  <si>
    <t>950203009</t>
  </si>
  <si>
    <t>Tlakové skúšky</t>
  </si>
  <si>
    <t>8a - vzduchotechnika</t>
  </si>
  <si>
    <t>TSP - Triedenie podľa TSP</t>
  </si>
  <si>
    <t xml:space="preserve">    93 - Montáž vzduchotechnických zariadení</t>
  </si>
  <si>
    <t>Lešenie</t>
  </si>
  <si>
    <t xml:space="preserve">Vysekanie kapsy v murive betónovom, tehlovom veľkosti do 250/250mm, hl. do 300mm,  -0,00500t, vodorovne, zvisle</t>
  </si>
  <si>
    <t xml:space="preserve">Spätné vyspravenie kapsy v murive betónovom, tehlovom veľkosti do 250/250mm, hl. do 300mm,  -0,00500t, vodorovne, zvisle</t>
  </si>
  <si>
    <t>Vnútrostaveniskové premiestnenie vybúraných hmôt vodorovne do 100 m z obj. výš. do 24 m</t>
  </si>
  <si>
    <t>TSP</t>
  </si>
  <si>
    <t>Triedenie podľa TSP</t>
  </si>
  <si>
    <t>Montáž vzduchotechnických zariadení</t>
  </si>
  <si>
    <t>1010A</t>
  </si>
  <si>
    <t>Montáž ventilátora</t>
  </si>
  <si>
    <t>1010B1</t>
  </si>
  <si>
    <t>Radiálny ventilátor EBB 100 N T, Pe=29W/230V</t>
  </si>
  <si>
    <t>1010C1</t>
  </si>
  <si>
    <t>Montáž potrubné, distribučné elementy do D 150 mm</t>
  </si>
  <si>
    <t>1010D1225</t>
  </si>
  <si>
    <t>Protidažďová strieška RH 100</t>
  </si>
  <si>
    <t>1010D12</t>
  </si>
  <si>
    <t>Protidažďová strieška RH 150</t>
  </si>
  <si>
    <t>1010D254</t>
  </si>
  <si>
    <t>Protidažďová strieška RH 200</t>
  </si>
  <si>
    <t>1010D17</t>
  </si>
  <si>
    <t>Vetracia mriežka LG 100</t>
  </si>
  <si>
    <t>1010G</t>
  </si>
  <si>
    <t>Montáž kruhového pozinkovaného potrubia do D 250 mm</t>
  </si>
  <si>
    <t>1010Hg25</t>
  </si>
  <si>
    <t>Spiro potrubie D 100/25%tv</t>
  </si>
  <si>
    <t>1010H154</t>
  </si>
  <si>
    <t>Spiro potrubie D 150/30%tv</t>
  </si>
  <si>
    <t>1010H658</t>
  </si>
  <si>
    <t>Spiro potrubie D 200/5%tv</t>
  </si>
  <si>
    <t>Montáž tepelnej izolácie trubice</t>
  </si>
  <si>
    <t>1010H54</t>
  </si>
  <si>
    <t xml:space="preserve">Izolácia  kaučuková hrúbka 9 - 10 mm, fi 102,  Faktor difúzneho odporu µ &gt; 10 000. Súčiniteľ tep. vodivosti 0 °C = 0,033 W/m.K - AF1-102</t>
  </si>
  <si>
    <t>1010H515</t>
  </si>
  <si>
    <t xml:space="preserve">Izolácia  kaučuková hrúbka 9 - 10 mm, fi 160,  Faktor difúzneho odporu µ &gt; 10 000. Súčiniteľ tep. vodivosti 0 °C = 0,033 W/m.K - AF1-160</t>
  </si>
  <si>
    <t>1010H51552</t>
  </si>
  <si>
    <t xml:space="preserve">Izolácia  kaučuková samolepiaci pás hrúbka 9-10 mm,  Faktor difúzneho odporu µ &gt; 7 000. Súčiniteľ tep. vodivosti 0 °C = 0,036 W/m.K - Armaflex Ace 09-99/EA</t>
  </si>
  <si>
    <t>1010I</t>
  </si>
  <si>
    <t>Montážny, tesniaci, závesný, spojovací materiál</t>
  </si>
  <si>
    <t>998769203.S</t>
  </si>
  <si>
    <t>Presun hmôt pre montáž vzduchotechnických zariadení v stavbe (objekte) výšky nad 7 do 24 m</t>
  </si>
  <si>
    <t xml:space="preserve">Montáž ostatných atypických  kovových stavebných doplnkových konštrukcií do 100 kg</t>
  </si>
  <si>
    <t>1010I5</t>
  </si>
  <si>
    <t>Oživenie, zaregulovanie a komplexná skúška zariadenia</t>
  </si>
  <si>
    <t>SO 02 - Elektrická káblová prípojka NN</t>
  </si>
  <si>
    <t>Ing. Pavol Širo</t>
  </si>
  <si>
    <t xml:space="preserve">    46-M - Zemné práce pri extr.mont.prácach</t>
  </si>
  <si>
    <t>HZS - Hodinové zúčtovacie sadzby</t>
  </si>
  <si>
    <t>3450704700</t>
  </si>
  <si>
    <t xml:space="preserve">I-Rúrka FXKV  90</t>
  </si>
  <si>
    <t>210010124</t>
  </si>
  <si>
    <t>Rúrka ochranná z PE, novoduru, do D 80 mm, uložená voľne, vnútorná</t>
  </si>
  <si>
    <t>210040722</t>
  </si>
  <si>
    <t>Otvor pre skriňu RE zamurovaním a začistením</t>
  </si>
  <si>
    <t>210100006</t>
  </si>
  <si>
    <t>Ukončenie vodičov v rozvádzač. vrátane zapojenia a vodičovej koncovky do 50 mm2</t>
  </si>
  <si>
    <t>3452109500</t>
  </si>
  <si>
    <t xml:space="preserve">G-Káblové oko CU  50x 8 KU</t>
  </si>
  <si>
    <t>3452119700</t>
  </si>
  <si>
    <t xml:space="preserve">Káblové oko  50  Al 617094</t>
  </si>
  <si>
    <t>210100253</t>
  </si>
  <si>
    <t>Ukončenie celoplastových káblov zmrašť. záklopkou alebo páskou do 4 x 50 mm2</t>
  </si>
  <si>
    <t>3438013580</t>
  </si>
  <si>
    <t>Trubice zmršťovacie z polyolefínu so strednou hrúbkou steny MWTM 16/5-A/U</t>
  </si>
  <si>
    <t>3451807060</t>
  </si>
  <si>
    <t xml:space="preserve">Bužírka zmršťovacia čierna 9,5-4,8 mm  typ:  ZS095</t>
  </si>
  <si>
    <t>210191531</t>
  </si>
  <si>
    <t>Osadenie elektromerového rozvádzača ER 1.0 bez murárskych prác a zapojenia vodičov</t>
  </si>
  <si>
    <t>3570192350</t>
  </si>
  <si>
    <t>El.skriňa Z trojfázový, jednotarif, 1 odberateľ : 1 x hlavný trojpólový istič B63</t>
  </si>
  <si>
    <t>210220021</t>
  </si>
  <si>
    <t>Uzemňovacie vedenie v zemi včít. svoriek,prepojenia, izolácie spojov FeZn do 120 mm2</t>
  </si>
  <si>
    <t>3540406500</t>
  </si>
  <si>
    <t>HR-Svorka SR 02</t>
  </si>
  <si>
    <t>3544112000</t>
  </si>
  <si>
    <t>Páska uzemňovacia 30x4 mm</t>
  </si>
  <si>
    <t>210902116</t>
  </si>
  <si>
    <t>Kábel hliníkový silový uložený pevne 1-AYKY 0,6/1 kV 4x50</t>
  </si>
  <si>
    <t>3410350021</t>
  </si>
  <si>
    <t xml:space="preserve">1-AYKY 4x50    Kábel pre pevné uloženie, hliníkový STN</t>
  </si>
  <si>
    <t>46-M</t>
  </si>
  <si>
    <t>Zemné práce pri extr.mont.prácach</t>
  </si>
  <si>
    <t>460010023</t>
  </si>
  <si>
    <t>Vytýčenie trasy káblového vedenia,vo voľnom teréne</t>
  </si>
  <si>
    <t>km</t>
  </si>
  <si>
    <t>460030121</t>
  </si>
  <si>
    <t>Rozobratie a spatné položenie zamk.dlažby</t>
  </si>
  <si>
    <t>460200263</t>
  </si>
  <si>
    <t>Hĺbenie káblovej ryhy 50 cm širokej a 80 cm hlbokej, v zemine triedy 3</t>
  </si>
  <si>
    <t>460420022</t>
  </si>
  <si>
    <t>Zriadenie, rekonšt. káblového lôžka z piesku bez zakrytia, v ryhe šír. do 65 cm, hrúbky vrstvy 10 cm</t>
  </si>
  <si>
    <t>5831214500</t>
  </si>
  <si>
    <t>Drvina vápencová zmes 0-4</t>
  </si>
  <si>
    <t>460490012</t>
  </si>
  <si>
    <t>Rozvinutie a uloženie výstražnej fólie z PVC do ryhy,šírka 33 cm</t>
  </si>
  <si>
    <t>2830002000</t>
  </si>
  <si>
    <t>Fólia červená v m</t>
  </si>
  <si>
    <t>460560263</t>
  </si>
  <si>
    <t>Ručný zásyp nezap. káblovej ryhy bez zhutn. zeminy, 50 cm širokej, 80 cm hlbokej v zemine tr. 3</t>
  </si>
  <si>
    <t>HZS</t>
  </si>
  <si>
    <t>Hodinové zúčtovacie sadzby</t>
  </si>
  <si>
    <t>HZS-001</t>
  </si>
  <si>
    <t>262144</t>
  </si>
  <si>
    <t>HZS-002</t>
  </si>
  <si>
    <t>Práca montéra pri odpojení zariadenia od siete</t>
  </si>
  <si>
    <t>HZS-003</t>
  </si>
  <si>
    <t>Práca montéra pri zapojení do siete</t>
  </si>
  <si>
    <t>HZS-004</t>
  </si>
  <si>
    <t>Demotážne práce</t>
  </si>
  <si>
    <t>HZS-007</t>
  </si>
  <si>
    <t>Skúšobná prevádzka</t>
  </si>
  <si>
    <t>SO 03 - Vodovodná prípojka</t>
  </si>
  <si>
    <t xml:space="preserve">    1 -  Zemné práce</t>
  </si>
  <si>
    <t xml:space="preserve">    4 -  Vodorovné konštrukcie</t>
  </si>
  <si>
    <t xml:space="preserve"> Zemné práce</t>
  </si>
  <si>
    <t>132201201</t>
  </si>
  <si>
    <t>Výkop ryhy šírky 600-2000mm horn.3 do 100m3</t>
  </si>
  <si>
    <t>-486892914</t>
  </si>
  <si>
    <t>1967244975</t>
  </si>
  <si>
    <t>133201201</t>
  </si>
  <si>
    <t>Výkop šachty nezapaženej, hornina 3 do 100 m3</t>
  </si>
  <si>
    <t>-792236344</t>
  </si>
  <si>
    <t>133201209</t>
  </si>
  <si>
    <t>Príplatok k cenám za lepivosť horniny tr.3</t>
  </si>
  <si>
    <t>-1689520014</t>
  </si>
  <si>
    <t>151101101</t>
  </si>
  <si>
    <t>Paženie a rozopretie stien rýh pre podzemné vedenie, príložné do 2 m</t>
  </si>
  <si>
    <t>-305742276</t>
  </si>
  <si>
    <t>151101111</t>
  </si>
  <si>
    <t>Odstránenie paženia rýh pre podzemné vedenie, príložné hĺbky do 2 m</t>
  </si>
  <si>
    <t>300246765</t>
  </si>
  <si>
    <t>Vodorovné premiestnenie výkopku po spevnenej ceste z horniny tr.1-4, do 100 m3 na vzdialenosť do 3000 m</t>
  </si>
  <si>
    <t>170950498</t>
  </si>
  <si>
    <t>Vodorovné premiestnenie výkopku po spevnenej ceste z horniny tr.1-4, do 100 m3, príplatok k cene za každých ďalšich a začatých 1000 m</t>
  </si>
  <si>
    <t>1451223529</t>
  </si>
  <si>
    <t>1767699956</t>
  </si>
  <si>
    <t>513675870</t>
  </si>
  <si>
    <t>1474439660</t>
  </si>
  <si>
    <t>-1662904218</t>
  </si>
  <si>
    <t>175101101</t>
  </si>
  <si>
    <t>Obsyp potrubia sypaninou z vhodných hornín 1 až 4 bez prehodenia sypaniny</t>
  </si>
  <si>
    <t>634686927</t>
  </si>
  <si>
    <t>5833362000</t>
  </si>
  <si>
    <t>Kamenivo ťažené hrubé frakcia 4-8 STN EN 13242 + A1 - vo vyhotovení podľa výpisu konštrukcií</t>
  </si>
  <si>
    <t>-1737114574</t>
  </si>
  <si>
    <t>338171113</t>
  </si>
  <si>
    <t>Osadzovanie stĺpika oceľového výšky do 2 m do zemnej skrutky</t>
  </si>
  <si>
    <t>-2040687508</t>
  </si>
  <si>
    <t>553510022500</t>
  </si>
  <si>
    <t>Stĺpik, d 38 mm, výška 1,5 m, výška 1,0 m, poplastovaný s PVC čiapkou</t>
  </si>
  <si>
    <t>-1548791776</t>
  </si>
  <si>
    <t xml:space="preserve"> Vodorovné konštrukcie</t>
  </si>
  <si>
    <t>451572111</t>
  </si>
  <si>
    <t>Lôžko pod potrubie, stoky a drobné objekty, v otvorenom výkope z kameniva drobného ťaženého 0-4 mm</t>
  </si>
  <si>
    <t>1694204912</t>
  </si>
  <si>
    <t>452311141</t>
  </si>
  <si>
    <t xml:space="preserve">Dosky, bloky, sedlá z betónu v otvorenom výkope tr.C 16/20 </t>
  </si>
  <si>
    <t>-1099344407</t>
  </si>
  <si>
    <t>452311151</t>
  </si>
  <si>
    <t>Dosky, bloky, sedlá z betónu v otvorenom výkope tr. C 25/30</t>
  </si>
  <si>
    <t>1430505665</t>
  </si>
  <si>
    <t>452351101</t>
  </si>
  <si>
    <t>Debnenie v otvorenom výkope dosiek, sedlových lôžok a blokov pod potrubie,stoky a drobné objekty</t>
  </si>
  <si>
    <t>-971552235</t>
  </si>
  <si>
    <t>452361121</t>
  </si>
  <si>
    <t>Výstuž podkladových dosiek, blokov alebo podvalov v otvorenom výkope, zo zváraných sietí z drôtov typu KARI</t>
  </si>
  <si>
    <t>677215964</t>
  </si>
  <si>
    <t>-785756694</t>
  </si>
  <si>
    <t>Rúra HDPE na vodu PE100 PN16 SDR11 50x4,6x100 m, WAVIN</t>
  </si>
  <si>
    <t>-2036842117</t>
  </si>
  <si>
    <t>891181111</t>
  </si>
  <si>
    <t>Montáž vodovodného posúvača v otvorenom výkope s osadením zemnej súpravy (bez poklopov) DN 40</t>
  </si>
  <si>
    <t>-221559578</t>
  </si>
  <si>
    <t>422210018100</t>
  </si>
  <si>
    <t>Posúvač pre domové prípojky 6/4", z liatiny, PN 16 na vodu</t>
  </si>
  <si>
    <t>-327221541</t>
  </si>
  <si>
    <t>9601116</t>
  </si>
  <si>
    <t>Zemná súprava DN 3/4"-2", L=1,0-1,6 m teleskopická pre armatúry domovej prípojky</t>
  </si>
  <si>
    <t>11890920</t>
  </si>
  <si>
    <t>891269111</t>
  </si>
  <si>
    <t>Montáž navrtávacieho pásu s ventilom Jt 1 MPa na potr. z rúr liat., oceľ., plast., DN 100</t>
  </si>
  <si>
    <t>-1318788229</t>
  </si>
  <si>
    <t>551180001600</t>
  </si>
  <si>
    <t>Navrtávaci pás Hacom uzáverový DN 100 - 6/4" na vodu, z tvárnej liatiny</t>
  </si>
  <si>
    <t>-2086553355</t>
  </si>
  <si>
    <t>892233111</t>
  </si>
  <si>
    <t>Preplach a dezinfekcia vodovodného potrubia DN do 70</t>
  </si>
  <si>
    <t>1876848487</t>
  </si>
  <si>
    <t>892241111</t>
  </si>
  <si>
    <t>Ostatné práce na rúrovom vedení, tlakové skúšky vodovodného potrubia DN do 80</t>
  </si>
  <si>
    <t>-2106408495</t>
  </si>
  <si>
    <t>893301001</t>
  </si>
  <si>
    <t>Osadenie vodomernej šachty železobetónovej, hmotnosti do 3 t</t>
  </si>
  <si>
    <t>-2106954524</t>
  </si>
  <si>
    <t>1200900</t>
  </si>
  <si>
    <t>Kompletná vodomerná šachta bez poklopu, vnútorný rozmer 1200x900x1800 mm</t>
  </si>
  <si>
    <t>2005656440</t>
  </si>
  <si>
    <t>899102111</t>
  </si>
  <si>
    <t>Osadenie poklopu liatinového a oceľového vrátane rámu hmotn. nad 50 do 100 kg</t>
  </si>
  <si>
    <t>-276159491</t>
  </si>
  <si>
    <t>552410002500</t>
  </si>
  <si>
    <t>Poklop liatinový D 400</t>
  </si>
  <si>
    <t>1150254816</t>
  </si>
  <si>
    <t>899401112</t>
  </si>
  <si>
    <t>Osadenie poklopu liatinového posúvačového</t>
  </si>
  <si>
    <t>410901039</t>
  </si>
  <si>
    <t>552410000400</t>
  </si>
  <si>
    <t>Poklop uličný tuhý pre armatúry domovej prípojky, ťažký, šedá liatina GG 200 bitúmenovaná</t>
  </si>
  <si>
    <t>1036363605</t>
  </si>
  <si>
    <t>552520087000</t>
  </si>
  <si>
    <t>Doska podkladová z recyklovaného plastu 530x420 mm pre uličné poklopy</t>
  </si>
  <si>
    <t>1991257576</t>
  </si>
  <si>
    <t>899713111</t>
  </si>
  <si>
    <t>Orientačná tabuľka na vodovodných a kanalizačných radoch na stĺpiku oceľovom alebo betónovom</t>
  </si>
  <si>
    <t>634242816</t>
  </si>
  <si>
    <t>899721111</t>
  </si>
  <si>
    <t>Vyhľadávací vodič na potrubí PVC DN do 150 mm</t>
  </si>
  <si>
    <t>-1221272529</t>
  </si>
  <si>
    <t>899721131</t>
  </si>
  <si>
    <t>Označenie vodovodného potrubia bielou výstražnou fóliou</t>
  </si>
  <si>
    <t>1776969617</t>
  </si>
  <si>
    <t>HZS000313</t>
  </si>
  <si>
    <t>Stavebno montážne práce náročné, odborné, remeselné (Tr. 3) v rozsahu menej ako 4 hodiny - montáž vodomernej zostavy</t>
  </si>
  <si>
    <t>-69665581</t>
  </si>
  <si>
    <t>VZ_DN 6/4</t>
  </si>
  <si>
    <t>Vodomerná zostava DN6/4-6/4" prípojková so šraubením, kohútikmi a filtrom</t>
  </si>
  <si>
    <t>-933216143</t>
  </si>
  <si>
    <t>998276101</t>
  </si>
  <si>
    <t>Presun hmôt pre rúrové vedenie hĺbené z rúr z plast. hmôt alebo sklolamin. v otvorenom výkope</t>
  </si>
  <si>
    <t>-623629549</t>
  </si>
  <si>
    <t>SO 04 - Kanalizačná prípojka (splašková a dažďová)</t>
  </si>
  <si>
    <t xml:space="preserve">    8 - Rúrové vedenie</t>
  </si>
  <si>
    <t xml:space="preserve">    9 - Ostatné konštrukcie a práce - búranie</t>
  </si>
  <si>
    <t>113107143</t>
  </si>
  <si>
    <t xml:space="preserve">Odstránenie krytu asfaltového v ploche do 200 m2, hr. nad 100 do 150 mm,  -0,31600t</t>
  </si>
  <si>
    <t>319569815</t>
  </si>
  <si>
    <t>130001101</t>
  </si>
  <si>
    <t>Príplatok k cenám za sťaženie výkopu v blízkosti iného podzemného vedenia - pre všetky triedy</t>
  </si>
  <si>
    <t>-1852471185</t>
  </si>
  <si>
    <t>Kamenivo ťažené hrubé frakcia 4-8 STN EN 13242 + A1</t>
  </si>
  <si>
    <t>566902224</t>
  </si>
  <si>
    <t>Vyspravenie podkladu po prekopoch inžinierskych sietí plochy nad 15 m2 štrkodrvou, po zhutnení hr. do 250 mm</t>
  </si>
  <si>
    <t>1093069643</t>
  </si>
  <si>
    <t>566902251</t>
  </si>
  <si>
    <t>Vyspravenie podkladu po prekopoch inžinierskych sietí plochy nad 15 m2 asfaltovým betónom ACP, po zhutnení hr. do 100 mm</t>
  </si>
  <si>
    <t>1670015720</t>
  </si>
  <si>
    <t>572953121</t>
  </si>
  <si>
    <t>Vyspravenie krytu vozovky po prekopoch inžinierskych sietí nad 15 m2 asfaltovým betónom AC hr. od 30 do 50 mm</t>
  </si>
  <si>
    <t>-1232664950</t>
  </si>
  <si>
    <t>Rúrové vedenie</t>
  </si>
  <si>
    <t>871266016</t>
  </si>
  <si>
    <t>Montáž kanalizačného PVC-U potrubia hladkého plnostenného DN 125</t>
  </si>
  <si>
    <t>1245664558</t>
  </si>
  <si>
    <t>286110006200</t>
  </si>
  <si>
    <t>Rúra kanalizačná PVC-U gravitačná, hladká SN8 - KG, SW - plnostenná, DN 125, dĺ. 2 m</t>
  </si>
  <si>
    <t>-481024333</t>
  </si>
  <si>
    <t>871326026</t>
  </si>
  <si>
    <t>Montáž kanalizačného PVC-U potrubia hladkého plnostenného DN 160</t>
  </si>
  <si>
    <t>-239870466</t>
  </si>
  <si>
    <t>286110002600</t>
  </si>
  <si>
    <t>Rúra kanalizačná PVC-U gravitačná, hladká SN8 - KG, SW - plnostenná, DN 160, dĺ. 3 m</t>
  </si>
  <si>
    <t>-901254364</t>
  </si>
  <si>
    <t>871356028</t>
  </si>
  <si>
    <t>Montáž kanalizačného PVC-U potrubia hladkého plnostenného DN 200</t>
  </si>
  <si>
    <t>606377165</t>
  </si>
  <si>
    <t>286110003000</t>
  </si>
  <si>
    <t>Rúra kanalizačná PVC-U gravitačná, hladká SN8 - KG, SW - plnostenná, DN 200, dĺ. 3 m</t>
  </si>
  <si>
    <t>387670406</t>
  </si>
  <si>
    <t>877355121</t>
  </si>
  <si>
    <t>Výrez a montáž odbočnej tvarovky na potrubí z kanalizačných rúr z tvrdého PVC DN 200</t>
  </si>
  <si>
    <t>1263602520</t>
  </si>
  <si>
    <t>286510020155</t>
  </si>
  <si>
    <t>Odbočka prípojná sedlová EASY CLIP, DN 400/160 pre gravitačnú kanalizáciu</t>
  </si>
  <si>
    <t>-1959598841</t>
  </si>
  <si>
    <t>877356006</t>
  </si>
  <si>
    <t>Montáž kanalizačného PVC-U kolena DN 200</t>
  </si>
  <si>
    <t>251148865</t>
  </si>
  <si>
    <t>286510004900</t>
  </si>
  <si>
    <t>Koleno PVC-U, DN 200x45° hladká pre gravitačnú kanalizáciu KG potrubia</t>
  </si>
  <si>
    <t>-516014278</t>
  </si>
  <si>
    <t>892311000</t>
  </si>
  <si>
    <t>Skúška tesnosti kanalizácie D 150</t>
  </si>
  <si>
    <t>-1507610084</t>
  </si>
  <si>
    <t>892351000</t>
  </si>
  <si>
    <t>Skúška tesnosti kanalizácie D 200</t>
  </si>
  <si>
    <t>837728513</t>
  </si>
  <si>
    <t>894810009</t>
  </si>
  <si>
    <t>Montáž revíznej kanalizačnej šachty 600 do výšky šachty 2 m s roznášacím prstencom a poklopom</t>
  </si>
  <si>
    <t>1730149884</t>
  </si>
  <si>
    <t>286610037400</t>
  </si>
  <si>
    <t>Šachtové dno zberné DN 200-X, ku kanalizačnej revíznej šachte 600</t>
  </si>
  <si>
    <t>54526407</t>
  </si>
  <si>
    <t>286710035900</t>
  </si>
  <si>
    <t>Gumové tesnenie šachtovej rúry 600 ku kanalizačnej revíznej šachte 600</t>
  </si>
  <si>
    <t>767553466</t>
  </si>
  <si>
    <t>286610045000</t>
  </si>
  <si>
    <t>Vlnovcová šachtová rúra kanalizačná 600, dĺžka 6 m</t>
  </si>
  <si>
    <t>1726854158</t>
  </si>
  <si>
    <t>592240009400</t>
  </si>
  <si>
    <t>Betónový roznášací prstenec 1100/680/150 ku kanalizačnej šachte 600/1000</t>
  </si>
  <si>
    <t>-1494169449</t>
  </si>
  <si>
    <t>552410002300</t>
  </si>
  <si>
    <t>Poklop liatinový T 600 D 400</t>
  </si>
  <si>
    <t>-435561606</t>
  </si>
  <si>
    <t>899623171</t>
  </si>
  <si>
    <t>Obetónovanie potrubia alebo muriva stôk betónom prostým tr. C 25/30 v otvorenom výkope</t>
  </si>
  <si>
    <t>836119392</t>
  </si>
  <si>
    <t>Ostatné konštrukcie a práce - búranie</t>
  </si>
  <si>
    <t>919735113</t>
  </si>
  <si>
    <t>Rezanie existujúceho asfaltového krytu alebo podkladu hĺbky nad 100 do 150 mm</t>
  </si>
  <si>
    <t>1084547744</t>
  </si>
  <si>
    <t>971056019</t>
  </si>
  <si>
    <t>Jadrové vrty diamantovými korunkami do D 225 mm do stien - železobetónových -0,00095t</t>
  </si>
  <si>
    <t>cm</t>
  </si>
  <si>
    <t>-1913473138</t>
  </si>
  <si>
    <t>1824439434</t>
  </si>
  <si>
    <t>733001042</t>
  </si>
  <si>
    <t>632293949</t>
  </si>
  <si>
    <t>-532323571</t>
  </si>
  <si>
    <t>-841003444</t>
  </si>
  <si>
    <t>SO 05a - Plynová prípojka STL</t>
  </si>
  <si>
    <t xml:space="preserve">HSV - Práce a dodávky HSV   </t>
  </si>
  <si>
    <t xml:space="preserve">    1 - Zemné práce   </t>
  </si>
  <si>
    <t xml:space="preserve">    4 - Vodorovné konštrukcie   </t>
  </si>
  <si>
    <t xml:space="preserve">M - Práce a dodávky M   </t>
  </si>
  <si>
    <t xml:space="preserve">    23-M - Montáže potrubia   </t>
  </si>
  <si>
    <t xml:space="preserve">Práce a dodávky HSV   </t>
  </si>
  <si>
    <t xml:space="preserve">Zemné práce   </t>
  </si>
  <si>
    <t>132201101</t>
  </si>
  <si>
    <t>Výkop ryhy do šírky 600 mm v horn.3 do 100 m3</t>
  </si>
  <si>
    <t>132201109</t>
  </si>
  <si>
    <t>Príplatok k cene za lepivosť pri hĺbení rýh šírky do 600 mm zapažených i nezapažených s urovnaním dna v hornine 3</t>
  </si>
  <si>
    <t>5833710100</t>
  </si>
  <si>
    <t>Štrkopiesok 0-8 B</t>
  </si>
  <si>
    <t xml:space="preserve">Vodorovné konštrukcie   </t>
  </si>
  <si>
    <t>451573111</t>
  </si>
  <si>
    <t>Lôžko pod potrubie, stoky a drobné objekty, v otvorenom výkope z piesku a štrkopiesku do 63 mm</t>
  </si>
  <si>
    <t>01</t>
  </si>
  <si>
    <t>Navŕtavacia armatúra DAA D110/32</t>
  </si>
  <si>
    <t>02</t>
  </si>
  <si>
    <t>Polyetylénové potrubie PE100 SDR11 D32</t>
  </si>
  <si>
    <t>03</t>
  </si>
  <si>
    <t>Montáž plynovej prípojky D32</t>
  </si>
  <si>
    <t>04</t>
  </si>
  <si>
    <t>Oceľová ochranná rúra DN50</t>
  </si>
  <si>
    <t>05</t>
  </si>
  <si>
    <t>Prechodka PE -ocel USTN D32/25</t>
  </si>
  <si>
    <t>06</t>
  </si>
  <si>
    <t>Guľový kohút závitový DN25</t>
  </si>
  <si>
    <t>07</t>
  </si>
  <si>
    <t>Žltá výstražná fólia šírky 300mm s popisom POZOR PLYN</t>
  </si>
  <si>
    <t>08</t>
  </si>
  <si>
    <t>Signalizačný marker - el. značka</t>
  </si>
  <si>
    <t>09</t>
  </si>
  <si>
    <t>Orientačná tabuľka malá</t>
  </si>
  <si>
    <t>Signalizačný vodič CE4 do zeme</t>
  </si>
  <si>
    <t>230202002</t>
  </si>
  <si>
    <t>Montáž plynovodu z polyetylénových rúr zváraných elektrotvarovkami PE D 32 mm</t>
  </si>
  <si>
    <t>230203239</t>
  </si>
  <si>
    <t>Montáž armatúry DAA (Kit) prípojkovej navrtávacej s preĺženou odbočkou D110/32</t>
  </si>
  <si>
    <t>230203592</t>
  </si>
  <si>
    <t>Montáž USTN prechodka PE/oceľ s vonk. závitom PE100 SDR11 D32/1"</t>
  </si>
  <si>
    <t>230230016</t>
  </si>
  <si>
    <t>Hlavná tlaková skúška vzduchom 0, 6 MPa - DN 25</t>
  </si>
  <si>
    <t>Porealizačné zameranie plynovodu</t>
  </si>
  <si>
    <t>Úradná skúška - účasť TI</t>
  </si>
  <si>
    <t>Poplatok za pripojenie k DS</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</si>
</sst>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sz val="10"/>
      <color rgb="FFFFFFFF"/>
      <name val="Arial CE"/>
    </font>
    <font>
      <b/>
      <sz val="10"/>
      <color rgb="FFFFFFFF"/>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i/>
      <sz val="9"/>
      <color rgb="FF0000FF"/>
      <name val="Arial CE"/>
    </font>
    <font>
      <i/>
      <sz val="8"/>
      <color rgb="FF0000FF"/>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6" fillId="0" borderId="0" applyNumberFormat="0" applyFill="0" applyBorder="0" applyAlignment="0" applyProtection="0"/>
  </cellStyleXfs>
  <cellXfs count="21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horizontal="left" vertical="center"/>
    </xf>
    <xf numFmtId="0" fontId="10" fillId="2" borderId="0" xfId="0" applyFont="1" applyFill="1" applyAlignment="1">
      <alignment horizontal="center"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1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3" fillId="0" borderId="0" xfId="0" applyFont="1" applyAlignment="1">
      <alignment horizontal="left" vertical="center"/>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4" fillId="0" borderId="5" xfId="0" applyFont="1" applyBorder="1" applyAlignment="1">
      <alignment horizontal="left" vertical="center"/>
    </xf>
    <xf numFmtId="0" fontId="0" fillId="0" borderId="5" xfId="0" applyFont="1" applyBorder="1" applyAlignment="1">
      <alignment vertical="center"/>
    </xf>
    <xf numFmtId="4" fontId="14" fillId="0" borderId="5" xfId="0" applyNumberFormat="1"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15" fillId="0" borderId="0" xfId="0" applyFont="1" applyAlignment="1">
      <alignment horizontal="left" vertical="center"/>
    </xf>
    <xf numFmtId="164" fontId="15" fillId="0" borderId="0" xfId="0" applyNumberFormat="1" applyFont="1" applyAlignment="1">
      <alignment horizontal="left" vertical="center"/>
    </xf>
    <xf numFmtId="0" fontId="15" fillId="0" borderId="0" xfId="0" applyFont="1" applyAlignment="1">
      <alignment vertical="center"/>
    </xf>
    <xf numFmtId="4" fontId="16" fillId="0" borderId="0" xfId="0" applyNumberFormat="1" applyFont="1" applyAlignment="1">
      <alignment vertical="center"/>
    </xf>
    <xf numFmtId="0" fontId="15" fillId="0" borderId="3" xfId="0" applyFont="1" applyBorder="1" applyAlignment="1">
      <alignment vertical="center"/>
    </xf>
    <xf numFmtId="0" fontId="17" fillId="0" borderId="0" xfId="0" applyFont="1" applyAlignment="1">
      <alignment horizontal="left" vertical="center"/>
    </xf>
    <xf numFmtId="164" fontId="1" fillId="0" borderId="0" xfId="0" applyNumberFormat="1" applyFont="1" applyAlignment="1">
      <alignment horizontal="left" vertical="center"/>
    </xf>
    <xf numFmtId="4" fontId="17" fillId="0" borderId="0" xfId="0" applyNumberFormat="1" applyFont="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4" fillId="4" borderId="7" xfId="0" applyFont="1" applyFill="1" applyBorder="1" applyAlignment="1">
      <alignment horizontal="lef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3" xfId="0" applyBorder="1" applyAlignment="1">
      <alignment vertical="center"/>
    </xf>
    <xf numFmtId="0" fontId="18"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4"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5" borderId="6" xfId="0" applyFont="1" applyFill="1" applyBorder="1" applyAlignment="1">
      <alignment horizontal="center" vertical="center"/>
    </xf>
    <xf numFmtId="0" fontId="21" fillId="5" borderId="7" xfId="0" applyFont="1" applyFill="1" applyBorder="1" applyAlignment="1">
      <alignment horizontal="left" vertical="center"/>
    </xf>
    <xf numFmtId="0" fontId="0" fillId="5" borderId="7" xfId="0" applyFont="1" applyFill="1" applyBorder="1" applyAlignment="1">
      <alignment vertical="center"/>
    </xf>
    <xf numFmtId="0" fontId="21" fillId="5" borderId="7" xfId="0" applyFont="1" applyFill="1" applyBorder="1" applyAlignment="1">
      <alignment horizontal="center" vertical="center"/>
    </xf>
    <xf numFmtId="0" fontId="21" fillId="5" borderId="7" xfId="0" applyFont="1" applyFill="1" applyBorder="1" applyAlignment="1">
      <alignment horizontal="right" vertical="center"/>
    </xf>
    <xf numFmtId="0" fontId="21" fillId="5" borderId="8" xfId="0" applyFont="1" applyFill="1" applyBorder="1" applyAlignment="1">
      <alignment horizontal="left" vertical="center"/>
    </xf>
    <xf numFmtId="0" fontId="21" fillId="5" borderId="0" xfId="0" applyFont="1" applyFill="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4" fontId="23" fillId="0" borderId="0" xfId="0" applyNumberFormat="1" applyFont="1" applyAlignment="1">
      <alignment horizontal="right" vertical="center"/>
    </xf>
    <xf numFmtId="4" fontId="23" fillId="0" borderId="0" xfId="0" applyNumberFormat="1" applyFont="1" applyAlignment="1">
      <alignment vertical="center"/>
    </xf>
    <xf numFmtId="0" fontId="4" fillId="0" borderId="0" xfId="0" applyFont="1" applyAlignment="1">
      <alignment horizontal="center" vertical="center"/>
    </xf>
    <xf numFmtId="4" fontId="19" fillId="0" borderId="14" xfId="0" applyNumberFormat="1" applyFont="1" applyBorder="1" applyAlignment="1">
      <alignment vertical="center"/>
    </xf>
    <xf numFmtId="4" fontId="19" fillId="0" borderId="0" xfId="0" applyNumberFormat="1" applyFont="1" applyBorder="1" applyAlignment="1">
      <alignment vertical="center"/>
    </xf>
    <xf numFmtId="166" fontId="19" fillId="0" borderId="0" xfId="0" applyNumberFormat="1" applyFont="1" applyBorder="1" applyAlignment="1">
      <alignment vertical="center"/>
    </xf>
    <xf numFmtId="4" fontId="19" fillId="0" borderId="15" xfId="0" applyNumberFormat="1" applyFont="1" applyBorder="1" applyAlignment="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5" fillId="0" borderId="3" xfId="0" applyFont="1" applyBorder="1" applyAlignment="1">
      <alignment vertical="center"/>
    </xf>
    <xf numFmtId="0" fontId="25" fillId="0" borderId="0" xfId="0" applyFont="1" applyAlignment="1">
      <alignment vertical="center"/>
    </xf>
    <xf numFmtId="0" fontId="25" fillId="0" borderId="0" xfId="0" applyFont="1" applyAlignment="1">
      <alignment horizontal="left" vertical="center" wrapText="1"/>
    </xf>
    <xf numFmtId="0" fontId="26" fillId="0" borderId="0" xfId="0" applyFont="1" applyAlignment="1">
      <alignment vertical="center"/>
    </xf>
    <xf numFmtId="4" fontId="26" fillId="0" borderId="0" xfId="0" applyNumberFormat="1" applyFont="1" applyAlignment="1">
      <alignment horizontal="right" vertical="center"/>
    </xf>
    <xf numFmtId="4" fontId="26" fillId="0" borderId="0" xfId="0" applyNumberFormat="1" applyFont="1" applyAlignment="1">
      <alignment vertical="center"/>
    </xf>
    <xf numFmtId="0" fontId="3" fillId="0" borderId="0" xfId="0" applyFont="1" applyAlignment="1">
      <alignment horizontal="center" vertical="center"/>
    </xf>
    <xf numFmtId="4" fontId="27" fillId="0" borderId="14" xfId="0" applyNumberFormat="1" applyFont="1" applyBorder="1" applyAlignment="1">
      <alignment vertical="center"/>
    </xf>
    <xf numFmtId="4" fontId="27" fillId="0" borderId="0" xfId="0" applyNumberFormat="1" applyFont="1" applyBorder="1" applyAlignment="1">
      <alignment vertical="center"/>
    </xf>
    <xf numFmtId="166" fontId="27" fillId="0" borderId="0" xfId="0" applyNumberFormat="1" applyFont="1" applyBorder="1" applyAlignment="1">
      <alignment vertical="center"/>
    </xf>
    <xf numFmtId="4" fontId="27" fillId="0" borderId="15" xfId="0" applyNumberFormat="1" applyFont="1" applyBorder="1" applyAlignment="1">
      <alignment vertical="center"/>
    </xf>
    <xf numFmtId="0" fontId="5" fillId="0" borderId="0" xfId="0" applyFont="1" applyAlignment="1">
      <alignment horizontal="left" vertical="center"/>
    </xf>
    <xf numFmtId="0" fontId="28" fillId="0" borderId="0" xfId="1" applyFont="1" applyAlignment="1">
      <alignment horizontal="center" vertical="center"/>
    </xf>
    <xf numFmtId="0" fontId="29" fillId="0" borderId="0" xfId="0" applyFont="1" applyAlignment="1">
      <alignment horizontal="left" vertical="center" wrapText="1"/>
    </xf>
    <xf numFmtId="4" fontId="7" fillId="0" borderId="0" xfId="0" applyNumberFormat="1" applyFont="1" applyAlignment="1">
      <alignment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4" fontId="27" fillId="0" borderId="19" xfId="0" applyNumberFormat="1" applyFont="1" applyBorder="1" applyAlignment="1">
      <alignment vertical="center"/>
    </xf>
    <xf numFmtId="4" fontId="27" fillId="0" borderId="20" xfId="0" applyNumberFormat="1" applyFont="1" applyBorder="1" applyAlignment="1">
      <alignment vertical="center"/>
    </xf>
    <xf numFmtId="166" fontId="27" fillId="0" borderId="20" xfId="0" applyNumberFormat="1" applyFont="1" applyBorder="1" applyAlignment="1">
      <alignment vertical="center"/>
    </xf>
    <xf numFmtId="4" fontId="27" fillId="0" borderId="21" xfId="0" applyNumberFormat="1" applyFont="1" applyBorder="1" applyAlignment="1">
      <alignment vertical="center"/>
    </xf>
    <xf numFmtId="0" fontId="30"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4" fillId="0" borderId="0" xfId="0" applyFont="1" applyAlignment="1">
      <alignment horizontal="left" vertical="center"/>
    </xf>
    <xf numFmtId="0" fontId="20" fillId="0" borderId="0" xfId="0" applyFont="1" applyAlignment="1">
      <alignment horizontal="left" vertical="center"/>
    </xf>
    <xf numFmtId="4" fontId="15" fillId="0" borderId="0" xfId="0" applyNumberFormat="1" applyFont="1" applyAlignment="1">
      <alignment vertical="center"/>
    </xf>
    <xf numFmtId="0" fontId="9" fillId="0" borderId="0" xfId="0" applyFont="1" applyAlignment="1">
      <alignment vertical="center"/>
    </xf>
    <xf numFmtId="164" fontId="15" fillId="0" borderId="0" xfId="0" applyNumberFormat="1" applyFont="1" applyAlignment="1">
      <alignment horizontal="righ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1" fillId="5" borderId="0" xfId="0" applyFont="1" applyFill="1" applyAlignment="1">
      <alignment horizontal="left" vertical="center"/>
    </xf>
    <xf numFmtId="0" fontId="21" fillId="5" borderId="0" xfId="0" applyFont="1" applyFill="1" applyAlignment="1">
      <alignment horizontal="right" vertical="center"/>
    </xf>
    <xf numFmtId="0" fontId="31"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1" fillId="5" borderId="16"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0" xfId="0" applyFont="1" applyFill="1" applyAlignment="1">
      <alignment horizontal="center" vertical="center" wrapText="1"/>
    </xf>
    <xf numFmtId="0" fontId="0" fillId="0" borderId="3" xfId="0" applyBorder="1" applyAlignment="1">
      <alignment horizontal="center" vertical="center" wrapText="1"/>
    </xf>
    <xf numFmtId="4" fontId="23" fillId="0" borderId="0" xfId="0" applyNumberFormat="1" applyFont="1" applyAlignment="1"/>
    <xf numFmtId="166" fontId="32" fillId="0" borderId="12" xfId="0" applyNumberFormat="1" applyFont="1" applyBorder="1" applyAlignment="1"/>
    <xf numFmtId="166" fontId="32" fillId="0" borderId="13" xfId="0" applyNumberFormat="1" applyFont="1" applyBorder="1" applyAlignment="1"/>
    <xf numFmtId="4" fontId="33"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1" fillId="0" borderId="22" xfId="0" applyFont="1" applyBorder="1" applyAlignment="1" applyProtection="1">
      <alignment horizontal="center" vertical="center"/>
      <protection locked="0"/>
    </xf>
    <xf numFmtId="49" fontId="21" fillId="0" borderId="22" xfId="0" applyNumberFormat="1"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21" fillId="0" borderId="22" xfId="0" applyFont="1" applyBorder="1" applyAlignment="1" applyProtection="1">
      <alignment horizontal="center" vertical="center" wrapText="1"/>
      <protection locked="0"/>
    </xf>
    <xf numFmtId="167" fontId="21" fillId="0" borderId="22" xfId="0" applyNumberFormat="1" applyFont="1" applyBorder="1" applyAlignment="1" applyProtection="1">
      <alignment vertical="center"/>
      <protection locked="0"/>
    </xf>
    <xf numFmtId="4" fontId="21" fillId="3" borderId="22" xfId="0" applyNumberFormat="1" applyFont="1" applyFill="1" applyBorder="1" applyAlignment="1" applyProtection="1">
      <alignment vertical="center"/>
      <protection locked="0"/>
    </xf>
    <xf numFmtId="4" fontId="21" fillId="0" borderId="22" xfId="0" applyNumberFormat="1" applyFont="1" applyBorder="1" applyAlignment="1" applyProtection="1">
      <alignment vertical="center"/>
      <protection locked="0"/>
    </xf>
    <xf numFmtId="0" fontId="0" fillId="0" borderId="22" xfId="0" applyFont="1" applyBorder="1" applyAlignment="1" applyProtection="1">
      <alignment vertical="center"/>
      <protection locked="0"/>
    </xf>
    <xf numFmtId="0" fontId="22" fillId="3" borderId="14" xfId="0" applyFont="1" applyFill="1" applyBorder="1" applyAlignment="1" applyProtection="1">
      <alignment horizontal="left" vertical="center"/>
      <protection locked="0"/>
    </xf>
    <xf numFmtId="0" fontId="22" fillId="0" borderId="0" xfId="0" applyFont="1" applyBorder="1" applyAlignment="1">
      <alignment horizontal="center" vertical="center"/>
    </xf>
    <xf numFmtId="166" fontId="22" fillId="0" borderId="0" xfId="0" applyNumberFormat="1" applyFont="1" applyBorder="1" applyAlignment="1">
      <alignment vertical="center"/>
    </xf>
    <xf numFmtId="166" fontId="22" fillId="0" borderId="15" xfId="0" applyNumberFormat="1" applyFont="1" applyBorder="1" applyAlignment="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4" fillId="0" borderId="22" xfId="0" applyFont="1" applyBorder="1" applyAlignment="1" applyProtection="1">
      <alignment horizontal="center" vertical="center"/>
      <protection locked="0"/>
    </xf>
    <xf numFmtId="49" fontId="34" fillId="0" borderId="22" xfId="0" applyNumberFormat="1" applyFont="1" applyBorder="1" applyAlignment="1" applyProtection="1">
      <alignment horizontal="left" vertical="center" wrapText="1"/>
      <protection locked="0"/>
    </xf>
    <xf numFmtId="0" fontId="34" fillId="0" borderId="22" xfId="0" applyFont="1" applyBorder="1" applyAlignment="1" applyProtection="1">
      <alignment horizontal="left" vertical="center" wrapText="1"/>
      <protection locked="0"/>
    </xf>
    <xf numFmtId="0" fontId="34" fillId="0" borderId="22" xfId="0" applyFont="1" applyBorder="1" applyAlignment="1" applyProtection="1">
      <alignment horizontal="center" vertical="center" wrapText="1"/>
      <protection locked="0"/>
    </xf>
    <xf numFmtId="167" fontId="34" fillId="0" borderId="22" xfId="0" applyNumberFormat="1" applyFont="1" applyBorder="1" applyAlignment="1" applyProtection="1">
      <alignment vertical="center"/>
      <protection locked="0"/>
    </xf>
    <xf numFmtId="4" fontId="34" fillId="3" borderId="22" xfId="0" applyNumberFormat="1" applyFont="1" applyFill="1" applyBorder="1" applyAlignment="1" applyProtection="1">
      <alignment vertical="center"/>
      <protection locked="0"/>
    </xf>
    <xf numFmtId="4" fontId="34" fillId="0" borderId="22" xfId="0" applyNumberFormat="1" applyFont="1" applyBorder="1" applyAlignment="1" applyProtection="1">
      <alignment vertical="center"/>
      <protection locked="0"/>
    </xf>
    <xf numFmtId="0" fontId="35" fillId="0" borderId="22" xfId="0" applyFont="1" applyBorder="1" applyAlignment="1" applyProtection="1">
      <alignment vertical="center"/>
      <protection locked="0"/>
    </xf>
    <xf numFmtId="0" fontId="35" fillId="0" borderId="3" xfId="0" applyFont="1" applyBorder="1" applyAlignment="1">
      <alignment vertical="center"/>
    </xf>
    <xf numFmtId="0" fontId="34" fillId="3" borderId="14" xfId="0" applyFont="1" applyFill="1" applyBorder="1" applyAlignment="1" applyProtection="1">
      <alignment horizontal="left" vertical="center"/>
      <protection locked="0"/>
    </xf>
    <xf numFmtId="0" fontId="34" fillId="0" borderId="0" xfId="0" applyFont="1" applyBorder="1" applyAlignment="1">
      <alignment horizontal="center" vertical="center"/>
    </xf>
    <xf numFmtId="167" fontId="21" fillId="3" borderId="22" xfId="0" applyNumberFormat="1" applyFont="1" applyFill="1" applyBorder="1" applyAlignment="1" applyProtection="1">
      <alignment vertical="center"/>
      <protection locked="0"/>
    </xf>
    <xf numFmtId="0" fontId="34" fillId="3" borderId="19" xfId="0" applyFont="1" applyFill="1" applyBorder="1" applyAlignment="1" applyProtection="1">
      <alignment horizontal="left" vertical="center"/>
      <protection locked="0"/>
    </xf>
    <xf numFmtId="0" fontId="34" fillId="0" borderId="20" xfId="0" applyFont="1" applyBorder="1" applyAlignment="1">
      <alignment horizontal="center" vertical="center"/>
    </xf>
    <xf numFmtId="0" fontId="0" fillId="0" borderId="20" xfId="0" applyFont="1" applyBorder="1" applyAlignment="1">
      <alignment vertical="center"/>
    </xf>
    <xf numFmtId="166" fontId="22" fillId="0" borderId="20" xfId="0" applyNumberFormat="1" applyFont="1" applyBorder="1" applyAlignment="1">
      <alignment vertical="center"/>
    </xf>
    <xf numFmtId="166" fontId="22" fillId="0" borderId="21" xfId="0" applyNumberFormat="1" applyFont="1" applyBorder="1" applyAlignment="1">
      <alignment vertical="center"/>
    </xf>
    <xf numFmtId="0" fontId="22" fillId="3" borderId="19" xfId="0" applyFont="1" applyFill="1" applyBorder="1" applyAlignment="1" applyProtection="1">
      <alignment horizontal="left" vertical="center"/>
      <protection locked="0"/>
    </xf>
    <xf numFmtId="0" fontId="22" fillId="0" borderId="20" xfId="0" applyFont="1" applyBorder="1" applyAlignment="1">
      <alignment horizontal="center"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styles" Target="styles.xml" /><Relationship Id="rId15" Type="http://schemas.openxmlformats.org/officeDocument/2006/relationships/theme" Target="theme/theme1.xml" /><Relationship Id="rId16" Type="http://schemas.openxmlformats.org/officeDocument/2006/relationships/calcChain" Target="calcChain.xml" /><Relationship Id="rId17"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851563" style="1" customWidth="1"/>
    <col min="2" max="2" width="1.710938" style="1" customWidth="1"/>
    <col min="3" max="3" width="4.421875" style="1" customWidth="1"/>
    <col min="4" max="4" width="2.851563" style="1" customWidth="1"/>
    <col min="5" max="5" width="2.851563" style="1" customWidth="1"/>
    <col min="6" max="6" width="2.851563" style="1" customWidth="1"/>
    <col min="7" max="7" width="2.851563" style="1" customWidth="1"/>
    <col min="8" max="8" width="2.851563" style="1" customWidth="1"/>
    <col min="9" max="9" width="2.851563" style="1" customWidth="1"/>
    <col min="10" max="10" width="2.851563" style="1" customWidth="1"/>
    <col min="11" max="11" width="2.851563" style="1" customWidth="1"/>
    <col min="12" max="12" width="2.851563" style="1" customWidth="1"/>
    <col min="13" max="13" width="2.851563" style="1" customWidth="1"/>
    <col min="14" max="14" width="2.851563" style="1" customWidth="1"/>
    <col min="15" max="15" width="2.851563" style="1" customWidth="1"/>
    <col min="16" max="16" width="2.851563" style="1" customWidth="1"/>
    <col min="17" max="17" width="2.851563" style="1" customWidth="1"/>
    <col min="18" max="18" width="2.851563" style="1" customWidth="1"/>
    <col min="19" max="19" width="2.851563" style="1" customWidth="1"/>
    <col min="20" max="20" width="2.851563" style="1" customWidth="1"/>
    <col min="21" max="21" width="2.851563" style="1" customWidth="1"/>
    <col min="22" max="22" width="2.851563" style="1" customWidth="1"/>
    <col min="23" max="23" width="2.851563" style="1" customWidth="1"/>
    <col min="24" max="24" width="2.851563" style="1" customWidth="1"/>
    <col min="25" max="25" width="2.851563" style="1" customWidth="1"/>
    <col min="26" max="26" width="2.851563" style="1" customWidth="1"/>
    <col min="27" max="27" width="2.851563" style="1" customWidth="1"/>
    <col min="28" max="28" width="2.851563" style="1" customWidth="1"/>
    <col min="29" max="29" width="2.851563" style="1" customWidth="1"/>
    <col min="30" max="30" width="2.851563" style="1" customWidth="1"/>
    <col min="31" max="31" width="2.851563" style="1" customWidth="1"/>
    <col min="32" max="32" width="2.851563" style="1" customWidth="1"/>
    <col min="33" max="33" width="2.851563" style="1" customWidth="1"/>
    <col min="34" max="34" width="3.574219" style="1" customWidth="1"/>
    <col min="35" max="35" width="42.28125" style="1" customWidth="1"/>
    <col min="36" max="36" width="2.574219" style="1" customWidth="1"/>
    <col min="37" max="37" width="2.574219" style="1" customWidth="1"/>
    <col min="38" max="38" width="8.851563" style="1" customWidth="1"/>
    <col min="39" max="39" width="3.574219" style="1" customWidth="1"/>
    <col min="40" max="40" width="14.28125" style="1" customWidth="1"/>
    <col min="41" max="41" width="8.003906" style="1" customWidth="1"/>
    <col min="42" max="42" width="4.421875" style="1" customWidth="1"/>
    <col min="43" max="43" width="16.71094" style="1" hidden="1" customWidth="1"/>
    <col min="44" max="44" width="14.57422" style="1" customWidth="1"/>
    <col min="45" max="45" width="27.71094" style="1" hidden="1" customWidth="1"/>
    <col min="46" max="46" width="27.71094" style="1" hidden="1" customWidth="1"/>
    <col min="47" max="47" width="27.71094" style="1" hidden="1" customWidth="1"/>
    <col min="48" max="48" width="23.14063" style="1" hidden="1" customWidth="1"/>
    <col min="49" max="49" width="23.14063" style="1" hidden="1" customWidth="1"/>
    <col min="50" max="50" width="26.71094" style="1" hidden="1" customWidth="1"/>
    <col min="51" max="51" width="26.71094" style="1" hidden="1" customWidth="1"/>
    <col min="52" max="52" width="23.14063" style="1" hidden="1" customWidth="1"/>
    <col min="53" max="53" width="20.57422" style="1" hidden="1" customWidth="1"/>
    <col min="54" max="54" width="26.71094" style="1" hidden="1" customWidth="1"/>
    <col min="55" max="55" width="23.14063" style="1" hidden="1" customWidth="1"/>
    <col min="56" max="56" width="20.57422" style="1" hidden="1" customWidth="1"/>
    <col min="57" max="57" width="71.14063" style="1" customWidth="1"/>
    <col min="71" max="71" width="9.140625" style="1" hidden="1"/>
    <col min="72" max="72" width="9.140625" style="1" hidden="1"/>
    <col min="73" max="73" width="9.140625" style="1" hidden="1"/>
    <col min="74" max="74" width="9.140625" style="1" hidden="1"/>
    <col min="75" max="75" width="9.140625" style="1" hidden="1"/>
    <col min="76" max="76" width="9.140625" style="1" hidden="1"/>
    <col min="77" max="77" width="9.140625" style="1" hidden="1"/>
    <col min="78" max="78" width="9.140625" style="1" hidden="1"/>
    <col min="79" max="79" width="9.140625" style="1" hidden="1"/>
    <col min="80" max="80" width="9.140625" style="1" hidden="1"/>
    <col min="81" max="81" width="9.140625" style="1" hidden="1"/>
    <col min="82" max="82" width="9.140625" style="1" hidden="1"/>
    <col min="83" max="83" width="9.140625" style="1" hidden="1"/>
    <col min="84" max="84" width="9.140625" style="1" hidden="1"/>
    <col min="85" max="85" width="9.140625" style="1" hidden="1"/>
    <col min="86" max="86" width="9.140625" style="1" hidden="1"/>
    <col min="87" max="87" width="9.140625" style="1" hidden="1"/>
    <col min="88" max="88" width="9.140625" style="1" hidden="1"/>
    <col min="89" max="89" width="9.140625" style="1" hidden="1"/>
    <col min="90" max="90" width="9.140625" style="1" hidden="1"/>
    <col min="91" max="91" width="9.140625" style="1" hidden="1"/>
  </cols>
  <sheetData>
    <row r="1">
      <c r="A1" s="13" t="s">
        <v>0</v>
      </c>
      <c r="AZ1" s="13" t="s">
        <v>1</v>
      </c>
      <c r="BA1" s="13" t="s">
        <v>2</v>
      </c>
      <c r="BB1" s="13" t="s">
        <v>1</v>
      </c>
      <c r="BT1" s="13" t="s">
        <v>3</v>
      </c>
      <c r="BU1" s="13" t="s">
        <v>3</v>
      </c>
      <c r="BV1" s="13" t="s">
        <v>4</v>
      </c>
    </row>
    <row r="2" s="1" customFormat="1" ht="36.96" customHeight="1">
      <c r="AR2" s="14" t="s">
        <v>5</v>
      </c>
      <c r="AS2" s="1"/>
      <c r="AT2" s="1"/>
      <c r="AU2" s="1"/>
      <c r="AV2" s="1"/>
      <c r="AW2" s="1"/>
      <c r="AX2" s="1"/>
      <c r="AY2" s="1"/>
      <c r="AZ2" s="1"/>
      <c r="BA2" s="1"/>
      <c r="BB2" s="1"/>
      <c r="BC2" s="1"/>
      <c r="BD2" s="1"/>
      <c r="BE2" s="1"/>
      <c r="BS2" s="15" t="s">
        <v>6</v>
      </c>
      <c r="BT2" s="15" t="s">
        <v>7</v>
      </c>
    </row>
    <row r="3" s="1" customFormat="1" ht="6.96" customHeight="1">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8"/>
      <c r="BS3" s="15" t="s">
        <v>6</v>
      </c>
      <c r="BT3" s="15" t="s">
        <v>7</v>
      </c>
    </row>
    <row r="4" s="1" customFormat="1" ht="24.96" customHeight="1">
      <c r="B4" s="18"/>
      <c r="D4" s="19" t="s">
        <v>8</v>
      </c>
      <c r="AR4" s="18"/>
      <c r="AS4" s="20" t="s">
        <v>9</v>
      </c>
      <c r="BE4" s="21" t="s">
        <v>10</v>
      </c>
      <c r="BS4" s="15" t="s">
        <v>11</v>
      </c>
    </row>
    <row r="5" s="1" customFormat="1" ht="12" customHeight="1">
      <c r="B5" s="18"/>
      <c r="D5" s="22" t="s">
        <v>12</v>
      </c>
      <c r="K5" s="23" t="s">
        <v>13</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R5" s="18"/>
      <c r="BE5" s="24" t="s">
        <v>14</v>
      </c>
      <c r="BS5" s="15" t="s">
        <v>6</v>
      </c>
    </row>
    <row r="6" s="1" customFormat="1" ht="36.96" customHeight="1">
      <c r="B6" s="18"/>
      <c r="D6" s="25" t="s">
        <v>15</v>
      </c>
      <c r="K6" s="26" t="s">
        <v>16</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R6" s="18"/>
      <c r="BE6" s="27"/>
      <c r="BS6" s="15" t="s">
        <v>6</v>
      </c>
    </row>
    <row r="7" s="1" customFormat="1" ht="12" customHeight="1">
      <c r="B7" s="18"/>
      <c r="D7" s="28" t="s">
        <v>17</v>
      </c>
      <c r="K7" s="23" t="s">
        <v>1</v>
      </c>
      <c r="AK7" s="28" t="s">
        <v>18</v>
      </c>
      <c r="AN7" s="23" t="s">
        <v>1</v>
      </c>
      <c r="AR7" s="18"/>
      <c r="BE7" s="27"/>
      <c r="BS7" s="15" t="s">
        <v>6</v>
      </c>
    </row>
    <row r="8" s="1" customFormat="1" ht="12" customHeight="1">
      <c r="B8" s="18"/>
      <c r="D8" s="28" t="s">
        <v>19</v>
      </c>
      <c r="K8" s="23" t="s">
        <v>20</v>
      </c>
      <c r="AK8" s="28" t="s">
        <v>21</v>
      </c>
      <c r="AN8" s="29" t="s">
        <v>22</v>
      </c>
      <c r="AR8" s="18"/>
      <c r="BE8" s="27"/>
      <c r="BS8" s="15" t="s">
        <v>6</v>
      </c>
    </row>
    <row r="9" s="1" customFormat="1" ht="14.4" customHeight="1">
      <c r="B9" s="18"/>
      <c r="AR9" s="18"/>
      <c r="BE9" s="27"/>
      <c r="BS9" s="15" t="s">
        <v>6</v>
      </c>
    </row>
    <row r="10" s="1" customFormat="1" ht="12" customHeight="1">
      <c r="B10" s="18"/>
      <c r="D10" s="28" t="s">
        <v>23</v>
      </c>
      <c r="AK10" s="28" t="s">
        <v>24</v>
      </c>
      <c r="AN10" s="23" t="s">
        <v>1</v>
      </c>
      <c r="AR10" s="18"/>
      <c r="BE10" s="27"/>
      <c r="BS10" s="15" t="s">
        <v>6</v>
      </c>
    </row>
    <row r="11" s="1" customFormat="1" ht="18.48" customHeight="1">
      <c r="B11" s="18"/>
      <c r="E11" s="23" t="s">
        <v>25</v>
      </c>
      <c r="AK11" s="28" t="s">
        <v>26</v>
      </c>
      <c r="AN11" s="23" t="s">
        <v>1</v>
      </c>
      <c r="AR11" s="18"/>
      <c r="BE11" s="27"/>
      <c r="BS11" s="15" t="s">
        <v>6</v>
      </c>
    </row>
    <row r="12" s="1" customFormat="1" ht="6.96" customHeight="1">
      <c r="B12" s="18"/>
      <c r="AR12" s="18"/>
      <c r="BE12" s="27"/>
      <c r="BS12" s="15" t="s">
        <v>6</v>
      </c>
    </row>
    <row r="13" s="1" customFormat="1" ht="12" customHeight="1">
      <c r="B13" s="18"/>
      <c r="D13" s="28" t="s">
        <v>27</v>
      </c>
      <c r="AK13" s="28" t="s">
        <v>24</v>
      </c>
      <c r="AN13" s="30" t="s">
        <v>28</v>
      </c>
      <c r="AR13" s="18"/>
      <c r="BE13" s="27"/>
      <c r="BS13" s="15" t="s">
        <v>6</v>
      </c>
    </row>
    <row r="14">
      <c r="B14" s="18"/>
      <c r="E14" s="30" t="s">
        <v>28</v>
      </c>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28" t="s">
        <v>26</v>
      </c>
      <c r="AN14" s="30" t="s">
        <v>28</v>
      </c>
      <c r="AR14" s="18"/>
      <c r="BE14" s="27"/>
      <c r="BS14" s="15" t="s">
        <v>6</v>
      </c>
    </row>
    <row r="15" s="1" customFormat="1" ht="6.96" customHeight="1">
      <c r="B15" s="18"/>
      <c r="AR15" s="18"/>
      <c r="BE15" s="27"/>
      <c r="BS15" s="15" t="s">
        <v>3</v>
      </c>
    </row>
    <row r="16" s="1" customFormat="1" ht="12" customHeight="1">
      <c r="B16" s="18"/>
      <c r="D16" s="28" t="s">
        <v>29</v>
      </c>
      <c r="AK16" s="28" t="s">
        <v>24</v>
      </c>
      <c r="AN16" s="23" t="s">
        <v>1</v>
      </c>
      <c r="AR16" s="18"/>
      <c r="BE16" s="27"/>
      <c r="BS16" s="15" t="s">
        <v>30</v>
      </c>
    </row>
    <row r="17" s="1" customFormat="1" ht="18.48" customHeight="1">
      <c r="B17" s="18"/>
      <c r="E17" s="23" t="s">
        <v>31</v>
      </c>
      <c r="AK17" s="28" t="s">
        <v>26</v>
      </c>
      <c r="AN17" s="23" t="s">
        <v>1</v>
      </c>
      <c r="AR17" s="18"/>
      <c r="BE17" s="27"/>
      <c r="BS17" s="15" t="s">
        <v>30</v>
      </c>
    </row>
    <row r="18" s="1" customFormat="1" ht="6.96" customHeight="1">
      <c r="B18" s="18"/>
      <c r="AR18" s="18"/>
      <c r="BE18" s="27"/>
      <c r="BS18" s="15" t="s">
        <v>6</v>
      </c>
    </row>
    <row r="19" s="1" customFormat="1" ht="12" customHeight="1">
      <c r="B19" s="18"/>
      <c r="D19" s="28" t="s">
        <v>32</v>
      </c>
      <c r="AK19" s="28" t="s">
        <v>24</v>
      </c>
      <c r="AN19" s="23" t="s">
        <v>1</v>
      </c>
      <c r="AR19" s="18"/>
      <c r="BE19" s="27"/>
      <c r="BS19" s="15" t="s">
        <v>6</v>
      </c>
    </row>
    <row r="20" s="1" customFormat="1" ht="18.48" customHeight="1">
      <c r="B20" s="18"/>
      <c r="E20" s="23" t="s">
        <v>33</v>
      </c>
      <c r="AK20" s="28" t="s">
        <v>26</v>
      </c>
      <c r="AN20" s="23" t="s">
        <v>1</v>
      </c>
      <c r="AR20" s="18"/>
      <c r="BE20" s="27"/>
      <c r="BS20" s="15" t="s">
        <v>30</v>
      </c>
    </row>
    <row r="21" s="1" customFormat="1" ht="6.96" customHeight="1">
      <c r="B21" s="18"/>
      <c r="AR21" s="18"/>
      <c r="BE21" s="27"/>
    </row>
    <row r="22" s="1" customFormat="1" ht="12" customHeight="1">
      <c r="B22" s="18"/>
      <c r="D22" s="28" t="s">
        <v>34</v>
      </c>
      <c r="AR22" s="18"/>
      <c r="BE22" s="27"/>
    </row>
    <row r="23" s="1" customFormat="1" ht="84" customHeight="1">
      <c r="B23" s="18"/>
      <c r="E23" s="32" t="s">
        <v>35</v>
      </c>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R23" s="18"/>
      <c r="BE23" s="27"/>
    </row>
    <row r="24" s="1" customFormat="1" ht="6.96" customHeight="1">
      <c r="B24" s="18"/>
      <c r="AR24" s="18"/>
      <c r="BE24" s="27"/>
    </row>
    <row r="25" s="1" customFormat="1" ht="6.96" customHeight="1">
      <c r="B25" s="18"/>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R25" s="18"/>
      <c r="BE25" s="27"/>
    </row>
    <row r="26" s="2" customFormat="1" ht="25.92" customHeight="1">
      <c r="A26" s="34"/>
      <c r="B26" s="35"/>
      <c r="C26" s="34"/>
      <c r="D26" s="36" t="s">
        <v>36</v>
      </c>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8">
        <f>ROUND(AG94,2)</f>
        <v>0</v>
      </c>
      <c r="AL26" s="37"/>
      <c r="AM26" s="37"/>
      <c r="AN26" s="37"/>
      <c r="AO26" s="37"/>
      <c r="AP26" s="34"/>
      <c r="AQ26" s="34"/>
      <c r="AR26" s="35"/>
      <c r="BE26" s="27"/>
    </row>
    <row r="27" s="2" customFormat="1" ht="6.96" customHeight="1">
      <c r="A27" s="34"/>
      <c r="B27" s="35"/>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5"/>
      <c r="BE27" s="27"/>
    </row>
    <row r="28" s="2" customFormat="1">
      <c r="A28" s="34"/>
      <c r="B28" s="35"/>
      <c r="C28" s="34"/>
      <c r="D28" s="34"/>
      <c r="E28" s="34"/>
      <c r="F28" s="34"/>
      <c r="G28" s="34"/>
      <c r="H28" s="34"/>
      <c r="I28" s="34"/>
      <c r="J28" s="34"/>
      <c r="K28" s="34"/>
      <c r="L28" s="39" t="s">
        <v>37</v>
      </c>
      <c r="M28" s="39"/>
      <c r="N28" s="39"/>
      <c r="O28" s="39"/>
      <c r="P28" s="39"/>
      <c r="Q28" s="34"/>
      <c r="R28" s="34"/>
      <c r="S28" s="34"/>
      <c r="T28" s="34"/>
      <c r="U28" s="34"/>
      <c r="V28" s="34"/>
      <c r="W28" s="39" t="s">
        <v>38</v>
      </c>
      <c r="X28" s="39"/>
      <c r="Y28" s="39"/>
      <c r="Z28" s="39"/>
      <c r="AA28" s="39"/>
      <c r="AB28" s="39"/>
      <c r="AC28" s="39"/>
      <c r="AD28" s="39"/>
      <c r="AE28" s="39"/>
      <c r="AF28" s="34"/>
      <c r="AG28" s="34"/>
      <c r="AH28" s="34"/>
      <c r="AI28" s="34"/>
      <c r="AJ28" s="34"/>
      <c r="AK28" s="39" t="s">
        <v>39</v>
      </c>
      <c r="AL28" s="39"/>
      <c r="AM28" s="39"/>
      <c r="AN28" s="39"/>
      <c r="AO28" s="39"/>
      <c r="AP28" s="34"/>
      <c r="AQ28" s="34"/>
      <c r="AR28" s="35"/>
      <c r="BE28" s="27"/>
    </row>
    <row r="29" s="3" customFormat="1" ht="14.4" customHeight="1">
      <c r="A29" s="3"/>
      <c r="B29" s="40"/>
      <c r="C29" s="3"/>
      <c r="D29" s="28" t="s">
        <v>40</v>
      </c>
      <c r="E29" s="3"/>
      <c r="F29" s="41" t="s">
        <v>41</v>
      </c>
      <c r="G29" s="3"/>
      <c r="H29" s="3"/>
      <c r="I29" s="3"/>
      <c r="J29" s="3"/>
      <c r="K29" s="3"/>
      <c r="L29" s="42">
        <v>0.20000000000000001</v>
      </c>
      <c r="M29" s="43"/>
      <c r="N29" s="43"/>
      <c r="O29" s="43"/>
      <c r="P29" s="43"/>
      <c r="Q29" s="43"/>
      <c r="R29" s="43"/>
      <c r="S29" s="43"/>
      <c r="T29" s="43"/>
      <c r="U29" s="43"/>
      <c r="V29" s="43"/>
      <c r="W29" s="44">
        <f>ROUND(AZ94, 2)</f>
        <v>0</v>
      </c>
      <c r="X29" s="43"/>
      <c r="Y29" s="43"/>
      <c r="Z29" s="43"/>
      <c r="AA29" s="43"/>
      <c r="AB29" s="43"/>
      <c r="AC29" s="43"/>
      <c r="AD29" s="43"/>
      <c r="AE29" s="43"/>
      <c r="AF29" s="43"/>
      <c r="AG29" s="43"/>
      <c r="AH29" s="43"/>
      <c r="AI29" s="43"/>
      <c r="AJ29" s="43"/>
      <c r="AK29" s="44">
        <f>ROUND(AV94, 2)</f>
        <v>0</v>
      </c>
      <c r="AL29" s="43"/>
      <c r="AM29" s="43"/>
      <c r="AN29" s="43"/>
      <c r="AO29" s="43"/>
      <c r="AP29" s="43"/>
      <c r="AQ29" s="43"/>
      <c r="AR29" s="45"/>
      <c r="AS29" s="43"/>
      <c r="AT29" s="43"/>
      <c r="AU29" s="43"/>
      <c r="AV29" s="43"/>
      <c r="AW29" s="43"/>
      <c r="AX29" s="43"/>
      <c r="AY29" s="43"/>
      <c r="AZ29" s="43"/>
      <c r="BE29" s="46"/>
    </row>
    <row r="30" s="3" customFormat="1" ht="14.4" customHeight="1">
      <c r="A30" s="3"/>
      <c r="B30" s="40"/>
      <c r="C30" s="3"/>
      <c r="D30" s="3"/>
      <c r="E30" s="3"/>
      <c r="F30" s="41" t="s">
        <v>42</v>
      </c>
      <c r="G30" s="3"/>
      <c r="H30" s="3"/>
      <c r="I30" s="3"/>
      <c r="J30" s="3"/>
      <c r="K30" s="3"/>
      <c r="L30" s="42">
        <v>0.20000000000000001</v>
      </c>
      <c r="M30" s="43"/>
      <c r="N30" s="43"/>
      <c r="O30" s="43"/>
      <c r="P30" s="43"/>
      <c r="Q30" s="43"/>
      <c r="R30" s="43"/>
      <c r="S30" s="43"/>
      <c r="T30" s="43"/>
      <c r="U30" s="43"/>
      <c r="V30" s="43"/>
      <c r="W30" s="44">
        <f>ROUND(BA94, 2)</f>
        <v>0</v>
      </c>
      <c r="X30" s="43"/>
      <c r="Y30" s="43"/>
      <c r="Z30" s="43"/>
      <c r="AA30" s="43"/>
      <c r="AB30" s="43"/>
      <c r="AC30" s="43"/>
      <c r="AD30" s="43"/>
      <c r="AE30" s="43"/>
      <c r="AF30" s="43"/>
      <c r="AG30" s="43"/>
      <c r="AH30" s="43"/>
      <c r="AI30" s="43"/>
      <c r="AJ30" s="43"/>
      <c r="AK30" s="44">
        <f>ROUND(AW94, 2)</f>
        <v>0</v>
      </c>
      <c r="AL30" s="43"/>
      <c r="AM30" s="43"/>
      <c r="AN30" s="43"/>
      <c r="AO30" s="43"/>
      <c r="AP30" s="43"/>
      <c r="AQ30" s="43"/>
      <c r="AR30" s="45"/>
      <c r="AS30" s="43"/>
      <c r="AT30" s="43"/>
      <c r="AU30" s="43"/>
      <c r="AV30" s="43"/>
      <c r="AW30" s="43"/>
      <c r="AX30" s="43"/>
      <c r="AY30" s="43"/>
      <c r="AZ30" s="43"/>
      <c r="BE30" s="46"/>
    </row>
    <row r="31" hidden="1" s="3" customFormat="1" ht="14.4" customHeight="1">
      <c r="A31" s="3"/>
      <c r="B31" s="40"/>
      <c r="C31" s="3"/>
      <c r="D31" s="3"/>
      <c r="E31" s="3"/>
      <c r="F31" s="28" t="s">
        <v>43</v>
      </c>
      <c r="G31" s="3"/>
      <c r="H31" s="3"/>
      <c r="I31" s="3"/>
      <c r="J31" s="3"/>
      <c r="K31" s="3"/>
      <c r="L31" s="47">
        <v>0.20000000000000001</v>
      </c>
      <c r="M31" s="3"/>
      <c r="N31" s="3"/>
      <c r="O31" s="3"/>
      <c r="P31" s="3"/>
      <c r="Q31" s="3"/>
      <c r="R31" s="3"/>
      <c r="S31" s="3"/>
      <c r="T31" s="3"/>
      <c r="U31" s="3"/>
      <c r="V31" s="3"/>
      <c r="W31" s="48">
        <f>ROUND(BB94, 2)</f>
        <v>0</v>
      </c>
      <c r="X31" s="3"/>
      <c r="Y31" s="3"/>
      <c r="Z31" s="3"/>
      <c r="AA31" s="3"/>
      <c r="AB31" s="3"/>
      <c r="AC31" s="3"/>
      <c r="AD31" s="3"/>
      <c r="AE31" s="3"/>
      <c r="AF31" s="3"/>
      <c r="AG31" s="3"/>
      <c r="AH31" s="3"/>
      <c r="AI31" s="3"/>
      <c r="AJ31" s="3"/>
      <c r="AK31" s="48">
        <v>0</v>
      </c>
      <c r="AL31" s="3"/>
      <c r="AM31" s="3"/>
      <c r="AN31" s="3"/>
      <c r="AO31" s="3"/>
      <c r="AP31" s="3"/>
      <c r="AQ31" s="3"/>
      <c r="AR31" s="40"/>
      <c r="BE31" s="46"/>
    </row>
    <row r="32" hidden="1" s="3" customFormat="1" ht="14.4" customHeight="1">
      <c r="A32" s="3"/>
      <c r="B32" s="40"/>
      <c r="C32" s="3"/>
      <c r="D32" s="3"/>
      <c r="E32" s="3"/>
      <c r="F32" s="28" t="s">
        <v>44</v>
      </c>
      <c r="G32" s="3"/>
      <c r="H32" s="3"/>
      <c r="I32" s="3"/>
      <c r="J32" s="3"/>
      <c r="K32" s="3"/>
      <c r="L32" s="47">
        <v>0.20000000000000001</v>
      </c>
      <c r="M32" s="3"/>
      <c r="N32" s="3"/>
      <c r="O32" s="3"/>
      <c r="P32" s="3"/>
      <c r="Q32" s="3"/>
      <c r="R32" s="3"/>
      <c r="S32" s="3"/>
      <c r="T32" s="3"/>
      <c r="U32" s="3"/>
      <c r="V32" s="3"/>
      <c r="W32" s="48">
        <f>ROUND(BC94, 2)</f>
        <v>0</v>
      </c>
      <c r="X32" s="3"/>
      <c r="Y32" s="3"/>
      <c r="Z32" s="3"/>
      <c r="AA32" s="3"/>
      <c r="AB32" s="3"/>
      <c r="AC32" s="3"/>
      <c r="AD32" s="3"/>
      <c r="AE32" s="3"/>
      <c r="AF32" s="3"/>
      <c r="AG32" s="3"/>
      <c r="AH32" s="3"/>
      <c r="AI32" s="3"/>
      <c r="AJ32" s="3"/>
      <c r="AK32" s="48">
        <v>0</v>
      </c>
      <c r="AL32" s="3"/>
      <c r="AM32" s="3"/>
      <c r="AN32" s="3"/>
      <c r="AO32" s="3"/>
      <c r="AP32" s="3"/>
      <c r="AQ32" s="3"/>
      <c r="AR32" s="40"/>
      <c r="BE32" s="46"/>
    </row>
    <row r="33" hidden="1" s="3" customFormat="1" ht="14.4" customHeight="1">
      <c r="A33" s="3"/>
      <c r="B33" s="40"/>
      <c r="C33" s="3"/>
      <c r="D33" s="3"/>
      <c r="E33" s="3"/>
      <c r="F33" s="41" t="s">
        <v>45</v>
      </c>
      <c r="G33" s="3"/>
      <c r="H33" s="3"/>
      <c r="I33" s="3"/>
      <c r="J33" s="3"/>
      <c r="K33" s="3"/>
      <c r="L33" s="42">
        <v>0</v>
      </c>
      <c r="M33" s="43"/>
      <c r="N33" s="43"/>
      <c r="O33" s="43"/>
      <c r="P33" s="43"/>
      <c r="Q33" s="43"/>
      <c r="R33" s="43"/>
      <c r="S33" s="43"/>
      <c r="T33" s="43"/>
      <c r="U33" s="43"/>
      <c r="V33" s="43"/>
      <c r="W33" s="44">
        <f>ROUND(BD94, 2)</f>
        <v>0</v>
      </c>
      <c r="X33" s="43"/>
      <c r="Y33" s="43"/>
      <c r="Z33" s="43"/>
      <c r="AA33" s="43"/>
      <c r="AB33" s="43"/>
      <c r="AC33" s="43"/>
      <c r="AD33" s="43"/>
      <c r="AE33" s="43"/>
      <c r="AF33" s="43"/>
      <c r="AG33" s="43"/>
      <c r="AH33" s="43"/>
      <c r="AI33" s="43"/>
      <c r="AJ33" s="43"/>
      <c r="AK33" s="44">
        <v>0</v>
      </c>
      <c r="AL33" s="43"/>
      <c r="AM33" s="43"/>
      <c r="AN33" s="43"/>
      <c r="AO33" s="43"/>
      <c r="AP33" s="43"/>
      <c r="AQ33" s="43"/>
      <c r="AR33" s="45"/>
      <c r="AS33" s="43"/>
      <c r="AT33" s="43"/>
      <c r="AU33" s="43"/>
      <c r="AV33" s="43"/>
      <c r="AW33" s="43"/>
      <c r="AX33" s="43"/>
      <c r="AY33" s="43"/>
      <c r="AZ33" s="43"/>
      <c r="BE33" s="46"/>
    </row>
    <row r="34" s="2" customFormat="1" ht="6.96" customHeight="1">
      <c r="A34" s="34"/>
      <c r="B34" s="35"/>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5"/>
      <c r="BE34" s="27"/>
    </row>
    <row r="35" s="2" customFormat="1" ht="25.92" customHeight="1">
      <c r="A35" s="34"/>
      <c r="B35" s="35"/>
      <c r="C35" s="49"/>
      <c r="D35" s="50" t="s">
        <v>46</v>
      </c>
      <c r="E35" s="51"/>
      <c r="F35" s="51"/>
      <c r="G35" s="51"/>
      <c r="H35" s="51"/>
      <c r="I35" s="51"/>
      <c r="J35" s="51"/>
      <c r="K35" s="51"/>
      <c r="L35" s="51"/>
      <c r="M35" s="51"/>
      <c r="N35" s="51"/>
      <c r="O35" s="51"/>
      <c r="P35" s="51"/>
      <c r="Q35" s="51"/>
      <c r="R35" s="51"/>
      <c r="S35" s="51"/>
      <c r="T35" s="52" t="s">
        <v>47</v>
      </c>
      <c r="U35" s="51"/>
      <c r="V35" s="51"/>
      <c r="W35" s="51"/>
      <c r="X35" s="53" t="s">
        <v>48</v>
      </c>
      <c r="Y35" s="51"/>
      <c r="Z35" s="51"/>
      <c r="AA35" s="51"/>
      <c r="AB35" s="51"/>
      <c r="AC35" s="51"/>
      <c r="AD35" s="51"/>
      <c r="AE35" s="51"/>
      <c r="AF35" s="51"/>
      <c r="AG35" s="51"/>
      <c r="AH35" s="51"/>
      <c r="AI35" s="51"/>
      <c r="AJ35" s="51"/>
      <c r="AK35" s="54">
        <f>SUM(AK26:AK33)</f>
        <v>0</v>
      </c>
      <c r="AL35" s="51"/>
      <c r="AM35" s="51"/>
      <c r="AN35" s="51"/>
      <c r="AO35" s="55"/>
      <c r="AP35" s="49"/>
      <c r="AQ35" s="49"/>
      <c r="AR35" s="35"/>
      <c r="BE35" s="34"/>
    </row>
    <row r="36" s="2" customFormat="1" ht="6.96" customHeight="1">
      <c r="A36" s="34"/>
      <c r="B36" s="35"/>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5"/>
      <c r="BE36" s="34"/>
    </row>
    <row r="37" s="2" customFormat="1" ht="14.4" customHeight="1">
      <c r="A37" s="34"/>
      <c r="B37" s="35"/>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5"/>
      <c r="BE37" s="34"/>
    </row>
    <row r="38" s="1" customFormat="1" ht="14.4" customHeight="1">
      <c r="B38" s="18"/>
      <c r="AR38" s="18"/>
    </row>
    <row r="39" s="1" customFormat="1" ht="14.4" customHeight="1">
      <c r="B39" s="18"/>
      <c r="AR39" s="18"/>
    </row>
    <row r="40" s="1" customFormat="1" ht="14.4" customHeight="1">
      <c r="B40" s="18"/>
      <c r="AR40" s="18"/>
    </row>
    <row r="41" s="1" customFormat="1" ht="14.4" customHeight="1">
      <c r="B41" s="18"/>
      <c r="AR41" s="18"/>
    </row>
    <row r="42" s="1" customFormat="1" ht="14.4" customHeight="1">
      <c r="B42" s="18"/>
      <c r="AR42" s="18"/>
    </row>
    <row r="43" s="1" customFormat="1" ht="14.4" customHeight="1">
      <c r="B43" s="18"/>
      <c r="AR43" s="18"/>
    </row>
    <row r="44" s="1" customFormat="1" ht="14.4" customHeight="1">
      <c r="B44" s="18"/>
      <c r="AR44" s="18"/>
    </row>
    <row r="45" s="1" customFormat="1" ht="14.4" customHeight="1">
      <c r="B45" s="18"/>
      <c r="AR45" s="18"/>
    </row>
    <row r="46" s="1" customFormat="1" ht="14.4" customHeight="1">
      <c r="B46" s="18"/>
      <c r="AR46" s="18"/>
    </row>
    <row r="47" s="1" customFormat="1" ht="14.4" customHeight="1">
      <c r="B47" s="18"/>
      <c r="AR47" s="18"/>
    </row>
    <row r="48" s="1" customFormat="1" ht="14.4" customHeight="1">
      <c r="B48" s="18"/>
      <c r="AR48" s="18"/>
    </row>
    <row r="49" s="2" customFormat="1" ht="14.4" customHeight="1">
      <c r="B49" s="56"/>
      <c r="D49" s="57" t="s">
        <v>49</v>
      </c>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7" t="s">
        <v>50</v>
      </c>
      <c r="AI49" s="58"/>
      <c r="AJ49" s="58"/>
      <c r="AK49" s="58"/>
      <c r="AL49" s="58"/>
      <c r="AM49" s="58"/>
      <c r="AN49" s="58"/>
      <c r="AO49" s="58"/>
      <c r="AR49" s="56"/>
    </row>
    <row r="50">
      <c r="B50" s="18"/>
      <c r="AR50" s="18"/>
    </row>
    <row r="51">
      <c r="B51" s="18"/>
      <c r="AR51" s="18"/>
    </row>
    <row r="52">
      <c r="B52" s="18"/>
      <c r="AR52" s="18"/>
    </row>
    <row r="53">
      <c r="B53" s="18"/>
      <c r="AR53" s="18"/>
    </row>
    <row r="54">
      <c r="B54" s="18"/>
      <c r="AR54" s="18"/>
    </row>
    <row r="55">
      <c r="B55" s="18"/>
      <c r="AR55" s="18"/>
    </row>
    <row r="56">
      <c r="B56" s="18"/>
      <c r="AR56" s="18"/>
    </row>
    <row r="57">
      <c r="B57" s="18"/>
      <c r="AR57" s="18"/>
    </row>
    <row r="58">
      <c r="B58" s="18"/>
      <c r="AR58" s="18"/>
    </row>
    <row r="59">
      <c r="B59" s="18"/>
      <c r="AR59" s="18"/>
    </row>
    <row r="60" s="2" customFormat="1">
      <c r="A60" s="34"/>
      <c r="B60" s="35"/>
      <c r="C60" s="34"/>
      <c r="D60" s="59" t="s">
        <v>51</v>
      </c>
      <c r="E60" s="37"/>
      <c r="F60" s="37"/>
      <c r="G60" s="37"/>
      <c r="H60" s="37"/>
      <c r="I60" s="37"/>
      <c r="J60" s="37"/>
      <c r="K60" s="37"/>
      <c r="L60" s="37"/>
      <c r="M60" s="37"/>
      <c r="N60" s="37"/>
      <c r="O60" s="37"/>
      <c r="P60" s="37"/>
      <c r="Q60" s="37"/>
      <c r="R60" s="37"/>
      <c r="S60" s="37"/>
      <c r="T60" s="37"/>
      <c r="U60" s="37"/>
      <c r="V60" s="59" t="s">
        <v>52</v>
      </c>
      <c r="W60" s="37"/>
      <c r="X60" s="37"/>
      <c r="Y60" s="37"/>
      <c r="Z60" s="37"/>
      <c r="AA60" s="37"/>
      <c r="AB60" s="37"/>
      <c r="AC60" s="37"/>
      <c r="AD60" s="37"/>
      <c r="AE60" s="37"/>
      <c r="AF60" s="37"/>
      <c r="AG60" s="37"/>
      <c r="AH60" s="59" t="s">
        <v>51</v>
      </c>
      <c r="AI60" s="37"/>
      <c r="AJ60" s="37"/>
      <c r="AK60" s="37"/>
      <c r="AL60" s="37"/>
      <c r="AM60" s="59" t="s">
        <v>52</v>
      </c>
      <c r="AN60" s="37"/>
      <c r="AO60" s="37"/>
      <c r="AP60" s="34"/>
      <c r="AQ60" s="34"/>
      <c r="AR60" s="35"/>
      <c r="BE60" s="34"/>
    </row>
    <row r="61">
      <c r="B61" s="18"/>
      <c r="AR61" s="18"/>
    </row>
    <row r="62">
      <c r="B62" s="18"/>
      <c r="AR62" s="18"/>
    </row>
    <row r="63">
      <c r="B63" s="18"/>
      <c r="AR63" s="18"/>
    </row>
    <row r="64" s="2" customFormat="1">
      <c r="A64" s="34"/>
      <c r="B64" s="35"/>
      <c r="C64" s="34"/>
      <c r="D64" s="57" t="s">
        <v>53</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57" t="s">
        <v>54</v>
      </c>
      <c r="AI64" s="60"/>
      <c r="AJ64" s="60"/>
      <c r="AK64" s="60"/>
      <c r="AL64" s="60"/>
      <c r="AM64" s="60"/>
      <c r="AN64" s="60"/>
      <c r="AO64" s="60"/>
      <c r="AP64" s="34"/>
      <c r="AQ64" s="34"/>
      <c r="AR64" s="35"/>
      <c r="BE64" s="34"/>
    </row>
    <row r="65">
      <c r="B65" s="18"/>
      <c r="AR65" s="18"/>
    </row>
    <row r="66">
      <c r="B66" s="18"/>
      <c r="AR66" s="18"/>
    </row>
    <row r="67">
      <c r="B67" s="18"/>
      <c r="AR67" s="18"/>
    </row>
    <row r="68">
      <c r="B68" s="18"/>
      <c r="AR68" s="18"/>
    </row>
    <row r="69">
      <c r="B69" s="18"/>
      <c r="AR69" s="18"/>
    </row>
    <row r="70">
      <c r="B70" s="18"/>
      <c r="AR70" s="18"/>
    </row>
    <row r="71">
      <c r="B71" s="18"/>
      <c r="AR71" s="18"/>
    </row>
    <row r="72">
      <c r="B72" s="18"/>
      <c r="AR72" s="18"/>
    </row>
    <row r="73">
      <c r="B73" s="18"/>
      <c r="AR73" s="18"/>
    </row>
    <row r="74">
      <c r="B74" s="18"/>
      <c r="AR74" s="18"/>
    </row>
    <row r="75" s="2" customFormat="1">
      <c r="A75" s="34"/>
      <c r="B75" s="35"/>
      <c r="C75" s="34"/>
      <c r="D75" s="59" t="s">
        <v>51</v>
      </c>
      <c r="E75" s="37"/>
      <c r="F75" s="37"/>
      <c r="G75" s="37"/>
      <c r="H75" s="37"/>
      <c r="I75" s="37"/>
      <c r="J75" s="37"/>
      <c r="K75" s="37"/>
      <c r="L75" s="37"/>
      <c r="M75" s="37"/>
      <c r="N75" s="37"/>
      <c r="O75" s="37"/>
      <c r="P75" s="37"/>
      <c r="Q75" s="37"/>
      <c r="R75" s="37"/>
      <c r="S75" s="37"/>
      <c r="T75" s="37"/>
      <c r="U75" s="37"/>
      <c r="V75" s="59" t="s">
        <v>52</v>
      </c>
      <c r="W75" s="37"/>
      <c r="X75" s="37"/>
      <c r="Y75" s="37"/>
      <c r="Z75" s="37"/>
      <c r="AA75" s="37"/>
      <c r="AB75" s="37"/>
      <c r="AC75" s="37"/>
      <c r="AD75" s="37"/>
      <c r="AE75" s="37"/>
      <c r="AF75" s="37"/>
      <c r="AG75" s="37"/>
      <c r="AH75" s="59" t="s">
        <v>51</v>
      </c>
      <c r="AI75" s="37"/>
      <c r="AJ75" s="37"/>
      <c r="AK75" s="37"/>
      <c r="AL75" s="37"/>
      <c r="AM75" s="59" t="s">
        <v>52</v>
      </c>
      <c r="AN75" s="37"/>
      <c r="AO75" s="37"/>
      <c r="AP75" s="34"/>
      <c r="AQ75" s="34"/>
      <c r="AR75" s="35"/>
      <c r="BE75" s="34"/>
    </row>
    <row r="76" s="2" customFormat="1">
      <c r="A76" s="34"/>
      <c r="B76" s="35"/>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5"/>
      <c r="BE76" s="34"/>
    </row>
    <row r="77" s="2" customFormat="1" ht="6.96" customHeight="1">
      <c r="A77" s="34"/>
      <c r="B77" s="61"/>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35"/>
      <c r="BE77" s="34"/>
    </row>
    <row r="81" s="2" customFormat="1" ht="6.96" customHeight="1">
      <c r="A81" s="34"/>
      <c r="B81" s="63"/>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35"/>
      <c r="BE81" s="34"/>
    </row>
    <row r="82" s="2" customFormat="1" ht="24.96" customHeight="1">
      <c r="A82" s="34"/>
      <c r="B82" s="35"/>
      <c r="C82" s="19" t="s">
        <v>55</v>
      </c>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5"/>
      <c r="BE82" s="34"/>
    </row>
    <row r="83" s="2" customFormat="1" ht="6.96" customHeight="1">
      <c r="A83" s="34"/>
      <c r="B83" s="35"/>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5"/>
      <c r="BE83" s="34"/>
    </row>
    <row r="84" s="4" customFormat="1" ht="12" customHeight="1">
      <c r="A84" s="4"/>
      <c r="B84" s="65"/>
      <c r="C84" s="28" t="s">
        <v>12</v>
      </c>
      <c r="D84" s="4"/>
      <c r="E84" s="4"/>
      <c r="F84" s="4"/>
      <c r="G84" s="4"/>
      <c r="H84" s="4"/>
      <c r="I84" s="4"/>
      <c r="J84" s="4"/>
      <c r="K84" s="4"/>
      <c r="L84" s="4" t="str">
        <f>K5</f>
        <v>CIZS_a_DCS_BnB</v>
      </c>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65"/>
      <c r="BE84" s="4"/>
    </row>
    <row r="85" s="5" customFormat="1" ht="36.96" customHeight="1">
      <c r="A85" s="5"/>
      <c r="B85" s="66"/>
      <c r="C85" s="67" t="s">
        <v>15</v>
      </c>
      <c r="D85" s="5"/>
      <c r="E85" s="5"/>
      <c r="F85" s="5"/>
      <c r="G85" s="5"/>
      <c r="H85" s="5"/>
      <c r="I85" s="5"/>
      <c r="J85" s="5"/>
      <c r="K85" s="5"/>
      <c r="L85" s="68" t="str">
        <f>K6</f>
        <v>Centrum integrovanej zdravotnej starostlivosti, denné centrum pre seniorov, denný stacionár v meste Bánovce nad Bebravou</v>
      </c>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66"/>
      <c r="BE85" s="5"/>
    </row>
    <row r="86" s="2" customFormat="1" ht="6.96" customHeight="1">
      <c r="A86" s="34"/>
      <c r="B86" s="35"/>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5"/>
      <c r="BE86" s="34"/>
    </row>
    <row r="87" s="2" customFormat="1" ht="12" customHeight="1">
      <c r="A87" s="34"/>
      <c r="B87" s="35"/>
      <c r="C87" s="28" t="s">
        <v>19</v>
      </c>
      <c r="D87" s="34"/>
      <c r="E87" s="34"/>
      <c r="F87" s="34"/>
      <c r="G87" s="34"/>
      <c r="H87" s="34"/>
      <c r="I87" s="34"/>
      <c r="J87" s="34"/>
      <c r="K87" s="34"/>
      <c r="L87" s="69" t="str">
        <f>IF(K8="","",K8)</f>
        <v>Bánovce nad Bebravou</v>
      </c>
      <c r="M87" s="34"/>
      <c r="N87" s="34"/>
      <c r="O87" s="34"/>
      <c r="P87" s="34"/>
      <c r="Q87" s="34"/>
      <c r="R87" s="34"/>
      <c r="S87" s="34"/>
      <c r="T87" s="34"/>
      <c r="U87" s="34"/>
      <c r="V87" s="34"/>
      <c r="W87" s="34"/>
      <c r="X87" s="34"/>
      <c r="Y87" s="34"/>
      <c r="Z87" s="34"/>
      <c r="AA87" s="34"/>
      <c r="AB87" s="34"/>
      <c r="AC87" s="34"/>
      <c r="AD87" s="34"/>
      <c r="AE87" s="34"/>
      <c r="AF87" s="34"/>
      <c r="AG87" s="34"/>
      <c r="AH87" s="34"/>
      <c r="AI87" s="28" t="s">
        <v>21</v>
      </c>
      <c r="AJ87" s="34"/>
      <c r="AK87" s="34"/>
      <c r="AL87" s="34"/>
      <c r="AM87" s="70" t="str">
        <f>IF(AN8= "","",AN8)</f>
        <v>12. 7. 2021</v>
      </c>
      <c r="AN87" s="70"/>
      <c r="AO87" s="34"/>
      <c r="AP87" s="34"/>
      <c r="AQ87" s="34"/>
      <c r="AR87" s="35"/>
      <c r="BE87" s="34"/>
    </row>
    <row r="88" s="2" customFormat="1" ht="6.96" customHeight="1">
      <c r="A88" s="34"/>
      <c r="B88" s="35"/>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5"/>
      <c r="BE88" s="34"/>
    </row>
    <row r="89" s="2" customFormat="1" ht="15.6" customHeight="1">
      <c r="A89" s="34"/>
      <c r="B89" s="35"/>
      <c r="C89" s="28" t="s">
        <v>23</v>
      </c>
      <c r="D89" s="34"/>
      <c r="E89" s="34"/>
      <c r="F89" s="34"/>
      <c r="G89" s="34"/>
      <c r="H89" s="34"/>
      <c r="I89" s="34"/>
      <c r="J89" s="34"/>
      <c r="K89" s="34"/>
      <c r="L89" s="4" t="str">
        <f>IF(E11= "","",E11)</f>
        <v>Mesto Bánovce nad Bebravou</v>
      </c>
      <c r="M89" s="34"/>
      <c r="N89" s="34"/>
      <c r="O89" s="34"/>
      <c r="P89" s="34"/>
      <c r="Q89" s="34"/>
      <c r="R89" s="34"/>
      <c r="S89" s="34"/>
      <c r="T89" s="34"/>
      <c r="U89" s="34"/>
      <c r="V89" s="34"/>
      <c r="W89" s="34"/>
      <c r="X89" s="34"/>
      <c r="Y89" s="34"/>
      <c r="Z89" s="34"/>
      <c r="AA89" s="34"/>
      <c r="AB89" s="34"/>
      <c r="AC89" s="34"/>
      <c r="AD89" s="34"/>
      <c r="AE89" s="34"/>
      <c r="AF89" s="34"/>
      <c r="AG89" s="34"/>
      <c r="AH89" s="34"/>
      <c r="AI89" s="28" t="s">
        <v>29</v>
      </c>
      <c r="AJ89" s="34"/>
      <c r="AK89" s="34"/>
      <c r="AL89" s="34"/>
      <c r="AM89" s="71" t="str">
        <f>IF(E17="","",E17)</f>
        <v>Ing. Viliam Bátory</v>
      </c>
      <c r="AN89" s="4"/>
      <c r="AO89" s="4"/>
      <c r="AP89" s="4"/>
      <c r="AQ89" s="34"/>
      <c r="AR89" s="35"/>
      <c r="AS89" s="72" t="s">
        <v>56</v>
      </c>
      <c r="AT89" s="73"/>
      <c r="AU89" s="74"/>
      <c r="AV89" s="74"/>
      <c r="AW89" s="74"/>
      <c r="AX89" s="74"/>
      <c r="AY89" s="74"/>
      <c r="AZ89" s="74"/>
      <c r="BA89" s="74"/>
      <c r="BB89" s="74"/>
      <c r="BC89" s="74"/>
      <c r="BD89" s="75"/>
      <c r="BE89" s="34"/>
    </row>
    <row r="90" s="2" customFormat="1" ht="15.6" customHeight="1">
      <c r="A90" s="34"/>
      <c r="B90" s="35"/>
      <c r="C90" s="28" t="s">
        <v>27</v>
      </c>
      <c r="D90" s="34"/>
      <c r="E90" s="34"/>
      <c r="F90" s="34"/>
      <c r="G90" s="34"/>
      <c r="H90" s="34"/>
      <c r="I90" s="34"/>
      <c r="J90" s="34"/>
      <c r="K90" s="34"/>
      <c r="L90" s="4" t="str">
        <f>IF(E14= "Vyplň údaj","",E14)</f>
        <v/>
      </c>
      <c r="M90" s="34"/>
      <c r="N90" s="34"/>
      <c r="O90" s="34"/>
      <c r="P90" s="34"/>
      <c r="Q90" s="34"/>
      <c r="R90" s="34"/>
      <c r="S90" s="34"/>
      <c r="T90" s="34"/>
      <c r="U90" s="34"/>
      <c r="V90" s="34"/>
      <c r="W90" s="34"/>
      <c r="X90" s="34"/>
      <c r="Y90" s="34"/>
      <c r="Z90" s="34"/>
      <c r="AA90" s="34"/>
      <c r="AB90" s="34"/>
      <c r="AC90" s="34"/>
      <c r="AD90" s="34"/>
      <c r="AE90" s="34"/>
      <c r="AF90" s="34"/>
      <c r="AG90" s="34"/>
      <c r="AH90" s="34"/>
      <c r="AI90" s="28" t="s">
        <v>32</v>
      </c>
      <c r="AJ90" s="34"/>
      <c r="AK90" s="34"/>
      <c r="AL90" s="34"/>
      <c r="AM90" s="71" t="str">
        <f>IF(E20="","",E20)</f>
        <v>Miroslav Holeš</v>
      </c>
      <c r="AN90" s="4"/>
      <c r="AO90" s="4"/>
      <c r="AP90" s="4"/>
      <c r="AQ90" s="34"/>
      <c r="AR90" s="35"/>
      <c r="AS90" s="76"/>
      <c r="AT90" s="77"/>
      <c r="AU90" s="78"/>
      <c r="AV90" s="78"/>
      <c r="AW90" s="78"/>
      <c r="AX90" s="78"/>
      <c r="AY90" s="78"/>
      <c r="AZ90" s="78"/>
      <c r="BA90" s="78"/>
      <c r="BB90" s="78"/>
      <c r="BC90" s="78"/>
      <c r="BD90" s="79"/>
      <c r="BE90" s="34"/>
    </row>
    <row r="91" s="2" customFormat="1" ht="10.8" customHeight="1">
      <c r="A91" s="34"/>
      <c r="B91" s="35"/>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5"/>
      <c r="AS91" s="76"/>
      <c r="AT91" s="77"/>
      <c r="AU91" s="78"/>
      <c r="AV91" s="78"/>
      <c r="AW91" s="78"/>
      <c r="AX91" s="78"/>
      <c r="AY91" s="78"/>
      <c r="AZ91" s="78"/>
      <c r="BA91" s="78"/>
      <c r="BB91" s="78"/>
      <c r="BC91" s="78"/>
      <c r="BD91" s="79"/>
      <c r="BE91" s="34"/>
    </row>
    <row r="92" s="2" customFormat="1" ht="29.28" customHeight="1">
      <c r="A92" s="34"/>
      <c r="B92" s="35"/>
      <c r="C92" s="80" t="s">
        <v>57</v>
      </c>
      <c r="D92" s="81"/>
      <c r="E92" s="81"/>
      <c r="F92" s="81"/>
      <c r="G92" s="81"/>
      <c r="H92" s="82"/>
      <c r="I92" s="83" t="s">
        <v>58</v>
      </c>
      <c r="J92" s="81"/>
      <c r="K92" s="81"/>
      <c r="L92" s="81"/>
      <c r="M92" s="81"/>
      <c r="N92" s="81"/>
      <c r="O92" s="81"/>
      <c r="P92" s="81"/>
      <c r="Q92" s="81"/>
      <c r="R92" s="81"/>
      <c r="S92" s="81"/>
      <c r="T92" s="81"/>
      <c r="U92" s="81"/>
      <c r="V92" s="81"/>
      <c r="W92" s="81"/>
      <c r="X92" s="81"/>
      <c r="Y92" s="81"/>
      <c r="Z92" s="81"/>
      <c r="AA92" s="81"/>
      <c r="AB92" s="81"/>
      <c r="AC92" s="81"/>
      <c r="AD92" s="81"/>
      <c r="AE92" s="81"/>
      <c r="AF92" s="81"/>
      <c r="AG92" s="84" t="s">
        <v>59</v>
      </c>
      <c r="AH92" s="81"/>
      <c r="AI92" s="81"/>
      <c r="AJ92" s="81"/>
      <c r="AK92" s="81"/>
      <c r="AL92" s="81"/>
      <c r="AM92" s="81"/>
      <c r="AN92" s="83" t="s">
        <v>60</v>
      </c>
      <c r="AO92" s="81"/>
      <c r="AP92" s="85"/>
      <c r="AQ92" s="86" t="s">
        <v>61</v>
      </c>
      <c r="AR92" s="35"/>
      <c r="AS92" s="87" t="s">
        <v>62</v>
      </c>
      <c r="AT92" s="88" t="s">
        <v>63</v>
      </c>
      <c r="AU92" s="88" t="s">
        <v>64</v>
      </c>
      <c r="AV92" s="88" t="s">
        <v>65</v>
      </c>
      <c r="AW92" s="88" t="s">
        <v>66</v>
      </c>
      <c r="AX92" s="88" t="s">
        <v>67</v>
      </c>
      <c r="AY92" s="88" t="s">
        <v>68</v>
      </c>
      <c r="AZ92" s="88" t="s">
        <v>69</v>
      </c>
      <c r="BA92" s="88" t="s">
        <v>70</v>
      </c>
      <c r="BB92" s="88" t="s">
        <v>71</v>
      </c>
      <c r="BC92" s="88" t="s">
        <v>72</v>
      </c>
      <c r="BD92" s="89" t="s">
        <v>73</v>
      </c>
      <c r="BE92" s="34"/>
    </row>
    <row r="93" s="2" customFormat="1" ht="10.8" customHeight="1">
      <c r="A93" s="34"/>
      <c r="B93" s="35"/>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5"/>
      <c r="AS93" s="90"/>
      <c r="AT93" s="91"/>
      <c r="AU93" s="91"/>
      <c r="AV93" s="91"/>
      <c r="AW93" s="91"/>
      <c r="AX93" s="91"/>
      <c r="AY93" s="91"/>
      <c r="AZ93" s="91"/>
      <c r="BA93" s="91"/>
      <c r="BB93" s="91"/>
      <c r="BC93" s="91"/>
      <c r="BD93" s="92"/>
      <c r="BE93" s="34"/>
    </row>
    <row r="94" s="6" customFormat="1" ht="32.4" customHeight="1">
      <c r="A94" s="6"/>
      <c r="B94" s="93"/>
      <c r="C94" s="94" t="s">
        <v>74</v>
      </c>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6">
        <f>ROUND(AG95+SUM(AG104:AG107),2)</f>
        <v>0</v>
      </c>
      <c r="AH94" s="96"/>
      <c r="AI94" s="96"/>
      <c r="AJ94" s="96"/>
      <c r="AK94" s="96"/>
      <c r="AL94" s="96"/>
      <c r="AM94" s="96"/>
      <c r="AN94" s="97">
        <f>SUM(AG94,AT94)</f>
        <v>0</v>
      </c>
      <c r="AO94" s="97"/>
      <c r="AP94" s="97"/>
      <c r="AQ94" s="98" t="s">
        <v>1</v>
      </c>
      <c r="AR94" s="93"/>
      <c r="AS94" s="99">
        <f>ROUND(AS95+SUM(AS104:AS107),2)</f>
        <v>0</v>
      </c>
      <c r="AT94" s="100">
        <f>ROUND(SUM(AV94:AW94),2)</f>
        <v>0</v>
      </c>
      <c r="AU94" s="101">
        <f>ROUND(AU95+SUM(AU104:AU107),5)</f>
        <v>0</v>
      </c>
      <c r="AV94" s="100">
        <f>ROUND(AZ94*L29,2)</f>
        <v>0</v>
      </c>
      <c r="AW94" s="100">
        <f>ROUND(BA94*L30,2)</f>
        <v>0</v>
      </c>
      <c r="AX94" s="100">
        <f>ROUND(BB94*L29,2)</f>
        <v>0</v>
      </c>
      <c r="AY94" s="100">
        <f>ROUND(BC94*L30,2)</f>
        <v>0</v>
      </c>
      <c r="AZ94" s="100">
        <f>ROUND(AZ95+SUM(AZ104:AZ107),2)</f>
        <v>0</v>
      </c>
      <c r="BA94" s="100">
        <f>ROUND(BA95+SUM(BA104:BA107),2)</f>
        <v>0</v>
      </c>
      <c r="BB94" s="100">
        <f>ROUND(BB95+SUM(BB104:BB107),2)</f>
        <v>0</v>
      </c>
      <c r="BC94" s="100">
        <f>ROUND(BC95+SUM(BC104:BC107),2)</f>
        <v>0</v>
      </c>
      <c r="BD94" s="102">
        <f>ROUND(BD95+SUM(BD104:BD107),2)</f>
        <v>0</v>
      </c>
      <c r="BE94" s="6"/>
      <c r="BS94" s="103" t="s">
        <v>75</v>
      </c>
      <c r="BT94" s="103" t="s">
        <v>76</v>
      </c>
      <c r="BU94" s="104" t="s">
        <v>77</v>
      </c>
      <c r="BV94" s="103" t="s">
        <v>78</v>
      </c>
      <c r="BW94" s="103" t="s">
        <v>4</v>
      </c>
      <c r="BX94" s="103" t="s">
        <v>79</v>
      </c>
      <c r="CL94" s="103" t="s">
        <v>1</v>
      </c>
    </row>
    <row r="95" s="7" customFormat="1" ht="14.4" customHeight="1">
      <c r="A95" s="7"/>
      <c r="B95" s="105"/>
      <c r="C95" s="106"/>
      <c r="D95" s="107" t="s">
        <v>80</v>
      </c>
      <c r="E95" s="107"/>
      <c r="F95" s="107"/>
      <c r="G95" s="107"/>
      <c r="H95" s="107"/>
      <c r="I95" s="108"/>
      <c r="J95" s="107" t="s">
        <v>81</v>
      </c>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9">
        <f>ROUND(SUM(AG96:AG103),2)</f>
        <v>0</v>
      </c>
      <c r="AH95" s="108"/>
      <c r="AI95" s="108"/>
      <c r="AJ95" s="108"/>
      <c r="AK95" s="108"/>
      <c r="AL95" s="108"/>
      <c r="AM95" s="108"/>
      <c r="AN95" s="110">
        <f>SUM(AG95,AT95)</f>
        <v>0</v>
      </c>
      <c r="AO95" s="108"/>
      <c r="AP95" s="108"/>
      <c r="AQ95" s="111" t="s">
        <v>82</v>
      </c>
      <c r="AR95" s="105"/>
      <c r="AS95" s="112">
        <f>ROUND(SUM(AS96:AS103),2)</f>
        <v>0</v>
      </c>
      <c r="AT95" s="113">
        <f>ROUND(SUM(AV95:AW95),2)</f>
        <v>0</v>
      </c>
      <c r="AU95" s="114">
        <f>ROUND(SUM(AU96:AU103),5)</f>
        <v>0</v>
      </c>
      <c r="AV95" s="113">
        <f>ROUND(AZ95*L29,2)</f>
        <v>0</v>
      </c>
      <c r="AW95" s="113">
        <f>ROUND(BA95*L30,2)</f>
        <v>0</v>
      </c>
      <c r="AX95" s="113">
        <f>ROUND(BB95*L29,2)</f>
        <v>0</v>
      </c>
      <c r="AY95" s="113">
        <f>ROUND(BC95*L30,2)</f>
        <v>0</v>
      </c>
      <c r="AZ95" s="113">
        <f>ROUND(SUM(AZ96:AZ103),2)</f>
        <v>0</v>
      </c>
      <c r="BA95" s="113">
        <f>ROUND(SUM(BA96:BA103),2)</f>
        <v>0</v>
      </c>
      <c r="BB95" s="113">
        <f>ROUND(SUM(BB96:BB103),2)</f>
        <v>0</v>
      </c>
      <c r="BC95" s="113">
        <f>ROUND(SUM(BC96:BC103),2)</f>
        <v>0</v>
      </c>
      <c r="BD95" s="115">
        <f>ROUND(SUM(BD96:BD103),2)</f>
        <v>0</v>
      </c>
      <c r="BE95" s="7"/>
      <c r="BS95" s="116" t="s">
        <v>75</v>
      </c>
      <c r="BT95" s="116" t="s">
        <v>83</v>
      </c>
      <c r="BU95" s="116" t="s">
        <v>77</v>
      </c>
      <c r="BV95" s="116" t="s">
        <v>78</v>
      </c>
      <c r="BW95" s="116" t="s">
        <v>84</v>
      </c>
      <c r="BX95" s="116" t="s">
        <v>4</v>
      </c>
      <c r="CL95" s="116" t="s">
        <v>1</v>
      </c>
      <c r="CM95" s="116" t="s">
        <v>76</v>
      </c>
    </row>
    <row r="96" s="4" customFormat="1" ht="14.4" customHeight="1">
      <c r="A96" s="117" t="s">
        <v>85</v>
      </c>
      <c r="B96" s="65"/>
      <c r="C96" s="10"/>
      <c r="D96" s="10"/>
      <c r="E96" s="118" t="s">
        <v>86</v>
      </c>
      <c r="F96" s="118"/>
      <c r="G96" s="118"/>
      <c r="H96" s="118"/>
      <c r="I96" s="118"/>
      <c r="J96" s="10"/>
      <c r="K96" s="118" t="s">
        <v>87</v>
      </c>
      <c r="L96" s="118"/>
      <c r="M96" s="118"/>
      <c r="N96" s="118"/>
      <c r="O96" s="118"/>
      <c r="P96" s="118"/>
      <c r="Q96" s="118"/>
      <c r="R96" s="118"/>
      <c r="S96" s="118"/>
      <c r="T96" s="118"/>
      <c r="U96" s="118"/>
      <c r="V96" s="118"/>
      <c r="W96" s="118"/>
      <c r="X96" s="118"/>
      <c r="Y96" s="118"/>
      <c r="Z96" s="118"/>
      <c r="AA96" s="118"/>
      <c r="AB96" s="118"/>
      <c r="AC96" s="118"/>
      <c r="AD96" s="118"/>
      <c r="AE96" s="118"/>
      <c r="AF96" s="118"/>
      <c r="AG96" s="119">
        <f>'1a - stavebná časť objektu'!J32</f>
        <v>0</v>
      </c>
      <c r="AH96" s="10"/>
      <c r="AI96" s="10"/>
      <c r="AJ96" s="10"/>
      <c r="AK96" s="10"/>
      <c r="AL96" s="10"/>
      <c r="AM96" s="10"/>
      <c r="AN96" s="119">
        <f>SUM(AG96,AT96)</f>
        <v>0</v>
      </c>
      <c r="AO96" s="10"/>
      <c r="AP96" s="10"/>
      <c r="AQ96" s="120" t="s">
        <v>88</v>
      </c>
      <c r="AR96" s="65"/>
      <c r="AS96" s="121">
        <v>0</v>
      </c>
      <c r="AT96" s="122">
        <f>ROUND(SUM(AV96:AW96),2)</f>
        <v>0</v>
      </c>
      <c r="AU96" s="123">
        <f>'1a - stavebná časť objektu'!P151</f>
        <v>0</v>
      </c>
      <c r="AV96" s="122">
        <f>'1a - stavebná časť objektu'!J35</f>
        <v>0</v>
      </c>
      <c r="AW96" s="122">
        <f>'1a - stavebná časť objektu'!J36</f>
        <v>0</v>
      </c>
      <c r="AX96" s="122">
        <f>'1a - stavebná časť objektu'!J37</f>
        <v>0</v>
      </c>
      <c r="AY96" s="122">
        <f>'1a - stavebná časť objektu'!J38</f>
        <v>0</v>
      </c>
      <c r="AZ96" s="122">
        <f>'1a - stavebná časť objektu'!F35</f>
        <v>0</v>
      </c>
      <c r="BA96" s="122">
        <f>'1a - stavebná časť objektu'!F36</f>
        <v>0</v>
      </c>
      <c r="BB96" s="122">
        <f>'1a - stavebná časť objektu'!F37</f>
        <v>0</v>
      </c>
      <c r="BC96" s="122">
        <f>'1a - stavebná časť objektu'!F38</f>
        <v>0</v>
      </c>
      <c r="BD96" s="124">
        <f>'1a - stavebná časť objektu'!F39</f>
        <v>0</v>
      </c>
      <c r="BE96" s="4"/>
      <c r="BT96" s="23" t="s">
        <v>89</v>
      </c>
      <c r="BV96" s="23" t="s">
        <v>78</v>
      </c>
      <c r="BW96" s="23" t="s">
        <v>90</v>
      </c>
      <c r="BX96" s="23" t="s">
        <v>84</v>
      </c>
      <c r="CL96" s="23" t="s">
        <v>1</v>
      </c>
    </row>
    <row r="97" s="4" customFormat="1" ht="14.4" customHeight="1">
      <c r="A97" s="117" t="s">
        <v>85</v>
      </c>
      <c r="B97" s="65"/>
      <c r="C97" s="10"/>
      <c r="D97" s="10"/>
      <c r="E97" s="118" t="s">
        <v>89</v>
      </c>
      <c r="F97" s="118"/>
      <c r="G97" s="118"/>
      <c r="H97" s="118"/>
      <c r="I97" s="118"/>
      <c r="J97" s="10"/>
      <c r="K97" s="118" t="s">
        <v>91</v>
      </c>
      <c r="L97" s="118"/>
      <c r="M97" s="118"/>
      <c r="N97" s="118"/>
      <c r="O97" s="118"/>
      <c r="P97" s="118"/>
      <c r="Q97" s="118"/>
      <c r="R97" s="118"/>
      <c r="S97" s="118"/>
      <c r="T97" s="118"/>
      <c r="U97" s="118"/>
      <c r="V97" s="118"/>
      <c r="W97" s="118"/>
      <c r="X97" s="118"/>
      <c r="Y97" s="118"/>
      <c r="Z97" s="118"/>
      <c r="AA97" s="118"/>
      <c r="AB97" s="118"/>
      <c r="AC97" s="118"/>
      <c r="AD97" s="118"/>
      <c r="AE97" s="118"/>
      <c r="AF97" s="118"/>
      <c r="AG97" s="119">
        <f>'2 - chodník do objektu'!J32</f>
        <v>0</v>
      </c>
      <c r="AH97" s="10"/>
      <c r="AI97" s="10"/>
      <c r="AJ97" s="10"/>
      <c r="AK97" s="10"/>
      <c r="AL97" s="10"/>
      <c r="AM97" s="10"/>
      <c r="AN97" s="119">
        <f>SUM(AG97,AT97)</f>
        <v>0</v>
      </c>
      <c r="AO97" s="10"/>
      <c r="AP97" s="10"/>
      <c r="AQ97" s="120" t="s">
        <v>88</v>
      </c>
      <c r="AR97" s="65"/>
      <c r="AS97" s="121">
        <v>0</v>
      </c>
      <c r="AT97" s="122">
        <f>ROUND(SUM(AV97:AW97),2)</f>
        <v>0</v>
      </c>
      <c r="AU97" s="123">
        <f>'2 - chodník do objektu'!P125</f>
        <v>0</v>
      </c>
      <c r="AV97" s="122">
        <f>'2 - chodník do objektu'!J35</f>
        <v>0</v>
      </c>
      <c r="AW97" s="122">
        <f>'2 - chodník do objektu'!J36</f>
        <v>0</v>
      </c>
      <c r="AX97" s="122">
        <f>'2 - chodník do objektu'!J37</f>
        <v>0</v>
      </c>
      <c r="AY97" s="122">
        <f>'2 - chodník do objektu'!J38</f>
        <v>0</v>
      </c>
      <c r="AZ97" s="122">
        <f>'2 - chodník do objektu'!F35</f>
        <v>0</v>
      </c>
      <c r="BA97" s="122">
        <f>'2 - chodník do objektu'!F36</f>
        <v>0</v>
      </c>
      <c r="BB97" s="122">
        <f>'2 - chodník do objektu'!F37</f>
        <v>0</v>
      </c>
      <c r="BC97" s="122">
        <f>'2 - chodník do objektu'!F38</f>
        <v>0</v>
      </c>
      <c r="BD97" s="124">
        <f>'2 - chodník do objektu'!F39</f>
        <v>0</v>
      </c>
      <c r="BE97" s="4"/>
      <c r="BT97" s="23" t="s">
        <v>89</v>
      </c>
      <c r="BV97" s="23" t="s">
        <v>78</v>
      </c>
      <c r="BW97" s="23" t="s">
        <v>92</v>
      </c>
      <c r="BX97" s="23" t="s">
        <v>84</v>
      </c>
      <c r="CL97" s="23" t="s">
        <v>1</v>
      </c>
    </row>
    <row r="98" s="4" customFormat="1" ht="14.4" customHeight="1">
      <c r="A98" s="117" t="s">
        <v>85</v>
      </c>
      <c r="B98" s="65"/>
      <c r="C98" s="10"/>
      <c r="D98" s="10"/>
      <c r="E98" s="118" t="s">
        <v>93</v>
      </c>
      <c r="F98" s="118"/>
      <c r="G98" s="118"/>
      <c r="H98" s="118"/>
      <c r="I98" s="118"/>
      <c r="J98" s="10"/>
      <c r="K98" s="118" t="s">
        <v>94</v>
      </c>
      <c r="L98" s="118"/>
      <c r="M98" s="118"/>
      <c r="N98" s="118"/>
      <c r="O98" s="118"/>
      <c r="P98" s="118"/>
      <c r="Q98" s="118"/>
      <c r="R98" s="118"/>
      <c r="S98" s="118"/>
      <c r="T98" s="118"/>
      <c r="U98" s="118"/>
      <c r="V98" s="118"/>
      <c r="W98" s="118"/>
      <c r="X98" s="118"/>
      <c r="Y98" s="118"/>
      <c r="Z98" s="118"/>
      <c r="AA98" s="118"/>
      <c r="AB98" s="118"/>
      <c r="AC98" s="118"/>
      <c r="AD98" s="118"/>
      <c r="AE98" s="118"/>
      <c r="AF98" s="118"/>
      <c r="AG98" s="119">
        <f>'3a - vykurovanie'!J32</f>
        <v>0</v>
      </c>
      <c r="AH98" s="10"/>
      <c r="AI98" s="10"/>
      <c r="AJ98" s="10"/>
      <c r="AK98" s="10"/>
      <c r="AL98" s="10"/>
      <c r="AM98" s="10"/>
      <c r="AN98" s="119">
        <f>SUM(AG98,AT98)</f>
        <v>0</v>
      </c>
      <c r="AO98" s="10"/>
      <c r="AP98" s="10"/>
      <c r="AQ98" s="120" t="s">
        <v>88</v>
      </c>
      <c r="AR98" s="65"/>
      <c r="AS98" s="121">
        <v>0</v>
      </c>
      <c r="AT98" s="122">
        <f>ROUND(SUM(AV98:AW98),2)</f>
        <v>0</v>
      </c>
      <c r="AU98" s="123">
        <f>'3a - vykurovanie'!P130</f>
        <v>0</v>
      </c>
      <c r="AV98" s="122">
        <f>'3a - vykurovanie'!J35</f>
        <v>0</v>
      </c>
      <c r="AW98" s="122">
        <f>'3a - vykurovanie'!J36</f>
        <v>0</v>
      </c>
      <c r="AX98" s="122">
        <f>'3a - vykurovanie'!J37</f>
        <v>0</v>
      </c>
      <c r="AY98" s="122">
        <f>'3a - vykurovanie'!J38</f>
        <v>0</v>
      </c>
      <c r="AZ98" s="122">
        <f>'3a - vykurovanie'!F35</f>
        <v>0</v>
      </c>
      <c r="BA98" s="122">
        <f>'3a - vykurovanie'!F36</f>
        <v>0</v>
      </c>
      <c r="BB98" s="122">
        <f>'3a - vykurovanie'!F37</f>
        <v>0</v>
      </c>
      <c r="BC98" s="122">
        <f>'3a - vykurovanie'!F38</f>
        <v>0</v>
      </c>
      <c r="BD98" s="124">
        <f>'3a - vykurovanie'!F39</f>
        <v>0</v>
      </c>
      <c r="BE98" s="4"/>
      <c r="BT98" s="23" t="s">
        <v>89</v>
      </c>
      <c r="BV98" s="23" t="s">
        <v>78</v>
      </c>
      <c r="BW98" s="23" t="s">
        <v>95</v>
      </c>
      <c r="BX98" s="23" t="s">
        <v>84</v>
      </c>
      <c r="CL98" s="23" t="s">
        <v>1</v>
      </c>
    </row>
    <row r="99" s="4" customFormat="1" ht="14.4" customHeight="1">
      <c r="A99" s="117" t="s">
        <v>85</v>
      </c>
      <c r="B99" s="65"/>
      <c r="C99" s="10"/>
      <c r="D99" s="10"/>
      <c r="E99" s="118" t="s">
        <v>96</v>
      </c>
      <c r="F99" s="118"/>
      <c r="G99" s="118"/>
      <c r="H99" s="118"/>
      <c r="I99" s="118"/>
      <c r="J99" s="10"/>
      <c r="K99" s="118" t="s">
        <v>97</v>
      </c>
      <c r="L99" s="118"/>
      <c r="M99" s="118"/>
      <c r="N99" s="118"/>
      <c r="O99" s="118"/>
      <c r="P99" s="118"/>
      <c r="Q99" s="118"/>
      <c r="R99" s="118"/>
      <c r="S99" s="118"/>
      <c r="T99" s="118"/>
      <c r="U99" s="118"/>
      <c r="V99" s="118"/>
      <c r="W99" s="118"/>
      <c r="X99" s="118"/>
      <c r="Y99" s="118"/>
      <c r="Z99" s="118"/>
      <c r="AA99" s="118"/>
      <c r="AB99" s="118"/>
      <c r="AC99" s="118"/>
      <c r="AD99" s="118"/>
      <c r="AE99" s="118"/>
      <c r="AF99" s="118"/>
      <c r="AG99" s="119">
        <f>'4a - elektroinštalácia a ...'!J32</f>
        <v>0</v>
      </c>
      <c r="AH99" s="10"/>
      <c r="AI99" s="10"/>
      <c r="AJ99" s="10"/>
      <c r="AK99" s="10"/>
      <c r="AL99" s="10"/>
      <c r="AM99" s="10"/>
      <c r="AN99" s="119">
        <f>SUM(AG99,AT99)</f>
        <v>0</v>
      </c>
      <c r="AO99" s="10"/>
      <c r="AP99" s="10"/>
      <c r="AQ99" s="120" t="s">
        <v>88</v>
      </c>
      <c r="AR99" s="65"/>
      <c r="AS99" s="121">
        <v>0</v>
      </c>
      <c r="AT99" s="122">
        <f>ROUND(SUM(AV99:AW99),2)</f>
        <v>0</v>
      </c>
      <c r="AU99" s="123">
        <f>'4a - elektroinštalácia a ...'!P123</f>
        <v>0</v>
      </c>
      <c r="AV99" s="122">
        <f>'4a - elektroinštalácia a ...'!J35</f>
        <v>0</v>
      </c>
      <c r="AW99" s="122">
        <f>'4a - elektroinštalácia a ...'!J36</f>
        <v>0</v>
      </c>
      <c r="AX99" s="122">
        <f>'4a - elektroinštalácia a ...'!J37</f>
        <v>0</v>
      </c>
      <c r="AY99" s="122">
        <f>'4a - elektroinštalácia a ...'!J38</f>
        <v>0</v>
      </c>
      <c r="AZ99" s="122">
        <f>'4a - elektroinštalácia a ...'!F35</f>
        <v>0</v>
      </c>
      <c r="BA99" s="122">
        <f>'4a - elektroinštalácia a ...'!F36</f>
        <v>0</v>
      </c>
      <c r="BB99" s="122">
        <f>'4a - elektroinštalácia a ...'!F37</f>
        <v>0</v>
      </c>
      <c r="BC99" s="122">
        <f>'4a - elektroinštalácia a ...'!F38</f>
        <v>0</v>
      </c>
      <c r="BD99" s="124">
        <f>'4a - elektroinštalácia a ...'!F39</f>
        <v>0</v>
      </c>
      <c r="BE99" s="4"/>
      <c r="BT99" s="23" t="s">
        <v>89</v>
      </c>
      <c r="BV99" s="23" t="s">
        <v>78</v>
      </c>
      <c r="BW99" s="23" t="s">
        <v>98</v>
      </c>
      <c r="BX99" s="23" t="s">
        <v>84</v>
      </c>
      <c r="CL99" s="23" t="s">
        <v>1</v>
      </c>
    </row>
    <row r="100" s="4" customFormat="1" ht="14.4" customHeight="1">
      <c r="A100" s="117" t="s">
        <v>85</v>
      </c>
      <c r="B100" s="65"/>
      <c r="C100" s="10"/>
      <c r="D100" s="10"/>
      <c r="E100" s="118" t="s">
        <v>99</v>
      </c>
      <c r="F100" s="118"/>
      <c r="G100" s="118"/>
      <c r="H100" s="118"/>
      <c r="I100" s="118"/>
      <c r="J100" s="10"/>
      <c r="K100" s="118" t="s">
        <v>100</v>
      </c>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9">
        <f>'5a - slaboprúdové rozvody'!J32</f>
        <v>0</v>
      </c>
      <c r="AH100" s="10"/>
      <c r="AI100" s="10"/>
      <c r="AJ100" s="10"/>
      <c r="AK100" s="10"/>
      <c r="AL100" s="10"/>
      <c r="AM100" s="10"/>
      <c r="AN100" s="119">
        <f>SUM(AG100,AT100)</f>
        <v>0</v>
      </c>
      <c r="AO100" s="10"/>
      <c r="AP100" s="10"/>
      <c r="AQ100" s="120" t="s">
        <v>88</v>
      </c>
      <c r="AR100" s="65"/>
      <c r="AS100" s="121">
        <v>0</v>
      </c>
      <c r="AT100" s="122">
        <f>ROUND(SUM(AV100:AW100),2)</f>
        <v>0</v>
      </c>
      <c r="AU100" s="123">
        <f>'5a - slaboprúdové rozvody'!P122</f>
        <v>0</v>
      </c>
      <c r="AV100" s="122">
        <f>'5a - slaboprúdové rozvody'!J35</f>
        <v>0</v>
      </c>
      <c r="AW100" s="122">
        <f>'5a - slaboprúdové rozvody'!J36</f>
        <v>0</v>
      </c>
      <c r="AX100" s="122">
        <f>'5a - slaboprúdové rozvody'!J37</f>
        <v>0</v>
      </c>
      <c r="AY100" s="122">
        <f>'5a - slaboprúdové rozvody'!J38</f>
        <v>0</v>
      </c>
      <c r="AZ100" s="122">
        <f>'5a - slaboprúdové rozvody'!F35</f>
        <v>0</v>
      </c>
      <c r="BA100" s="122">
        <f>'5a - slaboprúdové rozvody'!F36</f>
        <v>0</v>
      </c>
      <c r="BB100" s="122">
        <f>'5a - slaboprúdové rozvody'!F37</f>
        <v>0</v>
      </c>
      <c r="BC100" s="122">
        <f>'5a - slaboprúdové rozvody'!F38</f>
        <v>0</v>
      </c>
      <c r="BD100" s="124">
        <f>'5a - slaboprúdové rozvody'!F39</f>
        <v>0</v>
      </c>
      <c r="BE100" s="4"/>
      <c r="BT100" s="23" t="s">
        <v>89</v>
      </c>
      <c r="BV100" s="23" t="s">
        <v>78</v>
      </c>
      <c r="BW100" s="23" t="s">
        <v>101</v>
      </c>
      <c r="BX100" s="23" t="s">
        <v>84</v>
      </c>
      <c r="CL100" s="23" t="s">
        <v>1</v>
      </c>
    </row>
    <row r="101" s="4" customFormat="1" ht="14.4" customHeight="1">
      <c r="A101" s="117" t="s">
        <v>85</v>
      </c>
      <c r="B101" s="65"/>
      <c r="C101" s="10"/>
      <c r="D101" s="10"/>
      <c r="E101" s="118" t="s">
        <v>102</v>
      </c>
      <c r="F101" s="118"/>
      <c r="G101" s="118"/>
      <c r="H101" s="118"/>
      <c r="I101" s="118"/>
      <c r="J101" s="10"/>
      <c r="K101" s="118" t="s">
        <v>103</v>
      </c>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9">
        <f>'6a - zdravotechnika'!J32</f>
        <v>0</v>
      </c>
      <c r="AH101" s="10"/>
      <c r="AI101" s="10"/>
      <c r="AJ101" s="10"/>
      <c r="AK101" s="10"/>
      <c r="AL101" s="10"/>
      <c r="AM101" s="10"/>
      <c r="AN101" s="119">
        <f>SUM(AG101,AT101)</f>
        <v>0</v>
      </c>
      <c r="AO101" s="10"/>
      <c r="AP101" s="10"/>
      <c r="AQ101" s="120" t="s">
        <v>88</v>
      </c>
      <c r="AR101" s="65"/>
      <c r="AS101" s="121">
        <v>0</v>
      </c>
      <c r="AT101" s="122">
        <f>ROUND(SUM(AV101:AW101),2)</f>
        <v>0</v>
      </c>
      <c r="AU101" s="123">
        <f>'6a - zdravotechnika'!P130</f>
        <v>0</v>
      </c>
      <c r="AV101" s="122">
        <f>'6a - zdravotechnika'!J35</f>
        <v>0</v>
      </c>
      <c r="AW101" s="122">
        <f>'6a - zdravotechnika'!J36</f>
        <v>0</v>
      </c>
      <c r="AX101" s="122">
        <f>'6a - zdravotechnika'!J37</f>
        <v>0</v>
      </c>
      <c r="AY101" s="122">
        <f>'6a - zdravotechnika'!J38</f>
        <v>0</v>
      </c>
      <c r="AZ101" s="122">
        <f>'6a - zdravotechnika'!F35</f>
        <v>0</v>
      </c>
      <c r="BA101" s="122">
        <f>'6a - zdravotechnika'!F36</f>
        <v>0</v>
      </c>
      <c r="BB101" s="122">
        <f>'6a - zdravotechnika'!F37</f>
        <v>0</v>
      </c>
      <c r="BC101" s="122">
        <f>'6a - zdravotechnika'!F38</f>
        <v>0</v>
      </c>
      <c r="BD101" s="124">
        <f>'6a - zdravotechnika'!F39</f>
        <v>0</v>
      </c>
      <c r="BE101" s="4"/>
      <c r="BT101" s="23" t="s">
        <v>89</v>
      </c>
      <c r="BV101" s="23" t="s">
        <v>78</v>
      </c>
      <c r="BW101" s="23" t="s">
        <v>104</v>
      </c>
      <c r="BX101" s="23" t="s">
        <v>84</v>
      </c>
      <c r="CL101" s="23" t="s">
        <v>1</v>
      </c>
    </row>
    <row r="102" s="4" customFormat="1" ht="14.4" customHeight="1">
      <c r="A102" s="117" t="s">
        <v>85</v>
      </c>
      <c r="B102" s="65"/>
      <c r="C102" s="10"/>
      <c r="D102" s="10"/>
      <c r="E102" s="118" t="s">
        <v>105</v>
      </c>
      <c r="F102" s="118"/>
      <c r="G102" s="118"/>
      <c r="H102" s="118"/>
      <c r="I102" s="118"/>
      <c r="J102" s="10"/>
      <c r="K102" s="118" t="s">
        <v>106</v>
      </c>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9">
        <f>'7a - plynoinštalácia'!J32</f>
        <v>0</v>
      </c>
      <c r="AH102" s="10"/>
      <c r="AI102" s="10"/>
      <c r="AJ102" s="10"/>
      <c r="AK102" s="10"/>
      <c r="AL102" s="10"/>
      <c r="AM102" s="10"/>
      <c r="AN102" s="119">
        <f>SUM(AG102,AT102)</f>
        <v>0</v>
      </c>
      <c r="AO102" s="10"/>
      <c r="AP102" s="10"/>
      <c r="AQ102" s="120" t="s">
        <v>88</v>
      </c>
      <c r="AR102" s="65"/>
      <c r="AS102" s="121">
        <v>0</v>
      </c>
      <c r="AT102" s="122">
        <f>ROUND(SUM(AV102:AW102),2)</f>
        <v>0</v>
      </c>
      <c r="AU102" s="123">
        <f>'7a - plynoinštalácia'!P127</f>
        <v>0</v>
      </c>
      <c r="AV102" s="122">
        <f>'7a - plynoinštalácia'!J35</f>
        <v>0</v>
      </c>
      <c r="AW102" s="122">
        <f>'7a - plynoinštalácia'!J36</f>
        <v>0</v>
      </c>
      <c r="AX102" s="122">
        <f>'7a - plynoinštalácia'!J37</f>
        <v>0</v>
      </c>
      <c r="AY102" s="122">
        <f>'7a - plynoinštalácia'!J38</f>
        <v>0</v>
      </c>
      <c r="AZ102" s="122">
        <f>'7a - plynoinštalácia'!F35</f>
        <v>0</v>
      </c>
      <c r="BA102" s="122">
        <f>'7a - plynoinštalácia'!F36</f>
        <v>0</v>
      </c>
      <c r="BB102" s="122">
        <f>'7a - plynoinštalácia'!F37</f>
        <v>0</v>
      </c>
      <c r="BC102" s="122">
        <f>'7a - plynoinštalácia'!F38</f>
        <v>0</v>
      </c>
      <c r="BD102" s="124">
        <f>'7a - plynoinštalácia'!F39</f>
        <v>0</v>
      </c>
      <c r="BE102" s="4"/>
      <c r="BT102" s="23" t="s">
        <v>89</v>
      </c>
      <c r="BV102" s="23" t="s">
        <v>78</v>
      </c>
      <c r="BW102" s="23" t="s">
        <v>107</v>
      </c>
      <c r="BX102" s="23" t="s">
        <v>84</v>
      </c>
      <c r="CL102" s="23" t="s">
        <v>1</v>
      </c>
    </row>
    <row r="103" s="4" customFormat="1" ht="14.4" customHeight="1">
      <c r="A103" s="117" t="s">
        <v>85</v>
      </c>
      <c r="B103" s="65"/>
      <c r="C103" s="10"/>
      <c r="D103" s="10"/>
      <c r="E103" s="118" t="s">
        <v>108</v>
      </c>
      <c r="F103" s="118"/>
      <c r="G103" s="118"/>
      <c r="H103" s="118"/>
      <c r="I103" s="118"/>
      <c r="J103" s="10"/>
      <c r="K103" s="118" t="s">
        <v>109</v>
      </c>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9">
        <f>'8a - vzduchotechnika'!J32</f>
        <v>0</v>
      </c>
      <c r="AH103" s="10"/>
      <c r="AI103" s="10"/>
      <c r="AJ103" s="10"/>
      <c r="AK103" s="10"/>
      <c r="AL103" s="10"/>
      <c r="AM103" s="10"/>
      <c r="AN103" s="119">
        <f>SUM(AG103,AT103)</f>
        <v>0</v>
      </c>
      <c r="AO103" s="10"/>
      <c r="AP103" s="10"/>
      <c r="AQ103" s="120" t="s">
        <v>88</v>
      </c>
      <c r="AR103" s="65"/>
      <c r="AS103" s="121">
        <v>0</v>
      </c>
      <c r="AT103" s="122">
        <f>ROUND(SUM(AV103:AW103),2)</f>
        <v>0</v>
      </c>
      <c r="AU103" s="123">
        <f>'8a - vzduchotechnika'!P128</f>
        <v>0</v>
      </c>
      <c r="AV103" s="122">
        <f>'8a - vzduchotechnika'!J35</f>
        <v>0</v>
      </c>
      <c r="AW103" s="122">
        <f>'8a - vzduchotechnika'!J36</f>
        <v>0</v>
      </c>
      <c r="AX103" s="122">
        <f>'8a - vzduchotechnika'!J37</f>
        <v>0</v>
      </c>
      <c r="AY103" s="122">
        <f>'8a - vzduchotechnika'!J38</f>
        <v>0</v>
      </c>
      <c r="AZ103" s="122">
        <f>'8a - vzduchotechnika'!F35</f>
        <v>0</v>
      </c>
      <c r="BA103" s="122">
        <f>'8a - vzduchotechnika'!F36</f>
        <v>0</v>
      </c>
      <c r="BB103" s="122">
        <f>'8a - vzduchotechnika'!F37</f>
        <v>0</v>
      </c>
      <c r="BC103" s="122">
        <f>'8a - vzduchotechnika'!F38</f>
        <v>0</v>
      </c>
      <c r="BD103" s="124">
        <f>'8a - vzduchotechnika'!F39</f>
        <v>0</v>
      </c>
      <c r="BE103" s="4"/>
      <c r="BT103" s="23" t="s">
        <v>89</v>
      </c>
      <c r="BV103" s="23" t="s">
        <v>78</v>
      </c>
      <c r="BW103" s="23" t="s">
        <v>110</v>
      </c>
      <c r="BX103" s="23" t="s">
        <v>84</v>
      </c>
      <c r="CL103" s="23" t="s">
        <v>1</v>
      </c>
    </row>
    <row r="104" s="7" customFormat="1" ht="14.4" customHeight="1">
      <c r="A104" s="117" t="s">
        <v>85</v>
      </c>
      <c r="B104" s="105"/>
      <c r="C104" s="106"/>
      <c r="D104" s="107" t="s">
        <v>111</v>
      </c>
      <c r="E104" s="107"/>
      <c r="F104" s="107"/>
      <c r="G104" s="107"/>
      <c r="H104" s="107"/>
      <c r="I104" s="108"/>
      <c r="J104" s="107" t="s">
        <v>112</v>
      </c>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10">
        <f>'SO 02 - Elektrická káblov...'!J30</f>
        <v>0</v>
      </c>
      <c r="AH104" s="108"/>
      <c r="AI104" s="108"/>
      <c r="AJ104" s="108"/>
      <c r="AK104" s="108"/>
      <c r="AL104" s="108"/>
      <c r="AM104" s="108"/>
      <c r="AN104" s="110">
        <f>SUM(AG104,AT104)</f>
        <v>0</v>
      </c>
      <c r="AO104" s="108"/>
      <c r="AP104" s="108"/>
      <c r="AQ104" s="111" t="s">
        <v>82</v>
      </c>
      <c r="AR104" s="105"/>
      <c r="AS104" s="112">
        <v>0</v>
      </c>
      <c r="AT104" s="113">
        <f>ROUND(SUM(AV104:AW104),2)</f>
        <v>0</v>
      </c>
      <c r="AU104" s="114">
        <f>'SO 02 - Elektrická káblov...'!P120</f>
        <v>0</v>
      </c>
      <c r="AV104" s="113">
        <f>'SO 02 - Elektrická káblov...'!J33</f>
        <v>0</v>
      </c>
      <c r="AW104" s="113">
        <f>'SO 02 - Elektrická káblov...'!J34</f>
        <v>0</v>
      </c>
      <c r="AX104" s="113">
        <f>'SO 02 - Elektrická káblov...'!J35</f>
        <v>0</v>
      </c>
      <c r="AY104" s="113">
        <f>'SO 02 - Elektrická káblov...'!J36</f>
        <v>0</v>
      </c>
      <c r="AZ104" s="113">
        <f>'SO 02 - Elektrická káblov...'!F33</f>
        <v>0</v>
      </c>
      <c r="BA104" s="113">
        <f>'SO 02 - Elektrická káblov...'!F34</f>
        <v>0</v>
      </c>
      <c r="BB104" s="113">
        <f>'SO 02 - Elektrická káblov...'!F35</f>
        <v>0</v>
      </c>
      <c r="BC104" s="113">
        <f>'SO 02 - Elektrická káblov...'!F36</f>
        <v>0</v>
      </c>
      <c r="BD104" s="115">
        <f>'SO 02 - Elektrická káblov...'!F37</f>
        <v>0</v>
      </c>
      <c r="BE104" s="7"/>
      <c r="BT104" s="116" t="s">
        <v>83</v>
      </c>
      <c r="BV104" s="116" t="s">
        <v>78</v>
      </c>
      <c r="BW104" s="116" t="s">
        <v>113</v>
      </c>
      <c r="BX104" s="116" t="s">
        <v>4</v>
      </c>
      <c r="CL104" s="116" t="s">
        <v>1</v>
      </c>
      <c r="CM104" s="116" t="s">
        <v>76</v>
      </c>
    </row>
    <row r="105" s="7" customFormat="1" ht="14.4" customHeight="1">
      <c r="A105" s="117" t="s">
        <v>85</v>
      </c>
      <c r="B105" s="105"/>
      <c r="C105" s="106"/>
      <c r="D105" s="107" t="s">
        <v>114</v>
      </c>
      <c r="E105" s="107"/>
      <c r="F105" s="107"/>
      <c r="G105" s="107"/>
      <c r="H105" s="107"/>
      <c r="I105" s="108"/>
      <c r="J105" s="107" t="s">
        <v>115</v>
      </c>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10">
        <f>'SO 03 - Vodovodná prípojka'!J30</f>
        <v>0</v>
      </c>
      <c r="AH105" s="108"/>
      <c r="AI105" s="108"/>
      <c r="AJ105" s="108"/>
      <c r="AK105" s="108"/>
      <c r="AL105" s="108"/>
      <c r="AM105" s="108"/>
      <c r="AN105" s="110">
        <f>SUM(AG105,AT105)</f>
        <v>0</v>
      </c>
      <c r="AO105" s="108"/>
      <c r="AP105" s="108"/>
      <c r="AQ105" s="111" t="s">
        <v>82</v>
      </c>
      <c r="AR105" s="105"/>
      <c r="AS105" s="112">
        <v>0</v>
      </c>
      <c r="AT105" s="113">
        <f>ROUND(SUM(AV105:AW105),2)</f>
        <v>0</v>
      </c>
      <c r="AU105" s="114">
        <f>'SO 03 - Vodovodná prípojka'!P122</f>
        <v>0</v>
      </c>
      <c r="AV105" s="113">
        <f>'SO 03 - Vodovodná prípojka'!J33</f>
        <v>0</v>
      </c>
      <c r="AW105" s="113">
        <f>'SO 03 - Vodovodná prípojka'!J34</f>
        <v>0</v>
      </c>
      <c r="AX105" s="113">
        <f>'SO 03 - Vodovodná prípojka'!J35</f>
        <v>0</v>
      </c>
      <c r="AY105" s="113">
        <f>'SO 03 - Vodovodná prípojka'!J36</f>
        <v>0</v>
      </c>
      <c r="AZ105" s="113">
        <f>'SO 03 - Vodovodná prípojka'!F33</f>
        <v>0</v>
      </c>
      <c r="BA105" s="113">
        <f>'SO 03 - Vodovodná prípojka'!F34</f>
        <v>0</v>
      </c>
      <c r="BB105" s="113">
        <f>'SO 03 - Vodovodná prípojka'!F35</f>
        <v>0</v>
      </c>
      <c r="BC105" s="113">
        <f>'SO 03 - Vodovodná prípojka'!F36</f>
        <v>0</v>
      </c>
      <c r="BD105" s="115">
        <f>'SO 03 - Vodovodná prípojka'!F37</f>
        <v>0</v>
      </c>
      <c r="BE105" s="7"/>
      <c r="BT105" s="116" t="s">
        <v>83</v>
      </c>
      <c r="BV105" s="116" t="s">
        <v>78</v>
      </c>
      <c r="BW105" s="116" t="s">
        <v>116</v>
      </c>
      <c r="BX105" s="116" t="s">
        <v>4</v>
      </c>
      <c r="CL105" s="116" t="s">
        <v>1</v>
      </c>
      <c r="CM105" s="116" t="s">
        <v>76</v>
      </c>
    </row>
    <row r="106" s="7" customFormat="1" ht="24.6" customHeight="1">
      <c r="A106" s="117" t="s">
        <v>85</v>
      </c>
      <c r="B106" s="105"/>
      <c r="C106" s="106"/>
      <c r="D106" s="107" t="s">
        <v>117</v>
      </c>
      <c r="E106" s="107"/>
      <c r="F106" s="107"/>
      <c r="G106" s="107"/>
      <c r="H106" s="107"/>
      <c r="I106" s="108"/>
      <c r="J106" s="107" t="s">
        <v>118</v>
      </c>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10">
        <f>'SO 04 - Kanalizačná prípo...'!J30</f>
        <v>0</v>
      </c>
      <c r="AH106" s="108"/>
      <c r="AI106" s="108"/>
      <c r="AJ106" s="108"/>
      <c r="AK106" s="108"/>
      <c r="AL106" s="108"/>
      <c r="AM106" s="108"/>
      <c r="AN106" s="110">
        <f>SUM(AG106,AT106)</f>
        <v>0</v>
      </c>
      <c r="AO106" s="108"/>
      <c r="AP106" s="108"/>
      <c r="AQ106" s="111" t="s">
        <v>82</v>
      </c>
      <c r="AR106" s="105"/>
      <c r="AS106" s="112">
        <v>0</v>
      </c>
      <c r="AT106" s="113">
        <f>ROUND(SUM(AV106:AW106),2)</f>
        <v>0</v>
      </c>
      <c r="AU106" s="114">
        <f>'SO 04 - Kanalizačná prípo...'!P123</f>
        <v>0</v>
      </c>
      <c r="AV106" s="113">
        <f>'SO 04 - Kanalizačná prípo...'!J33</f>
        <v>0</v>
      </c>
      <c r="AW106" s="113">
        <f>'SO 04 - Kanalizačná prípo...'!J34</f>
        <v>0</v>
      </c>
      <c r="AX106" s="113">
        <f>'SO 04 - Kanalizačná prípo...'!J35</f>
        <v>0</v>
      </c>
      <c r="AY106" s="113">
        <f>'SO 04 - Kanalizačná prípo...'!J36</f>
        <v>0</v>
      </c>
      <c r="AZ106" s="113">
        <f>'SO 04 - Kanalizačná prípo...'!F33</f>
        <v>0</v>
      </c>
      <c r="BA106" s="113">
        <f>'SO 04 - Kanalizačná prípo...'!F34</f>
        <v>0</v>
      </c>
      <c r="BB106" s="113">
        <f>'SO 04 - Kanalizačná prípo...'!F35</f>
        <v>0</v>
      </c>
      <c r="BC106" s="113">
        <f>'SO 04 - Kanalizačná prípo...'!F36</f>
        <v>0</v>
      </c>
      <c r="BD106" s="115">
        <f>'SO 04 - Kanalizačná prípo...'!F37</f>
        <v>0</v>
      </c>
      <c r="BE106" s="7"/>
      <c r="BT106" s="116" t="s">
        <v>83</v>
      </c>
      <c r="BV106" s="116" t="s">
        <v>78</v>
      </c>
      <c r="BW106" s="116" t="s">
        <v>119</v>
      </c>
      <c r="BX106" s="116" t="s">
        <v>4</v>
      </c>
      <c r="CL106" s="116" t="s">
        <v>1</v>
      </c>
      <c r="CM106" s="116" t="s">
        <v>76</v>
      </c>
    </row>
    <row r="107" s="7" customFormat="1" ht="14.4" customHeight="1">
      <c r="A107" s="117" t="s">
        <v>85</v>
      </c>
      <c r="B107" s="105"/>
      <c r="C107" s="106"/>
      <c r="D107" s="107" t="s">
        <v>120</v>
      </c>
      <c r="E107" s="107"/>
      <c r="F107" s="107"/>
      <c r="G107" s="107"/>
      <c r="H107" s="107"/>
      <c r="I107" s="108"/>
      <c r="J107" s="107" t="s">
        <v>121</v>
      </c>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10">
        <f>'SO 05a - Plynová prípojka...'!J30</f>
        <v>0</v>
      </c>
      <c r="AH107" s="108"/>
      <c r="AI107" s="108"/>
      <c r="AJ107" s="108"/>
      <c r="AK107" s="108"/>
      <c r="AL107" s="108"/>
      <c r="AM107" s="108"/>
      <c r="AN107" s="110">
        <f>SUM(AG107,AT107)</f>
        <v>0</v>
      </c>
      <c r="AO107" s="108"/>
      <c r="AP107" s="108"/>
      <c r="AQ107" s="111" t="s">
        <v>82</v>
      </c>
      <c r="AR107" s="105"/>
      <c r="AS107" s="125">
        <v>0</v>
      </c>
      <c r="AT107" s="126">
        <f>ROUND(SUM(AV107:AW107),2)</f>
        <v>0</v>
      </c>
      <c r="AU107" s="127">
        <f>'SO 05a - Plynová prípojka...'!P122</f>
        <v>0</v>
      </c>
      <c r="AV107" s="126">
        <f>'SO 05a - Plynová prípojka...'!J33</f>
        <v>0</v>
      </c>
      <c r="AW107" s="126">
        <f>'SO 05a - Plynová prípojka...'!J34</f>
        <v>0</v>
      </c>
      <c r="AX107" s="126">
        <f>'SO 05a - Plynová prípojka...'!J35</f>
        <v>0</v>
      </c>
      <c r="AY107" s="126">
        <f>'SO 05a - Plynová prípojka...'!J36</f>
        <v>0</v>
      </c>
      <c r="AZ107" s="126">
        <f>'SO 05a - Plynová prípojka...'!F33</f>
        <v>0</v>
      </c>
      <c r="BA107" s="126">
        <f>'SO 05a - Plynová prípojka...'!F34</f>
        <v>0</v>
      </c>
      <c r="BB107" s="126">
        <f>'SO 05a - Plynová prípojka...'!F35</f>
        <v>0</v>
      </c>
      <c r="BC107" s="126">
        <f>'SO 05a - Plynová prípojka...'!F36</f>
        <v>0</v>
      </c>
      <c r="BD107" s="128">
        <f>'SO 05a - Plynová prípojka...'!F37</f>
        <v>0</v>
      </c>
      <c r="BE107" s="7"/>
      <c r="BT107" s="116" t="s">
        <v>83</v>
      </c>
      <c r="BV107" s="116" t="s">
        <v>78</v>
      </c>
      <c r="BW107" s="116" t="s">
        <v>122</v>
      </c>
      <c r="BX107" s="116" t="s">
        <v>4</v>
      </c>
      <c r="CL107" s="116" t="s">
        <v>1</v>
      </c>
      <c r="CM107" s="116" t="s">
        <v>76</v>
      </c>
    </row>
    <row r="108" s="2" customFormat="1" ht="30" customHeight="1">
      <c r="A108" s="34"/>
      <c r="B108" s="35"/>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5"/>
      <c r="AS108" s="34"/>
      <c r="AT108" s="34"/>
      <c r="AU108" s="34"/>
      <c r="AV108" s="34"/>
      <c r="AW108" s="34"/>
      <c r="AX108" s="34"/>
      <c r="AY108" s="34"/>
      <c r="AZ108" s="34"/>
      <c r="BA108" s="34"/>
      <c r="BB108" s="34"/>
      <c r="BC108" s="34"/>
      <c r="BD108" s="34"/>
      <c r="BE108" s="34"/>
    </row>
    <row r="109" s="2" customFormat="1" ht="6.96" customHeight="1">
      <c r="A109" s="34"/>
      <c r="B109" s="61"/>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35"/>
      <c r="AS109" s="34"/>
      <c r="AT109" s="34"/>
      <c r="AU109" s="34"/>
      <c r="AV109" s="34"/>
      <c r="AW109" s="34"/>
      <c r="AX109" s="34"/>
      <c r="AY109" s="34"/>
      <c r="AZ109" s="34"/>
      <c r="BA109" s="34"/>
      <c r="BB109" s="34"/>
      <c r="BC109" s="34"/>
      <c r="BD109" s="34"/>
      <c r="BE109" s="34"/>
    </row>
  </sheetData>
  <mergeCells count="90">
    <mergeCell ref="C92:G92"/>
    <mergeCell ref="D104:H104"/>
    <mergeCell ref="D95:H95"/>
    <mergeCell ref="E101:I101"/>
    <mergeCell ref="E98:I98"/>
    <mergeCell ref="E97:I97"/>
    <mergeCell ref="E100:I100"/>
    <mergeCell ref="E96:I96"/>
    <mergeCell ref="E99:I99"/>
    <mergeCell ref="E102:I102"/>
    <mergeCell ref="E103:I103"/>
    <mergeCell ref="I92:AF92"/>
    <mergeCell ref="J104:AF104"/>
    <mergeCell ref="J95:AF95"/>
    <mergeCell ref="K102:AF102"/>
    <mergeCell ref="K101:AF101"/>
    <mergeCell ref="K98:AF98"/>
    <mergeCell ref="K99:AF99"/>
    <mergeCell ref="K96:AF96"/>
    <mergeCell ref="K100:AF100"/>
    <mergeCell ref="K103:AF103"/>
    <mergeCell ref="K97:AF97"/>
    <mergeCell ref="L85:AO85"/>
    <mergeCell ref="D105:H105"/>
    <mergeCell ref="J105:AF105"/>
    <mergeCell ref="D106:H106"/>
    <mergeCell ref="J106:AF106"/>
    <mergeCell ref="D107:H107"/>
    <mergeCell ref="J107:AF107"/>
    <mergeCell ref="AG94:AM94"/>
    <mergeCell ref="BE5:BE34"/>
    <mergeCell ref="K5:AO5"/>
    <mergeCell ref="K6:AO6"/>
    <mergeCell ref="E14:AJ14"/>
    <mergeCell ref="E23:AN23"/>
    <mergeCell ref="AK26:AO26"/>
    <mergeCell ref="L28:P28"/>
    <mergeCell ref="W28:AE28"/>
    <mergeCell ref="AK28:AO28"/>
    <mergeCell ref="AK29:AO29"/>
    <mergeCell ref="L29:P29"/>
    <mergeCell ref="W29:AE29"/>
    <mergeCell ref="W30:AE30"/>
    <mergeCell ref="AK30:AO30"/>
    <mergeCell ref="L30:P30"/>
    <mergeCell ref="AK31:AO31"/>
    <mergeCell ref="W31:AE31"/>
    <mergeCell ref="L31:P31"/>
    <mergeCell ref="L32:P32"/>
    <mergeCell ref="W32:AE32"/>
    <mergeCell ref="AK32:AO32"/>
    <mergeCell ref="L33:P33"/>
    <mergeCell ref="AK33:AO33"/>
    <mergeCell ref="W33:AE33"/>
    <mergeCell ref="AK35:AO35"/>
    <mergeCell ref="X35:AB35"/>
    <mergeCell ref="AR2:BE2"/>
    <mergeCell ref="AG99:AM99"/>
    <mergeCell ref="AG102:AM102"/>
    <mergeCell ref="AG101:AM101"/>
    <mergeCell ref="AG103:AM103"/>
    <mergeCell ref="AG100:AM100"/>
    <mergeCell ref="AG98:AM98"/>
    <mergeCell ref="AG104:AM104"/>
    <mergeCell ref="AG97:AM97"/>
    <mergeCell ref="AG96:AM96"/>
    <mergeCell ref="AG95:AM95"/>
    <mergeCell ref="AG92:AM92"/>
    <mergeCell ref="AM87:AN87"/>
    <mergeCell ref="AM89:AP89"/>
    <mergeCell ref="AM90:AP90"/>
    <mergeCell ref="AN104:AP104"/>
    <mergeCell ref="AN103:AP103"/>
    <mergeCell ref="AN92:AP92"/>
    <mergeCell ref="AN99:AP99"/>
    <mergeCell ref="AN95:AP95"/>
    <mergeCell ref="AN101:AP101"/>
    <mergeCell ref="AN96:AP96"/>
    <mergeCell ref="AN100:AP100"/>
    <mergeCell ref="AN97:AP97"/>
    <mergeCell ref="AN102:AP102"/>
    <mergeCell ref="AN98:AP98"/>
    <mergeCell ref="AS89:AT91"/>
    <mergeCell ref="AN105:AP105"/>
    <mergeCell ref="AG105:AM105"/>
    <mergeCell ref="AN106:AP106"/>
    <mergeCell ref="AG106:AM106"/>
    <mergeCell ref="AN107:AP107"/>
    <mergeCell ref="AG107:AM107"/>
    <mergeCell ref="AN94:AP94"/>
  </mergeCells>
  <hyperlinks>
    <hyperlink ref="A96" location="'1a - stavebná časť objektu'!C2" display="/"/>
    <hyperlink ref="A97" location="'2 - chodník do objektu'!C2" display="/"/>
    <hyperlink ref="A98" location="'3a - vykurovanie'!C2" display="/"/>
    <hyperlink ref="A99" location="'4a - elektroinštalácia a ...'!C2" display="/"/>
    <hyperlink ref="A100" location="'5a - slaboprúdové rozvody'!C2" display="/"/>
    <hyperlink ref="A101" location="'6a - zdravotechnika'!C2" display="/"/>
    <hyperlink ref="A102" location="'7a - plynoinštalácia'!C2" display="/"/>
    <hyperlink ref="A103" location="'8a - vzduchotechnika'!C2" display="/"/>
    <hyperlink ref="A104" location="'SO 02 - Elektrická káblov...'!C2" display="/"/>
    <hyperlink ref="A105" location="'SO 03 - Vodovodná prípojka'!C2" display="/"/>
    <hyperlink ref="A106" location="'SO 04 - Kanalizačná prípo...'!C2" display="/"/>
    <hyperlink ref="A107" location="'SO 05a - Plynová prípojka...'!C2" display="/"/>
  </hyperlinks>
  <pageMargins left="0.39375" right="0.39375" top="0.39375" bottom="0.39375" header="0" footer="0"/>
  <pageSetup paperSize="9" orientation="portrait" blackAndWhite="1" fitToHeight="100"/>
  <headerFooter>
    <oddFooter>&amp;CStrana &amp;P z &amp;N</oddFooter>
  </headerFooter>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851563" style="1" customWidth="1"/>
    <col min="2" max="2" width="1.148438" style="1" customWidth="1"/>
    <col min="3" max="3" width="4.421875" style="1" customWidth="1"/>
    <col min="4" max="4" width="4.574219" style="1" customWidth="1"/>
    <col min="5" max="5" width="18.28125" style="1" customWidth="1"/>
    <col min="6" max="6" width="54.42188" style="1" customWidth="1"/>
    <col min="7" max="7" width="8.003906" style="1" customWidth="1"/>
    <col min="8" max="8" width="15.00391" style="1" customWidth="1"/>
    <col min="9" max="9" width="16.85156" style="1" customWidth="1"/>
    <col min="10" max="10" width="23.85156" style="1" customWidth="1"/>
    <col min="11" max="11" width="23.85156" style="1" hidden="1" customWidth="1"/>
    <col min="12" max="12" width="10.00391" style="1" customWidth="1"/>
    <col min="13" max="13" width="11.57422" style="1" hidden="1" customWidth="1"/>
    <col min="14" max="14" width="9.140625" style="1" hidden="1"/>
    <col min="15" max="15" width="15.14063" style="1" hidden="1" customWidth="1"/>
    <col min="16" max="16" width="15.14063" style="1" hidden="1" customWidth="1"/>
    <col min="17" max="17" width="15.14063" style="1" hidden="1" customWidth="1"/>
    <col min="18" max="18" width="15.14063" style="1" hidden="1" customWidth="1"/>
    <col min="19" max="19" width="15.14063" style="1" hidden="1" customWidth="1"/>
    <col min="20" max="20" width="15.14063" style="1" hidden="1" customWidth="1"/>
    <col min="21" max="21" width="17.42188" style="1" hidden="1" customWidth="1"/>
    <col min="22" max="22" width="13.14063" style="1" customWidth="1"/>
    <col min="23" max="23" width="17.42188" style="1" customWidth="1"/>
    <col min="24" max="24" width="13.14063" style="1" customWidth="1"/>
    <col min="25" max="25" width="16.00391" style="1" customWidth="1"/>
    <col min="26" max="26" width="11.71094" style="1" customWidth="1"/>
    <col min="27" max="27" width="16.00391" style="1" customWidth="1"/>
    <col min="28" max="28" width="17.42188" style="1" customWidth="1"/>
    <col min="29" max="29" width="11.71094" style="1" customWidth="1"/>
    <col min="30" max="30" width="16.00391" style="1" customWidth="1"/>
    <col min="31" max="31" width="17.42188"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L2" s="14" t="s">
        <v>5</v>
      </c>
      <c r="M2" s="1"/>
      <c r="N2" s="1"/>
      <c r="O2" s="1"/>
      <c r="P2" s="1"/>
      <c r="Q2" s="1"/>
      <c r="R2" s="1"/>
      <c r="S2" s="1"/>
      <c r="T2" s="1"/>
      <c r="U2" s="1"/>
      <c r="V2" s="1"/>
      <c r="AT2" s="15" t="s">
        <v>113</v>
      </c>
    </row>
    <row r="3" s="1" customFormat="1" ht="6.96" customHeight="1">
      <c r="B3" s="16"/>
      <c r="C3" s="17"/>
      <c r="D3" s="17"/>
      <c r="E3" s="17"/>
      <c r="F3" s="17"/>
      <c r="G3" s="17"/>
      <c r="H3" s="17"/>
      <c r="I3" s="17"/>
      <c r="J3" s="17"/>
      <c r="K3" s="17"/>
      <c r="L3" s="18"/>
      <c r="AT3" s="15" t="s">
        <v>76</v>
      </c>
    </row>
    <row r="4" s="1" customFormat="1" ht="24.96" customHeight="1">
      <c r="B4" s="18"/>
      <c r="D4" s="19" t="s">
        <v>123</v>
      </c>
      <c r="L4" s="18"/>
      <c r="M4" s="129" t="s">
        <v>9</v>
      </c>
      <c r="AT4" s="15" t="s">
        <v>3</v>
      </c>
    </row>
    <row r="5" s="1" customFormat="1" ht="6.96" customHeight="1">
      <c r="B5" s="18"/>
      <c r="L5" s="18"/>
    </row>
    <row r="6" s="1" customFormat="1" ht="12" customHeight="1">
      <c r="B6" s="18"/>
      <c r="D6" s="28" t="s">
        <v>15</v>
      </c>
      <c r="L6" s="18"/>
    </row>
    <row r="7" s="1" customFormat="1" ht="27" customHeight="1">
      <c r="B7" s="18"/>
      <c r="E7" s="130" t="str">
        <f>'Rekapitulácia stavby'!K6</f>
        <v>Centrum integrovanej zdravotnej starostlivosti, denné centrum pre seniorov, denný stacionár v meste Bánovce nad Bebravou</v>
      </c>
      <c r="F7" s="28"/>
      <c r="G7" s="28"/>
      <c r="H7" s="28"/>
      <c r="L7" s="18"/>
    </row>
    <row r="8" s="2" customFormat="1" ht="12" customHeight="1">
      <c r="A8" s="34"/>
      <c r="B8" s="35"/>
      <c r="C8" s="34"/>
      <c r="D8" s="28" t="s">
        <v>124</v>
      </c>
      <c r="E8" s="34"/>
      <c r="F8" s="34"/>
      <c r="G8" s="34"/>
      <c r="H8" s="34"/>
      <c r="I8" s="34"/>
      <c r="J8" s="34"/>
      <c r="K8" s="34"/>
      <c r="L8" s="56"/>
      <c r="S8" s="34"/>
      <c r="T8" s="34"/>
      <c r="U8" s="34"/>
      <c r="V8" s="34"/>
      <c r="W8" s="34"/>
      <c r="X8" s="34"/>
      <c r="Y8" s="34"/>
      <c r="Z8" s="34"/>
      <c r="AA8" s="34"/>
      <c r="AB8" s="34"/>
      <c r="AC8" s="34"/>
      <c r="AD8" s="34"/>
      <c r="AE8" s="34"/>
    </row>
    <row r="9" s="2" customFormat="1" ht="15.6" customHeight="1">
      <c r="A9" s="34"/>
      <c r="B9" s="35"/>
      <c r="C9" s="34"/>
      <c r="D9" s="34"/>
      <c r="E9" s="68" t="s">
        <v>2578</v>
      </c>
      <c r="F9" s="34"/>
      <c r="G9" s="34"/>
      <c r="H9" s="34"/>
      <c r="I9" s="34"/>
      <c r="J9" s="34"/>
      <c r="K9" s="34"/>
      <c r="L9" s="56"/>
      <c r="S9" s="34"/>
      <c r="T9" s="34"/>
      <c r="U9" s="34"/>
      <c r="V9" s="34"/>
      <c r="W9" s="34"/>
      <c r="X9" s="34"/>
      <c r="Y9" s="34"/>
      <c r="Z9" s="34"/>
      <c r="AA9" s="34"/>
      <c r="AB9" s="34"/>
      <c r="AC9" s="34"/>
      <c r="AD9" s="34"/>
      <c r="AE9" s="34"/>
    </row>
    <row r="10" s="2" customFormat="1">
      <c r="A10" s="34"/>
      <c r="B10" s="35"/>
      <c r="C10" s="34"/>
      <c r="D10" s="34"/>
      <c r="E10" s="34"/>
      <c r="F10" s="34"/>
      <c r="G10" s="34"/>
      <c r="H10" s="34"/>
      <c r="I10" s="34"/>
      <c r="J10" s="34"/>
      <c r="K10" s="34"/>
      <c r="L10" s="56"/>
      <c r="S10" s="34"/>
      <c r="T10" s="34"/>
      <c r="U10" s="34"/>
      <c r="V10" s="34"/>
      <c r="W10" s="34"/>
      <c r="X10" s="34"/>
      <c r="Y10" s="34"/>
      <c r="Z10" s="34"/>
      <c r="AA10" s="34"/>
      <c r="AB10" s="34"/>
      <c r="AC10" s="34"/>
      <c r="AD10" s="34"/>
      <c r="AE10" s="34"/>
    </row>
    <row r="11" s="2" customFormat="1" ht="12" customHeight="1">
      <c r="A11" s="34"/>
      <c r="B11" s="35"/>
      <c r="C11" s="34"/>
      <c r="D11" s="28" t="s">
        <v>17</v>
      </c>
      <c r="E11" s="34"/>
      <c r="F11" s="23" t="s">
        <v>1</v>
      </c>
      <c r="G11" s="34"/>
      <c r="H11" s="34"/>
      <c r="I11" s="28" t="s">
        <v>18</v>
      </c>
      <c r="J11" s="23" t="s">
        <v>1</v>
      </c>
      <c r="K11" s="34"/>
      <c r="L11" s="56"/>
      <c r="S11" s="34"/>
      <c r="T11" s="34"/>
      <c r="U11" s="34"/>
      <c r="V11" s="34"/>
      <c r="W11" s="34"/>
      <c r="X11" s="34"/>
      <c r="Y11" s="34"/>
      <c r="Z11" s="34"/>
      <c r="AA11" s="34"/>
      <c r="AB11" s="34"/>
      <c r="AC11" s="34"/>
      <c r="AD11" s="34"/>
      <c r="AE11" s="34"/>
    </row>
    <row r="12" s="2" customFormat="1" ht="12" customHeight="1">
      <c r="A12" s="34"/>
      <c r="B12" s="35"/>
      <c r="C12" s="34"/>
      <c r="D12" s="28" t="s">
        <v>19</v>
      </c>
      <c r="E12" s="34"/>
      <c r="F12" s="23" t="s">
        <v>20</v>
      </c>
      <c r="G12" s="34"/>
      <c r="H12" s="34"/>
      <c r="I12" s="28" t="s">
        <v>21</v>
      </c>
      <c r="J12" s="70" t="str">
        <f>'Rekapitulácia stavby'!AN8</f>
        <v>12. 7. 2021</v>
      </c>
      <c r="K12" s="34"/>
      <c r="L12" s="56"/>
      <c r="S12" s="34"/>
      <c r="T12" s="34"/>
      <c r="U12" s="34"/>
      <c r="V12" s="34"/>
      <c r="W12" s="34"/>
      <c r="X12" s="34"/>
      <c r="Y12" s="34"/>
      <c r="Z12" s="34"/>
      <c r="AA12" s="34"/>
      <c r="AB12" s="34"/>
      <c r="AC12" s="34"/>
      <c r="AD12" s="34"/>
      <c r="AE12" s="34"/>
    </row>
    <row r="13" s="2" customFormat="1" ht="10.8" customHeight="1">
      <c r="A13" s="34"/>
      <c r="B13" s="35"/>
      <c r="C13" s="34"/>
      <c r="D13" s="34"/>
      <c r="E13" s="34"/>
      <c r="F13" s="34"/>
      <c r="G13" s="34"/>
      <c r="H13" s="34"/>
      <c r="I13" s="34"/>
      <c r="J13" s="34"/>
      <c r="K13" s="34"/>
      <c r="L13" s="56"/>
      <c r="S13" s="34"/>
      <c r="T13" s="34"/>
      <c r="U13" s="34"/>
      <c r="V13" s="34"/>
      <c r="W13" s="34"/>
      <c r="X13" s="34"/>
      <c r="Y13" s="34"/>
      <c r="Z13" s="34"/>
      <c r="AA13" s="34"/>
      <c r="AB13" s="34"/>
      <c r="AC13" s="34"/>
      <c r="AD13" s="34"/>
      <c r="AE13" s="34"/>
    </row>
    <row r="14" s="2" customFormat="1" ht="12" customHeight="1">
      <c r="A14" s="34"/>
      <c r="B14" s="35"/>
      <c r="C14" s="34"/>
      <c r="D14" s="28" t="s">
        <v>23</v>
      </c>
      <c r="E14" s="34"/>
      <c r="F14" s="34"/>
      <c r="G14" s="34"/>
      <c r="H14" s="34"/>
      <c r="I14" s="28" t="s">
        <v>24</v>
      </c>
      <c r="J14" s="23" t="s">
        <v>1</v>
      </c>
      <c r="K14" s="34"/>
      <c r="L14" s="56"/>
      <c r="S14" s="34"/>
      <c r="T14" s="34"/>
      <c r="U14" s="34"/>
      <c r="V14" s="34"/>
      <c r="W14" s="34"/>
      <c r="X14" s="34"/>
      <c r="Y14" s="34"/>
      <c r="Z14" s="34"/>
      <c r="AA14" s="34"/>
      <c r="AB14" s="34"/>
      <c r="AC14" s="34"/>
      <c r="AD14" s="34"/>
      <c r="AE14" s="34"/>
    </row>
    <row r="15" s="2" customFormat="1" ht="18" customHeight="1">
      <c r="A15" s="34"/>
      <c r="B15" s="35"/>
      <c r="C15" s="34"/>
      <c r="D15" s="34"/>
      <c r="E15" s="23" t="s">
        <v>25</v>
      </c>
      <c r="F15" s="34"/>
      <c r="G15" s="34"/>
      <c r="H15" s="34"/>
      <c r="I15" s="28" t="s">
        <v>26</v>
      </c>
      <c r="J15" s="23" t="s">
        <v>1</v>
      </c>
      <c r="K15" s="34"/>
      <c r="L15" s="56"/>
      <c r="S15" s="34"/>
      <c r="T15" s="34"/>
      <c r="U15" s="34"/>
      <c r="V15" s="34"/>
      <c r="W15" s="34"/>
      <c r="X15" s="34"/>
      <c r="Y15" s="34"/>
      <c r="Z15" s="34"/>
      <c r="AA15" s="34"/>
      <c r="AB15" s="34"/>
      <c r="AC15" s="34"/>
      <c r="AD15" s="34"/>
      <c r="AE15" s="34"/>
    </row>
    <row r="16" s="2" customFormat="1" ht="6.96" customHeight="1">
      <c r="A16" s="34"/>
      <c r="B16" s="35"/>
      <c r="C16" s="34"/>
      <c r="D16" s="34"/>
      <c r="E16" s="34"/>
      <c r="F16" s="34"/>
      <c r="G16" s="34"/>
      <c r="H16" s="34"/>
      <c r="I16" s="34"/>
      <c r="J16" s="34"/>
      <c r="K16" s="34"/>
      <c r="L16" s="56"/>
      <c r="S16" s="34"/>
      <c r="T16" s="34"/>
      <c r="U16" s="34"/>
      <c r="V16" s="34"/>
      <c r="W16" s="34"/>
      <c r="X16" s="34"/>
      <c r="Y16" s="34"/>
      <c r="Z16" s="34"/>
      <c r="AA16" s="34"/>
      <c r="AB16" s="34"/>
      <c r="AC16" s="34"/>
      <c r="AD16" s="34"/>
      <c r="AE16" s="34"/>
    </row>
    <row r="17" s="2" customFormat="1" ht="12" customHeight="1">
      <c r="A17" s="34"/>
      <c r="B17" s="35"/>
      <c r="C17" s="34"/>
      <c r="D17" s="28" t="s">
        <v>27</v>
      </c>
      <c r="E17" s="34"/>
      <c r="F17" s="34"/>
      <c r="G17" s="34"/>
      <c r="H17" s="34"/>
      <c r="I17" s="28" t="s">
        <v>24</v>
      </c>
      <c r="J17" s="29" t="str">
        <f>'Rekapitulácia stavby'!AN13</f>
        <v>Vyplň údaj</v>
      </c>
      <c r="K17" s="34"/>
      <c r="L17" s="56"/>
      <c r="S17" s="34"/>
      <c r="T17" s="34"/>
      <c r="U17" s="34"/>
      <c r="V17" s="34"/>
      <c r="W17" s="34"/>
      <c r="X17" s="34"/>
      <c r="Y17" s="34"/>
      <c r="Z17" s="34"/>
      <c r="AA17" s="34"/>
      <c r="AB17" s="34"/>
      <c r="AC17" s="34"/>
      <c r="AD17" s="34"/>
      <c r="AE17" s="34"/>
    </row>
    <row r="18" s="2" customFormat="1" ht="18" customHeight="1">
      <c r="A18" s="34"/>
      <c r="B18" s="35"/>
      <c r="C18" s="34"/>
      <c r="D18" s="34"/>
      <c r="E18" s="29" t="str">
        <f>'Rekapitulácia stavby'!E14</f>
        <v>Vyplň údaj</v>
      </c>
      <c r="F18" s="23"/>
      <c r="G18" s="23"/>
      <c r="H18" s="23"/>
      <c r="I18" s="28" t="s">
        <v>26</v>
      </c>
      <c r="J18" s="29" t="str">
        <f>'Rekapitulácia stavby'!AN14</f>
        <v>Vyplň údaj</v>
      </c>
      <c r="K18" s="34"/>
      <c r="L18" s="56"/>
      <c r="S18" s="34"/>
      <c r="T18" s="34"/>
      <c r="U18" s="34"/>
      <c r="V18" s="34"/>
      <c r="W18" s="34"/>
      <c r="X18" s="34"/>
      <c r="Y18" s="34"/>
      <c r="Z18" s="34"/>
      <c r="AA18" s="34"/>
      <c r="AB18" s="34"/>
      <c r="AC18" s="34"/>
      <c r="AD18" s="34"/>
      <c r="AE18" s="34"/>
    </row>
    <row r="19" s="2" customFormat="1" ht="6.96" customHeight="1">
      <c r="A19" s="34"/>
      <c r="B19" s="35"/>
      <c r="C19" s="34"/>
      <c r="D19" s="34"/>
      <c r="E19" s="34"/>
      <c r="F19" s="34"/>
      <c r="G19" s="34"/>
      <c r="H19" s="34"/>
      <c r="I19" s="34"/>
      <c r="J19" s="34"/>
      <c r="K19" s="34"/>
      <c r="L19" s="56"/>
      <c r="S19" s="34"/>
      <c r="T19" s="34"/>
      <c r="U19" s="34"/>
      <c r="V19" s="34"/>
      <c r="W19" s="34"/>
      <c r="X19" s="34"/>
      <c r="Y19" s="34"/>
      <c r="Z19" s="34"/>
      <c r="AA19" s="34"/>
      <c r="AB19" s="34"/>
      <c r="AC19" s="34"/>
      <c r="AD19" s="34"/>
      <c r="AE19" s="34"/>
    </row>
    <row r="20" s="2" customFormat="1" ht="12" customHeight="1">
      <c r="A20" s="34"/>
      <c r="B20" s="35"/>
      <c r="C20" s="34"/>
      <c r="D20" s="28" t="s">
        <v>29</v>
      </c>
      <c r="E20" s="34"/>
      <c r="F20" s="34"/>
      <c r="G20" s="34"/>
      <c r="H20" s="34"/>
      <c r="I20" s="28" t="s">
        <v>24</v>
      </c>
      <c r="J20" s="23" t="s">
        <v>1</v>
      </c>
      <c r="K20" s="34"/>
      <c r="L20" s="56"/>
      <c r="S20" s="34"/>
      <c r="T20" s="34"/>
      <c r="U20" s="34"/>
      <c r="V20" s="34"/>
      <c r="W20" s="34"/>
      <c r="X20" s="34"/>
      <c r="Y20" s="34"/>
      <c r="Z20" s="34"/>
      <c r="AA20" s="34"/>
      <c r="AB20" s="34"/>
      <c r="AC20" s="34"/>
      <c r="AD20" s="34"/>
      <c r="AE20" s="34"/>
    </row>
    <row r="21" s="2" customFormat="1" ht="18" customHeight="1">
      <c r="A21" s="34"/>
      <c r="B21" s="35"/>
      <c r="C21" s="34"/>
      <c r="D21" s="34"/>
      <c r="E21" s="23" t="s">
        <v>31</v>
      </c>
      <c r="F21" s="34"/>
      <c r="G21" s="34"/>
      <c r="H21" s="34"/>
      <c r="I21" s="28" t="s">
        <v>26</v>
      </c>
      <c r="J21" s="23" t="s">
        <v>1</v>
      </c>
      <c r="K21" s="34"/>
      <c r="L21" s="56"/>
      <c r="S21" s="34"/>
      <c r="T21" s="34"/>
      <c r="U21" s="34"/>
      <c r="V21" s="34"/>
      <c r="W21" s="34"/>
      <c r="X21" s="34"/>
      <c r="Y21" s="34"/>
      <c r="Z21" s="34"/>
      <c r="AA21" s="34"/>
      <c r="AB21" s="34"/>
      <c r="AC21" s="34"/>
      <c r="AD21" s="34"/>
      <c r="AE21" s="34"/>
    </row>
    <row r="22" s="2" customFormat="1" ht="6.96" customHeight="1">
      <c r="A22" s="34"/>
      <c r="B22" s="35"/>
      <c r="C22" s="34"/>
      <c r="D22" s="34"/>
      <c r="E22" s="34"/>
      <c r="F22" s="34"/>
      <c r="G22" s="34"/>
      <c r="H22" s="34"/>
      <c r="I22" s="34"/>
      <c r="J22" s="34"/>
      <c r="K22" s="34"/>
      <c r="L22" s="56"/>
      <c r="S22" s="34"/>
      <c r="T22" s="34"/>
      <c r="U22" s="34"/>
      <c r="V22" s="34"/>
      <c r="W22" s="34"/>
      <c r="X22" s="34"/>
      <c r="Y22" s="34"/>
      <c r="Z22" s="34"/>
      <c r="AA22" s="34"/>
      <c r="AB22" s="34"/>
      <c r="AC22" s="34"/>
      <c r="AD22" s="34"/>
      <c r="AE22" s="34"/>
    </row>
    <row r="23" s="2" customFormat="1" ht="12" customHeight="1">
      <c r="A23" s="34"/>
      <c r="B23" s="35"/>
      <c r="C23" s="34"/>
      <c r="D23" s="28" t="s">
        <v>32</v>
      </c>
      <c r="E23" s="34"/>
      <c r="F23" s="34"/>
      <c r="G23" s="34"/>
      <c r="H23" s="34"/>
      <c r="I23" s="28" t="s">
        <v>24</v>
      </c>
      <c r="J23" s="23" t="s">
        <v>1</v>
      </c>
      <c r="K23" s="34"/>
      <c r="L23" s="56"/>
      <c r="S23" s="34"/>
      <c r="T23" s="34"/>
      <c r="U23" s="34"/>
      <c r="V23" s="34"/>
      <c r="W23" s="34"/>
      <c r="X23" s="34"/>
      <c r="Y23" s="34"/>
      <c r="Z23" s="34"/>
      <c r="AA23" s="34"/>
      <c r="AB23" s="34"/>
      <c r="AC23" s="34"/>
      <c r="AD23" s="34"/>
      <c r="AE23" s="34"/>
    </row>
    <row r="24" s="2" customFormat="1" ht="18" customHeight="1">
      <c r="A24" s="34"/>
      <c r="B24" s="35"/>
      <c r="C24" s="34"/>
      <c r="D24" s="34"/>
      <c r="E24" s="23" t="s">
        <v>2579</v>
      </c>
      <c r="F24" s="34"/>
      <c r="G24" s="34"/>
      <c r="H24" s="34"/>
      <c r="I24" s="28" t="s">
        <v>26</v>
      </c>
      <c r="J24" s="23" t="s">
        <v>1</v>
      </c>
      <c r="K24" s="34"/>
      <c r="L24" s="56"/>
      <c r="S24" s="34"/>
      <c r="T24" s="34"/>
      <c r="U24" s="34"/>
      <c r="V24" s="34"/>
      <c r="W24" s="34"/>
      <c r="X24" s="34"/>
      <c r="Y24" s="34"/>
      <c r="Z24" s="34"/>
      <c r="AA24" s="34"/>
      <c r="AB24" s="34"/>
      <c r="AC24" s="34"/>
      <c r="AD24" s="34"/>
      <c r="AE24" s="34"/>
    </row>
    <row r="25" s="2" customFormat="1" ht="6.96" customHeight="1">
      <c r="A25" s="34"/>
      <c r="B25" s="35"/>
      <c r="C25" s="34"/>
      <c r="D25" s="34"/>
      <c r="E25" s="34"/>
      <c r="F25" s="34"/>
      <c r="G25" s="34"/>
      <c r="H25" s="34"/>
      <c r="I25" s="34"/>
      <c r="J25" s="34"/>
      <c r="K25" s="34"/>
      <c r="L25" s="56"/>
      <c r="S25" s="34"/>
      <c r="T25" s="34"/>
      <c r="U25" s="34"/>
      <c r="V25" s="34"/>
      <c r="W25" s="34"/>
      <c r="X25" s="34"/>
      <c r="Y25" s="34"/>
      <c r="Z25" s="34"/>
      <c r="AA25" s="34"/>
      <c r="AB25" s="34"/>
      <c r="AC25" s="34"/>
      <c r="AD25" s="34"/>
      <c r="AE25" s="34"/>
    </row>
    <row r="26" s="2" customFormat="1" ht="12" customHeight="1">
      <c r="A26" s="34"/>
      <c r="B26" s="35"/>
      <c r="C26" s="34"/>
      <c r="D26" s="28" t="s">
        <v>34</v>
      </c>
      <c r="E26" s="34"/>
      <c r="F26" s="34"/>
      <c r="G26" s="34"/>
      <c r="H26" s="34"/>
      <c r="I26" s="34"/>
      <c r="J26" s="34"/>
      <c r="K26" s="34"/>
      <c r="L26" s="56"/>
      <c r="S26" s="34"/>
      <c r="T26" s="34"/>
      <c r="U26" s="34"/>
      <c r="V26" s="34"/>
      <c r="W26" s="34"/>
      <c r="X26" s="34"/>
      <c r="Y26" s="34"/>
      <c r="Z26" s="34"/>
      <c r="AA26" s="34"/>
      <c r="AB26" s="34"/>
      <c r="AC26" s="34"/>
      <c r="AD26" s="34"/>
      <c r="AE26" s="34"/>
    </row>
    <row r="27" s="8" customFormat="1" ht="14.4" customHeight="1">
      <c r="A27" s="131"/>
      <c r="B27" s="132"/>
      <c r="C27" s="131"/>
      <c r="D27" s="131"/>
      <c r="E27" s="32" t="s">
        <v>1</v>
      </c>
      <c r="F27" s="32"/>
      <c r="G27" s="32"/>
      <c r="H27" s="32"/>
      <c r="I27" s="131"/>
      <c r="J27" s="131"/>
      <c r="K27" s="131"/>
      <c r="L27" s="133"/>
      <c r="S27" s="131"/>
      <c r="T27" s="131"/>
      <c r="U27" s="131"/>
      <c r="V27" s="131"/>
      <c r="W27" s="131"/>
      <c r="X27" s="131"/>
      <c r="Y27" s="131"/>
      <c r="Z27" s="131"/>
      <c r="AA27" s="131"/>
      <c r="AB27" s="131"/>
      <c r="AC27" s="131"/>
      <c r="AD27" s="131"/>
      <c r="AE27" s="131"/>
    </row>
    <row r="28" s="2" customFormat="1" ht="6.96" customHeight="1">
      <c r="A28" s="34"/>
      <c r="B28" s="35"/>
      <c r="C28" s="34"/>
      <c r="D28" s="34"/>
      <c r="E28" s="34"/>
      <c r="F28" s="34"/>
      <c r="G28" s="34"/>
      <c r="H28" s="34"/>
      <c r="I28" s="34"/>
      <c r="J28" s="34"/>
      <c r="K28" s="34"/>
      <c r="L28" s="56"/>
      <c r="S28" s="34"/>
      <c r="T28" s="34"/>
      <c r="U28" s="34"/>
      <c r="V28" s="34"/>
      <c r="W28" s="34"/>
      <c r="X28" s="34"/>
      <c r="Y28" s="34"/>
      <c r="Z28" s="34"/>
      <c r="AA28" s="34"/>
      <c r="AB28" s="34"/>
      <c r="AC28" s="34"/>
      <c r="AD28" s="34"/>
      <c r="AE28" s="34"/>
    </row>
    <row r="29" s="2" customFormat="1" ht="6.96" customHeight="1">
      <c r="A29" s="34"/>
      <c r="B29" s="35"/>
      <c r="C29" s="34"/>
      <c r="D29" s="91"/>
      <c r="E29" s="91"/>
      <c r="F29" s="91"/>
      <c r="G29" s="91"/>
      <c r="H29" s="91"/>
      <c r="I29" s="91"/>
      <c r="J29" s="91"/>
      <c r="K29" s="91"/>
      <c r="L29" s="56"/>
      <c r="S29" s="34"/>
      <c r="T29" s="34"/>
      <c r="U29" s="34"/>
      <c r="V29" s="34"/>
      <c r="W29" s="34"/>
      <c r="X29" s="34"/>
      <c r="Y29" s="34"/>
      <c r="Z29" s="34"/>
      <c r="AA29" s="34"/>
      <c r="AB29" s="34"/>
      <c r="AC29" s="34"/>
      <c r="AD29" s="34"/>
      <c r="AE29" s="34"/>
    </row>
    <row r="30" s="2" customFormat="1" ht="25.44" customHeight="1">
      <c r="A30" s="34"/>
      <c r="B30" s="35"/>
      <c r="C30" s="34"/>
      <c r="D30" s="134" t="s">
        <v>36</v>
      </c>
      <c r="E30" s="34"/>
      <c r="F30" s="34"/>
      <c r="G30" s="34"/>
      <c r="H30" s="34"/>
      <c r="I30" s="34"/>
      <c r="J30" s="97">
        <f>ROUND(J120, 2)</f>
        <v>0</v>
      </c>
      <c r="K30" s="34"/>
      <c r="L30" s="56"/>
      <c r="S30" s="34"/>
      <c r="T30" s="34"/>
      <c r="U30" s="34"/>
      <c r="V30" s="34"/>
      <c r="W30" s="34"/>
      <c r="X30" s="34"/>
      <c r="Y30" s="34"/>
      <c r="Z30" s="34"/>
      <c r="AA30" s="34"/>
      <c r="AB30" s="34"/>
      <c r="AC30" s="34"/>
      <c r="AD30" s="34"/>
      <c r="AE30" s="34"/>
    </row>
    <row r="31" s="2" customFormat="1" ht="6.96" customHeight="1">
      <c r="A31" s="34"/>
      <c r="B31" s="35"/>
      <c r="C31" s="34"/>
      <c r="D31" s="91"/>
      <c r="E31" s="91"/>
      <c r="F31" s="91"/>
      <c r="G31" s="91"/>
      <c r="H31" s="91"/>
      <c r="I31" s="91"/>
      <c r="J31" s="91"/>
      <c r="K31" s="91"/>
      <c r="L31" s="56"/>
      <c r="S31" s="34"/>
      <c r="T31" s="34"/>
      <c r="U31" s="34"/>
      <c r="V31" s="34"/>
      <c r="W31" s="34"/>
      <c r="X31" s="34"/>
      <c r="Y31" s="34"/>
      <c r="Z31" s="34"/>
      <c r="AA31" s="34"/>
      <c r="AB31" s="34"/>
      <c r="AC31" s="34"/>
      <c r="AD31" s="34"/>
      <c r="AE31" s="34"/>
    </row>
    <row r="32" s="2" customFormat="1" ht="14.4" customHeight="1">
      <c r="A32" s="34"/>
      <c r="B32" s="35"/>
      <c r="C32" s="34"/>
      <c r="D32" s="34"/>
      <c r="E32" s="34"/>
      <c r="F32" s="39" t="s">
        <v>38</v>
      </c>
      <c r="G32" s="34"/>
      <c r="H32" s="34"/>
      <c r="I32" s="39" t="s">
        <v>37</v>
      </c>
      <c r="J32" s="39" t="s">
        <v>39</v>
      </c>
      <c r="K32" s="34"/>
      <c r="L32" s="56"/>
      <c r="S32" s="34"/>
      <c r="T32" s="34"/>
      <c r="U32" s="34"/>
      <c r="V32" s="34"/>
      <c r="W32" s="34"/>
      <c r="X32" s="34"/>
      <c r="Y32" s="34"/>
      <c r="Z32" s="34"/>
      <c r="AA32" s="34"/>
      <c r="AB32" s="34"/>
      <c r="AC32" s="34"/>
      <c r="AD32" s="34"/>
      <c r="AE32" s="34"/>
    </row>
    <row r="33" s="2" customFormat="1" ht="14.4" customHeight="1">
      <c r="A33" s="34"/>
      <c r="B33" s="35"/>
      <c r="C33" s="34"/>
      <c r="D33" s="135" t="s">
        <v>40</v>
      </c>
      <c r="E33" s="41" t="s">
        <v>41</v>
      </c>
      <c r="F33" s="136">
        <f>ROUND((SUM(BE120:BE153)),  2)</f>
        <v>0</v>
      </c>
      <c r="G33" s="137"/>
      <c r="H33" s="137"/>
      <c r="I33" s="138">
        <v>0.20000000000000001</v>
      </c>
      <c r="J33" s="136">
        <f>ROUND(((SUM(BE120:BE153))*I33),  2)</f>
        <v>0</v>
      </c>
      <c r="K33" s="34"/>
      <c r="L33" s="56"/>
      <c r="S33" s="34"/>
      <c r="T33" s="34"/>
      <c r="U33" s="34"/>
      <c r="V33" s="34"/>
      <c r="W33" s="34"/>
      <c r="X33" s="34"/>
      <c r="Y33" s="34"/>
      <c r="Z33" s="34"/>
      <c r="AA33" s="34"/>
      <c r="AB33" s="34"/>
      <c r="AC33" s="34"/>
      <c r="AD33" s="34"/>
      <c r="AE33" s="34"/>
    </row>
    <row r="34" s="2" customFormat="1" ht="14.4" customHeight="1">
      <c r="A34" s="34"/>
      <c r="B34" s="35"/>
      <c r="C34" s="34"/>
      <c r="D34" s="34"/>
      <c r="E34" s="41" t="s">
        <v>42</v>
      </c>
      <c r="F34" s="136">
        <f>ROUND((SUM(BF120:BF153)),  2)</f>
        <v>0</v>
      </c>
      <c r="G34" s="137"/>
      <c r="H34" s="137"/>
      <c r="I34" s="138">
        <v>0.20000000000000001</v>
      </c>
      <c r="J34" s="136">
        <f>ROUND(((SUM(BF120:BF153))*I34),  2)</f>
        <v>0</v>
      </c>
      <c r="K34" s="34"/>
      <c r="L34" s="56"/>
      <c r="S34" s="34"/>
      <c r="T34" s="34"/>
      <c r="U34" s="34"/>
      <c r="V34" s="34"/>
      <c r="W34" s="34"/>
      <c r="X34" s="34"/>
      <c r="Y34" s="34"/>
      <c r="Z34" s="34"/>
      <c r="AA34" s="34"/>
      <c r="AB34" s="34"/>
      <c r="AC34" s="34"/>
      <c r="AD34" s="34"/>
      <c r="AE34" s="34"/>
    </row>
    <row r="35" hidden="1" s="2" customFormat="1" ht="14.4" customHeight="1">
      <c r="A35" s="34"/>
      <c r="B35" s="35"/>
      <c r="C35" s="34"/>
      <c r="D35" s="34"/>
      <c r="E35" s="28" t="s">
        <v>43</v>
      </c>
      <c r="F35" s="139">
        <f>ROUND((SUM(BG120:BG153)),  2)</f>
        <v>0</v>
      </c>
      <c r="G35" s="34"/>
      <c r="H35" s="34"/>
      <c r="I35" s="140">
        <v>0.20000000000000001</v>
      </c>
      <c r="J35" s="139">
        <f>0</f>
        <v>0</v>
      </c>
      <c r="K35" s="34"/>
      <c r="L35" s="56"/>
      <c r="S35" s="34"/>
      <c r="T35" s="34"/>
      <c r="U35" s="34"/>
      <c r="V35" s="34"/>
      <c r="W35" s="34"/>
      <c r="X35" s="34"/>
      <c r="Y35" s="34"/>
      <c r="Z35" s="34"/>
      <c r="AA35" s="34"/>
      <c r="AB35" s="34"/>
      <c r="AC35" s="34"/>
      <c r="AD35" s="34"/>
      <c r="AE35" s="34"/>
    </row>
    <row r="36" hidden="1" s="2" customFormat="1" ht="14.4" customHeight="1">
      <c r="A36" s="34"/>
      <c r="B36" s="35"/>
      <c r="C36" s="34"/>
      <c r="D36" s="34"/>
      <c r="E36" s="28" t="s">
        <v>44</v>
      </c>
      <c r="F36" s="139">
        <f>ROUND((SUM(BH120:BH153)),  2)</f>
        <v>0</v>
      </c>
      <c r="G36" s="34"/>
      <c r="H36" s="34"/>
      <c r="I36" s="140">
        <v>0.20000000000000001</v>
      </c>
      <c r="J36" s="139">
        <f>0</f>
        <v>0</v>
      </c>
      <c r="K36" s="34"/>
      <c r="L36" s="56"/>
      <c r="S36" s="34"/>
      <c r="T36" s="34"/>
      <c r="U36" s="34"/>
      <c r="V36" s="34"/>
      <c r="W36" s="34"/>
      <c r="X36" s="34"/>
      <c r="Y36" s="34"/>
      <c r="Z36" s="34"/>
      <c r="AA36" s="34"/>
      <c r="AB36" s="34"/>
      <c r="AC36" s="34"/>
      <c r="AD36" s="34"/>
      <c r="AE36" s="34"/>
    </row>
    <row r="37" hidden="1" s="2" customFormat="1" ht="14.4" customHeight="1">
      <c r="A37" s="34"/>
      <c r="B37" s="35"/>
      <c r="C37" s="34"/>
      <c r="D37" s="34"/>
      <c r="E37" s="41" t="s">
        <v>45</v>
      </c>
      <c r="F37" s="136">
        <f>ROUND((SUM(BI120:BI153)),  2)</f>
        <v>0</v>
      </c>
      <c r="G37" s="137"/>
      <c r="H37" s="137"/>
      <c r="I37" s="138">
        <v>0</v>
      </c>
      <c r="J37" s="136">
        <f>0</f>
        <v>0</v>
      </c>
      <c r="K37" s="34"/>
      <c r="L37" s="56"/>
      <c r="S37" s="34"/>
      <c r="T37" s="34"/>
      <c r="U37" s="34"/>
      <c r="V37" s="34"/>
      <c r="W37" s="34"/>
      <c r="X37" s="34"/>
      <c r="Y37" s="34"/>
      <c r="Z37" s="34"/>
      <c r="AA37" s="34"/>
      <c r="AB37" s="34"/>
      <c r="AC37" s="34"/>
      <c r="AD37" s="34"/>
      <c r="AE37" s="34"/>
    </row>
    <row r="38" s="2" customFormat="1" ht="6.96" customHeight="1">
      <c r="A38" s="34"/>
      <c r="B38" s="35"/>
      <c r="C38" s="34"/>
      <c r="D38" s="34"/>
      <c r="E38" s="34"/>
      <c r="F38" s="34"/>
      <c r="G38" s="34"/>
      <c r="H38" s="34"/>
      <c r="I38" s="34"/>
      <c r="J38" s="34"/>
      <c r="K38" s="34"/>
      <c r="L38" s="56"/>
      <c r="S38" s="34"/>
      <c r="T38" s="34"/>
      <c r="U38" s="34"/>
      <c r="V38" s="34"/>
      <c r="W38" s="34"/>
      <c r="X38" s="34"/>
      <c r="Y38" s="34"/>
      <c r="Z38" s="34"/>
      <c r="AA38" s="34"/>
      <c r="AB38" s="34"/>
      <c r="AC38" s="34"/>
      <c r="AD38" s="34"/>
      <c r="AE38" s="34"/>
    </row>
    <row r="39" s="2" customFormat="1" ht="25.44" customHeight="1">
      <c r="A39" s="34"/>
      <c r="B39" s="35"/>
      <c r="C39" s="141"/>
      <c r="D39" s="142" t="s">
        <v>46</v>
      </c>
      <c r="E39" s="82"/>
      <c r="F39" s="82"/>
      <c r="G39" s="143" t="s">
        <v>47</v>
      </c>
      <c r="H39" s="144" t="s">
        <v>48</v>
      </c>
      <c r="I39" s="82"/>
      <c r="J39" s="145">
        <f>SUM(J30:J37)</f>
        <v>0</v>
      </c>
      <c r="K39" s="146"/>
      <c r="L39" s="56"/>
      <c r="S39" s="34"/>
      <c r="T39" s="34"/>
      <c r="U39" s="34"/>
      <c r="V39" s="34"/>
      <c r="W39" s="34"/>
      <c r="X39" s="34"/>
      <c r="Y39" s="34"/>
      <c r="Z39" s="34"/>
      <c r="AA39" s="34"/>
      <c r="AB39" s="34"/>
      <c r="AC39" s="34"/>
      <c r="AD39" s="34"/>
      <c r="AE39" s="34"/>
    </row>
    <row r="40" s="2" customFormat="1" ht="14.4" customHeight="1">
      <c r="A40" s="34"/>
      <c r="B40" s="35"/>
      <c r="C40" s="34"/>
      <c r="D40" s="34"/>
      <c r="E40" s="34"/>
      <c r="F40" s="34"/>
      <c r="G40" s="34"/>
      <c r="H40" s="34"/>
      <c r="I40" s="34"/>
      <c r="J40" s="34"/>
      <c r="K40" s="34"/>
      <c r="L40" s="56"/>
      <c r="S40" s="34"/>
      <c r="T40" s="34"/>
      <c r="U40" s="34"/>
      <c r="V40" s="34"/>
      <c r="W40" s="34"/>
      <c r="X40" s="34"/>
      <c r="Y40" s="34"/>
      <c r="Z40" s="34"/>
      <c r="AA40" s="34"/>
      <c r="AB40" s="34"/>
      <c r="AC40" s="34"/>
      <c r="AD40" s="34"/>
      <c r="AE40" s="34"/>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56"/>
      <c r="D50" s="57" t="s">
        <v>49</v>
      </c>
      <c r="E50" s="58"/>
      <c r="F50" s="58"/>
      <c r="G50" s="57" t="s">
        <v>50</v>
      </c>
      <c r="H50" s="58"/>
      <c r="I50" s="58"/>
      <c r="J50" s="58"/>
      <c r="K50" s="58"/>
      <c r="L50" s="56"/>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34"/>
      <c r="B61" s="35"/>
      <c r="C61" s="34"/>
      <c r="D61" s="59" t="s">
        <v>51</v>
      </c>
      <c r="E61" s="37"/>
      <c r="F61" s="147" t="s">
        <v>52</v>
      </c>
      <c r="G61" s="59" t="s">
        <v>51</v>
      </c>
      <c r="H61" s="37"/>
      <c r="I61" s="37"/>
      <c r="J61" s="148" t="s">
        <v>52</v>
      </c>
      <c r="K61" s="37"/>
      <c r="L61" s="56"/>
      <c r="S61" s="34"/>
      <c r="T61" s="34"/>
      <c r="U61" s="34"/>
      <c r="V61" s="34"/>
      <c r="W61" s="34"/>
      <c r="X61" s="34"/>
      <c r="Y61" s="34"/>
      <c r="Z61" s="34"/>
      <c r="AA61" s="34"/>
      <c r="AB61" s="34"/>
      <c r="AC61" s="34"/>
      <c r="AD61" s="34"/>
      <c r="AE61" s="34"/>
    </row>
    <row r="62">
      <c r="B62" s="18"/>
      <c r="L62" s="18"/>
    </row>
    <row r="63">
      <c r="B63" s="18"/>
      <c r="L63" s="18"/>
    </row>
    <row r="64">
      <c r="B64" s="18"/>
      <c r="L64" s="18"/>
    </row>
    <row r="65" s="2" customFormat="1">
      <c r="A65" s="34"/>
      <c r="B65" s="35"/>
      <c r="C65" s="34"/>
      <c r="D65" s="57" t="s">
        <v>53</v>
      </c>
      <c r="E65" s="60"/>
      <c r="F65" s="60"/>
      <c r="G65" s="57" t="s">
        <v>54</v>
      </c>
      <c r="H65" s="60"/>
      <c r="I65" s="60"/>
      <c r="J65" s="60"/>
      <c r="K65" s="60"/>
      <c r="L65" s="56"/>
      <c r="S65" s="34"/>
      <c r="T65" s="34"/>
      <c r="U65" s="34"/>
      <c r="V65" s="34"/>
      <c r="W65" s="34"/>
      <c r="X65" s="34"/>
      <c r="Y65" s="34"/>
      <c r="Z65" s="34"/>
      <c r="AA65" s="34"/>
      <c r="AB65" s="34"/>
      <c r="AC65" s="34"/>
      <c r="AD65" s="34"/>
      <c r="AE65" s="34"/>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34"/>
      <c r="B76" s="35"/>
      <c r="C76" s="34"/>
      <c r="D76" s="59" t="s">
        <v>51</v>
      </c>
      <c r="E76" s="37"/>
      <c r="F76" s="147" t="s">
        <v>52</v>
      </c>
      <c r="G76" s="59" t="s">
        <v>51</v>
      </c>
      <c r="H76" s="37"/>
      <c r="I76" s="37"/>
      <c r="J76" s="148" t="s">
        <v>52</v>
      </c>
      <c r="K76" s="37"/>
      <c r="L76" s="56"/>
      <c r="S76" s="34"/>
      <c r="T76" s="34"/>
      <c r="U76" s="34"/>
      <c r="V76" s="34"/>
      <c r="W76" s="34"/>
      <c r="X76" s="34"/>
      <c r="Y76" s="34"/>
      <c r="Z76" s="34"/>
      <c r="AA76" s="34"/>
      <c r="AB76" s="34"/>
      <c r="AC76" s="34"/>
      <c r="AD76" s="34"/>
      <c r="AE76" s="34"/>
    </row>
    <row r="77" s="2" customFormat="1" ht="14.4" customHeight="1">
      <c r="A77" s="34"/>
      <c r="B77" s="61"/>
      <c r="C77" s="62"/>
      <c r="D77" s="62"/>
      <c r="E77" s="62"/>
      <c r="F77" s="62"/>
      <c r="G77" s="62"/>
      <c r="H77" s="62"/>
      <c r="I77" s="62"/>
      <c r="J77" s="62"/>
      <c r="K77" s="62"/>
      <c r="L77" s="56"/>
      <c r="S77" s="34"/>
      <c r="T77" s="34"/>
      <c r="U77" s="34"/>
      <c r="V77" s="34"/>
      <c r="W77" s="34"/>
      <c r="X77" s="34"/>
      <c r="Y77" s="34"/>
      <c r="Z77" s="34"/>
      <c r="AA77" s="34"/>
      <c r="AB77" s="34"/>
      <c r="AC77" s="34"/>
      <c r="AD77" s="34"/>
      <c r="AE77" s="34"/>
    </row>
    <row r="81" s="2" customFormat="1" ht="6.96" customHeight="1">
      <c r="A81" s="34"/>
      <c r="B81" s="63"/>
      <c r="C81" s="64"/>
      <c r="D81" s="64"/>
      <c r="E81" s="64"/>
      <c r="F81" s="64"/>
      <c r="G81" s="64"/>
      <c r="H81" s="64"/>
      <c r="I81" s="64"/>
      <c r="J81" s="64"/>
      <c r="K81" s="64"/>
      <c r="L81" s="56"/>
      <c r="S81" s="34"/>
      <c r="T81" s="34"/>
      <c r="U81" s="34"/>
      <c r="V81" s="34"/>
      <c r="W81" s="34"/>
      <c r="X81" s="34"/>
      <c r="Y81" s="34"/>
      <c r="Z81" s="34"/>
      <c r="AA81" s="34"/>
      <c r="AB81" s="34"/>
      <c r="AC81" s="34"/>
      <c r="AD81" s="34"/>
      <c r="AE81" s="34"/>
    </row>
    <row r="82" s="2" customFormat="1" ht="24.96" customHeight="1">
      <c r="A82" s="34"/>
      <c r="B82" s="35"/>
      <c r="C82" s="19" t="s">
        <v>128</v>
      </c>
      <c r="D82" s="34"/>
      <c r="E82" s="34"/>
      <c r="F82" s="34"/>
      <c r="G82" s="34"/>
      <c r="H82" s="34"/>
      <c r="I82" s="34"/>
      <c r="J82" s="34"/>
      <c r="K82" s="34"/>
      <c r="L82" s="56"/>
      <c r="S82" s="34"/>
      <c r="T82" s="34"/>
      <c r="U82" s="34"/>
      <c r="V82" s="34"/>
      <c r="W82" s="34"/>
      <c r="X82" s="34"/>
      <c r="Y82" s="34"/>
      <c r="Z82" s="34"/>
      <c r="AA82" s="34"/>
      <c r="AB82" s="34"/>
      <c r="AC82" s="34"/>
      <c r="AD82" s="34"/>
      <c r="AE82" s="34"/>
    </row>
    <row r="83" s="2" customFormat="1" ht="6.96" customHeight="1">
      <c r="A83" s="34"/>
      <c r="B83" s="35"/>
      <c r="C83" s="34"/>
      <c r="D83" s="34"/>
      <c r="E83" s="34"/>
      <c r="F83" s="34"/>
      <c r="G83" s="34"/>
      <c r="H83" s="34"/>
      <c r="I83" s="34"/>
      <c r="J83" s="34"/>
      <c r="K83" s="34"/>
      <c r="L83" s="56"/>
      <c r="S83" s="34"/>
      <c r="T83" s="34"/>
      <c r="U83" s="34"/>
      <c r="V83" s="34"/>
      <c r="W83" s="34"/>
      <c r="X83" s="34"/>
      <c r="Y83" s="34"/>
      <c r="Z83" s="34"/>
      <c r="AA83" s="34"/>
      <c r="AB83" s="34"/>
      <c r="AC83" s="34"/>
      <c r="AD83" s="34"/>
      <c r="AE83" s="34"/>
    </row>
    <row r="84" s="2" customFormat="1" ht="12" customHeight="1">
      <c r="A84" s="34"/>
      <c r="B84" s="35"/>
      <c r="C84" s="28" t="s">
        <v>15</v>
      </c>
      <c r="D84" s="34"/>
      <c r="E84" s="34"/>
      <c r="F84" s="34"/>
      <c r="G84" s="34"/>
      <c r="H84" s="34"/>
      <c r="I84" s="34"/>
      <c r="J84" s="34"/>
      <c r="K84" s="34"/>
      <c r="L84" s="56"/>
      <c r="S84" s="34"/>
      <c r="T84" s="34"/>
      <c r="U84" s="34"/>
      <c r="V84" s="34"/>
      <c r="W84" s="34"/>
      <c r="X84" s="34"/>
      <c r="Y84" s="34"/>
      <c r="Z84" s="34"/>
      <c r="AA84" s="34"/>
      <c r="AB84" s="34"/>
      <c r="AC84" s="34"/>
      <c r="AD84" s="34"/>
      <c r="AE84" s="34"/>
    </row>
    <row r="85" s="2" customFormat="1" ht="27" customHeight="1">
      <c r="A85" s="34"/>
      <c r="B85" s="35"/>
      <c r="C85" s="34"/>
      <c r="D85" s="34"/>
      <c r="E85" s="130" t="str">
        <f>E7</f>
        <v>Centrum integrovanej zdravotnej starostlivosti, denné centrum pre seniorov, denný stacionár v meste Bánovce nad Bebravou</v>
      </c>
      <c r="F85" s="28"/>
      <c r="G85" s="28"/>
      <c r="H85" s="28"/>
      <c r="I85" s="34"/>
      <c r="J85" s="34"/>
      <c r="K85" s="34"/>
      <c r="L85" s="56"/>
      <c r="S85" s="34"/>
      <c r="T85" s="34"/>
      <c r="U85" s="34"/>
      <c r="V85" s="34"/>
      <c r="W85" s="34"/>
      <c r="X85" s="34"/>
      <c r="Y85" s="34"/>
      <c r="Z85" s="34"/>
      <c r="AA85" s="34"/>
      <c r="AB85" s="34"/>
      <c r="AC85" s="34"/>
      <c r="AD85" s="34"/>
      <c r="AE85" s="34"/>
    </row>
    <row r="86" s="2" customFormat="1" ht="12" customHeight="1">
      <c r="A86" s="34"/>
      <c r="B86" s="35"/>
      <c r="C86" s="28" t="s">
        <v>124</v>
      </c>
      <c r="D86" s="34"/>
      <c r="E86" s="34"/>
      <c r="F86" s="34"/>
      <c r="G86" s="34"/>
      <c r="H86" s="34"/>
      <c r="I86" s="34"/>
      <c r="J86" s="34"/>
      <c r="K86" s="34"/>
      <c r="L86" s="56"/>
      <c r="S86" s="34"/>
      <c r="T86" s="34"/>
      <c r="U86" s="34"/>
      <c r="V86" s="34"/>
      <c r="W86" s="34"/>
      <c r="X86" s="34"/>
      <c r="Y86" s="34"/>
      <c r="Z86" s="34"/>
      <c r="AA86" s="34"/>
      <c r="AB86" s="34"/>
      <c r="AC86" s="34"/>
      <c r="AD86" s="34"/>
      <c r="AE86" s="34"/>
    </row>
    <row r="87" s="2" customFormat="1" ht="15.6" customHeight="1">
      <c r="A87" s="34"/>
      <c r="B87" s="35"/>
      <c r="C87" s="34"/>
      <c r="D87" s="34"/>
      <c r="E87" s="68" t="str">
        <f>E9</f>
        <v>SO 02 - Elektrická káblová prípojka NN</v>
      </c>
      <c r="F87" s="34"/>
      <c r="G87" s="34"/>
      <c r="H87" s="34"/>
      <c r="I87" s="34"/>
      <c r="J87" s="34"/>
      <c r="K87" s="34"/>
      <c r="L87" s="56"/>
      <c r="S87" s="34"/>
      <c r="T87" s="34"/>
      <c r="U87" s="34"/>
      <c r="V87" s="34"/>
      <c r="W87" s="34"/>
      <c r="X87" s="34"/>
      <c r="Y87" s="34"/>
      <c r="Z87" s="34"/>
      <c r="AA87" s="34"/>
      <c r="AB87" s="34"/>
      <c r="AC87" s="34"/>
      <c r="AD87" s="34"/>
      <c r="AE87" s="34"/>
    </row>
    <row r="88" s="2" customFormat="1" ht="6.96" customHeight="1">
      <c r="A88" s="34"/>
      <c r="B88" s="35"/>
      <c r="C88" s="34"/>
      <c r="D88" s="34"/>
      <c r="E88" s="34"/>
      <c r="F88" s="34"/>
      <c r="G88" s="34"/>
      <c r="H88" s="34"/>
      <c r="I88" s="34"/>
      <c r="J88" s="34"/>
      <c r="K88" s="34"/>
      <c r="L88" s="56"/>
      <c r="S88" s="34"/>
      <c r="T88" s="34"/>
      <c r="U88" s="34"/>
      <c r="V88" s="34"/>
      <c r="W88" s="34"/>
      <c r="X88" s="34"/>
      <c r="Y88" s="34"/>
      <c r="Z88" s="34"/>
      <c r="AA88" s="34"/>
      <c r="AB88" s="34"/>
      <c r="AC88" s="34"/>
      <c r="AD88" s="34"/>
      <c r="AE88" s="34"/>
    </row>
    <row r="89" s="2" customFormat="1" ht="12" customHeight="1">
      <c r="A89" s="34"/>
      <c r="B89" s="35"/>
      <c r="C89" s="28" t="s">
        <v>19</v>
      </c>
      <c r="D89" s="34"/>
      <c r="E89" s="34"/>
      <c r="F89" s="23" t="str">
        <f>F12</f>
        <v>Bánovce nad Bebravou</v>
      </c>
      <c r="G89" s="34"/>
      <c r="H89" s="34"/>
      <c r="I89" s="28" t="s">
        <v>21</v>
      </c>
      <c r="J89" s="70" t="str">
        <f>IF(J12="","",J12)</f>
        <v>12. 7. 2021</v>
      </c>
      <c r="K89" s="34"/>
      <c r="L89" s="56"/>
      <c r="S89" s="34"/>
      <c r="T89" s="34"/>
      <c r="U89" s="34"/>
      <c r="V89" s="34"/>
      <c r="W89" s="34"/>
      <c r="X89" s="34"/>
      <c r="Y89" s="34"/>
      <c r="Z89" s="34"/>
      <c r="AA89" s="34"/>
      <c r="AB89" s="34"/>
      <c r="AC89" s="34"/>
      <c r="AD89" s="34"/>
      <c r="AE89" s="34"/>
    </row>
    <row r="90" s="2" customFormat="1" ht="6.96" customHeight="1">
      <c r="A90" s="34"/>
      <c r="B90" s="35"/>
      <c r="C90" s="34"/>
      <c r="D90" s="34"/>
      <c r="E90" s="34"/>
      <c r="F90" s="34"/>
      <c r="G90" s="34"/>
      <c r="H90" s="34"/>
      <c r="I90" s="34"/>
      <c r="J90" s="34"/>
      <c r="K90" s="34"/>
      <c r="L90" s="56"/>
      <c r="S90" s="34"/>
      <c r="T90" s="34"/>
      <c r="U90" s="34"/>
      <c r="V90" s="34"/>
      <c r="W90" s="34"/>
      <c r="X90" s="34"/>
      <c r="Y90" s="34"/>
      <c r="Z90" s="34"/>
      <c r="AA90" s="34"/>
      <c r="AB90" s="34"/>
      <c r="AC90" s="34"/>
      <c r="AD90" s="34"/>
      <c r="AE90" s="34"/>
    </row>
    <row r="91" s="2" customFormat="1" ht="15.6" customHeight="1">
      <c r="A91" s="34"/>
      <c r="B91" s="35"/>
      <c r="C91" s="28" t="s">
        <v>23</v>
      </c>
      <c r="D91" s="34"/>
      <c r="E91" s="34"/>
      <c r="F91" s="23" t="str">
        <f>E15</f>
        <v>Mesto Bánovce nad Bebravou</v>
      </c>
      <c r="G91" s="34"/>
      <c r="H91" s="34"/>
      <c r="I91" s="28" t="s">
        <v>29</v>
      </c>
      <c r="J91" s="32" t="str">
        <f>E21</f>
        <v>Ing. Viliam Bátory</v>
      </c>
      <c r="K91" s="34"/>
      <c r="L91" s="56"/>
      <c r="S91" s="34"/>
      <c r="T91" s="34"/>
      <c r="U91" s="34"/>
      <c r="V91" s="34"/>
      <c r="W91" s="34"/>
      <c r="X91" s="34"/>
      <c r="Y91" s="34"/>
      <c r="Z91" s="34"/>
      <c r="AA91" s="34"/>
      <c r="AB91" s="34"/>
      <c r="AC91" s="34"/>
      <c r="AD91" s="34"/>
      <c r="AE91" s="34"/>
    </row>
    <row r="92" s="2" customFormat="1" ht="15.6" customHeight="1">
      <c r="A92" s="34"/>
      <c r="B92" s="35"/>
      <c r="C92" s="28" t="s">
        <v>27</v>
      </c>
      <c r="D92" s="34"/>
      <c r="E92" s="34"/>
      <c r="F92" s="23" t="str">
        <f>IF(E18="","",E18)</f>
        <v>Vyplň údaj</v>
      </c>
      <c r="G92" s="34"/>
      <c r="H92" s="34"/>
      <c r="I92" s="28" t="s">
        <v>32</v>
      </c>
      <c r="J92" s="32" t="str">
        <f>E24</f>
        <v>Ing. Pavol Širo</v>
      </c>
      <c r="K92" s="34"/>
      <c r="L92" s="56"/>
      <c r="S92" s="34"/>
      <c r="T92" s="34"/>
      <c r="U92" s="34"/>
      <c r="V92" s="34"/>
      <c r="W92" s="34"/>
      <c r="X92" s="34"/>
      <c r="Y92" s="34"/>
      <c r="Z92" s="34"/>
      <c r="AA92" s="34"/>
      <c r="AB92" s="34"/>
      <c r="AC92" s="34"/>
      <c r="AD92" s="34"/>
      <c r="AE92" s="34"/>
    </row>
    <row r="93" s="2" customFormat="1" ht="10.32" customHeight="1">
      <c r="A93" s="34"/>
      <c r="B93" s="35"/>
      <c r="C93" s="34"/>
      <c r="D93" s="34"/>
      <c r="E93" s="34"/>
      <c r="F93" s="34"/>
      <c r="G93" s="34"/>
      <c r="H93" s="34"/>
      <c r="I93" s="34"/>
      <c r="J93" s="34"/>
      <c r="K93" s="34"/>
      <c r="L93" s="56"/>
      <c r="S93" s="34"/>
      <c r="T93" s="34"/>
      <c r="U93" s="34"/>
      <c r="V93" s="34"/>
      <c r="W93" s="34"/>
      <c r="X93" s="34"/>
      <c r="Y93" s="34"/>
      <c r="Z93" s="34"/>
      <c r="AA93" s="34"/>
      <c r="AB93" s="34"/>
      <c r="AC93" s="34"/>
      <c r="AD93" s="34"/>
      <c r="AE93" s="34"/>
    </row>
    <row r="94" s="2" customFormat="1" ht="29.28" customHeight="1">
      <c r="A94" s="34"/>
      <c r="B94" s="35"/>
      <c r="C94" s="149" t="s">
        <v>129</v>
      </c>
      <c r="D94" s="141"/>
      <c r="E94" s="141"/>
      <c r="F94" s="141"/>
      <c r="G94" s="141"/>
      <c r="H94" s="141"/>
      <c r="I94" s="141"/>
      <c r="J94" s="150" t="s">
        <v>130</v>
      </c>
      <c r="K94" s="141"/>
      <c r="L94" s="56"/>
      <c r="S94" s="34"/>
      <c r="T94" s="34"/>
      <c r="U94" s="34"/>
      <c r="V94" s="34"/>
      <c r="W94" s="34"/>
      <c r="X94" s="34"/>
      <c r="Y94" s="34"/>
      <c r="Z94" s="34"/>
      <c r="AA94" s="34"/>
      <c r="AB94" s="34"/>
      <c r="AC94" s="34"/>
      <c r="AD94" s="34"/>
      <c r="AE94" s="34"/>
    </row>
    <row r="95" s="2" customFormat="1" ht="10.32" customHeight="1">
      <c r="A95" s="34"/>
      <c r="B95" s="35"/>
      <c r="C95" s="34"/>
      <c r="D95" s="34"/>
      <c r="E95" s="34"/>
      <c r="F95" s="34"/>
      <c r="G95" s="34"/>
      <c r="H95" s="34"/>
      <c r="I95" s="34"/>
      <c r="J95" s="34"/>
      <c r="K95" s="34"/>
      <c r="L95" s="56"/>
      <c r="S95" s="34"/>
      <c r="T95" s="34"/>
      <c r="U95" s="34"/>
      <c r="V95" s="34"/>
      <c r="W95" s="34"/>
      <c r="X95" s="34"/>
      <c r="Y95" s="34"/>
      <c r="Z95" s="34"/>
      <c r="AA95" s="34"/>
      <c r="AB95" s="34"/>
      <c r="AC95" s="34"/>
      <c r="AD95" s="34"/>
      <c r="AE95" s="34"/>
    </row>
    <row r="96" s="2" customFormat="1" ht="22.8" customHeight="1">
      <c r="A96" s="34"/>
      <c r="B96" s="35"/>
      <c r="C96" s="151" t="s">
        <v>131</v>
      </c>
      <c r="D96" s="34"/>
      <c r="E96" s="34"/>
      <c r="F96" s="34"/>
      <c r="G96" s="34"/>
      <c r="H96" s="34"/>
      <c r="I96" s="34"/>
      <c r="J96" s="97">
        <f>J120</f>
        <v>0</v>
      </c>
      <c r="K96" s="34"/>
      <c r="L96" s="56"/>
      <c r="S96" s="34"/>
      <c r="T96" s="34"/>
      <c r="U96" s="34"/>
      <c r="V96" s="34"/>
      <c r="W96" s="34"/>
      <c r="X96" s="34"/>
      <c r="Y96" s="34"/>
      <c r="Z96" s="34"/>
      <c r="AA96" s="34"/>
      <c r="AB96" s="34"/>
      <c r="AC96" s="34"/>
      <c r="AD96" s="34"/>
      <c r="AE96" s="34"/>
      <c r="AU96" s="15" t="s">
        <v>132</v>
      </c>
    </row>
    <row r="97" s="9" customFormat="1" ht="24.96" customHeight="1">
      <c r="A97" s="9"/>
      <c r="B97" s="152"/>
      <c r="C97" s="9"/>
      <c r="D97" s="153" t="s">
        <v>159</v>
      </c>
      <c r="E97" s="154"/>
      <c r="F97" s="154"/>
      <c r="G97" s="154"/>
      <c r="H97" s="154"/>
      <c r="I97" s="154"/>
      <c r="J97" s="155">
        <f>J121</f>
        <v>0</v>
      </c>
      <c r="K97" s="9"/>
      <c r="L97" s="152"/>
      <c r="S97" s="9"/>
      <c r="T97" s="9"/>
      <c r="U97" s="9"/>
      <c r="V97" s="9"/>
      <c r="W97" s="9"/>
      <c r="X97" s="9"/>
      <c r="Y97" s="9"/>
      <c r="Z97" s="9"/>
      <c r="AA97" s="9"/>
      <c r="AB97" s="9"/>
      <c r="AC97" s="9"/>
      <c r="AD97" s="9"/>
      <c r="AE97" s="9"/>
    </row>
    <row r="98" s="10" customFormat="1" ht="19.92" customHeight="1">
      <c r="A98" s="10"/>
      <c r="B98" s="156"/>
      <c r="C98" s="10"/>
      <c r="D98" s="157" t="s">
        <v>1802</v>
      </c>
      <c r="E98" s="158"/>
      <c r="F98" s="158"/>
      <c r="G98" s="158"/>
      <c r="H98" s="158"/>
      <c r="I98" s="158"/>
      <c r="J98" s="159">
        <f>J122</f>
        <v>0</v>
      </c>
      <c r="K98" s="10"/>
      <c r="L98" s="156"/>
      <c r="S98" s="10"/>
      <c r="T98" s="10"/>
      <c r="U98" s="10"/>
      <c r="V98" s="10"/>
      <c r="W98" s="10"/>
      <c r="X98" s="10"/>
      <c r="Y98" s="10"/>
      <c r="Z98" s="10"/>
      <c r="AA98" s="10"/>
      <c r="AB98" s="10"/>
      <c r="AC98" s="10"/>
      <c r="AD98" s="10"/>
      <c r="AE98" s="10"/>
    </row>
    <row r="99" s="10" customFormat="1" ht="19.92" customHeight="1">
      <c r="A99" s="10"/>
      <c r="B99" s="156"/>
      <c r="C99" s="10"/>
      <c r="D99" s="157" t="s">
        <v>2580</v>
      </c>
      <c r="E99" s="158"/>
      <c r="F99" s="158"/>
      <c r="G99" s="158"/>
      <c r="H99" s="158"/>
      <c r="I99" s="158"/>
      <c r="J99" s="159">
        <f>J139</f>
        <v>0</v>
      </c>
      <c r="K99" s="10"/>
      <c r="L99" s="156"/>
      <c r="S99" s="10"/>
      <c r="T99" s="10"/>
      <c r="U99" s="10"/>
      <c r="V99" s="10"/>
      <c r="W99" s="10"/>
      <c r="X99" s="10"/>
      <c r="Y99" s="10"/>
      <c r="Z99" s="10"/>
      <c r="AA99" s="10"/>
      <c r="AB99" s="10"/>
      <c r="AC99" s="10"/>
      <c r="AD99" s="10"/>
      <c r="AE99" s="10"/>
    </row>
    <row r="100" s="9" customFormat="1" ht="24.96" customHeight="1">
      <c r="A100" s="9"/>
      <c r="B100" s="152"/>
      <c r="C100" s="9"/>
      <c r="D100" s="153" t="s">
        <v>2581</v>
      </c>
      <c r="E100" s="154"/>
      <c r="F100" s="154"/>
      <c r="G100" s="154"/>
      <c r="H100" s="154"/>
      <c r="I100" s="154"/>
      <c r="J100" s="155">
        <f>J148</f>
        <v>0</v>
      </c>
      <c r="K100" s="9"/>
      <c r="L100" s="152"/>
      <c r="S100" s="9"/>
      <c r="T100" s="9"/>
      <c r="U100" s="9"/>
      <c r="V100" s="9"/>
      <c r="W100" s="9"/>
      <c r="X100" s="9"/>
      <c r="Y100" s="9"/>
      <c r="Z100" s="9"/>
      <c r="AA100" s="9"/>
      <c r="AB100" s="9"/>
      <c r="AC100" s="9"/>
      <c r="AD100" s="9"/>
      <c r="AE100" s="9"/>
    </row>
    <row r="101" s="2" customFormat="1" ht="21.84" customHeight="1">
      <c r="A101" s="34"/>
      <c r="B101" s="35"/>
      <c r="C101" s="34"/>
      <c r="D101" s="34"/>
      <c r="E101" s="34"/>
      <c r="F101" s="34"/>
      <c r="G101" s="34"/>
      <c r="H101" s="34"/>
      <c r="I101" s="34"/>
      <c r="J101" s="34"/>
      <c r="K101" s="34"/>
      <c r="L101" s="56"/>
      <c r="S101" s="34"/>
      <c r="T101" s="34"/>
      <c r="U101" s="34"/>
      <c r="V101" s="34"/>
      <c r="W101" s="34"/>
      <c r="X101" s="34"/>
      <c r="Y101" s="34"/>
      <c r="Z101" s="34"/>
      <c r="AA101" s="34"/>
      <c r="AB101" s="34"/>
      <c r="AC101" s="34"/>
      <c r="AD101" s="34"/>
      <c r="AE101" s="34"/>
    </row>
    <row r="102" s="2" customFormat="1" ht="6.96" customHeight="1">
      <c r="A102" s="34"/>
      <c r="B102" s="61"/>
      <c r="C102" s="62"/>
      <c r="D102" s="62"/>
      <c r="E102" s="62"/>
      <c r="F102" s="62"/>
      <c r="G102" s="62"/>
      <c r="H102" s="62"/>
      <c r="I102" s="62"/>
      <c r="J102" s="62"/>
      <c r="K102" s="62"/>
      <c r="L102" s="56"/>
      <c r="S102" s="34"/>
      <c r="T102" s="34"/>
      <c r="U102" s="34"/>
      <c r="V102" s="34"/>
      <c r="W102" s="34"/>
      <c r="X102" s="34"/>
      <c r="Y102" s="34"/>
      <c r="Z102" s="34"/>
      <c r="AA102" s="34"/>
      <c r="AB102" s="34"/>
      <c r="AC102" s="34"/>
      <c r="AD102" s="34"/>
      <c r="AE102" s="34"/>
    </row>
    <row r="106" s="2" customFormat="1" ht="6.96" customHeight="1">
      <c r="A106" s="34"/>
      <c r="B106" s="63"/>
      <c r="C106" s="64"/>
      <c r="D106" s="64"/>
      <c r="E106" s="64"/>
      <c r="F106" s="64"/>
      <c r="G106" s="64"/>
      <c r="H106" s="64"/>
      <c r="I106" s="64"/>
      <c r="J106" s="64"/>
      <c r="K106" s="64"/>
      <c r="L106" s="56"/>
      <c r="S106" s="34"/>
      <c r="T106" s="34"/>
      <c r="U106" s="34"/>
      <c r="V106" s="34"/>
      <c r="W106" s="34"/>
      <c r="X106" s="34"/>
      <c r="Y106" s="34"/>
      <c r="Z106" s="34"/>
      <c r="AA106" s="34"/>
      <c r="AB106" s="34"/>
      <c r="AC106" s="34"/>
      <c r="AD106" s="34"/>
      <c r="AE106" s="34"/>
    </row>
    <row r="107" s="2" customFormat="1" ht="24.96" customHeight="1">
      <c r="A107" s="34"/>
      <c r="B107" s="35"/>
      <c r="C107" s="19" t="s">
        <v>164</v>
      </c>
      <c r="D107" s="34"/>
      <c r="E107" s="34"/>
      <c r="F107" s="34"/>
      <c r="G107" s="34"/>
      <c r="H107" s="34"/>
      <c r="I107" s="34"/>
      <c r="J107" s="34"/>
      <c r="K107" s="34"/>
      <c r="L107" s="56"/>
      <c r="S107" s="34"/>
      <c r="T107" s="34"/>
      <c r="U107" s="34"/>
      <c r="V107" s="34"/>
      <c r="W107" s="34"/>
      <c r="X107" s="34"/>
      <c r="Y107" s="34"/>
      <c r="Z107" s="34"/>
      <c r="AA107" s="34"/>
      <c r="AB107" s="34"/>
      <c r="AC107" s="34"/>
      <c r="AD107" s="34"/>
      <c r="AE107" s="34"/>
    </row>
    <row r="108" s="2" customFormat="1" ht="6.96" customHeight="1">
      <c r="A108" s="34"/>
      <c r="B108" s="35"/>
      <c r="C108" s="34"/>
      <c r="D108" s="34"/>
      <c r="E108" s="34"/>
      <c r="F108" s="34"/>
      <c r="G108" s="34"/>
      <c r="H108" s="34"/>
      <c r="I108" s="34"/>
      <c r="J108" s="34"/>
      <c r="K108" s="34"/>
      <c r="L108" s="56"/>
      <c r="S108" s="34"/>
      <c r="T108" s="34"/>
      <c r="U108" s="34"/>
      <c r="V108" s="34"/>
      <c r="W108" s="34"/>
      <c r="X108" s="34"/>
      <c r="Y108" s="34"/>
      <c r="Z108" s="34"/>
      <c r="AA108" s="34"/>
      <c r="AB108" s="34"/>
      <c r="AC108" s="34"/>
      <c r="AD108" s="34"/>
      <c r="AE108" s="34"/>
    </row>
    <row r="109" s="2" customFormat="1" ht="12" customHeight="1">
      <c r="A109" s="34"/>
      <c r="B109" s="35"/>
      <c r="C109" s="28" t="s">
        <v>15</v>
      </c>
      <c r="D109" s="34"/>
      <c r="E109" s="34"/>
      <c r="F109" s="34"/>
      <c r="G109" s="34"/>
      <c r="H109" s="34"/>
      <c r="I109" s="34"/>
      <c r="J109" s="34"/>
      <c r="K109" s="34"/>
      <c r="L109" s="56"/>
      <c r="S109" s="34"/>
      <c r="T109" s="34"/>
      <c r="U109" s="34"/>
      <c r="V109" s="34"/>
      <c r="W109" s="34"/>
      <c r="X109" s="34"/>
      <c r="Y109" s="34"/>
      <c r="Z109" s="34"/>
      <c r="AA109" s="34"/>
      <c r="AB109" s="34"/>
      <c r="AC109" s="34"/>
      <c r="AD109" s="34"/>
      <c r="AE109" s="34"/>
    </row>
    <row r="110" s="2" customFormat="1" ht="27" customHeight="1">
      <c r="A110" s="34"/>
      <c r="B110" s="35"/>
      <c r="C110" s="34"/>
      <c r="D110" s="34"/>
      <c r="E110" s="130" t="str">
        <f>E7</f>
        <v>Centrum integrovanej zdravotnej starostlivosti, denné centrum pre seniorov, denný stacionár v meste Bánovce nad Bebravou</v>
      </c>
      <c r="F110" s="28"/>
      <c r="G110" s="28"/>
      <c r="H110" s="28"/>
      <c r="I110" s="34"/>
      <c r="J110" s="34"/>
      <c r="K110" s="34"/>
      <c r="L110" s="56"/>
      <c r="S110" s="34"/>
      <c r="T110" s="34"/>
      <c r="U110" s="34"/>
      <c r="V110" s="34"/>
      <c r="W110" s="34"/>
      <c r="X110" s="34"/>
      <c r="Y110" s="34"/>
      <c r="Z110" s="34"/>
      <c r="AA110" s="34"/>
      <c r="AB110" s="34"/>
      <c r="AC110" s="34"/>
      <c r="AD110" s="34"/>
      <c r="AE110" s="34"/>
    </row>
    <row r="111" s="2" customFormat="1" ht="12" customHeight="1">
      <c r="A111" s="34"/>
      <c r="B111" s="35"/>
      <c r="C111" s="28" t="s">
        <v>124</v>
      </c>
      <c r="D111" s="34"/>
      <c r="E111" s="34"/>
      <c r="F111" s="34"/>
      <c r="G111" s="34"/>
      <c r="H111" s="34"/>
      <c r="I111" s="34"/>
      <c r="J111" s="34"/>
      <c r="K111" s="34"/>
      <c r="L111" s="56"/>
      <c r="S111" s="34"/>
      <c r="T111" s="34"/>
      <c r="U111" s="34"/>
      <c r="V111" s="34"/>
      <c r="W111" s="34"/>
      <c r="X111" s="34"/>
      <c r="Y111" s="34"/>
      <c r="Z111" s="34"/>
      <c r="AA111" s="34"/>
      <c r="AB111" s="34"/>
      <c r="AC111" s="34"/>
      <c r="AD111" s="34"/>
      <c r="AE111" s="34"/>
    </row>
    <row r="112" s="2" customFormat="1" ht="15.6" customHeight="1">
      <c r="A112" s="34"/>
      <c r="B112" s="35"/>
      <c r="C112" s="34"/>
      <c r="D112" s="34"/>
      <c r="E112" s="68" t="str">
        <f>E9</f>
        <v>SO 02 - Elektrická káblová prípojka NN</v>
      </c>
      <c r="F112" s="34"/>
      <c r="G112" s="34"/>
      <c r="H112" s="34"/>
      <c r="I112" s="34"/>
      <c r="J112" s="34"/>
      <c r="K112" s="34"/>
      <c r="L112" s="56"/>
      <c r="S112" s="34"/>
      <c r="T112" s="34"/>
      <c r="U112" s="34"/>
      <c r="V112" s="34"/>
      <c r="W112" s="34"/>
      <c r="X112" s="34"/>
      <c r="Y112" s="34"/>
      <c r="Z112" s="34"/>
      <c r="AA112" s="34"/>
      <c r="AB112" s="34"/>
      <c r="AC112" s="34"/>
      <c r="AD112" s="34"/>
      <c r="AE112" s="34"/>
    </row>
    <row r="113" s="2" customFormat="1" ht="6.96" customHeight="1">
      <c r="A113" s="34"/>
      <c r="B113" s="35"/>
      <c r="C113" s="34"/>
      <c r="D113" s="34"/>
      <c r="E113" s="34"/>
      <c r="F113" s="34"/>
      <c r="G113" s="34"/>
      <c r="H113" s="34"/>
      <c r="I113" s="34"/>
      <c r="J113" s="34"/>
      <c r="K113" s="34"/>
      <c r="L113" s="56"/>
      <c r="S113" s="34"/>
      <c r="T113" s="34"/>
      <c r="U113" s="34"/>
      <c r="V113" s="34"/>
      <c r="W113" s="34"/>
      <c r="X113" s="34"/>
      <c r="Y113" s="34"/>
      <c r="Z113" s="34"/>
      <c r="AA113" s="34"/>
      <c r="AB113" s="34"/>
      <c r="AC113" s="34"/>
      <c r="AD113" s="34"/>
      <c r="AE113" s="34"/>
    </row>
    <row r="114" s="2" customFormat="1" ht="12" customHeight="1">
      <c r="A114" s="34"/>
      <c r="B114" s="35"/>
      <c r="C114" s="28" t="s">
        <v>19</v>
      </c>
      <c r="D114" s="34"/>
      <c r="E114" s="34"/>
      <c r="F114" s="23" t="str">
        <f>F12</f>
        <v>Bánovce nad Bebravou</v>
      </c>
      <c r="G114" s="34"/>
      <c r="H114" s="34"/>
      <c r="I114" s="28" t="s">
        <v>21</v>
      </c>
      <c r="J114" s="70" t="str">
        <f>IF(J12="","",J12)</f>
        <v>12. 7. 2021</v>
      </c>
      <c r="K114" s="34"/>
      <c r="L114" s="56"/>
      <c r="S114" s="34"/>
      <c r="T114" s="34"/>
      <c r="U114" s="34"/>
      <c r="V114" s="34"/>
      <c r="W114" s="34"/>
      <c r="X114" s="34"/>
      <c r="Y114" s="34"/>
      <c r="Z114" s="34"/>
      <c r="AA114" s="34"/>
      <c r="AB114" s="34"/>
      <c r="AC114" s="34"/>
      <c r="AD114" s="34"/>
      <c r="AE114" s="34"/>
    </row>
    <row r="115" s="2" customFormat="1" ht="6.96" customHeight="1">
      <c r="A115" s="34"/>
      <c r="B115" s="35"/>
      <c r="C115" s="34"/>
      <c r="D115" s="34"/>
      <c r="E115" s="34"/>
      <c r="F115" s="34"/>
      <c r="G115" s="34"/>
      <c r="H115" s="34"/>
      <c r="I115" s="34"/>
      <c r="J115" s="34"/>
      <c r="K115" s="34"/>
      <c r="L115" s="56"/>
      <c r="S115" s="34"/>
      <c r="T115" s="34"/>
      <c r="U115" s="34"/>
      <c r="V115" s="34"/>
      <c r="W115" s="34"/>
      <c r="X115" s="34"/>
      <c r="Y115" s="34"/>
      <c r="Z115" s="34"/>
      <c r="AA115" s="34"/>
      <c r="AB115" s="34"/>
      <c r="AC115" s="34"/>
      <c r="AD115" s="34"/>
      <c r="AE115" s="34"/>
    </row>
    <row r="116" s="2" customFormat="1" ht="15.6" customHeight="1">
      <c r="A116" s="34"/>
      <c r="B116" s="35"/>
      <c r="C116" s="28" t="s">
        <v>23</v>
      </c>
      <c r="D116" s="34"/>
      <c r="E116" s="34"/>
      <c r="F116" s="23" t="str">
        <f>E15</f>
        <v>Mesto Bánovce nad Bebravou</v>
      </c>
      <c r="G116" s="34"/>
      <c r="H116" s="34"/>
      <c r="I116" s="28" t="s">
        <v>29</v>
      </c>
      <c r="J116" s="32" t="str">
        <f>E21</f>
        <v>Ing. Viliam Bátory</v>
      </c>
      <c r="K116" s="34"/>
      <c r="L116" s="56"/>
      <c r="S116" s="34"/>
      <c r="T116" s="34"/>
      <c r="U116" s="34"/>
      <c r="V116" s="34"/>
      <c r="W116" s="34"/>
      <c r="X116" s="34"/>
      <c r="Y116" s="34"/>
      <c r="Z116" s="34"/>
      <c r="AA116" s="34"/>
      <c r="AB116" s="34"/>
      <c r="AC116" s="34"/>
      <c r="AD116" s="34"/>
      <c r="AE116" s="34"/>
    </row>
    <row r="117" s="2" customFormat="1" ht="15.6" customHeight="1">
      <c r="A117" s="34"/>
      <c r="B117" s="35"/>
      <c r="C117" s="28" t="s">
        <v>27</v>
      </c>
      <c r="D117" s="34"/>
      <c r="E117" s="34"/>
      <c r="F117" s="23" t="str">
        <f>IF(E18="","",E18)</f>
        <v>Vyplň údaj</v>
      </c>
      <c r="G117" s="34"/>
      <c r="H117" s="34"/>
      <c r="I117" s="28" t="s">
        <v>32</v>
      </c>
      <c r="J117" s="32" t="str">
        <f>E24</f>
        <v>Ing. Pavol Širo</v>
      </c>
      <c r="K117" s="34"/>
      <c r="L117" s="56"/>
      <c r="S117" s="34"/>
      <c r="T117" s="34"/>
      <c r="U117" s="34"/>
      <c r="V117" s="34"/>
      <c r="W117" s="34"/>
      <c r="X117" s="34"/>
      <c r="Y117" s="34"/>
      <c r="Z117" s="34"/>
      <c r="AA117" s="34"/>
      <c r="AB117" s="34"/>
      <c r="AC117" s="34"/>
      <c r="AD117" s="34"/>
      <c r="AE117" s="34"/>
    </row>
    <row r="118" s="2" customFormat="1" ht="10.32" customHeight="1">
      <c r="A118" s="34"/>
      <c r="B118" s="35"/>
      <c r="C118" s="34"/>
      <c r="D118" s="34"/>
      <c r="E118" s="34"/>
      <c r="F118" s="34"/>
      <c r="G118" s="34"/>
      <c r="H118" s="34"/>
      <c r="I118" s="34"/>
      <c r="J118" s="34"/>
      <c r="K118" s="34"/>
      <c r="L118" s="56"/>
      <c r="S118" s="34"/>
      <c r="T118" s="34"/>
      <c r="U118" s="34"/>
      <c r="V118" s="34"/>
      <c r="W118" s="34"/>
      <c r="X118" s="34"/>
      <c r="Y118" s="34"/>
      <c r="Z118" s="34"/>
      <c r="AA118" s="34"/>
      <c r="AB118" s="34"/>
      <c r="AC118" s="34"/>
      <c r="AD118" s="34"/>
      <c r="AE118" s="34"/>
    </row>
    <row r="119" s="11" customFormat="1" ht="29.28" customHeight="1">
      <c r="A119" s="160"/>
      <c r="B119" s="161"/>
      <c r="C119" s="162" t="s">
        <v>165</v>
      </c>
      <c r="D119" s="163" t="s">
        <v>61</v>
      </c>
      <c r="E119" s="163" t="s">
        <v>57</v>
      </c>
      <c r="F119" s="163" t="s">
        <v>58</v>
      </c>
      <c r="G119" s="163" t="s">
        <v>166</v>
      </c>
      <c r="H119" s="163" t="s">
        <v>167</v>
      </c>
      <c r="I119" s="163" t="s">
        <v>168</v>
      </c>
      <c r="J119" s="164" t="s">
        <v>130</v>
      </c>
      <c r="K119" s="165" t="s">
        <v>169</v>
      </c>
      <c r="L119" s="166"/>
      <c r="M119" s="87" t="s">
        <v>1</v>
      </c>
      <c r="N119" s="88" t="s">
        <v>40</v>
      </c>
      <c r="O119" s="88" t="s">
        <v>170</v>
      </c>
      <c r="P119" s="88" t="s">
        <v>171</v>
      </c>
      <c r="Q119" s="88" t="s">
        <v>172</v>
      </c>
      <c r="R119" s="88" t="s">
        <v>173</v>
      </c>
      <c r="S119" s="88" t="s">
        <v>174</v>
      </c>
      <c r="T119" s="89" t="s">
        <v>175</v>
      </c>
      <c r="U119" s="160"/>
      <c r="V119" s="160"/>
      <c r="W119" s="160"/>
      <c r="X119" s="160"/>
      <c r="Y119" s="160"/>
      <c r="Z119" s="160"/>
      <c r="AA119" s="160"/>
      <c r="AB119" s="160"/>
      <c r="AC119" s="160"/>
      <c r="AD119" s="160"/>
      <c r="AE119" s="160"/>
    </row>
    <row r="120" s="2" customFormat="1" ht="22.8" customHeight="1">
      <c r="A120" s="34"/>
      <c r="B120" s="35"/>
      <c r="C120" s="94" t="s">
        <v>131</v>
      </c>
      <c r="D120" s="34"/>
      <c r="E120" s="34"/>
      <c r="F120" s="34"/>
      <c r="G120" s="34"/>
      <c r="H120" s="34"/>
      <c r="I120" s="34"/>
      <c r="J120" s="167">
        <f>BK120</f>
        <v>0</v>
      </c>
      <c r="K120" s="34"/>
      <c r="L120" s="35"/>
      <c r="M120" s="90"/>
      <c r="N120" s="74"/>
      <c r="O120" s="91"/>
      <c r="P120" s="168">
        <f>P121+P148</f>
        <v>0</v>
      </c>
      <c r="Q120" s="91"/>
      <c r="R120" s="168">
        <f>R121+R148</f>
        <v>15.245620000000001</v>
      </c>
      <c r="S120" s="91"/>
      <c r="T120" s="169">
        <f>T121+T148</f>
        <v>0</v>
      </c>
      <c r="U120" s="34"/>
      <c r="V120" s="34"/>
      <c r="W120" s="34"/>
      <c r="X120" s="34"/>
      <c r="Y120" s="34"/>
      <c r="Z120" s="34"/>
      <c r="AA120" s="34"/>
      <c r="AB120" s="34"/>
      <c r="AC120" s="34"/>
      <c r="AD120" s="34"/>
      <c r="AE120" s="34"/>
      <c r="AT120" s="15" t="s">
        <v>75</v>
      </c>
      <c r="AU120" s="15" t="s">
        <v>132</v>
      </c>
      <c r="BK120" s="170">
        <f>BK121+BK148</f>
        <v>0</v>
      </c>
    </row>
    <row r="121" s="12" customFormat="1" ht="25.92" customHeight="1">
      <c r="A121" s="12"/>
      <c r="B121" s="171"/>
      <c r="C121" s="12"/>
      <c r="D121" s="172" t="s">
        <v>75</v>
      </c>
      <c r="E121" s="173" t="s">
        <v>454</v>
      </c>
      <c r="F121" s="173" t="s">
        <v>1460</v>
      </c>
      <c r="G121" s="12"/>
      <c r="H121" s="12"/>
      <c r="I121" s="174"/>
      <c r="J121" s="175">
        <f>BK121</f>
        <v>0</v>
      </c>
      <c r="K121" s="12"/>
      <c r="L121" s="171"/>
      <c r="M121" s="176"/>
      <c r="N121" s="177"/>
      <c r="O121" s="177"/>
      <c r="P121" s="178">
        <f>P122+P139</f>
        <v>0</v>
      </c>
      <c r="Q121" s="177"/>
      <c r="R121" s="178">
        <f>R122+R139</f>
        <v>15.245620000000001</v>
      </c>
      <c r="S121" s="177"/>
      <c r="T121" s="179">
        <f>T122+T139</f>
        <v>0</v>
      </c>
      <c r="U121" s="12"/>
      <c r="V121" s="12"/>
      <c r="W121" s="12"/>
      <c r="X121" s="12"/>
      <c r="Y121" s="12"/>
      <c r="Z121" s="12"/>
      <c r="AA121" s="12"/>
      <c r="AB121" s="12"/>
      <c r="AC121" s="12"/>
      <c r="AD121" s="12"/>
      <c r="AE121" s="12"/>
      <c r="AR121" s="172" t="s">
        <v>189</v>
      </c>
      <c r="AT121" s="180" t="s">
        <v>75</v>
      </c>
      <c r="AU121" s="180" t="s">
        <v>76</v>
      </c>
      <c r="AY121" s="172" t="s">
        <v>178</v>
      </c>
      <c r="BK121" s="181">
        <f>BK122+BK139</f>
        <v>0</v>
      </c>
    </row>
    <row r="122" s="12" customFormat="1" ht="22.8" customHeight="1">
      <c r="A122" s="12"/>
      <c r="B122" s="171"/>
      <c r="C122" s="12"/>
      <c r="D122" s="172" t="s">
        <v>75</v>
      </c>
      <c r="E122" s="182" t="s">
        <v>1804</v>
      </c>
      <c r="F122" s="182" t="s">
        <v>1805</v>
      </c>
      <c r="G122" s="12"/>
      <c r="H122" s="12"/>
      <c r="I122" s="174"/>
      <c r="J122" s="183">
        <f>BK122</f>
        <v>0</v>
      </c>
      <c r="K122" s="12"/>
      <c r="L122" s="171"/>
      <c r="M122" s="176"/>
      <c r="N122" s="177"/>
      <c r="O122" s="177"/>
      <c r="P122" s="178">
        <f>SUM(P123:P138)</f>
        <v>0</v>
      </c>
      <c r="Q122" s="177"/>
      <c r="R122" s="178">
        <f>SUM(R123:R138)</f>
        <v>0.24562000000000001</v>
      </c>
      <c r="S122" s="177"/>
      <c r="T122" s="179">
        <f>SUM(T123:T138)</f>
        <v>0</v>
      </c>
      <c r="U122" s="12"/>
      <c r="V122" s="12"/>
      <c r="W122" s="12"/>
      <c r="X122" s="12"/>
      <c r="Y122" s="12"/>
      <c r="Z122" s="12"/>
      <c r="AA122" s="12"/>
      <c r="AB122" s="12"/>
      <c r="AC122" s="12"/>
      <c r="AD122" s="12"/>
      <c r="AE122" s="12"/>
      <c r="AR122" s="172" t="s">
        <v>189</v>
      </c>
      <c r="AT122" s="180" t="s">
        <v>75</v>
      </c>
      <c r="AU122" s="180" t="s">
        <v>83</v>
      </c>
      <c r="AY122" s="172" t="s">
        <v>178</v>
      </c>
      <c r="BK122" s="181">
        <f>SUM(BK123:BK138)</f>
        <v>0</v>
      </c>
    </row>
    <row r="123" s="2" customFormat="1" ht="14.4" customHeight="1">
      <c r="A123" s="34"/>
      <c r="B123" s="184"/>
      <c r="C123" s="199" t="s">
        <v>83</v>
      </c>
      <c r="D123" s="199" t="s">
        <v>454</v>
      </c>
      <c r="E123" s="200" t="s">
        <v>2582</v>
      </c>
      <c r="F123" s="201" t="s">
        <v>2583</v>
      </c>
      <c r="G123" s="202" t="s">
        <v>683</v>
      </c>
      <c r="H123" s="203">
        <v>80</v>
      </c>
      <c r="I123" s="204"/>
      <c r="J123" s="205">
        <f>ROUND(I123*H123,2)</f>
        <v>0</v>
      </c>
      <c r="K123" s="206"/>
      <c r="L123" s="207"/>
      <c r="M123" s="208" t="s">
        <v>1</v>
      </c>
      <c r="N123" s="209" t="s">
        <v>42</v>
      </c>
      <c r="O123" s="78"/>
      <c r="P123" s="195">
        <f>O123*H123</f>
        <v>0</v>
      </c>
      <c r="Q123" s="195">
        <v>0.00025000000000000001</v>
      </c>
      <c r="R123" s="195">
        <f>Q123*H123</f>
        <v>0.02</v>
      </c>
      <c r="S123" s="195">
        <v>0</v>
      </c>
      <c r="T123" s="196">
        <f>S123*H123</f>
        <v>0</v>
      </c>
      <c r="U123" s="34"/>
      <c r="V123" s="34"/>
      <c r="W123" s="34"/>
      <c r="X123" s="34"/>
      <c r="Y123" s="34"/>
      <c r="Z123" s="34"/>
      <c r="AA123" s="34"/>
      <c r="AB123" s="34"/>
      <c r="AC123" s="34"/>
      <c r="AD123" s="34"/>
      <c r="AE123" s="34"/>
      <c r="AR123" s="197" t="s">
        <v>1210</v>
      </c>
      <c r="AT123" s="197" t="s">
        <v>454</v>
      </c>
      <c r="AU123" s="197" t="s">
        <v>89</v>
      </c>
      <c r="AY123" s="15" t="s">
        <v>178</v>
      </c>
      <c r="BE123" s="198">
        <f>IF(N123="základná",J123,0)</f>
        <v>0</v>
      </c>
      <c r="BF123" s="198">
        <f>IF(N123="znížená",J123,0)</f>
        <v>0</v>
      </c>
      <c r="BG123" s="198">
        <f>IF(N123="zákl. prenesená",J123,0)</f>
        <v>0</v>
      </c>
      <c r="BH123" s="198">
        <f>IF(N123="zníž. prenesená",J123,0)</f>
        <v>0</v>
      </c>
      <c r="BI123" s="198">
        <f>IF(N123="nulová",J123,0)</f>
        <v>0</v>
      </c>
      <c r="BJ123" s="15" t="s">
        <v>89</v>
      </c>
      <c r="BK123" s="198">
        <f>ROUND(I123*H123,2)</f>
        <v>0</v>
      </c>
      <c r="BL123" s="15" t="s">
        <v>437</v>
      </c>
      <c r="BM123" s="197" t="s">
        <v>89</v>
      </c>
    </row>
    <row r="124" s="2" customFormat="1" ht="22.2" customHeight="1">
      <c r="A124" s="34"/>
      <c r="B124" s="184"/>
      <c r="C124" s="185" t="s">
        <v>89</v>
      </c>
      <c r="D124" s="185" t="s">
        <v>180</v>
      </c>
      <c r="E124" s="186" t="s">
        <v>2584</v>
      </c>
      <c r="F124" s="187" t="s">
        <v>2585</v>
      </c>
      <c r="G124" s="188" t="s">
        <v>683</v>
      </c>
      <c r="H124" s="189">
        <v>80</v>
      </c>
      <c r="I124" s="190"/>
      <c r="J124" s="191">
        <f>ROUND(I124*H124,2)</f>
        <v>0</v>
      </c>
      <c r="K124" s="192"/>
      <c r="L124" s="35"/>
      <c r="M124" s="193" t="s">
        <v>1</v>
      </c>
      <c r="N124" s="194" t="s">
        <v>42</v>
      </c>
      <c r="O124" s="78"/>
      <c r="P124" s="195">
        <f>O124*H124</f>
        <v>0</v>
      </c>
      <c r="Q124" s="195">
        <v>0</v>
      </c>
      <c r="R124" s="195">
        <f>Q124*H124</f>
        <v>0</v>
      </c>
      <c r="S124" s="195">
        <v>0</v>
      </c>
      <c r="T124" s="196">
        <f>S124*H124</f>
        <v>0</v>
      </c>
      <c r="U124" s="34"/>
      <c r="V124" s="34"/>
      <c r="W124" s="34"/>
      <c r="X124" s="34"/>
      <c r="Y124" s="34"/>
      <c r="Z124" s="34"/>
      <c r="AA124" s="34"/>
      <c r="AB124" s="34"/>
      <c r="AC124" s="34"/>
      <c r="AD124" s="34"/>
      <c r="AE124" s="34"/>
      <c r="AR124" s="197" t="s">
        <v>437</v>
      </c>
      <c r="AT124" s="197" t="s">
        <v>180</v>
      </c>
      <c r="AU124" s="197" t="s">
        <v>89</v>
      </c>
      <c r="AY124" s="15" t="s">
        <v>178</v>
      </c>
      <c r="BE124" s="198">
        <f>IF(N124="základná",J124,0)</f>
        <v>0</v>
      </c>
      <c r="BF124" s="198">
        <f>IF(N124="znížená",J124,0)</f>
        <v>0</v>
      </c>
      <c r="BG124" s="198">
        <f>IF(N124="zákl. prenesená",J124,0)</f>
        <v>0</v>
      </c>
      <c r="BH124" s="198">
        <f>IF(N124="zníž. prenesená",J124,0)</f>
        <v>0</v>
      </c>
      <c r="BI124" s="198">
        <f>IF(N124="nulová",J124,0)</f>
        <v>0</v>
      </c>
      <c r="BJ124" s="15" t="s">
        <v>89</v>
      </c>
      <c r="BK124" s="198">
        <f>ROUND(I124*H124,2)</f>
        <v>0</v>
      </c>
      <c r="BL124" s="15" t="s">
        <v>437</v>
      </c>
      <c r="BM124" s="197" t="s">
        <v>184</v>
      </c>
    </row>
    <row r="125" s="2" customFormat="1" ht="14.4" customHeight="1">
      <c r="A125" s="34"/>
      <c r="B125" s="184"/>
      <c r="C125" s="185" t="s">
        <v>189</v>
      </c>
      <c r="D125" s="185" t="s">
        <v>180</v>
      </c>
      <c r="E125" s="186" t="s">
        <v>2586</v>
      </c>
      <c r="F125" s="187" t="s">
        <v>2587</v>
      </c>
      <c r="G125" s="188" t="s">
        <v>306</v>
      </c>
      <c r="H125" s="189">
        <v>1</v>
      </c>
      <c r="I125" s="190"/>
      <c r="J125" s="191">
        <f>ROUND(I125*H125,2)</f>
        <v>0</v>
      </c>
      <c r="K125" s="192"/>
      <c r="L125" s="35"/>
      <c r="M125" s="193" t="s">
        <v>1</v>
      </c>
      <c r="N125" s="194" t="s">
        <v>42</v>
      </c>
      <c r="O125" s="78"/>
      <c r="P125" s="195">
        <f>O125*H125</f>
        <v>0</v>
      </c>
      <c r="Q125" s="195">
        <v>0</v>
      </c>
      <c r="R125" s="195">
        <f>Q125*H125</f>
        <v>0</v>
      </c>
      <c r="S125" s="195">
        <v>0</v>
      </c>
      <c r="T125" s="196">
        <f>S125*H125</f>
        <v>0</v>
      </c>
      <c r="U125" s="34"/>
      <c r="V125" s="34"/>
      <c r="W125" s="34"/>
      <c r="X125" s="34"/>
      <c r="Y125" s="34"/>
      <c r="Z125" s="34"/>
      <c r="AA125" s="34"/>
      <c r="AB125" s="34"/>
      <c r="AC125" s="34"/>
      <c r="AD125" s="34"/>
      <c r="AE125" s="34"/>
      <c r="AR125" s="197" t="s">
        <v>437</v>
      </c>
      <c r="AT125" s="197" t="s">
        <v>180</v>
      </c>
      <c r="AU125" s="197" t="s">
        <v>89</v>
      </c>
      <c r="AY125" s="15" t="s">
        <v>178</v>
      </c>
      <c r="BE125" s="198">
        <f>IF(N125="základná",J125,0)</f>
        <v>0</v>
      </c>
      <c r="BF125" s="198">
        <f>IF(N125="znížená",J125,0)</f>
        <v>0</v>
      </c>
      <c r="BG125" s="198">
        <f>IF(N125="zákl. prenesená",J125,0)</f>
        <v>0</v>
      </c>
      <c r="BH125" s="198">
        <f>IF(N125="zníž. prenesená",J125,0)</f>
        <v>0</v>
      </c>
      <c r="BI125" s="198">
        <f>IF(N125="nulová",J125,0)</f>
        <v>0</v>
      </c>
      <c r="BJ125" s="15" t="s">
        <v>89</v>
      </c>
      <c r="BK125" s="198">
        <f>ROUND(I125*H125,2)</f>
        <v>0</v>
      </c>
      <c r="BL125" s="15" t="s">
        <v>437</v>
      </c>
      <c r="BM125" s="197" t="s">
        <v>200</v>
      </c>
    </row>
    <row r="126" s="2" customFormat="1" ht="22.2" customHeight="1">
      <c r="A126" s="34"/>
      <c r="B126" s="184"/>
      <c r="C126" s="185" t="s">
        <v>184</v>
      </c>
      <c r="D126" s="185" t="s">
        <v>180</v>
      </c>
      <c r="E126" s="186" t="s">
        <v>2588</v>
      </c>
      <c r="F126" s="187" t="s">
        <v>2589</v>
      </c>
      <c r="G126" s="188" t="s">
        <v>306</v>
      </c>
      <c r="H126" s="189">
        <v>8</v>
      </c>
      <c r="I126" s="190"/>
      <c r="J126" s="191">
        <f>ROUND(I126*H126,2)</f>
        <v>0</v>
      </c>
      <c r="K126" s="192"/>
      <c r="L126" s="35"/>
      <c r="M126" s="193" t="s">
        <v>1</v>
      </c>
      <c r="N126" s="194" t="s">
        <v>42</v>
      </c>
      <c r="O126" s="78"/>
      <c r="P126" s="195">
        <f>O126*H126</f>
        <v>0</v>
      </c>
      <c r="Q126" s="195">
        <v>0</v>
      </c>
      <c r="R126" s="195">
        <f>Q126*H126</f>
        <v>0</v>
      </c>
      <c r="S126" s="195">
        <v>0</v>
      </c>
      <c r="T126" s="196">
        <f>S126*H126</f>
        <v>0</v>
      </c>
      <c r="U126" s="34"/>
      <c r="V126" s="34"/>
      <c r="W126" s="34"/>
      <c r="X126" s="34"/>
      <c r="Y126" s="34"/>
      <c r="Z126" s="34"/>
      <c r="AA126" s="34"/>
      <c r="AB126" s="34"/>
      <c r="AC126" s="34"/>
      <c r="AD126" s="34"/>
      <c r="AE126" s="34"/>
      <c r="AR126" s="197" t="s">
        <v>437</v>
      </c>
      <c r="AT126" s="197" t="s">
        <v>180</v>
      </c>
      <c r="AU126" s="197" t="s">
        <v>89</v>
      </c>
      <c r="AY126" s="15" t="s">
        <v>178</v>
      </c>
      <c r="BE126" s="198">
        <f>IF(N126="základná",J126,0)</f>
        <v>0</v>
      </c>
      <c r="BF126" s="198">
        <f>IF(N126="znížená",J126,0)</f>
        <v>0</v>
      </c>
      <c r="BG126" s="198">
        <f>IF(N126="zákl. prenesená",J126,0)</f>
        <v>0</v>
      </c>
      <c r="BH126" s="198">
        <f>IF(N126="zníž. prenesená",J126,0)</f>
        <v>0</v>
      </c>
      <c r="BI126" s="198">
        <f>IF(N126="nulová",J126,0)</f>
        <v>0</v>
      </c>
      <c r="BJ126" s="15" t="s">
        <v>89</v>
      </c>
      <c r="BK126" s="198">
        <f>ROUND(I126*H126,2)</f>
        <v>0</v>
      </c>
      <c r="BL126" s="15" t="s">
        <v>437</v>
      </c>
      <c r="BM126" s="197" t="s">
        <v>208</v>
      </c>
    </row>
    <row r="127" s="2" customFormat="1" ht="14.4" customHeight="1">
      <c r="A127" s="34"/>
      <c r="B127" s="184"/>
      <c r="C127" s="199" t="s">
        <v>196</v>
      </c>
      <c r="D127" s="199" t="s">
        <v>454</v>
      </c>
      <c r="E127" s="200" t="s">
        <v>2590</v>
      </c>
      <c r="F127" s="201" t="s">
        <v>2591</v>
      </c>
      <c r="G127" s="202" t="s">
        <v>306</v>
      </c>
      <c r="H127" s="203">
        <v>8</v>
      </c>
      <c r="I127" s="204"/>
      <c r="J127" s="205">
        <f>ROUND(I127*H127,2)</f>
        <v>0</v>
      </c>
      <c r="K127" s="206"/>
      <c r="L127" s="207"/>
      <c r="M127" s="208" t="s">
        <v>1</v>
      </c>
      <c r="N127" s="209" t="s">
        <v>42</v>
      </c>
      <c r="O127" s="78"/>
      <c r="P127" s="195">
        <f>O127*H127</f>
        <v>0</v>
      </c>
      <c r="Q127" s="195">
        <v>4.0000000000000003E-05</v>
      </c>
      <c r="R127" s="195">
        <f>Q127*H127</f>
        <v>0.00032000000000000003</v>
      </c>
      <c r="S127" s="195">
        <v>0</v>
      </c>
      <c r="T127" s="196">
        <f>S127*H127</f>
        <v>0</v>
      </c>
      <c r="U127" s="34"/>
      <c r="V127" s="34"/>
      <c r="W127" s="34"/>
      <c r="X127" s="34"/>
      <c r="Y127" s="34"/>
      <c r="Z127" s="34"/>
      <c r="AA127" s="34"/>
      <c r="AB127" s="34"/>
      <c r="AC127" s="34"/>
      <c r="AD127" s="34"/>
      <c r="AE127" s="34"/>
      <c r="AR127" s="197" t="s">
        <v>1210</v>
      </c>
      <c r="AT127" s="197" t="s">
        <v>454</v>
      </c>
      <c r="AU127" s="197" t="s">
        <v>89</v>
      </c>
      <c r="AY127" s="15" t="s">
        <v>178</v>
      </c>
      <c r="BE127" s="198">
        <f>IF(N127="základná",J127,0)</f>
        <v>0</v>
      </c>
      <c r="BF127" s="198">
        <f>IF(N127="znížená",J127,0)</f>
        <v>0</v>
      </c>
      <c r="BG127" s="198">
        <f>IF(N127="zákl. prenesená",J127,0)</f>
        <v>0</v>
      </c>
      <c r="BH127" s="198">
        <f>IF(N127="zníž. prenesená",J127,0)</f>
        <v>0</v>
      </c>
      <c r="BI127" s="198">
        <f>IF(N127="nulová",J127,0)</f>
        <v>0</v>
      </c>
      <c r="BJ127" s="15" t="s">
        <v>89</v>
      </c>
      <c r="BK127" s="198">
        <f>ROUND(I127*H127,2)</f>
        <v>0</v>
      </c>
      <c r="BL127" s="15" t="s">
        <v>437</v>
      </c>
      <c r="BM127" s="197" t="s">
        <v>216</v>
      </c>
    </row>
    <row r="128" s="2" customFormat="1" ht="14.4" customHeight="1">
      <c r="A128" s="34"/>
      <c r="B128" s="184"/>
      <c r="C128" s="199" t="s">
        <v>200</v>
      </c>
      <c r="D128" s="199" t="s">
        <v>454</v>
      </c>
      <c r="E128" s="200" t="s">
        <v>2592</v>
      </c>
      <c r="F128" s="201" t="s">
        <v>2593</v>
      </c>
      <c r="G128" s="202" t="s">
        <v>306</v>
      </c>
      <c r="H128" s="203">
        <v>8</v>
      </c>
      <c r="I128" s="204"/>
      <c r="J128" s="205">
        <f>ROUND(I128*H128,2)</f>
        <v>0</v>
      </c>
      <c r="K128" s="206"/>
      <c r="L128" s="207"/>
      <c r="M128" s="208" t="s">
        <v>1</v>
      </c>
      <c r="N128" s="209" t="s">
        <v>42</v>
      </c>
      <c r="O128" s="78"/>
      <c r="P128" s="195">
        <f>O128*H128</f>
        <v>0</v>
      </c>
      <c r="Q128" s="195">
        <v>4.0000000000000003E-05</v>
      </c>
      <c r="R128" s="195">
        <f>Q128*H128</f>
        <v>0.00032000000000000003</v>
      </c>
      <c r="S128" s="195">
        <v>0</v>
      </c>
      <c r="T128" s="196">
        <f>S128*H128</f>
        <v>0</v>
      </c>
      <c r="U128" s="34"/>
      <c r="V128" s="34"/>
      <c r="W128" s="34"/>
      <c r="X128" s="34"/>
      <c r="Y128" s="34"/>
      <c r="Z128" s="34"/>
      <c r="AA128" s="34"/>
      <c r="AB128" s="34"/>
      <c r="AC128" s="34"/>
      <c r="AD128" s="34"/>
      <c r="AE128" s="34"/>
      <c r="AR128" s="197" t="s">
        <v>1210</v>
      </c>
      <c r="AT128" s="197" t="s">
        <v>454</v>
      </c>
      <c r="AU128" s="197" t="s">
        <v>89</v>
      </c>
      <c r="AY128" s="15" t="s">
        <v>178</v>
      </c>
      <c r="BE128" s="198">
        <f>IF(N128="základná",J128,0)</f>
        <v>0</v>
      </c>
      <c r="BF128" s="198">
        <f>IF(N128="znížená",J128,0)</f>
        <v>0</v>
      </c>
      <c r="BG128" s="198">
        <f>IF(N128="zákl. prenesená",J128,0)</f>
        <v>0</v>
      </c>
      <c r="BH128" s="198">
        <f>IF(N128="zníž. prenesená",J128,0)</f>
        <v>0</v>
      </c>
      <c r="BI128" s="198">
        <f>IF(N128="nulová",J128,0)</f>
        <v>0</v>
      </c>
      <c r="BJ128" s="15" t="s">
        <v>89</v>
      </c>
      <c r="BK128" s="198">
        <f>ROUND(I128*H128,2)</f>
        <v>0</v>
      </c>
      <c r="BL128" s="15" t="s">
        <v>437</v>
      </c>
      <c r="BM128" s="197" t="s">
        <v>224</v>
      </c>
    </row>
    <row r="129" s="2" customFormat="1" ht="22.2" customHeight="1">
      <c r="A129" s="34"/>
      <c r="B129" s="184"/>
      <c r="C129" s="185" t="s">
        <v>204</v>
      </c>
      <c r="D129" s="185" t="s">
        <v>180</v>
      </c>
      <c r="E129" s="186" t="s">
        <v>2594</v>
      </c>
      <c r="F129" s="187" t="s">
        <v>2595</v>
      </c>
      <c r="G129" s="188" t="s">
        <v>306</v>
      </c>
      <c r="H129" s="189">
        <v>2</v>
      </c>
      <c r="I129" s="190"/>
      <c r="J129" s="191">
        <f>ROUND(I129*H129,2)</f>
        <v>0</v>
      </c>
      <c r="K129" s="192"/>
      <c r="L129" s="35"/>
      <c r="M129" s="193" t="s">
        <v>1</v>
      </c>
      <c r="N129" s="194" t="s">
        <v>42</v>
      </c>
      <c r="O129" s="78"/>
      <c r="P129" s="195">
        <f>O129*H129</f>
        <v>0</v>
      </c>
      <c r="Q129" s="195">
        <v>0</v>
      </c>
      <c r="R129" s="195">
        <f>Q129*H129</f>
        <v>0</v>
      </c>
      <c r="S129" s="195">
        <v>0</v>
      </c>
      <c r="T129" s="196">
        <f>S129*H129</f>
        <v>0</v>
      </c>
      <c r="U129" s="34"/>
      <c r="V129" s="34"/>
      <c r="W129" s="34"/>
      <c r="X129" s="34"/>
      <c r="Y129" s="34"/>
      <c r="Z129" s="34"/>
      <c r="AA129" s="34"/>
      <c r="AB129" s="34"/>
      <c r="AC129" s="34"/>
      <c r="AD129" s="34"/>
      <c r="AE129" s="34"/>
      <c r="AR129" s="197" t="s">
        <v>437</v>
      </c>
      <c r="AT129" s="197" t="s">
        <v>180</v>
      </c>
      <c r="AU129" s="197" t="s">
        <v>89</v>
      </c>
      <c r="AY129" s="15" t="s">
        <v>178</v>
      </c>
      <c r="BE129" s="198">
        <f>IF(N129="základná",J129,0)</f>
        <v>0</v>
      </c>
      <c r="BF129" s="198">
        <f>IF(N129="znížená",J129,0)</f>
        <v>0</v>
      </c>
      <c r="BG129" s="198">
        <f>IF(N129="zákl. prenesená",J129,0)</f>
        <v>0</v>
      </c>
      <c r="BH129" s="198">
        <f>IF(N129="zníž. prenesená",J129,0)</f>
        <v>0</v>
      </c>
      <c r="BI129" s="198">
        <f>IF(N129="nulová",J129,0)</f>
        <v>0</v>
      </c>
      <c r="BJ129" s="15" t="s">
        <v>89</v>
      </c>
      <c r="BK129" s="198">
        <f>ROUND(I129*H129,2)</f>
        <v>0</v>
      </c>
      <c r="BL129" s="15" t="s">
        <v>437</v>
      </c>
      <c r="BM129" s="197" t="s">
        <v>233</v>
      </c>
    </row>
    <row r="130" s="2" customFormat="1" ht="22.2" customHeight="1">
      <c r="A130" s="34"/>
      <c r="B130" s="184"/>
      <c r="C130" s="199" t="s">
        <v>208</v>
      </c>
      <c r="D130" s="199" t="s">
        <v>454</v>
      </c>
      <c r="E130" s="200" t="s">
        <v>2596</v>
      </c>
      <c r="F130" s="201" t="s">
        <v>2597</v>
      </c>
      <c r="G130" s="202" t="s">
        <v>683</v>
      </c>
      <c r="H130" s="203">
        <v>2</v>
      </c>
      <c r="I130" s="204"/>
      <c r="J130" s="205">
        <f>ROUND(I130*H130,2)</f>
        <v>0</v>
      </c>
      <c r="K130" s="206"/>
      <c r="L130" s="207"/>
      <c r="M130" s="208" t="s">
        <v>1</v>
      </c>
      <c r="N130" s="209" t="s">
        <v>42</v>
      </c>
      <c r="O130" s="78"/>
      <c r="P130" s="195">
        <f>O130*H130</f>
        <v>0</v>
      </c>
      <c r="Q130" s="195">
        <v>0.00050000000000000001</v>
      </c>
      <c r="R130" s="195">
        <f>Q130*H130</f>
        <v>0.001</v>
      </c>
      <c r="S130" s="195">
        <v>0</v>
      </c>
      <c r="T130" s="196">
        <f>S130*H130</f>
        <v>0</v>
      </c>
      <c r="U130" s="34"/>
      <c r="V130" s="34"/>
      <c r="W130" s="34"/>
      <c r="X130" s="34"/>
      <c r="Y130" s="34"/>
      <c r="Z130" s="34"/>
      <c r="AA130" s="34"/>
      <c r="AB130" s="34"/>
      <c r="AC130" s="34"/>
      <c r="AD130" s="34"/>
      <c r="AE130" s="34"/>
      <c r="AR130" s="197" t="s">
        <v>1210</v>
      </c>
      <c r="AT130" s="197" t="s">
        <v>454</v>
      </c>
      <c r="AU130" s="197" t="s">
        <v>89</v>
      </c>
      <c r="AY130" s="15" t="s">
        <v>178</v>
      </c>
      <c r="BE130" s="198">
        <f>IF(N130="základná",J130,0)</f>
        <v>0</v>
      </c>
      <c r="BF130" s="198">
        <f>IF(N130="znížená",J130,0)</f>
        <v>0</v>
      </c>
      <c r="BG130" s="198">
        <f>IF(N130="zákl. prenesená",J130,0)</f>
        <v>0</v>
      </c>
      <c r="BH130" s="198">
        <f>IF(N130="zníž. prenesená",J130,0)</f>
        <v>0</v>
      </c>
      <c r="BI130" s="198">
        <f>IF(N130="nulová",J130,0)</f>
        <v>0</v>
      </c>
      <c r="BJ130" s="15" t="s">
        <v>89</v>
      </c>
      <c r="BK130" s="198">
        <f>ROUND(I130*H130,2)</f>
        <v>0</v>
      </c>
      <c r="BL130" s="15" t="s">
        <v>437</v>
      </c>
      <c r="BM130" s="197" t="s">
        <v>243</v>
      </c>
    </row>
    <row r="131" s="2" customFormat="1" ht="19.8" customHeight="1">
      <c r="A131" s="34"/>
      <c r="B131" s="184"/>
      <c r="C131" s="199" t="s">
        <v>212</v>
      </c>
      <c r="D131" s="199" t="s">
        <v>454</v>
      </c>
      <c r="E131" s="200" t="s">
        <v>2598</v>
      </c>
      <c r="F131" s="201" t="s">
        <v>2599</v>
      </c>
      <c r="G131" s="202" t="s">
        <v>306</v>
      </c>
      <c r="H131" s="203">
        <v>2</v>
      </c>
      <c r="I131" s="204"/>
      <c r="J131" s="205">
        <f>ROUND(I131*H131,2)</f>
        <v>0</v>
      </c>
      <c r="K131" s="206"/>
      <c r="L131" s="207"/>
      <c r="M131" s="208" t="s">
        <v>1</v>
      </c>
      <c r="N131" s="209" t="s">
        <v>42</v>
      </c>
      <c r="O131" s="78"/>
      <c r="P131" s="195">
        <f>O131*H131</f>
        <v>0</v>
      </c>
      <c r="Q131" s="195">
        <v>1.0000000000000001E-05</v>
      </c>
      <c r="R131" s="195">
        <f>Q131*H131</f>
        <v>2.0000000000000002E-05</v>
      </c>
      <c r="S131" s="195">
        <v>0</v>
      </c>
      <c r="T131" s="196">
        <f>S131*H131</f>
        <v>0</v>
      </c>
      <c r="U131" s="34"/>
      <c r="V131" s="34"/>
      <c r="W131" s="34"/>
      <c r="X131" s="34"/>
      <c r="Y131" s="34"/>
      <c r="Z131" s="34"/>
      <c r="AA131" s="34"/>
      <c r="AB131" s="34"/>
      <c r="AC131" s="34"/>
      <c r="AD131" s="34"/>
      <c r="AE131" s="34"/>
      <c r="AR131" s="197" t="s">
        <v>1210</v>
      </c>
      <c r="AT131" s="197" t="s">
        <v>454</v>
      </c>
      <c r="AU131" s="197" t="s">
        <v>89</v>
      </c>
      <c r="AY131" s="15" t="s">
        <v>178</v>
      </c>
      <c r="BE131" s="198">
        <f>IF(N131="základná",J131,0)</f>
        <v>0</v>
      </c>
      <c r="BF131" s="198">
        <f>IF(N131="znížená",J131,0)</f>
        <v>0</v>
      </c>
      <c r="BG131" s="198">
        <f>IF(N131="zákl. prenesená",J131,0)</f>
        <v>0</v>
      </c>
      <c r="BH131" s="198">
        <f>IF(N131="zníž. prenesená",J131,0)</f>
        <v>0</v>
      </c>
      <c r="BI131" s="198">
        <f>IF(N131="nulová",J131,0)</f>
        <v>0</v>
      </c>
      <c r="BJ131" s="15" t="s">
        <v>89</v>
      </c>
      <c r="BK131" s="198">
        <f>ROUND(I131*H131,2)</f>
        <v>0</v>
      </c>
      <c r="BL131" s="15" t="s">
        <v>437</v>
      </c>
      <c r="BM131" s="197" t="s">
        <v>251</v>
      </c>
    </row>
    <row r="132" s="2" customFormat="1" ht="22.2" customHeight="1">
      <c r="A132" s="34"/>
      <c r="B132" s="184"/>
      <c r="C132" s="185" t="s">
        <v>216</v>
      </c>
      <c r="D132" s="185" t="s">
        <v>180</v>
      </c>
      <c r="E132" s="186" t="s">
        <v>2600</v>
      </c>
      <c r="F132" s="187" t="s">
        <v>2601</v>
      </c>
      <c r="G132" s="188" t="s">
        <v>306</v>
      </c>
      <c r="H132" s="189">
        <v>1</v>
      </c>
      <c r="I132" s="190"/>
      <c r="J132" s="191">
        <f>ROUND(I132*H132,2)</f>
        <v>0</v>
      </c>
      <c r="K132" s="192"/>
      <c r="L132" s="35"/>
      <c r="M132" s="193" t="s">
        <v>1</v>
      </c>
      <c r="N132" s="194" t="s">
        <v>42</v>
      </c>
      <c r="O132" s="78"/>
      <c r="P132" s="195">
        <f>O132*H132</f>
        <v>0</v>
      </c>
      <c r="Q132" s="195">
        <v>0</v>
      </c>
      <c r="R132" s="195">
        <f>Q132*H132</f>
        <v>0</v>
      </c>
      <c r="S132" s="195">
        <v>0</v>
      </c>
      <c r="T132" s="196">
        <f>S132*H132</f>
        <v>0</v>
      </c>
      <c r="U132" s="34"/>
      <c r="V132" s="34"/>
      <c r="W132" s="34"/>
      <c r="X132" s="34"/>
      <c r="Y132" s="34"/>
      <c r="Z132" s="34"/>
      <c r="AA132" s="34"/>
      <c r="AB132" s="34"/>
      <c r="AC132" s="34"/>
      <c r="AD132" s="34"/>
      <c r="AE132" s="34"/>
      <c r="AR132" s="197" t="s">
        <v>437</v>
      </c>
      <c r="AT132" s="197" t="s">
        <v>180</v>
      </c>
      <c r="AU132" s="197" t="s">
        <v>89</v>
      </c>
      <c r="AY132" s="15" t="s">
        <v>178</v>
      </c>
      <c r="BE132" s="198">
        <f>IF(N132="základná",J132,0)</f>
        <v>0</v>
      </c>
      <c r="BF132" s="198">
        <f>IF(N132="znížená",J132,0)</f>
        <v>0</v>
      </c>
      <c r="BG132" s="198">
        <f>IF(N132="zákl. prenesená",J132,0)</f>
        <v>0</v>
      </c>
      <c r="BH132" s="198">
        <f>IF(N132="zníž. prenesená",J132,0)</f>
        <v>0</v>
      </c>
      <c r="BI132" s="198">
        <f>IF(N132="nulová",J132,0)</f>
        <v>0</v>
      </c>
      <c r="BJ132" s="15" t="s">
        <v>89</v>
      </c>
      <c r="BK132" s="198">
        <f>ROUND(I132*H132,2)</f>
        <v>0</v>
      </c>
      <c r="BL132" s="15" t="s">
        <v>437</v>
      </c>
      <c r="BM132" s="197" t="s">
        <v>7</v>
      </c>
    </row>
    <row r="133" s="2" customFormat="1" ht="22.2" customHeight="1">
      <c r="A133" s="34"/>
      <c r="B133" s="184"/>
      <c r="C133" s="199" t="s">
        <v>220</v>
      </c>
      <c r="D133" s="199" t="s">
        <v>454</v>
      </c>
      <c r="E133" s="200" t="s">
        <v>2602</v>
      </c>
      <c r="F133" s="201" t="s">
        <v>2603</v>
      </c>
      <c r="G133" s="202" t="s">
        <v>306</v>
      </c>
      <c r="H133" s="203">
        <v>1</v>
      </c>
      <c r="I133" s="204"/>
      <c r="J133" s="205">
        <f>ROUND(I133*H133,2)</f>
        <v>0</v>
      </c>
      <c r="K133" s="206"/>
      <c r="L133" s="207"/>
      <c r="M133" s="208" t="s">
        <v>1</v>
      </c>
      <c r="N133" s="209" t="s">
        <v>42</v>
      </c>
      <c r="O133" s="78"/>
      <c r="P133" s="195">
        <f>O133*H133</f>
        <v>0</v>
      </c>
      <c r="Q133" s="195">
        <v>0.016</v>
      </c>
      <c r="R133" s="195">
        <f>Q133*H133</f>
        <v>0.016</v>
      </c>
      <c r="S133" s="195">
        <v>0</v>
      </c>
      <c r="T133" s="196">
        <f>S133*H133</f>
        <v>0</v>
      </c>
      <c r="U133" s="34"/>
      <c r="V133" s="34"/>
      <c r="W133" s="34"/>
      <c r="X133" s="34"/>
      <c r="Y133" s="34"/>
      <c r="Z133" s="34"/>
      <c r="AA133" s="34"/>
      <c r="AB133" s="34"/>
      <c r="AC133" s="34"/>
      <c r="AD133" s="34"/>
      <c r="AE133" s="34"/>
      <c r="AR133" s="197" t="s">
        <v>1210</v>
      </c>
      <c r="AT133" s="197" t="s">
        <v>454</v>
      </c>
      <c r="AU133" s="197" t="s">
        <v>89</v>
      </c>
      <c r="AY133" s="15" t="s">
        <v>178</v>
      </c>
      <c r="BE133" s="198">
        <f>IF(N133="základná",J133,0)</f>
        <v>0</v>
      </c>
      <c r="BF133" s="198">
        <f>IF(N133="znížená",J133,0)</f>
        <v>0</v>
      </c>
      <c r="BG133" s="198">
        <f>IF(N133="zákl. prenesená",J133,0)</f>
        <v>0</v>
      </c>
      <c r="BH133" s="198">
        <f>IF(N133="zníž. prenesená",J133,0)</f>
        <v>0</v>
      </c>
      <c r="BI133" s="198">
        <f>IF(N133="nulová",J133,0)</f>
        <v>0</v>
      </c>
      <c r="BJ133" s="15" t="s">
        <v>89</v>
      </c>
      <c r="BK133" s="198">
        <f>ROUND(I133*H133,2)</f>
        <v>0</v>
      </c>
      <c r="BL133" s="15" t="s">
        <v>437</v>
      </c>
      <c r="BM133" s="197" t="s">
        <v>266</v>
      </c>
    </row>
    <row r="134" s="2" customFormat="1" ht="30" customHeight="1">
      <c r="A134" s="34"/>
      <c r="B134" s="184"/>
      <c r="C134" s="185" t="s">
        <v>224</v>
      </c>
      <c r="D134" s="185" t="s">
        <v>180</v>
      </c>
      <c r="E134" s="186" t="s">
        <v>2604</v>
      </c>
      <c r="F134" s="187" t="s">
        <v>2605</v>
      </c>
      <c r="G134" s="188" t="s">
        <v>683</v>
      </c>
      <c r="H134" s="189">
        <v>80</v>
      </c>
      <c r="I134" s="190"/>
      <c r="J134" s="191">
        <f>ROUND(I134*H134,2)</f>
        <v>0</v>
      </c>
      <c r="K134" s="192"/>
      <c r="L134" s="35"/>
      <c r="M134" s="193" t="s">
        <v>1</v>
      </c>
      <c r="N134" s="194" t="s">
        <v>42</v>
      </c>
      <c r="O134" s="78"/>
      <c r="P134" s="195">
        <f>O134*H134</f>
        <v>0</v>
      </c>
      <c r="Q134" s="195">
        <v>0</v>
      </c>
      <c r="R134" s="195">
        <f>Q134*H134</f>
        <v>0</v>
      </c>
      <c r="S134" s="195">
        <v>0</v>
      </c>
      <c r="T134" s="196">
        <f>S134*H134</f>
        <v>0</v>
      </c>
      <c r="U134" s="34"/>
      <c r="V134" s="34"/>
      <c r="W134" s="34"/>
      <c r="X134" s="34"/>
      <c r="Y134" s="34"/>
      <c r="Z134" s="34"/>
      <c r="AA134" s="34"/>
      <c r="AB134" s="34"/>
      <c r="AC134" s="34"/>
      <c r="AD134" s="34"/>
      <c r="AE134" s="34"/>
      <c r="AR134" s="197" t="s">
        <v>437</v>
      </c>
      <c r="AT134" s="197" t="s">
        <v>180</v>
      </c>
      <c r="AU134" s="197" t="s">
        <v>89</v>
      </c>
      <c r="AY134" s="15" t="s">
        <v>178</v>
      </c>
      <c r="BE134" s="198">
        <f>IF(N134="základná",J134,0)</f>
        <v>0</v>
      </c>
      <c r="BF134" s="198">
        <f>IF(N134="znížená",J134,0)</f>
        <v>0</v>
      </c>
      <c r="BG134" s="198">
        <f>IF(N134="zákl. prenesená",J134,0)</f>
        <v>0</v>
      </c>
      <c r="BH134" s="198">
        <f>IF(N134="zníž. prenesená",J134,0)</f>
        <v>0</v>
      </c>
      <c r="BI134" s="198">
        <f>IF(N134="nulová",J134,0)</f>
        <v>0</v>
      </c>
      <c r="BJ134" s="15" t="s">
        <v>89</v>
      </c>
      <c r="BK134" s="198">
        <f>ROUND(I134*H134,2)</f>
        <v>0</v>
      </c>
      <c r="BL134" s="15" t="s">
        <v>437</v>
      </c>
      <c r="BM134" s="197" t="s">
        <v>274</v>
      </c>
    </row>
    <row r="135" s="2" customFormat="1" ht="14.4" customHeight="1">
      <c r="A135" s="34"/>
      <c r="B135" s="184"/>
      <c r="C135" s="199" t="s">
        <v>229</v>
      </c>
      <c r="D135" s="199" t="s">
        <v>454</v>
      </c>
      <c r="E135" s="200" t="s">
        <v>2606</v>
      </c>
      <c r="F135" s="201" t="s">
        <v>2607</v>
      </c>
      <c r="G135" s="202" t="s">
        <v>306</v>
      </c>
      <c r="H135" s="203">
        <v>5.3330000000000002</v>
      </c>
      <c r="I135" s="204"/>
      <c r="J135" s="205">
        <f>ROUND(I135*H135,2)</f>
        <v>0</v>
      </c>
      <c r="K135" s="206"/>
      <c r="L135" s="207"/>
      <c r="M135" s="208" t="s">
        <v>1</v>
      </c>
      <c r="N135" s="209" t="s">
        <v>42</v>
      </c>
      <c r="O135" s="78"/>
      <c r="P135" s="195">
        <f>O135*H135</f>
        <v>0</v>
      </c>
      <c r="Q135" s="195">
        <v>0</v>
      </c>
      <c r="R135" s="195">
        <f>Q135*H135</f>
        <v>0</v>
      </c>
      <c r="S135" s="195">
        <v>0</v>
      </c>
      <c r="T135" s="196">
        <f>S135*H135</f>
        <v>0</v>
      </c>
      <c r="U135" s="34"/>
      <c r="V135" s="34"/>
      <c r="W135" s="34"/>
      <c r="X135" s="34"/>
      <c r="Y135" s="34"/>
      <c r="Z135" s="34"/>
      <c r="AA135" s="34"/>
      <c r="AB135" s="34"/>
      <c r="AC135" s="34"/>
      <c r="AD135" s="34"/>
      <c r="AE135" s="34"/>
      <c r="AR135" s="197" t="s">
        <v>1210</v>
      </c>
      <c r="AT135" s="197" t="s">
        <v>454</v>
      </c>
      <c r="AU135" s="197" t="s">
        <v>89</v>
      </c>
      <c r="AY135" s="15" t="s">
        <v>178</v>
      </c>
      <c r="BE135" s="198">
        <f>IF(N135="základná",J135,0)</f>
        <v>0</v>
      </c>
      <c r="BF135" s="198">
        <f>IF(N135="znížená",J135,0)</f>
        <v>0</v>
      </c>
      <c r="BG135" s="198">
        <f>IF(N135="zákl. prenesená",J135,0)</f>
        <v>0</v>
      </c>
      <c r="BH135" s="198">
        <f>IF(N135="zníž. prenesená",J135,0)</f>
        <v>0</v>
      </c>
      <c r="BI135" s="198">
        <f>IF(N135="nulová",J135,0)</f>
        <v>0</v>
      </c>
      <c r="BJ135" s="15" t="s">
        <v>89</v>
      </c>
      <c r="BK135" s="198">
        <f>ROUND(I135*H135,2)</f>
        <v>0</v>
      </c>
      <c r="BL135" s="15" t="s">
        <v>437</v>
      </c>
      <c r="BM135" s="197" t="s">
        <v>283</v>
      </c>
    </row>
    <row r="136" s="2" customFormat="1" ht="14.4" customHeight="1">
      <c r="A136" s="34"/>
      <c r="B136" s="184"/>
      <c r="C136" s="199" t="s">
        <v>233</v>
      </c>
      <c r="D136" s="199" t="s">
        <v>454</v>
      </c>
      <c r="E136" s="200" t="s">
        <v>2608</v>
      </c>
      <c r="F136" s="201" t="s">
        <v>2609</v>
      </c>
      <c r="G136" s="202" t="s">
        <v>1549</v>
      </c>
      <c r="H136" s="203">
        <v>75.359999999999999</v>
      </c>
      <c r="I136" s="204"/>
      <c r="J136" s="205">
        <f>ROUND(I136*H136,2)</f>
        <v>0</v>
      </c>
      <c r="K136" s="206"/>
      <c r="L136" s="207"/>
      <c r="M136" s="208" t="s">
        <v>1</v>
      </c>
      <c r="N136" s="209" t="s">
        <v>42</v>
      </c>
      <c r="O136" s="78"/>
      <c r="P136" s="195">
        <f>O136*H136</f>
        <v>0</v>
      </c>
      <c r="Q136" s="195">
        <v>0.001</v>
      </c>
      <c r="R136" s="195">
        <f>Q136*H136</f>
        <v>0.075359999999999996</v>
      </c>
      <c r="S136" s="195">
        <v>0</v>
      </c>
      <c r="T136" s="196">
        <f>S136*H136</f>
        <v>0</v>
      </c>
      <c r="U136" s="34"/>
      <c r="V136" s="34"/>
      <c r="W136" s="34"/>
      <c r="X136" s="34"/>
      <c r="Y136" s="34"/>
      <c r="Z136" s="34"/>
      <c r="AA136" s="34"/>
      <c r="AB136" s="34"/>
      <c r="AC136" s="34"/>
      <c r="AD136" s="34"/>
      <c r="AE136" s="34"/>
      <c r="AR136" s="197" t="s">
        <v>1210</v>
      </c>
      <c r="AT136" s="197" t="s">
        <v>454</v>
      </c>
      <c r="AU136" s="197" t="s">
        <v>89</v>
      </c>
      <c r="AY136" s="15" t="s">
        <v>178</v>
      </c>
      <c r="BE136" s="198">
        <f>IF(N136="základná",J136,0)</f>
        <v>0</v>
      </c>
      <c r="BF136" s="198">
        <f>IF(N136="znížená",J136,0)</f>
        <v>0</v>
      </c>
      <c r="BG136" s="198">
        <f>IF(N136="zákl. prenesená",J136,0)</f>
        <v>0</v>
      </c>
      <c r="BH136" s="198">
        <f>IF(N136="zníž. prenesená",J136,0)</f>
        <v>0</v>
      </c>
      <c r="BI136" s="198">
        <f>IF(N136="nulová",J136,0)</f>
        <v>0</v>
      </c>
      <c r="BJ136" s="15" t="s">
        <v>89</v>
      </c>
      <c r="BK136" s="198">
        <f>ROUND(I136*H136,2)</f>
        <v>0</v>
      </c>
      <c r="BL136" s="15" t="s">
        <v>437</v>
      </c>
      <c r="BM136" s="197" t="s">
        <v>291</v>
      </c>
    </row>
    <row r="137" s="2" customFormat="1" ht="22.2" customHeight="1">
      <c r="A137" s="34"/>
      <c r="B137" s="184"/>
      <c r="C137" s="185" t="s">
        <v>239</v>
      </c>
      <c r="D137" s="185" t="s">
        <v>180</v>
      </c>
      <c r="E137" s="186" t="s">
        <v>2610</v>
      </c>
      <c r="F137" s="187" t="s">
        <v>2611</v>
      </c>
      <c r="G137" s="188" t="s">
        <v>683</v>
      </c>
      <c r="H137" s="189">
        <v>85</v>
      </c>
      <c r="I137" s="190"/>
      <c r="J137" s="191">
        <f>ROUND(I137*H137,2)</f>
        <v>0</v>
      </c>
      <c r="K137" s="192"/>
      <c r="L137" s="35"/>
      <c r="M137" s="193" t="s">
        <v>1</v>
      </c>
      <c r="N137" s="194" t="s">
        <v>42</v>
      </c>
      <c r="O137" s="78"/>
      <c r="P137" s="195">
        <f>O137*H137</f>
        <v>0</v>
      </c>
      <c r="Q137" s="195">
        <v>0</v>
      </c>
      <c r="R137" s="195">
        <f>Q137*H137</f>
        <v>0</v>
      </c>
      <c r="S137" s="195">
        <v>0</v>
      </c>
      <c r="T137" s="196">
        <f>S137*H137</f>
        <v>0</v>
      </c>
      <c r="U137" s="34"/>
      <c r="V137" s="34"/>
      <c r="W137" s="34"/>
      <c r="X137" s="34"/>
      <c r="Y137" s="34"/>
      <c r="Z137" s="34"/>
      <c r="AA137" s="34"/>
      <c r="AB137" s="34"/>
      <c r="AC137" s="34"/>
      <c r="AD137" s="34"/>
      <c r="AE137" s="34"/>
      <c r="AR137" s="197" t="s">
        <v>437</v>
      </c>
      <c r="AT137" s="197" t="s">
        <v>180</v>
      </c>
      <c r="AU137" s="197" t="s">
        <v>89</v>
      </c>
      <c r="AY137" s="15" t="s">
        <v>178</v>
      </c>
      <c r="BE137" s="198">
        <f>IF(N137="základná",J137,0)</f>
        <v>0</v>
      </c>
      <c r="BF137" s="198">
        <f>IF(N137="znížená",J137,0)</f>
        <v>0</v>
      </c>
      <c r="BG137" s="198">
        <f>IF(N137="zákl. prenesená",J137,0)</f>
        <v>0</v>
      </c>
      <c r="BH137" s="198">
        <f>IF(N137="zníž. prenesená",J137,0)</f>
        <v>0</v>
      </c>
      <c r="BI137" s="198">
        <f>IF(N137="nulová",J137,0)</f>
        <v>0</v>
      </c>
      <c r="BJ137" s="15" t="s">
        <v>89</v>
      </c>
      <c r="BK137" s="198">
        <f>ROUND(I137*H137,2)</f>
        <v>0</v>
      </c>
      <c r="BL137" s="15" t="s">
        <v>437</v>
      </c>
      <c r="BM137" s="197" t="s">
        <v>299</v>
      </c>
    </row>
    <row r="138" s="2" customFormat="1" ht="19.8" customHeight="1">
      <c r="A138" s="34"/>
      <c r="B138" s="184"/>
      <c r="C138" s="199" t="s">
        <v>243</v>
      </c>
      <c r="D138" s="199" t="s">
        <v>454</v>
      </c>
      <c r="E138" s="200" t="s">
        <v>2612</v>
      </c>
      <c r="F138" s="201" t="s">
        <v>2613</v>
      </c>
      <c r="G138" s="202" t="s">
        <v>683</v>
      </c>
      <c r="H138" s="203">
        <v>85</v>
      </c>
      <c r="I138" s="204"/>
      <c r="J138" s="205">
        <f>ROUND(I138*H138,2)</f>
        <v>0</v>
      </c>
      <c r="K138" s="206"/>
      <c r="L138" s="207"/>
      <c r="M138" s="208" t="s">
        <v>1</v>
      </c>
      <c r="N138" s="209" t="s">
        <v>42</v>
      </c>
      <c r="O138" s="78"/>
      <c r="P138" s="195">
        <f>O138*H138</f>
        <v>0</v>
      </c>
      <c r="Q138" s="195">
        <v>0.00156</v>
      </c>
      <c r="R138" s="195">
        <f>Q138*H138</f>
        <v>0.1326</v>
      </c>
      <c r="S138" s="195">
        <v>0</v>
      </c>
      <c r="T138" s="196">
        <f>S138*H138</f>
        <v>0</v>
      </c>
      <c r="U138" s="34"/>
      <c r="V138" s="34"/>
      <c r="W138" s="34"/>
      <c r="X138" s="34"/>
      <c r="Y138" s="34"/>
      <c r="Z138" s="34"/>
      <c r="AA138" s="34"/>
      <c r="AB138" s="34"/>
      <c r="AC138" s="34"/>
      <c r="AD138" s="34"/>
      <c r="AE138" s="34"/>
      <c r="AR138" s="197" t="s">
        <v>1210</v>
      </c>
      <c r="AT138" s="197" t="s">
        <v>454</v>
      </c>
      <c r="AU138" s="197" t="s">
        <v>89</v>
      </c>
      <c r="AY138" s="15" t="s">
        <v>178</v>
      </c>
      <c r="BE138" s="198">
        <f>IF(N138="základná",J138,0)</f>
        <v>0</v>
      </c>
      <c r="BF138" s="198">
        <f>IF(N138="znížená",J138,0)</f>
        <v>0</v>
      </c>
      <c r="BG138" s="198">
        <f>IF(N138="zákl. prenesená",J138,0)</f>
        <v>0</v>
      </c>
      <c r="BH138" s="198">
        <f>IF(N138="zníž. prenesená",J138,0)</f>
        <v>0</v>
      </c>
      <c r="BI138" s="198">
        <f>IF(N138="nulová",J138,0)</f>
        <v>0</v>
      </c>
      <c r="BJ138" s="15" t="s">
        <v>89</v>
      </c>
      <c r="BK138" s="198">
        <f>ROUND(I138*H138,2)</f>
        <v>0</v>
      </c>
      <c r="BL138" s="15" t="s">
        <v>437</v>
      </c>
      <c r="BM138" s="197" t="s">
        <v>308</v>
      </c>
    </row>
    <row r="139" s="12" customFormat="1" ht="22.8" customHeight="1">
      <c r="A139" s="12"/>
      <c r="B139" s="171"/>
      <c r="C139" s="12"/>
      <c r="D139" s="172" t="s">
        <v>75</v>
      </c>
      <c r="E139" s="182" t="s">
        <v>2614</v>
      </c>
      <c r="F139" s="182" t="s">
        <v>2615</v>
      </c>
      <c r="G139" s="12"/>
      <c r="H139" s="12"/>
      <c r="I139" s="174"/>
      <c r="J139" s="183">
        <f>BK139</f>
        <v>0</v>
      </c>
      <c r="K139" s="12"/>
      <c r="L139" s="171"/>
      <c r="M139" s="176"/>
      <c r="N139" s="177"/>
      <c r="O139" s="177"/>
      <c r="P139" s="178">
        <f>SUM(P140:P147)</f>
        <v>0</v>
      </c>
      <c r="Q139" s="177"/>
      <c r="R139" s="178">
        <f>SUM(R140:R147)</f>
        <v>15</v>
      </c>
      <c r="S139" s="177"/>
      <c r="T139" s="179">
        <f>SUM(T140:T147)</f>
        <v>0</v>
      </c>
      <c r="U139" s="12"/>
      <c r="V139" s="12"/>
      <c r="W139" s="12"/>
      <c r="X139" s="12"/>
      <c r="Y139" s="12"/>
      <c r="Z139" s="12"/>
      <c r="AA139" s="12"/>
      <c r="AB139" s="12"/>
      <c r="AC139" s="12"/>
      <c r="AD139" s="12"/>
      <c r="AE139" s="12"/>
      <c r="AR139" s="172" t="s">
        <v>189</v>
      </c>
      <c r="AT139" s="180" t="s">
        <v>75</v>
      </c>
      <c r="AU139" s="180" t="s">
        <v>83</v>
      </c>
      <c r="AY139" s="172" t="s">
        <v>178</v>
      </c>
      <c r="BK139" s="181">
        <f>SUM(BK140:BK147)</f>
        <v>0</v>
      </c>
    </row>
    <row r="140" s="2" customFormat="1" ht="19.8" customHeight="1">
      <c r="A140" s="34"/>
      <c r="B140" s="184"/>
      <c r="C140" s="185" t="s">
        <v>247</v>
      </c>
      <c r="D140" s="185" t="s">
        <v>180</v>
      </c>
      <c r="E140" s="186" t="s">
        <v>2616</v>
      </c>
      <c r="F140" s="187" t="s">
        <v>2617</v>
      </c>
      <c r="G140" s="188" t="s">
        <v>2618</v>
      </c>
      <c r="H140" s="189">
        <v>0.089999999999999997</v>
      </c>
      <c r="I140" s="190"/>
      <c r="J140" s="191">
        <f>ROUND(I140*H140,2)</f>
        <v>0</v>
      </c>
      <c r="K140" s="192"/>
      <c r="L140" s="35"/>
      <c r="M140" s="193" t="s">
        <v>1</v>
      </c>
      <c r="N140" s="194" t="s">
        <v>42</v>
      </c>
      <c r="O140" s="78"/>
      <c r="P140" s="195">
        <f>O140*H140</f>
        <v>0</v>
      </c>
      <c r="Q140" s="195">
        <v>0</v>
      </c>
      <c r="R140" s="195">
        <f>Q140*H140</f>
        <v>0</v>
      </c>
      <c r="S140" s="195">
        <v>0</v>
      </c>
      <c r="T140" s="196">
        <f>S140*H140</f>
        <v>0</v>
      </c>
      <c r="U140" s="34"/>
      <c r="V140" s="34"/>
      <c r="W140" s="34"/>
      <c r="X140" s="34"/>
      <c r="Y140" s="34"/>
      <c r="Z140" s="34"/>
      <c r="AA140" s="34"/>
      <c r="AB140" s="34"/>
      <c r="AC140" s="34"/>
      <c r="AD140" s="34"/>
      <c r="AE140" s="34"/>
      <c r="AR140" s="197" t="s">
        <v>437</v>
      </c>
      <c r="AT140" s="197" t="s">
        <v>180</v>
      </c>
      <c r="AU140" s="197" t="s">
        <v>89</v>
      </c>
      <c r="AY140" s="15" t="s">
        <v>178</v>
      </c>
      <c r="BE140" s="198">
        <f>IF(N140="základná",J140,0)</f>
        <v>0</v>
      </c>
      <c r="BF140" s="198">
        <f>IF(N140="znížená",J140,0)</f>
        <v>0</v>
      </c>
      <c r="BG140" s="198">
        <f>IF(N140="zákl. prenesená",J140,0)</f>
        <v>0</v>
      </c>
      <c r="BH140" s="198">
        <f>IF(N140="zníž. prenesená",J140,0)</f>
        <v>0</v>
      </c>
      <c r="BI140" s="198">
        <f>IF(N140="nulová",J140,0)</f>
        <v>0</v>
      </c>
      <c r="BJ140" s="15" t="s">
        <v>89</v>
      </c>
      <c r="BK140" s="198">
        <f>ROUND(I140*H140,2)</f>
        <v>0</v>
      </c>
      <c r="BL140" s="15" t="s">
        <v>437</v>
      </c>
      <c r="BM140" s="197" t="s">
        <v>340</v>
      </c>
    </row>
    <row r="141" s="2" customFormat="1" ht="14.4" customHeight="1">
      <c r="A141" s="34"/>
      <c r="B141" s="184"/>
      <c r="C141" s="185" t="s">
        <v>251</v>
      </c>
      <c r="D141" s="185" t="s">
        <v>180</v>
      </c>
      <c r="E141" s="186" t="s">
        <v>2619</v>
      </c>
      <c r="F141" s="187" t="s">
        <v>2620</v>
      </c>
      <c r="G141" s="188" t="s">
        <v>236</v>
      </c>
      <c r="H141" s="189">
        <v>54</v>
      </c>
      <c r="I141" s="190"/>
      <c r="J141" s="191">
        <f>ROUND(I141*H141,2)</f>
        <v>0</v>
      </c>
      <c r="K141" s="192"/>
      <c r="L141" s="35"/>
      <c r="M141" s="193" t="s">
        <v>1</v>
      </c>
      <c r="N141" s="194" t="s">
        <v>42</v>
      </c>
      <c r="O141" s="78"/>
      <c r="P141" s="195">
        <f>O141*H141</f>
        <v>0</v>
      </c>
      <c r="Q141" s="195">
        <v>0</v>
      </c>
      <c r="R141" s="195">
        <f>Q141*H141</f>
        <v>0</v>
      </c>
      <c r="S141" s="195">
        <v>0</v>
      </c>
      <c r="T141" s="196">
        <f>S141*H141</f>
        <v>0</v>
      </c>
      <c r="U141" s="34"/>
      <c r="V141" s="34"/>
      <c r="W141" s="34"/>
      <c r="X141" s="34"/>
      <c r="Y141" s="34"/>
      <c r="Z141" s="34"/>
      <c r="AA141" s="34"/>
      <c r="AB141" s="34"/>
      <c r="AC141" s="34"/>
      <c r="AD141" s="34"/>
      <c r="AE141" s="34"/>
      <c r="AR141" s="197" t="s">
        <v>437</v>
      </c>
      <c r="AT141" s="197" t="s">
        <v>180</v>
      </c>
      <c r="AU141" s="197" t="s">
        <v>89</v>
      </c>
      <c r="AY141" s="15" t="s">
        <v>178</v>
      </c>
      <c r="BE141" s="198">
        <f>IF(N141="základná",J141,0)</f>
        <v>0</v>
      </c>
      <c r="BF141" s="198">
        <f>IF(N141="znížená",J141,0)</f>
        <v>0</v>
      </c>
      <c r="BG141" s="198">
        <f>IF(N141="zákl. prenesená",J141,0)</f>
        <v>0</v>
      </c>
      <c r="BH141" s="198">
        <f>IF(N141="zníž. prenesená",J141,0)</f>
        <v>0</v>
      </c>
      <c r="BI141" s="198">
        <f>IF(N141="nulová",J141,0)</f>
        <v>0</v>
      </c>
      <c r="BJ141" s="15" t="s">
        <v>89</v>
      </c>
      <c r="BK141" s="198">
        <f>ROUND(I141*H141,2)</f>
        <v>0</v>
      </c>
      <c r="BL141" s="15" t="s">
        <v>437</v>
      </c>
      <c r="BM141" s="197" t="s">
        <v>348</v>
      </c>
    </row>
    <row r="142" s="2" customFormat="1" ht="22.2" customHeight="1">
      <c r="A142" s="34"/>
      <c r="B142" s="184"/>
      <c r="C142" s="185" t="s">
        <v>255</v>
      </c>
      <c r="D142" s="185" t="s">
        <v>180</v>
      </c>
      <c r="E142" s="186" t="s">
        <v>2621</v>
      </c>
      <c r="F142" s="187" t="s">
        <v>2622</v>
      </c>
      <c r="G142" s="188" t="s">
        <v>683</v>
      </c>
      <c r="H142" s="189">
        <v>77</v>
      </c>
      <c r="I142" s="190"/>
      <c r="J142" s="191">
        <f>ROUND(I142*H142,2)</f>
        <v>0</v>
      </c>
      <c r="K142" s="192"/>
      <c r="L142" s="35"/>
      <c r="M142" s="193" t="s">
        <v>1</v>
      </c>
      <c r="N142" s="194" t="s">
        <v>42</v>
      </c>
      <c r="O142" s="78"/>
      <c r="P142" s="195">
        <f>O142*H142</f>
        <v>0</v>
      </c>
      <c r="Q142" s="195">
        <v>0</v>
      </c>
      <c r="R142" s="195">
        <f>Q142*H142</f>
        <v>0</v>
      </c>
      <c r="S142" s="195">
        <v>0</v>
      </c>
      <c r="T142" s="196">
        <f>S142*H142</f>
        <v>0</v>
      </c>
      <c r="U142" s="34"/>
      <c r="V142" s="34"/>
      <c r="W142" s="34"/>
      <c r="X142" s="34"/>
      <c r="Y142" s="34"/>
      <c r="Z142" s="34"/>
      <c r="AA142" s="34"/>
      <c r="AB142" s="34"/>
      <c r="AC142" s="34"/>
      <c r="AD142" s="34"/>
      <c r="AE142" s="34"/>
      <c r="AR142" s="197" t="s">
        <v>437</v>
      </c>
      <c r="AT142" s="197" t="s">
        <v>180</v>
      </c>
      <c r="AU142" s="197" t="s">
        <v>89</v>
      </c>
      <c r="AY142" s="15" t="s">
        <v>178</v>
      </c>
      <c r="BE142" s="198">
        <f>IF(N142="základná",J142,0)</f>
        <v>0</v>
      </c>
      <c r="BF142" s="198">
        <f>IF(N142="znížená",J142,0)</f>
        <v>0</v>
      </c>
      <c r="BG142" s="198">
        <f>IF(N142="zákl. prenesená",J142,0)</f>
        <v>0</v>
      </c>
      <c r="BH142" s="198">
        <f>IF(N142="zníž. prenesená",J142,0)</f>
        <v>0</v>
      </c>
      <c r="BI142" s="198">
        <f>IF(N142="nulová",J142,0)</f>
        <v>0</v>
      </c>
      <c r="BJ142" s="15" t="s">
        <v>89</v>
      </c>
      <c r="BK142" s="198">
        <f>ROUND(I142*H142,2)</f>
        <v>0</v>
      </c>
      <c r="BL142" s="15" t="s">
        <v>437</v>
      </c>
      <c r="BM142" s="197" t="s">
        <v>356</v>
      </c>
    </row>
    <row r="143" s="2" customFormat="1" ht="30" customHeight="1">
      <c r="A143" s="34"/>
      <c r="B143" s="184"/>
      <c r="C143" s="185" t="s">
        <v>7</v>
      </c>
      <c r="D143" s="185" t="s">
        <v>180</v>
      </c>
      <c r="E143" s="186" t="s">
        <v>2623</v>
      </c>
      <c r="F143" s="187" t="s">
        <v>2624</v>
      </c>
      <c r="G143" s="188" t="s">
        <v>683</v>
      </c>
      <c r="H143" s="189">
        <v>77</v>
      </c>
      <c r="I143" s="190"/>
      <c r="J143" s="191">
        <f>ROUND(I143*H143,2)</f>
        <v>0</v>
      </c>
      <c r="K143" s="192"/>
      <c r="L143" s="35"/>
      <c r="M143" s="193" t="s">
        <v>1</v>
      </c>
      <c r="N143" s="194" t="s">
        <v>42</v>
      </c>
      <c r="O143" s="78"/>
      <c r="P143" s="195">
        <f>O143*H143</f>
        <v>0</v>
      </c>
      <c r="Q143" s="195">
        <v>0</v>
      </c>
      <c r="R143" s="195">
        <f>Q143*H143</f>
        <v>0</v>
      </c>
      <c r="S143" s="195">
        <v>0</v>
      </c>
      <c r="T143" s="196">
        <f>S143*H143</f>
        <v>0</v>
      </c>
      <c r="U143" s="34"/>
      <c r="V143" s="34"/>
      <c r="W143" s="34"/>
      <c r="X143" s="34"/>
      <c r="Y143" s="34"/>
      <c r="Z143" s="34"/>
      <c r="AA143" s="34"/>
      <c r="AB143" s="34"/>
      <c r="AC143" s="34"/>
      <c r="AD143" s="34"/>
      <c r="AE143" s="34"/>
      <c r="AR143" s="197" t="s">
        <v>437</v>
      </c>
      <c r="AT143" s="197" t="s">
        <v>180</v>
      </c>
      <c r="AU143" s="197" t="s">
        <v>89</v>
      </c>
      <c r="AY143" s="15" t="s">
        <v>178</v>
      </c>
      <c r="BE143" s="198">
        <f>IF(N143="základná",J143,0)</f>
        <v>0</v>
      </c>
      <c r="BF143" s="198">
        <f>IF(N143="znížená",J143,0)</f>
        <v>0</v>
      </c>
      <c r="BG143" s="198">
        <f>IF(N143="zákl. prenesená",J143,0)</f>
        <v>0</v>
      </c>
      <c r="BH143" s="198">
        <f>IF(N143="zníž. prenesená",J143,0)</f>
        <v>0</v>
      </c>
      <c r="BI143" s="198">
        <f>IF(N143="nulová",J143,0)</f>
        <v>0</v>
      </c>
      <c r="BJ143" s="15" t="s">
        <v>89</v>
      </c>
      <c r="BK143" s="198">
        <f>ROUND(I143*H143,2)</f>
        <v>0</v>
      </c>
      <c r="BL143" s="15" t="s">
        <v>437</v>
      </c>
      <c r="BM143" s="197" t="s">
        <v>364</v>
      </c>
    </row>
    <row r="144" s="2" customFormat="1" ht="14.4" customHeight="1">
      <c r="A144" s="34"/>
      <c r="B144" s="184"/>
      <c r="C144" s="199" t="s">
        <v>262</v>
      </c>
      <c r="D144" s="199" t="s">
        <v>454</v>
      </c>
      <c r="E144" s="200" t="s">
        <v>2625</v>
      </c>
      <c r="F144" s="201" t="s">
        <v>2626</v>
      </c>
      <c r="G144" s="202" t="s">
        <v>227</v>
      </c>
      <c r="H144" s="203">
        <v>15</v>
      </c>
      <c r="I144" s="204"/>
      <c r="J144" s="205">
        <f>ROUND(I144*H144,2)</f>
        <v>0</v>
      </c>
      <c r="K144" s="206"/>
      <c r="L144" s="207"/>
      <c r="M144" s="208" t="s">
        <v>1</v>
      </c>
      <c r="N144" s="209" t="s">
        <v>42</v>
      </c>
      <c r="O144" s="78"/>
      <c r="P144" s="195">
        <f>O144*H144</f>
        <v>0</v>
      </c>
      <c r="Q144" s="195">
        <v>1</v>
      </c>
      <c r="R144" s="195">
        <f>Q144*H144</f>
        <v>15</v>
      </c>
      <c r="S144" s="195">
        <v>0</v>
      </c>
      <c r="T144" s="196">
        <f>S144*H144</f>
        <v>0</v>
      </c>
      <c r="U144" s="34"/>
      <c r="V144" s="34"/>
      <c r="W144" s="34"/>
      <c r="X144" s="34"/>
      <c r="Y144" s="34"/>
      <c r="Z144" s="34"/>
      <c r="AA144" s="34"/>
      <c r="AB144" s="34"/>
      <c r="AC144" s="34"/>
      <c r="AD144" s="34"/>
      <c r="AE144" s="34"/>
      <c r="AR144" s="197" t="s">
        <v>1210</v>
      </c>
      <c r="AT144" s="197" t="s">
        <v>454</v>
      </c>
      <c r="AU144" s="197" t="s">
        <v>89</v>
      </c>
      <c r="AY144" s="15" t="s">
        <v>178</v>
      </c>
      <c r="BE144" s="198">
        <f>IF(N144="základná",J144,0)</f>
        <v>0</v>
      </c>
      <c r="BF144" s="198">
        <f>IF(N144="znížená",J144,0)</f>
        <v>0</v>
      </c>
      <c r="BG144" s="198">
        <f>IF(N144="zákl. prenesená",J144,0)</f>
        <v>0</v>
      </c>
      <c r="BH144" s="198">
        <f>IF(N144="zníž. prenesená",J144,0)</f>
        <v>0</v>
      </c>
      <c r="BI144" s="198">
        <f>IF(N144="nulová",J144,0)</f>
        <v>0</v>
      </c>
      <c r="BJ144" s="15" t="s">
        <v>89</v>
      </c>
      <c r="BK144" s="198">
        <f>ROUND(I144*H144,2)</f>
        <v>0</v>
      </c>
      <c r="BL144" s="15" t="s">
        <v>437</v>
      </c>
      <c r="BM144" s="197" t="s">
        <v>372</v>
      </c>
    </row>
    <row r="145" s="2" customFormat="1" ht="22.2" customHeight="1">
      <c r="A145" s="34"/>
      <c r="B145" s="184"/>
      <c r="C145" s="185" t="s">
        <v>266</v>
      </c>
      <c r="D145" s="185" t="s">
        <v>180</v>
      </c>
      <c r="E145" s="186" t="s">
        <v>2627</v>
      </c>
      <c r="F145" s="187" t="s">
        <v>2628</v>
      </c>
      <c r="G145" s="188" t="s">
        <v>683</v>
      </c>
      <c r="H145" s="189">
        <v>77</v>
      </c>
      <c r="I145" s="190"/>
      <c r="J145" s="191">
        <f>ROUND(I145*H145,2)</f>
        <v>0</v>
      </c>
      <c r="K145" s="192"/>
      <c r="L145" s="35"/>
      <c r="M145" s="193" t="s">
        <v>1</v>
      </c>
      <c r="N145" s="194" t="s">
        <v>42</v>
      </c>
      <c r="O145" s="78"/>
      <c r="P145" s="195">
        <f>O145*H145</f>
        <v>0</v>
      </c>
      <c r="Q145" s="195">
        <v>0</v>
      </c>
      <c r="R145" s="195">
        <f>Q145*H145</f>
        <v>0</v>
      </c>
      <c r="S145" s="195">
        <v>0</v>
      </c>
      <c r="T145" s="196">
        <f>S145*H145</f>
        <v>0</v>
      </c>
      <c r="U145" s="34"/>
      <c r="V145" s="34"/>
      <c r="W145" s="34"/>
      <c r="X145" s="34"/>
      <c r="Y145" s="34"/>
      <c r="Z145" s="34"/>
      <c r="AA145" s="34"/>
      <c r="AB145" s="34"/>
      <c r="AC145" s="34"/>
      <c r="AD145" s="34"/>
      <c r="AE145" s="34"/>
      <c r="AR145" s="197" t="s">
        <v>437</v>
      </c>
      <c r="AT145" s="197" t="s">
        <v>180</v>
      </c>
      <c r="AU145" s="197" t="s">
        <v>89</v>
      </c>
      <c r="AY145" s="15" t="s">
        <v>178</v>
      </c>
      <c r="BE145" s="198">
        <f>IF(N145="základná",J145,0)</f>
        <v>0</v>
      </c>
      <c r="BF145" s="198">
        <f>IF(N145="znížená",J145,0)</f>
        <v>0</v>
      </c>
      <c r="BG145" s="198">
        <f>IF(N145="zákl. prenesená",J145,0)</f>
        <v>0</v>
      </c>
      <c r="BH145" s="198">
        <f>IF(N145="zníž. prenesená",J145,0)</f>
        <v>0</v>
      </c>
      <c r="BI145" s="198">
        <f>IF(N145="nulová",J145,0)</f>
        <v>0</v>
      </c>
      <c r="BJ145" s="15" t="s">
        <v>89</v>
      </c>
      <c r="BK145" s="198">
        <f>ROUND(I145*H145,2)</f>
        <v>0</v>
      </c>
      <c r="BL145" s="15" t="s">
        <v>437</v>
      </c>
      <c r="BM145" s="197" t="s">
        <v>381</v>
      </c>
    </row>
    <row r="146" s="2" customFormat="1" ht="14.4" customHeight="1">
      <c r="A146" s="34"/>
      <c r="B146" s="184"/>
      <c r="C146" s="199" t="s">
        <v>270</v>
      </c>
      <c r="D146" s="199" t="s">
        <v>454</v>
      </c>
      <c r="E146" s="200" t="s">
        <v>2629</v>
      </c>
      <c r="F146" s="201" t="s">
        <v>2630</v>
      </c>
      <c r="G146" s="202" t="s">
        <v>683</v>
      </c>
      <c r="H146" s="203">
        <v>77</v>
      </c>
      <c r="I146" s="204"/>
      <c r="J146" s="205">
        <f>ROUND(I146*H146,2)</f>
        <v>0</v>
      </c>
      <c r="K146" s="206"/>
      <c r="L146" s="207"/>
      <c r="M146" s="208" t="s">
        <v>1</v>
      </c>
      <c r="N146" s="209" t="s">
        <v>42</v>
      </c>
      <c r="O146" s="78"/>
      <c r="P146" s="195">
        <f>O146*H146</f>
        <v>0</v>
      </c>
      <c r="Q146" s="195">
        <v>0</v>
      </c>
      <c r="R146" s="195">
        <f>Q146*H146</f>
        <v>0</v>
      </c>
      <c r="S146" s="195">
        <v>0</v>
      </c>
      <c r="T146" s="196">
        <f>S146*H146</f>
        <v>0</v>
      </c>
      <c r="U146" s="34"/>
      <c r="V146" s="34"/>
      <c r="W146" s="34"/>
      <c r="X146" s="34"/>
      <c r="Y146" s="34"/>
      <c r="Z146" s="34"/>
      <c r="AA146" s="34"/>
      <c r="AB146" s="34"/>
      <c r="AC146" s="34"/>
      <c r="AD146" s="34"/>
      <c r="AE146" s="34"/>
      <c r="AR146" s="197" t="s">
        <v>1210</v>
      </c>
      <c r="AT146" s="197" t="s">
        <v>454</v>
      </c>
      <c r="AU146" s="197" t="s">
        <v>89</v>
      </c>
      <c r="AY146" s="15" t="s">
        <v>178</v>
      </c>
      <c r="BE146" s="198">
        <f>IF(N146="základná",J146,0)</f>
        <v>0</v>
      </c>
      <c r="BF146" s="198">
        <f>IF(N146="znížená",J146,0)</f>
        <v>0</v>
      </c>
      <c r="BG146" s="198">
        <f>IF(N146="zákl. prenesená",J146,0)</f>
        <v>0</v>
      </c>
      <c r="BH146" s="198">
        <f>IF(N146="zníž. prenesená",J146,0)</f>
        <v>0</v>
      </c>
      <c r="BI146" s="198">
        <f>IF(N146="nulová",J146,0)</f>
        <v>0</v>
      </c>
      <c r="BJ146" s="15" t="s">
        <v>89</v>
      </c>
      <c r="BK146" s="198">
        <f>ROUND(I146*H146,2)</f>
        <v>0</v>
      </c>
      <c r="BL146" s="15" t="s">
        <v>437</v>
      </c>
      <c r="BM146" s="197" t="s">
        <v>389</v>
      </c>
    </row>
    <row r="147" s="2" customFormat="1" ht="30" customHeight="1">
      <c r="A147" s="34"/>
      <c r="B147" s="184"/>
      <c r="C147" s="185" t="s">
        <v>274</v>
      </c>
      <c r="D147" s="185" t="s">
        <v>180</v>
      </c>
      <c r="E147" s="186" t="s">
        <v>2631</v>
      </c>
      <c r="F147" s="187" t="s">
        <v>2632</v>
      </c>
      <c r="G147" s="188" t="s">
        <v>683</v>
      </c>
      <c r="H147" s="189">
        <v>21</v>
      </c>
      <c r="I147" s="190"/>
      <c r="J147" s="191">
        <f>ROUND(I147*H147,2)</f>
        <v>0</v>
      </c>
      <c r="K147" s="192"/>
      <c r="L147" s="35"/>
      <c r="M147" s="193" t="s">
        <v>1</v>
      </c>
      <c r="N147" s="194" t="s">
        <v>42</v>
      </c>
      <c r="O147" s="78"/>
      <c r="P147" s="195">
        <f>O147*H147</f>
        <v>0</v>
      </c>
      <c r="Q147" s="195">
        <v>0</v>
      </c>
      <c r="R147" s="195">
        <f>Q147*H147</f>
        <v>0</v>
      </c>
      <c r="S147" s="195">
        <v>0</v>
      </c>
      <c r="T147" s="196">
        <f>S147*H147</f>
        <v>0</v>
      </c>
      <c r="U147" s="34"/>
      <c r="V147" s="34"/>
      <c r="W147" s="34"/>
      <c r="X147" s="34"/>
      <c r="Y147" s="34"/>
      <c r="Z147" s="34"/>
      <c r="AA147" s="34"/>
      <c r="AB147" s="34"/>
      <c r="AC147" s="34"/>
      <c r="AD147" s="34"/>
      <c r="AE147" s="34"/>
      <c r="AR147" s="197" t="s">
        <v>437</v>
      </c>
      <c r="AT147" s="197" t="s">
        <v>180</v>
      </c>
      <c r="AU147" s="197" t="s">
        <v>89</v>
      </c>
      <c r="AY147" s="15" t="s">
        <v>178</v>
      </c>
      <c r="BE147" s="198">
        <f>IF(N147="základná",J147,0)</f>
        <v>0</v>
      </c>
      <c r="BF147" s="198">
        <f>IF(N147="znížená",J147,0)</f>
        <v>0</v>
      </c>
      <c r="BG147" s="198">
        <f>IF(N147="zákl. prenesená",J147,0)</f>
        <v>0</v>
      </c>
      <c r="BH147" s="198">
        <f>IF(N147="zníž. prenesená",J147,0)</f>
        <v>0</v>
      </c>
      <c r="BI147" s="198">
        <f>IF(N147="nulová",J147,0)</f>
        <v>0</v>
      </c>
      <c r="BJ147" s="15" t="s">
        <v>89</v>
      </c>
      <c r="BK147" s="198">
        <f>ROUND(I147*H147,2)</f>
        <v>0</v>
      </c>
      <c r="BL147" s="15" t="s">
        <v>437</v>
      </c>
      <c r="BM147" s="197" t="s">
        <v>397</v>
      </c>
    </row>
    <row r="148" s="12" customFormat="1" ht="25.92" customHeight="1">
      <c r="A148" s="12"/>
      <c r="B148" s="171"/>
      <c r="C148" s="12"/>
      <c r="D148" s="172" t="s">
        <v>75</v>
      </c>
      <c r="E148" s="173" t="s">
        <v>2633</v>
      </c>
      <c r="F148" s="173" t="s">
        <v>2634</v>
      </c>
      <c r="G148" s="12"/>
      <c r="H148" s="12"/>
      <c r="I148" s="174"/>
      <c r="J148" s="175">
        <f>BK148</f>
        <v>0</v>
      </c>
      <c r="K148" s="12"/>
      <c r="L148" s="171"/>
      <c r="M148" s="176"/>
      <c r="N148" s="177"/>
      <c r="O148" s="177"/>
      <c r="P148" s="178">
        <f>SUM(P149:P153)</f>
        <v>0</v>
      </c>
      <c r="Q148" s="177"/>
      <c r="R148" s="178">
        <f>SUM(R149:R153)</f>
        <v>0</v>
      </c>
      <c r="S148" s="177"/>
      <c r="T148" s="179">
        <f>SUM(T149:T153)</f>
        <v>0</v>
      </c>
      <c r="U148" s="12"/>
      <c r="V148" s="12"/>
      <c r="W148" s="12"/>
      <c r="X148" s="12"/>
      <c r="Y148" s="12"/>
      <c r="Z148" s="12"/>
      <c r="AA148" s="12"/>
      <c r="AB148" s="12"/>
      <c r="AC148" s="12"/>
      <c r="AD148" s="12"/>
      <c r="AE148" s="12"/>
      <c r="AR148" s="172" t="s">
        <v>184</v>
      </c>
      <c r="AT148" s="180" t="s">
        <v>75</v>
      </c>
      <c r="AU148" s="180" t="s">
        <v>76</v>
      </c>
      <c r="AY148" s="172" t="s">
        <v>178</v>
      </c>
      <c r="BK148" s="181">
        <f>SUM(BK149:BK153)</f>
        <v>0</v>
      </c>
    </row>
    <row r="149" s="2" customFormat="1" ht="14.4" customHeight="1">
      <c r="A149" s="34"/>
      <c r="B149" s="184"/>
      <c r="C149" s="185" t="s">
        <v>279</v>
      </c>
      <c r="D149" s="185" t="s">
        <v>180</v>
      </c>
      <c r="E149" s="186" t="s">
        <v>2635</v>
      </c>
      <c r="F149" s="187" t="s">
        <v>2036</v>
      </c>
      <c r="G149" s="188" t="s">
        <v>1484</v>
      </c>
      <c r="H149" s="189">
        <v>16</v>
      </c>
      <c r="I149" s="190"/>
      <c r="J149" s="191">
        <f>ROUND(I149*H149,2)</f>
        <v>0</v>
      </c>
      <c r="K149" s="192"/>
      <c r="L149" s="35"/>
      <c r="M149" s="193" t="s">
        <v>1</v>
      </c>
      <c r="N149" s="194" t="s">
        <v>42</v>
      </c>
      <c r="O149" s="78"/>
      <c r="P149" s="195">
        <f>O149*H149</f>
        <v>0</v>
      </c>
      <c r="Q149" s="195">
        <v>0</v>
      </c>
      <c r="R149" s="195">
        <f>Q149*H149</f>
        <v>0</v>
      </c>
      <c r="S149" s="195">
        <v>0</v>
      </c>
      <c r="T149" s="196">
        <f>S149*H149</f>
        <v>0</v>
      </c>
      <c r="U149" s="34"/>
      <c r="V149" s="34"/>
      <c r="W149" s="34"/>
      <c r="X149" s="34"/>
      <c r="Y149" s="34"/>
      <c r="Z149" s="34"/>
      <c r="AA149" s="34"/>
      <c r="AB149" s="34"/>
      <c r="AC149" s="34"/>
      <c r="AD149" s="34"/>
      <c r="AE149" s="34"/>
      <c r="AR149" s="197" t="s">
        <v>2636</v>
      </c>
      <c r="AT149" s="197" t="s">
        <v>180</v>
      </c>
      <c r="AU149" s="197" t="s">
        <v>83</v>
      </c>
      <c r="AY149" s="15" t="s">
        <v>178</v>
      </c>
      <c r="BE149" s="198">
        <f>IF(N149="základná",J149,0)</f>
        <v>0</v>
      </c>
      <c r="BF149" s="198">
        <f>IF(N149="znížená",J149,0)</f>
        <v>0</v>
      </c>
      <c r="BG149" s="198">
        <f>IF(N149="zákl. prenesená",J149,0)</f>
        <v>0</v>
      </c>
      <c r="BH149" s="198">
        <f>IF(N149="zníž. prenesená",J149,0)</f>
        <v>0</v>
      </c>
      <c r="BI149" s="198">
        <f>IF(N149="nulová",J149,0)</f>
        <v>0</v>
      </c>
      <c r="BJ149" s="15" t="s">
        <v>89</v>
      </c>
      <c r="BK149" s="198">
        <f>ROUND(I149*H149,2)</f>
        <v>0</v>
      </c>
      <c r="BL149" s="15" t="s">
        <v>2636</v>
      </c>
      <c r="BM149" s="197" t="s">
        <v>413</v>
      </c>
    </row>
    <row r="150" s="2" customFormat="1" ht="14.4" customHeight="1">
      <c r="A150" s="34"/>
      <c r="B150" s="184"/>
      <c r="C150" s="185" t="s">
        <v>283</v>
      </c>
      <c r="D150" s="185" t="s">
        <v>180</v>
      </c>
      <c r="E150" s="186" t="s">
        <v>2637</v>
      </c>
      <c r="F150" s="187" t="s">
        <v>2638</v>
      </c>
      <c r="G150" s="188" t="s">
        <v>1484</v>
      </c>
      <c r="H150" s="189">
        <v>6</v>
      </c>
      <c r="I150" s="190"/>
      <c r="J150" s="191">
        <f>ROUND(I150*H150,2)</f>
        <v>0</v>
      </c>
      <c r="K150" s="192"/>
      <c r="L150" s="35"/>
      <c r="M150" s="193" t="s">
        <v>1</v>
      </c>
      <c r="N150" s="194" t="s">
        <v>42</v>
      </c>
      <c r="O150" s="78"/>
      <c r="P150" s="195">
        <f>O150*H150</f>
        <v>0</v>
      </c>
      <c r="Q150" s="195">
        <v>0</v>
      </c>
      <c r="R150" s="195">
        <f>Q150*H150</f>
        <v>0</v>
      </c>
      <c r="S150" s="195">
        <v>0</v>
      </c>
      <c r="T150" s="196">
        <f>S150*H150</f>
        <v>0</v>
      </c>
      <c r="U150" s="34"/>
      <c r="V150" s="34"/>
      <c r="W150" s="34"/>
      <c r="X150" s="34"/>
      <c r="Y150" s="34"/>
      <c r="Z150" s="34"/>
      <c r="AA150" s="34"/>
      <c r="AB150" s="34"/>
      <c r="AC150" s="34"/>
      <c r="AD150" s="34"/>
      <c r="AE150" s="34"/>
      <c r="AR150" s="197" t="s">
        <v>2636</v>
      </c>
      <c r="AT150" s="197" t="s">
        <v>180</v>
      </c>
      <c r="AU150" s="197" t="s">
        <v>83</v>
      </c>
      <c r="AY150" s="15" t="s">
        <v>178</v>
      </c>
      <c r="BE150" s="198">
        <f>IF(N150="základná",J150,0)</f>
        <v>0</v>
      </c>
      <c r="BF150" s="198">
        <f>IF(N150="znížená",J150,0)</f>
        <v>0</v>
      </c>
      <c r="BG150" s="198">
        <f>IF(N150="zákl. prenesená",J150,0)</f>
        <v>0</v>
      </c>
      <c r="BH150" s="198">
        <f>IF(N150="zníž. prenesená",J150,0)</f>
        <v>0</v>
      </c>
      <c r="BI150" s="198">
        <f>IF(N150="nulová",J150,0)</f>
        <v>0</v>
      </c>
      <c r="BJ150" s="15" t="s">
        <v>89</v>
      </c>
      <c r="BK150" s="198">
        <f>ROUND(I150*H150,2)</f>
        <v>0</v>
      </c>
      <c r="BL150" s="15" t="s">
        <v>2636</v>
      </c>
      <c r="BM150" s="197" t="s">
        <v>421</v>
      </c>
    </row>
    <row r="151" s="2" customFormat="1" ht="14.4" customHeight="1">
      <c r="A151" s="34"/>
      <c r="B151" s="184"/>
      <c r="C151" s="185" t="s">
        <v>287</v>
      </c>
      <c r="D151" s="185" t="s">
        <v>180</v>
      </c>
      <c r="E151" s="186" t="s">
        <v>2639</v>
      </c>
      <c r="F151" s="187" t="s">
        <v>2640</v>
      </c>
      <c r="G151" s="188" t="s">
        <v>1484</v>
      </c>
      <c r="H151" s="189">
        <v>6</v>
      </c>
      <c r="I151" s="190"/>
      <c r="J151" s="191">
        <f>ROUND(I151*H151,2)</f>
        <v>0</v>
      </c>
      <c r="K151" s="192"/>
      <c r="L151" s="35"/>
      <c r="M151" s="193" t="s">
        <v>1</v>
      </c>
      <c r="N151" s="194" t="s">
        <v>42</v>
      </c>
      <c r="O151" s="78"/>
      <c r="P151" s="195">
        <f>O151*H151</f>
        <v>0</v>
      </c>
      <c r="Q151" s="195">
        <v>0</v>
      </c>
      <c r="R151" s="195">
        <f>Q151*H151</f>
        <v>0</v>
      </c>
      <c r="S151" s="195">
        <v>0</v>
      </c>
      <c r="T151" s="196">
        <f>S151*H151</f>
        <v>0</v>
      </c>
      <c r="U151" s="34"/>
      <c r="V151" s="34"/>
      <c r="W151" s="34"/>
      <c r="X151" s="34"/>
      <c r="Y151" s="34"/>
      <c r="Z151" s="34"/>
      <c r="AA151" s="34"/>
      <c r="AB151" s="34"/>
      <c r="AC151" s="34"/>
      <c r="AD151" s="34"/>
      <c r="AE151" s="34"/>
      <c r="AR151" s="197" t="s">
        <v>2636</v>
      </c>
      <c r="AT151" s="197" t="s">
        <v>180</v>
      </c>
      <c r="AU151" s="197" t="s">
        <v>83</v>
      </c>
      <c r="AY151" s="15" t="s">
        <v>178</v>
      </c>
      <c r="BE151" s="198">
        <f>IF(N151="základná",J151,0)</f>
        <v>0</v>
      </c>
      <c r="BF151" s="198">
        <f>IF(N151="znížená",J151,0)</f>
        <v>0</v>
      </c>
      <c r="BG151" s="198">
        <f>IF(N151="zákl. prenesená",J151,0)</f>
        <v>0</v>
      </c>
      <c r="BH151" s="198">
        <f>IF(N151="zníž. prenesená",J151,0)</f>
        <v>0</v>
      </c>
      <c r="BI151" s="198">
        <f>IF(N151="nulová",J151,0)</f>
        <v>0</v>
      </c>
      <c r="BJ151" s="15" t="s">
        <v>89</v>
      </c>
      <c r="BK151" s="198">
        <f>ROUND(I151*H151,2)</f>
        <v>0</v>
      </c>
      <c r="BL151" s="15" t="s">
        <v>2636</v>
      </c>
      <c r="BM151" s="197" t="s">
        <v>429</v>
      </c>
    </row>
    <row r="152" s="2" customFormat="1" ht="14.4" customHeight="1">
      <c r="A152" s="34"/>
      <c r="B152" s="184"/>
      <c r="C152" s="185" t="s">
        <v>291</v>
      </c>
      <c r="D152" s="185" t="s">
        <v>180</v>
      </c>
      <c r="E152" s="186" t="s">
        <v>2641</v>
      </c>
      <c r="F152" s="187" t="s">
        <v>2642</v>
      </c>
      <c r="G152" s="188" t="s">
        <v>1484</v>
      </c>
      <c r="H152" s="189">
        <v>16</v>
      </c>
      <c r="I152" s="190"/>
      <c r="J152" s="191">
        <f>ROUND(I152*H152,2)</f>
        <v>0</v>
      </c>
      <c r="K152" s="192"/>
      <c r="L152" s="35"/>
      <c r="M152" s="193" t="s">
        <v>1</v>
      </c>
      <c r="N152" s="194" t="s">
        <v>42</v>
      </c>
      <c r="O152" s="78"/>
      <c r="P152" s="195">
        <f>O152*H152</f>
        <v>0</v>
      </c>
      <c r="Q152" s="195">
        <v>0</v>
      </c>
      <c r="R152" s="195">
        <f>Q152*H152</f>
        <v>0</v>
      </c>
      <c r="S152" s="195">
        <v>0</v>
      </c>
      <c r="T152" s="196">
        <f>S152*H152</f>
        <v>0</v>
      </c>
      <c r="U152" s="34"/>
      <c r="V152" s="34"/>
      <c r="W152" s="34"/>
      <c r="X152" s="34"/>
      <c r="Y152" s="34"/>
      <c r="Z152" s="34"/>
      <c r="AA152" s="34"/>
      <c r="AB152" s="34"/>
      <c r="AC152" s="34"/>
      <c r="AD152" s="34"/>
      <c r="AE152" s="34"/>
      <c r="AR152" s="197" t="s">
        <v>2636</v>
      </c>
      <c r="AT152" s="197" t="s">
        <v>180</v>
      </c>
      <c r="AU152" s="197" t="s">
        <v>83</v>
      </c>
      <c r="AY152" s="15" t="s">
        <v>178</v>
      </c>
      <c r="BE152" s="198">
        <f>IF(N152="základná",J152,0)</f>
        <v>0</v>
      </c>
      <c r="BF152" s="198">
        <f>IF(N152="znížená",J152,0)</f>
        <v>0</v>
      </c>
      <c r="BG152" s="198">
        <f>IF(N152="zákl. prenesená",J152,0)</f>
        <v>0</v>
      </c>
      <c r="BH152" s="198">
        <f>IF(N152="zníž. prenesená",J152,0)</f>
        <v>0</v>
      </c>
      <c r="BI152" s="198">
        <f>IF(N152="nulová",J152,0)</f>
        <v>0</v>
      </c>
      <c r="BJ152" s="15" t="s">
        <v>89</v>
      </c>
      <c r="BK152" s="198">
        <f>ROUND(I152*H152,2)</f>
        <v>0</v>
      </c>
      <c r="BL152" s="15" t="s">
        <v>2636</v>
      </c>
      <c r="BM152" s="197" t="s">
        <v>437</v>
      </c>
    </row>
    <row r="153" s="2" customFormat="1" ht="14.4" customHeight="1">
      <c r="A153" s="34"/>
      <c r="B153" s="184"/>
      <c r="C153" s="185" t="s">
        <v>295</v>
      </c>
      <c r="D153" s="185" t="s">
        <v>180</v>
      </c>
      <c r="E153" s="186" t="s">
        <v>2643</v>
      </c>
      <c r="F153" s="187" t="s">
        <v>2644</v>
      </c>
      <c r="G153" s="188" t="s">
        <v>1484</v>
      </c>
      <c r="H153" s="189">
        <v>6</v>
      </c>
      <c r="I153" s="190"/>
      <c r="J153" s="191">
        <f>ROUND(I153*H153,2)</f>
        <v>0</v>
      </c>
      <c r="K153" s="192"/>
      <c r="L153" s="35"/>
      <c r="M153" s="216" t="s">
        <v>1</v>
      </c>
      <c r="N153" s="217" t="s">
        <v>42</v>
      </c>
      <c r="O153" s="213"/>
      <c r="P153" s="214">
        <f>O153*H153</f>
        <v>0</v>
      </c>
      <c r="Q153" s="214">
        <v>0</v>
      </c>
      <c r="R153" s="214">
        <f>Q153*H153</f>
        <v>0</v>
      </c>
      <c r="S153" s="214">
        <v>0</v>
      </c>
      <c r="T153" s="215">
        <f>S153*H153</f>
        <v>0</v>
      </c>
      <c r="U153" s="34"/>
      <c r="V153" s="34"/>
      <c r="W153" s="34"/>
      <c r="X153" s="34"/>
      <c r="Y153" s="34"/>
      <c r="Z153" s="34"/>
      <c r="AA153" s="34"/>
      <c r="AB153" s="34"/>
      <c r="AC153" s="34"/>
      <c r="AD153" s="34"/>
      <c r="AE153" s="34"/>
      <c r="AR153" s="197" t="s">
        <v>2636</v>
      </c>
      <c r="AT153" s="197" t="s">
        <v>180</v>
      </c>
      <c r="AU153" s="197" t="s">
        <v>83</v>
      </c>
      <c r="AY153" s="15" t="s">
        <v>178</v>
      </c>
      <c r="BE153" s="198">
        <f>IF(N153="základná",J153,0)</f>
        <v>0</v>
      </c>
      <c r="BF153" s="198">
        <f>IF(N153="znížená",J153,0)</f>
        <v>0</v>
      </c>
      <c r="BG153" s="198">
        <f>IF(N153="zákl. prenesená",J153,0)</f>
        <v>0</v>
      </c>
      <c r="BH153" s="198">
        <f>IF(N153="zníž. prenesená",J153,0)</f>
        <v>0</v>
      </c>
      <c r="BI153" s="198">
        <f>IF(N153="nulová",J153,0)</f>
        <v>0</v>
      </c>
      <c r="BJ153" s="15" t="s">
        <v>89</v>
      </c>
      <c r="BK153" s="198">
        <f>ROUND(I153*H153,2)</f>
        <v>0</v>
      </c>
      <c r="BL153" s="15" t="s">
        <v>2636</v>
      </c>
      <c r="BM153" s="197" t="s">
        <v>445</v>
      </c>
    </row>
    <row r="154" s="2" customFormat="1" ht="6.96" customHeight="1">
      <c r="A154" s="34"/>
      <c r="B154" s="61"/>
      <c r="C154" s="62"/>
      <c r="D154" s="62"/>
      <c r="E154" s="62"/>
      <c r="F154" s="62"/>
      <c r="G154" s="62"/>
      <c r="H154" s="62"/>
      <c r="I154" s="62"/>
      <c r="J154" s="62"/>
      <c r="K154" s="62"/>
      <c r="L154" s="35"/>
      <c r="M154" s="34"/>
      <c r="O154" s="34"/>
      <c r="P154" s="34"/>
      <c r="Q154" s="34"/>
      <c r="R154" s="34"/>
      <c r="S154" s="34"/>
      <c r="T154" s="34"/>
      <c r="U154" s="34"/>
      <c r="V154" s="34"/>
      <c r="W154" s="34"/>
      <c r="X154" s="34"/>
      <c r="Y154" s="34"/>
      <c r="Z154" s="34"/>
      <c r="AA154" s="34"/>
      <c r="AB154" s="34"/>
      <c r="AC154" s="34"/>
      <c r="AD154" s="34"/>
      <c r="AE154" s="34"/>
    </row>
  </sheetData>
  <autoFilter ref="C119:K153"/>
  <mergeCells count="9">
    <mergeCell ref="E7:H7"/>
    <mergeCell ref="E9:H9"/>
    <mergeCell ref="E18:H18"/>
    <mergeCell ref="E27:H27"/>
    <mergeCell ref="E85:H85"/>
    <mergeCell ref="E87:H87"/>
    <mergeCell ref="E110:H110"/>
    <mergeCell ref="E112:H112"/>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851563" style="1" customWidth="1"/>
    <col min="2" max="2" width="1.148438" style="1" customWidth="1"/>
    <col min="3" max="3" width="4.421875" style="1" customWidth="1"/>
    <col min="4" max="4" width="4.574219" style="1" customWidth="1"/>
    <col min="5" max="5" width="18.28125" style="1" customWidth="1"/>
    <col min="6" max="6" width="54.42188" style="1" customWidth="1"/>
    <col min="7" max="7" width="8.003906" style="1" customWidth="1"/>
    <col min="8" max="8" width="15.00391" style="1" customWidth="1"/>
    <col min="9" max="9" width="16.85156" style="1" customWidth="1"/>
    <col min="10" max="10" width="23.85156" style="1" customWidth="1"/>
    <col min="11" max="11" width="23.85156" style="1" hidden="1" customWidth="1"/>
    <col min="12" max="12" width="10.00391" style="1" customWidth="1"/>
    <col min="13" max="13" width="11.57422" style="1" hidden="1" customWidth="1"/>
    <col min="14" max="14" width="9.140625" style="1" hidden="1"/>
    <col min="15" max="15" width="15.14063" style="1" hidden="1" customWidth="1"/>
    <col min="16" max="16" width="15.14063" style="1" hidden="1" customWidth="1"/>
    <col min="17" max="17" width="15.14063" style="1" hidden="1" customWidth="1"/>
    <col min="18" max="18" width="15.14063" style="1" hidden="1" customWidth="1"/>
    <col min="19" max="19" width="15.14063" style="1" hidden="1" customWidth="1"/>
    <col min="20" max="20" width="15.14063" style="1" hidden="1" customWidth="1"/>
    <col min="21" max="21" width="17.42188" style="1" hidden="1" customWidth="1"/>
    <col min="22" max="22" width="13.14063" style="1" customWidth="1"/>
    <col min="23" max="23" width="17.42188" style="1" customWidth="1"/>
    <col min="24" max="24" width="13.14063" style="1" customWidth="1"/>
    <col min="25" max="25" width="16.00391" style="1" customWidth="1"/>
    <col min="26" max="26" width="11.71094" style="1" customWidth="1"/>
    <col min="27" max="27" width="16.00391" style="1" customWidth="1"/>
    <col min="28" max="28" width="17.42188" style="1" customWidth="1"/>
    <col min="29" max="29" width="11.71094" style="1" customWidth="1"/>
    <col min="30" max="30" width="16.00391" style="1" customWidth="1"/>
    <col min="31" max="31" width="17.42188"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L2" s="14" t="s">
        <v>5</v>
      </c>
      <c r="M2" s="1"/>
      <c r="N2" s="1"/>
      <c r="O2" s="1"/>
      <c r="P2" s="1"/>
      <c r="Q2" s="1"/>
      <c r="R2" s="1"/>
      <c r="S2" s="1"/>
      <c r="T2" s="1"/>
      <c r="U2" s="1"/>
      <c r="V2" s="1"/>
      <c r="AT2" s="15" t="s">
        <v>116</v>
      </c>
    </row>
    <row r="3" s="1" customFormat="1" ht="6.96" customHeight="1">
      <c r="B3" s="16"/>
      <c r="C3" s="17"/>
      <c r="D3" s="17"/>
      <c r="E3" s="17"/>
      <c r="F3" s="17"/>
      <c r="G3" s="17"/>
      <c r="H3" s="17"/>
      <c r="I3" s="17"/>
      <c r="J3" s="17"/>
      <c r="K3" s="17"/>
      <c r="L3" s="18"/>
      <c r="AT3" s="15" t="s">
        <v>76</v>
      </c>
    </row>
    <row r="4" s="1" customFormat="1" ht="24.96" customHeight="1">
      <c r="B4" s="18"/>
      <c r="D4" s="19" t="s">
        <v>123</v>
      </c>
      <c r="L4" s="18"/>
      <c r="M4" s="129" t="s">
        <v>9</v>
      </c>
      <c r="AT4" s="15" t="s">
        <v>3</v>
      </c>
    </row>
    <row r="5" s="1" customFormat="1" ht="6.96" customHeight="1">
      <c r="B5" s="18"/>
      <c r="L5" s="18"/>
    </row>
    <row r="6" s="1" customFormat="1" ht="12" customHeight="1">
      <c r="B6" s="18"/>
      <c r="D6" s="28" t="s">
        <v>15</v>
      </c>
      <c r="L6" s="18"/>
    </row>
    <row r="7" s="1" customFormat="1" ht="27" customHeight="1">
      <c r="B7" s="18"/>
      <c r="E7" s="130" t="str">
        <f>'Rekapitulácia stavby'!K6</f>
        <v>Centrum integrovanej zdravotnej starostlivosti, denné centrum pre seniorov, denný stacionár v meste Bánovce nad Bebravou</v>
      </c>
      <c r="F7" s="28"/>
      <c r="G7" s="28"/>
      <c r="H7" s="28"/>
      <c r="L7" s="18"/>
    </row>
    <row r="8" s="2" customFormat="1" ht="12" customHeight="1">
      <c r="A8" s="34"/>
      <c r="B8" s="35"/>
      <c r="C8" s="34"/>
      <c r="D8" s="28" t="s">
        <v>124</v>
      </c>
      <c r="E8" s="34"/>
      <c r="F8" s="34"/>
      <c r="G8" s="34"/>
      <c r="H8" s="34"/>
      <c r="I8" s="34"/>
      <c r="J8" s="34"/>
      <c r="K8" s="34"/>
      <c r="L8" s="56"/>
      <c r="S8" s="34"/>
      <c r="T8" s="34"/>
      <c r="U8" s="34"/>
      <c r="V8" s="34"/>
      <c r="W8" s="34"/>
      <c r="X8" s="34"/>
      <c r="Y8" s="34"/>
      <c r="Z8" s="34"/>
      <c r="AA8" s="34"/>
      <c r="AB8" s="34"/>
      <c r="AC8" s="34"/>
      <c r="AD8" s="34"/>
      <c r="AE8" s="34"/>
    </row>
    <row r="9" s="2" customFormat="1" ht="15.6" customHeight="1">
      <c r="A9" s="34"/>
      <c r="B9" s="35"/>
      <c r="C9" s="34"/>
      <c r="D9" s="34"/>
      <c r="E9" s="68" t="s">
        <v>2645</v>
      </c>
      <c r="F9" s="34"/>
      <c r="G9" s="34"/>
      <c r="H9" s="34"/>
      <c r="I9" s="34"/>
      <c r="J9" s="34"/>
      <c r="K9" s="34"/>
      <c r="L9" s="56"/>
      <c r="S9" s="34"/>
      <c r="T9" s="34"/>
      <c r="U9" s="34"/>
      <c r="V9" s="34"/>
      <c r="W9" s="34"/>
      <c r="X9" s="34"/>
      <c r="Y9" s="34"/>
      <c r="Z9" s="34"/>
      <c r="AA9" s="34"/>
      <c r="AB9" s="34"/>
      <c r="AC9" s="34"/>
      <c r="AD9" s="34"/>
      <c r="AE9" s="34"/>
    </row>
    <row r="10" s="2" customFormat="1">
      <c r="A10" s="34"/>
      <c r="B10" s="35"/>
      <c r="C10" s="34"/>
      <c r="D10" s="34"/>
      <c r="E10" s="34"/>
      <c r="F10" s="34"/>
      <c r="G10" s="34"/>
      <c r="H10" s="34"/>
      <c r="I10" s="34"/>
      <c r="J10" s="34"/>
      <c r="K10" s="34"/>
      <c r="L10" s="56"/>
      <c r="S10" s="34"/>
      <c r="T10" s="34"/>
      <c r="U10" s="34"/>
      <c r="V10" s="34"/>
      <c r="W10" s="34"/>
      <c r="X10" s="34"/>
      <c r="Y10" s="34"/>
      <c r="Z10" s="34"/>
      <c r="AA10" s="34"/>
      <c r="AB10" s="34"/>
      <c r="AC10" s="34"/>
      <c r="AD10" s="34"/>
      <c r="AE10" s="34"/>
    </row>
    <row r="11" s="2" customFormat="1" ht="12" customHeight="1">
      <c r="A11" s="34"/>
      <c r="B11" s="35"/>
      <c r="C11" s="34"/>
      <c r="D11" s="28" t="s">
        <v>17</v>
      </c>
      <c r="E11" s="34"/>
      <c r="F11" s="23" t="s">
        <v>1</v>
      </c>
      <c r="G11" s="34"/>
      <c r="H11" s="34"/>
      <c r="I11" s="28" t="s">
        <v>18</v>
      </c>
      <c r="J11" s="23" t="s">
        <v>1</v>
      </c>
      <c r="K11" s="34"/>
      <c r="L11" s="56"/>
      <c r="S11" s="34"/>
      <c r="T11" s="34"/>
      <c r="U11" s="34"/>
      <c r="V11" s="34"/>
      <c r="W11" s="34"/>
      <c r="X11" s="34"/>
      <c r="Y11" s="34"/>
      <c r="Z11" s="34"/>
      <c r="AA11" s="34"/>
      <c r="AB11" s="34"/>
      <c r="AC11" s="34"/>
      <c r="AD11" s="34"/>
      <c r="AE11" s="34"/>
    </row>
    <row r="12" s="2" customFormat="1" ht="12" customHeight="1">
      <c r="A12" s="34"/>
      <c r="B12" s="35"/>
      <c r="C12" s="34"/>
      <c r="D12" s="28" t="s">
        <v>19</v>
      </c>
      <c r="E12" s="34"/>
      <c r="F12" s="23" t="s">
        <v>20</v>
      </c>
      <c r="G12" s="34"/>
      <c r="H12" s="34"/>
      <c r="I12" s="28" t="s">
        <v>21</v>
      </c>
      <c r="J12" s="70" t="str">
        <f>'Rekapitulácia stavby'!AN8</f>
        <v>12. 7. 2021</v>
      </c>
      <c r="K12" s="34"/>
      <c r="L12" s="56"/>
      <c r="S12" s="34"/>
      <c r="T12" s="34"/>
      <c r="U12" s="34"/>
      <c r="V12" s="34"/>
      <c r="W12" s="34"/>
      <c r="X12" s="34"/>
      <c r="Y12" s="34"/>
      <c r="Z12" s="34"/>
      <c r="AA12" s="34"/>
      <c r="AB12" s="34"/>
      <c r="AC12" s="34"/>
      <c r="AD12" s="34"/>
      <c r="AE12" s="34"/>
    </row>
    <row r="13" s="2" customFormat="1" ht="10.8" customHeight="1">
      <c r="A13" s="34"/>
      <c r="B13" s="35"/>
      <c r="C13" s="34"/>
      <c r="D13" s="34"/>
      <c r="E13" s="34"/>
      <c r="F13" s="34"/>
      <c r="G13" s="34"/>
      <c r="H13" s="34"/>
      <c r="I13" s="34"/>
      <c r="J13" s="34"/>
      <c r="K13" s="34"/>
      <c r="L13" s="56"/>
      <c r="S13" s="34"/>
      <c r="T13" s="34"/>
      <c r="U13" s="34"/>
      <c r="V13" s="34"/>
      <c r="W13" s="34"/>
      <c r="X13" s="34"/>
      <c r="Y13" s="34"/>
      <c r="Z13" s="34"/>
      <c r="AA13" s="34"/>
      <c r="AB13" s="34"/>
      <c r="AC13" s="34"/>
      <c r="AD13" s="34"/>
      <c r="AE13" s="34"/>
    </row>
    <row r="14" s="2" customFormat="1" ht="12" customHeight="1">
      <c r="A14" s="34"/>
      <c r="B14" s="35"/>
      <c r="C14" s="34"/>
      <c r="D14" s="28" t="s">
        <v>23</v>
      </c>
      <c r="E14" s="34"/>
      <c r="F14" s="34"/>
      <c r="G14" s="34"/>
      <c r="H14" s="34"/>
      <c r="I14" s="28" t="s">
        <v>24</v>
      </c>
      <c r="J14" s="23" t="s">
        <v>1</v>
      </c>
      <c r="K14" s="34"/>
      <c r="L14" s="56"/>
      <c r="S14" s="34"/>
      <c r="T14" s="34"/>
      <c r="U14" s="34"/>
      <c r="V14" s="34"/>
      <c r="W14" s="34"/>
      <c r="X14" s="34"/>
      <c r="Y14" s="34"/>
      <c r="Z14" s="34"/>
      <c r="AA14" s="34"/>
      <c r="AB14" s="34"/>
      <c r="AC14" s="34"/>
      <c r="AD14" s="34"/>
      <c r="AE14" s="34"/>
    </row>
    <row r="15" s="2" customFormat="1" ht="18" customHeight="1">
      <c r="A15" s="34"/>
      <c r="B15" s="35"/>
      <c r="C15" s="34"/>
      <c r="D15" s="34"/>
      <c r="E15" s="23" t="s">
        <v>25</v>
      </c>
      <c r="F15" s="34"/>
      <c r="G15" s="34"/>
      <c r="H15" s="34"/>
      <c r="I15" s="28" t="s">
        <v>26</v>
      </c>
      <c r="J15" s="23" t="s">
        <v>1</v>
      </c>
      <c r="K15" s="34"/>
      <c r="L15" s="56"/>
      <c r="S15" s="34"/>
      <c r="T15" s="34"/>
      <c r="U15" s="34"/>
      <c r="V15" s="34"/>
      <c r="W15" s="34"/>
      <c r="X15" s="34"/>
      <c r="Y15" s="34"/>
      <c r="Z15" s="34"/>
      <c r="AA15" s="34"/>
      <c r="AB15" s="34"/>
      <c r="AC15" s="34"/>
      <c r="AD15" s="34"/>
      <c r="AE15" s="34"/>
    </row>
    <row r="16" s="2" customFormat="1" ht="6.96" customHeight="1">
      <c r="A16" s="34"/>
      <c r="B16" s="35"/>
      <c r="C16" s="34"/>
      <c r="D16" s="34"/>
      <c r="E16" s="34"/>
      <c r="F16" s="34"/>
      <c r="G16" s="34"/>
      <c r="H16" s="34"/>
      <c r="I16" s="34"/>
      <c r="J16" s="34"/>
      <c r="K16" s="34"/>
      <c r="L16" s="56"/>
      <c r="S16" s="34"/>
      <c r="T16" s="34"/>
      <c r="U16" s="34"/>
      <c r="V16" s="34"/>
      <c r="W16" s="34"/>
      <c r="X16" s="34"/>
      <c r="Y16" s="34"/>
      <c r="Z16" s="34"/>
      <c r="AA16" s="34"/>
      <c r="AB16" s="34"/>
      <c r="AC16" s="34"/>
      <c r="AD16" s="34"/>
      <c r="AE16" s="34"/>
    </row>
    <row r="17" s="2" customFormat="1" ht="12" customHeight="1">
      <c r="A17" s="34"/>
      <c r="B17" s="35"/>
      <c r="C17" s="34"/>
      <c r="D17" s="28" t="s">
        <v>27</v>
      </c>
      <c r="E17" s="34"/>
      <c r="F17" s="34"/>
      <c r="G17" s="34"/>
      <c r="H17" s="34"/>
      <c r="I17" s="28" t="s">
        <v>24</v>
      </c>
      <c r="J17" s="29" t="str">
        <f>'Rekapitulácia stavby'!AN13</f>
        <v>Vyplň údaj</v>
      </c>
      <c r="K17" s="34"/>
      <c r="L17" s="56"/>
      <c r="S17" s="34"/>
      <c r="T17" s="34"/>
      <c r="U17" s="34"/>
      <c r="V17" s="34"/>
      <c r="W17" s="34"/>
      <c r="X17" s="34"/>
      <c r="Y17" s="34"/>
      <c r="Z17" s="34"/>
      <c r="AA17" s="34"/>
      <c r="AB17" s="34"/>
      <c r="AC17" s="34"/>
      <c r="AD17" s="34"/>
      <c r="AE17" s="34"/>
    </row>
    <row r="18" s="2" customFormat="1" ht="18" customHeight="1">
      <c r="A18" s="34"/>
      <c r="B18" s="35"/>
      <c r="C18" s="34"/>
      <c r="D18" s="34"/>
      <c r="E18" s="29" t="str">
        <f>'Rekapitulácia stavby'!E14</f>
        <v>Vyplň údaj</v>
      </c>
      <c r="F18" s="23"/>
      <c r="G18" s="23"/>
      <c r="H18" s="23"/>
      <c r="I18" s="28" t="s">
        <v>26</v>
      </c>
      <c r="J18" s="29" t="str">
        <f>'Rekapitulácia stavby'!AN14</f>
        <v>Vyplň údaj</v>
      </c>
      <c r="K18" s="34"/>
      <c r="L18" s="56"/>
      <c r="S18" s="34"/>
      <c r="T18" s="34"/>
      <c r="U18" s="34"/>
      <c r="V18" s="34"/>
      <c r="W18" s="34"/>
      <c r="X18" s="34"/>
      <c r="Y18" s="34"/>
      <c r="Z18" s="34"/>
      <c r="AA18" s="34"/>
      <c r="AB18" s="34"/>
      <c r="AC18" s="34"/>
      <c r="AD18" s="34"/>
      <c r="AE18" s="34"/>
    </row>
    <row r="19" s="2" customFormat="1" ht="6.96" customHeight="1">
      <c r="A19" s="34"/>
      <c r="B19" s="35"/>
      <c r="C19" s="34"/>
      <c r="D19" s="34"/>
      <c r="E19" s="34"/>
      <c r="F19" s="34"/>
      <c r="G19" s="34"/>
      <c r="H19" s="34"/>
      <c r="I19" s="34"/>
      <c r="J19" s="34"/>
      <c r="K19" s="34"/>
      <c r="L19" s="56"/>
      <c r="S19" s="34"/>
      <c r="T19" s="34"/>
      <c r="U19" s="34"/>
      <c r="V19" s="34"/>
      <c r="W19" s="34"/>
      <c r="X19" s="34"/>
      <c r="Y19" s="34"/>
      <c r="Z19" s="34"/>
      <c r="AA19" s="34"/>
      <c r="AB19" s="34"/>
      <c r="AC19" s="34"/>
      <c r="AD19" s="34"/>
      <c r="AE19" s="34"/>
    </row>
    <row r="20" s="2" customFormat="1" ht="12" customHeight="1">
      <c r="A20" s="34"/>
      <c r="B20" s="35"/>
      <c r="C20" s="34"/>
      <c r="D20" s="28" t="s">
        <v>29</v>
      </c>
      <c r="E20" s="34"/>
      <c r="F20" s="34"/>
      <c r="G20" s="34"/>
      <c r="H20" s="34"/>
      <c r="I20" s="28" t="s">
        <v>24</v>
      </c>
      <c r="J20" s="23" t="s">
        <v>1</v>
      </c>
      <c r="K20" s="34"/>
      <c r="L20" s="56"/>
      <c r="S20" s="34"/>
      <c r="T20" s="34"/>
      <c r="U20" s="34"/>
      <c r="V20" s="34"/>
      <c r="W20" s="34"/>
      <c r="X20" s="34"/>
      <c r="Y20" s="34"/>
      <c r="Z20" s="34"/>
      <c r="AA20" s="34"/>
      <c r="AB20" s="34"/>
      <c r="AC20" s="34"/>
      <c r="AD20" s="34"/>
      <c r="AE20" s="34"/>
    </row>
    <row r="21" s="2" customFormat="1" ht="18" customHeight="1">
      <c r="A21" s="34"/>
      <c r="B21" s="35"/>
      <c r="C21" s="34"/>
      <c r="D21" s="34"/>
      <c r="E21" s="23" t="s">
        <v>31</v>
      </c>
      <c r="F21" s="34"/>
      <c r="G21" s="34"/>
      <c r="H21" s="34"/>
      <c r="I21" s="28" t="s">
        <v>26</v>
      </c>
      <c r="J21" s="23" t="s">
        <v>1</v>
      </c>
      <c r="K21" s="34"/>
      <c r="L21" s="56"/>
      <c r="S21" s="34"/>
      <c r="T21" s="34"/>
      <c r="U21" s="34"/>
      <c r="V21" s="34"/>
      <c r="W21" s="34"/>
      <c r="X21" s="34"/>
      <c r="Y21" s="34"/>
      <c r="Z21" s="34"/>
      <c r="AA21" s="34"/>
      <c r="AB21" s="34"/>
      <c r="AC21" s="34"/>
      <c r="AD21" s="34"/>
      <c r="AE21" s="34"/>
    </row>
    <row r="22" s="2" customFormat="1" ht="6.96" customHeight="1">
      <c r="A22" s="34"/>
      <c r="B22" s="35"/>
      <c r="C22" s="34"/>
      <c r="D22" s="34"/>
      <c r="E22" s="34"/>
      <c r="F22" s="34"/>
      <c r="G22" s="34"/>
      <c r="H22" s="34"/>
      <c r="I22" s="34"/>
      <c r="J22" s="34"/>
      <c r="K22" s="34"/>
      <c r="L22" s="56"/>
      <c r="S22" s="34"/>
      <c r="T22" s="34"/>
      <c r="U22" s="34"/>
      <c r="V22" s="34"/>
      <c r="W22" s="34"/>
      <c r="X22" s="34"/>
      <c r="Y22" s="34"/>
      <c r="Z22" s="34"/>
      <c r="AA22" s="34"/>
      <c r="AB22" s="34"/>
      <c r="AC22" s="34"/>
      <c r="AD22" s="34"/>
      <c r="AE22" s="34"/>
    </row>
    <row r="23" s="2" customFormat="1" ht="12" customHeight="1">
      <c r="A23" s="34"/>
      <c r="B23" s="35"/>
      <c r="C23" s="34"/>
      <c r="D23" s="28" t="s">
        <v>32</v>
      </c>
      <c r="E23" s="34"/>
      <c r="F23" s="34"/>
      <c r="G23" s="34"/>
      <c r="H23" s="34"/>
      <c r="I23" s="28" t="s">
        <v>24</v>
      </c>
      <c r="J23" s="23" t="s">
        <v>1</v>
      </c>
      <c r="K23" s="34"/>
      <c r="L23" s="56"/>
      <c r="S23" s="34"/>
      <c r="T23" s="34"/>
      <c r="U23" s="34"/>
      <c r="V23" s="34"/>
      <c r="W23" s="34"/>
      <c r="X23" s="34"/>
      <c r="Y23" s="34"/>
      <c r="Z23" s="34"/>
      <c r="AA23" s="34"/>
      <c r="AB23" s="34"/>
      <c r="AC23" s="34"/>
      <c r="AD23" s="34"/>
      <c r="AE23" s="34"/>
    </row>
    <row r="24" s="2" customFormat="1" ht="18" customHeight="1">
      <c r="A24" s="34"/>
      <c r="B24" s="35"/>
      <c r="C24" s="34"/>
      <c r="D24" s="34"/>
      <c r="E24" s="23" t="s">
        <v>33</v>
      </c>
      <c r="F24" s="34"/>
      <c r="G24" s="34"/>
      <c r="H24" s="34"/>
      <c r="I24" s="28" t="s">
        <v>26</v>
      </c>
      <c r="J24" s="23" t="s">
        <v>1</v>
      </c>
      <c r="K24" s="34"/>
      <c r="L24" s="56"/>
      <c r="S24" s="34"/>
      <c r="T24" s="34"/>
      <c r="U24" s="34"/>
      <c r="V24" s="34"/>
      <c r="W24" s="34"/>
      <c r="X24" s="34"/>
      <c r="Y24" s="34"/>
      <c r="Z24" s="34"/>
      <c r="AA24" s="34"/>
      <c r="AB24" s="34"/>
      <c r="AC24" s="34"/>
      <c r="AD24" s="34"/>
      <c r="AE24" s="34"/>
    </row>
    <row r="25" s="2" customFormat="1" ht="6.96" customHeight="1">
      <c r="A25" s="34"/>
      <c r="B25" s="35"/>
      <c r="C25" s="34"/>
      <c r="D25" s="34"/>
      <c r="E25" s="34"/>
      <c r="F25" s="34"/>
      <c r="G25" s="34"/>
      <c r="H25" s="34"/>
      <c r="I25" s="34"/>
      <c r="J25" s="34"/>
      <c r="K25" s="34"/>
      <c r="L25" s="56"/>
      <c r="S25" s="34"/>
      <c r="T25" s="34"/>
      <c r="U25" s="34"/>
      <c r="V25" s="34"/>
      <c r="W25" s="34"/>
      <c r="X25" s="34"/>
      <c r="Y25" s="34"/>
      <c r="Z25" s="34"/>
      <c r="AA25" s="34"/>
      <c r="AB25" s="34"/>
      <c r="AC25" s="34"/>
      <c r="AD25" s="34"/>
      <c r="AE25" s="34"/>
    </row>
    <row r="26" s="2" customFormat="1" ht="12" customHeight="1">
      <c r="A26" s="34"/>
      <c r="B26" s="35"/>
      <c r="C26" s="34"/>
      <c r="D26" s="28" t="s">
        <v>34</v>
      </c>
      <c r="E26" s="34"/>
      <c r="F26" s="34"/>
      <c r="G26" s="34"/>
      <c r="H26" s="34"/>
      <c r="I26" s="34"/>
      <c r="J26" s="34"/>
      <c r="K26" s="34"/>
      <c r="L26" s="56"/>
      <c r="S26" s="34"/>
      <c r="T26" s="34"/>
      <c r="U26" s="34"/>
      <c r="V26" s="34"/>
      <c r="W26" s="34"/>
      <c r="X26" s="34"/>
      <c r="Y26" s="34"/>
      <c r="Z26" s="34"/>
      <c r="AA26" s="34"/>
      <c r="AB26" s="34"/>
      <c r="AC26" s="34"/>
      <c r="AD26" s="34"/>
      <c r="AE26" s="34"/>
    </row>
    <row r="27" s="8" customFormat="1" ht="14.4" customHeight="1">
      <c r="A27" s="131"/>
      <c r="B27" s="132"/>
      <c r="C27" s="131"/>
      <c r="D27" s="131"/>
      <c r="E27" s="32" t="s">
        <v>1</v>
      </c>
      <c r="F27" s="32"/>
      <c r="G27" s="32"/>
      <c r="H27" s="32"/>
      <c r="I27" s="131"/>
      <c r="J27" s="131"/>
      <c r="K27" s="131"/>
      <c r="L27" s="133"/>
      <c r="S27" s="131"/>
      <c r="T27" s="131"/>
      <c r="U27" s="131"/>
      <c r="V27" s="131"/>
      <c r="W27" s="131"/>
      <c r="X27" s="131"/>
      <c r="Y27" s="131"/>
      <c r="Z27" s="131"/>
      <c r="AA27" s="131"/>
      <c r="AB27" s="131"/>
      <c r="AC27" s="131"/>
      <c r="AD27" s="131"/>
      <c r="AE27" s="131"/>
    </row>
    <row r="28" s="2" customFormat="1" ht="6.96" customHeight="1">
      <c r="A28" s="34"/>
      <c r="B28" s="35"/>
      <c r="C28" s="34"/>
      <c r="D28" s="34"/>
      <c r="E28" s="34"/>
      <c r="F28" s="34"/>
      <c r="G28" s="34"/>
      <c r="H28" s="34"/>
      <c r="I28" s="34"/>
      <c r="J28" s="34"/>
      <c r="K28" s="34"/>
      <c r="L28" s="56"/>
      <c r="S28" s="34"/>
      <c r="T28" s="34"/>
      <c r="U28" s="34"/>
      <c r="V28" s="34"/>
      <c r="W28" s="34"/>
      <c r="X28" s="34"/>
      <c r="Y28" s="34"/>
      <c r="Z28" s="34"/>
      <c r="AA28" s="34"/>
      <c r="AB28" s="34"/>
      <c r="AC28" s="34"/>
      <c r="AD28" s="34"/>
      <c r="AE28" s="34"/>
    </row>
    <row r="29" s="2" customFormat="1" ht="6.96" customHeight="1">
      <c r="A29" s="34"/>
      <c r="B29" s="35"/>
      <c r="C29" s="34"/>
      <c r="D29" s="91"/>
      <c r="E29" s="91"/>
      <c r="F29" s="91"/>
      <c r="G29" s="91"/>
      <c r="H29" s="91"/>
      <c r="I29" s="91"/>
      <c r="J29" s="91"/>
      <c r="K29" s="91"/>
      <c r="L29" s="56"/>
      <c r="S29" s="34"/>
      <c r="T29" s="34"/>
      <c r="U29" s="34"/>
      <c r="V29" s="34"/>
      <c r="W29" s="34"/>
      <c r="X29" s="34"/>
      <c r="Y29" s="34"/>
      <c r="Z29" s="34"/>
      <c r="AA29" s="34"/>
      <c r="AB29" s="34"/>
      <c r="AC29" s="34"/>
      <c r="AD29" s="34"/>
      <c r="AE29" s="34"/>
    </row>
    <row r="30" s="2" customFormat="1" ht="25.44" customHeight="1">
      <c r="A30" s="34"/>
      <c r="B30" s="35"/>
      <c r="C30" s="34"/>
      <c r="D30" s="134" t="s">
        <v>36</v>
      </c>
      <c r="E30" s="34"/>
      <c r="F30" s="34"/>
      <c r="G30" s="34"/>
      <c r="H30" s="34"/>
      <c r="I30" s="34"/>
      <c r="J30" s="97">
        <f>ROUND(J122, 2)</f>
        <v>0</v>
      </c>
      <c r="K30" s="34"/>
      <c r="L30" s="56"/>
      <c r="S30" s="34"/>
      <c r="T30" s="34"/>
      <c r="U30" s="34"/>
      <c r="V30" s="34"/>
      <c r="W30" s="34"/>
      <c r="X30" s="34"/>
      <c r="Y30" s="34"/>
      <c r="Z30" s="34"/>
      <c r="AA30" s="34"/>
      <c r="AB30" s="34"/>
      <c r="AC30" s="34"/>
      <c r="AD30" s="34"/>
      <c r="AE30" s="34"/>
    </row>
    <row r="31" s="2" customFormat="1" ht="6.96" customHeight="1">
      <c r="A31" s="34"/>
      <c r="B31" s="35"/>
      <c r="C31" s="34"/>
      <c r="D31" s="91"/>
      <c r="E31" s="91"/>
      <c r="F31" s="91"/>
      <c r="G31" s="91"/>
      <c r="H31" s="91"/>
      <c r="I31" s="91"/>
      <c r="J31" s="91"/>
      <c r="K31" s="91"/>
      <c r="L31" s="56"/>
      <c r="S31" s="34"/>
      <c r="T31" s="34"/>
      <c r="U31" s="34"/>
      <c r="V31" s="34"/>
      <c r="W31" s="34"/>
      <c r="X31" s="34"/>
      <c r="Y31" s="34"/>
      <c r="Z31" s="34"/>
      <c r="AA31" s="34"/>
      <c r="AB31" s="34"/>
      <c r="AC31" s="34"/>
      <c r="AD31" s="34"/>
      <c r="AE31" s="34"/>
    </row>
    <row r="32" s="2" customFormat="1" ht="14.4" customHeight="1">
      <c r="A32" s="34"/>
      <c r="B32" s="35"/>
      <c r="C32" s="34"/>
      <c r="D32" s="34"/>
      <c r="E32" s="34"/>
      <c r="F32" s="39" t="s">
        <v>38</v>
      </c>
      <c r="G32" s="34"/>
      <c r="H32" s="34"/>
      <c r="I32" s="39" t="s">
        <v>37</v>
      </c>
      <c r="J32" s="39" t="s">
        <v>39</v>
      </c>
      <c r="K32" s="34"/>
      <c r="L32" s="56"/>
      <c r="S32" s="34"/>
      <c r="T32" s="34"/>
      <c r="U32" s="34"/>
      <c r="V32" s="34"/>
      <c r="W32" s="34"/>
      <c r="X32" s="34"/>
      <c r="Y32" s="34"/>
      <c r="Z32" s="34"/>
      <c r="AA32" s="34"/>
      <c r="AB32" s="34"/>
      <c r="AC32" s="34"/>
      <c r="AD32" s="34"/>
      <c r="AE32" s="34"/>
    </row>
    <row r="33" s="2" customFormat="1" ht="14.4" customHeight="1">
      <c r="A33" s="34"/>
      <c r="B33" s="35"/>
      <c r="C33" s="34"/>
      <c r="D33" s="135" t="s">
        <v>40</v>
      </c>
      <c r="E33" s="41" t="s">
        <v>41</v>
      </c>
      <c r="F33" s="136">
        <f>ROUND((SUM(BE122:BE171)),  2)</f>
        <v>0</v>
      </c>
      <c r="G33" s="137"/>
      <c r="H33" s="137"/>
      <c r="I33" s="138">
        <v>0.20000000000000001</v>
      </c>
      <c r="J33" s="136">
        <f>ROUND(((SUM(BE122:BE171))*I33),  2)</f>
        <v>0</v>
      </c>
      <c r="K33" s="34"/>
      <c r="L33" s="56"/>
      <c r="S33" s="34"/>
      <c r="T33" s="34"/>
      <c r="U33" s="34"/>
      <c r="V33" s="34"/>
      <c r="W33" s="34"/>
      <c r="X33" s="34"/>
      <c r="Y33" s="34"/>
      <c r="Z33" s="34"/>
      <c r="AA33" s="34"/>
      <c r="AB33" s="34"/>
      <c r="AC33" s="34"/>
      <c r="AD33" s="34"/>
      <c r="AE33" s="34"/>
    </row>
    <row r="34" s="2" customFormat="1" ht="14.4" customHeight="1">
      <c r="A34" s="34"/>
      <c r="B34" s="35"/>
      <c r="C34" s="34"/>
      <c r="D34" s="34"/>
      <c r="E34" s="41" t="s">
        <v>42</v>
      </c>
      <c r="F34" s="136">
        <f>ROUND((SUM(BF122:BF171)),  2)</f>
        <v>0</v>
      </c>
      <c r="G34" s="137"/>
      <c r="H34" s="137"/>
      <c r="I34" s="138">
        <v>0.20000000000000001</v>
      </c>
      <c r="J34" s="136">
        <f>ROUND(((SUM(BF122:BF171))*I34),  2)</f>
        <v>0</v>
      </c>
      <c r="K34" s="34"/>
      <c r="L34" s="56"/>
      <c r="S34" s="34"/>
      <c r="T34" s="34"/>
      <c r="U34" s="34"/>
      <c r="V34" s="34"/>
      <c r="W34" s="34"/>
      <c r="X34" s="34"/>
      <c r="Y34" s="34"/>
      <c r="Z34" s="34"/>
      <c r="AA34" s="34"/>
      <c r="AB34" s="34"/>
      <c r="AC34" s="34"/>
      <c r="AD34" s="34"/>
      <c r="AE34" s="34"/>
    </row>
    <row r="35" hidden="1" s="2" customFormat="1" ht="14.4" customHeight="1">
      <c r="A35" s="34"/>
      <c r="B35" s="35"/>
      <c r="C35" s="34"/>
      <c r="D35" s="34"/>
      <c r="E35" s="28" t="s">
        <v>43</v>
      </c>
      <c r="F35" s="139">
        <f>ROUND((SUM(BG122:BG171)),  2)</f>
        <v>0</v>
      </c>
      <c r="G35" s="34"/>
      <c r="H35" s="34"/>
      <c r="I35" s="140">
        <v>0.20000000000000001</v>
      </c>
      <c r="J35" s="139">
        <f>0</f>
        <v>0</v>
      </c>
      <c r="K35" s="34"/>
      <c r="L35" s="56"/>
      <c r="S35" s="34"/>
      <c r="T35" s="34"/>
      <c r="U35" s="34"/>
      <c r="V35" s="34"/>
      <c r="W35" s="34"/>
      <c r="X35" s="34"/>
      <c r="Y35" s="34"/>
      <c r="Z35" s="34"/>
      <c r="AA35" s="34"/>
      <c r="AB35" s="34"/>
      <c r="AC35" s="34"/>
      <c r="AD35" s="34"/>
      <c r="AE35" s="34"/>
    </row>
    <row r="36" hidden="1" s="2" customFormat="1" ht="14.4" customHeight="1">
      <c r="A36" s="34"/>
      <c r="B36" s="35"/>
      <c r="C36" s="34"/>
      <c r="D36" s="34"/>
      <c r="E36" s="28" t="s">
        <v>44</v>
      </c>
      <c r="F36" s="139">
        <f>ROUND((SUM(BH122:BH171)),  2)</f>
        <v>0</v>
      </c>
      <c r="G36" s="34"/>
      <c r="H36" s="34"/>
      <c r="I36" s="140">
        <v>0.20000000000000001</v>
      </c>
      <c r="J36" s="139">
        <f>0</f>
        <v>0</v>
      </c>
      <c r="K36" s="34"/>
      <c r="L36" s="56"/>
      <c r="S36" s="34"/>
      <c r="T36" s="34"/>
      <c r="U36" s="34"/>
      <c r="V36" s="34"/>
      <c r="W36" s="34"/>
      <c r="X36" s="34"/>
      <c r="Y36" s="34"/>
      <c r="Z36" s="34"/>
      <c r="AA36" s="34"/>
      <c r="AB36" s="34"/>
      <c r="AC36" s="34"/>
      <c r="AD36" s="34"/>
      <c r="AE36" s="34"/>
    </row>
    <row r="37" hidden="1" s="2" customFormat="1" ht="14.4" customHeight="1">
      <c r="A37" s="34"/>
      <c r="B37" s="35"/>
      <c r="C37" s="34"/>
      <c r="D37" s="34"/>
      <c r="E37" s="41" t="s">
        <v>45</v>
      </c>
      <c r="F37" s="136">
        <f>ROUND((SUM(BI122:BI171)),  2)</f>
        <v>0</v>
      </c>
      <c r="G37" s="137"/>
      <c r="H37" s="137"/>
      <c r="I37" s="138">
        <v>0</v>
      </c>
      <c r="J37" s="136">
        <f>0</f>
        <v>0</v>
      </c>
      <c r="K37" s="34"/>
      <c r="L37" s="56"/>
      <c r="S37" s="34"/>
      <c r="T37" s="34"/>
      <c r="U37" s="34"/>
      <c r="V37" s="34"/>
      <c r="W37" s="34"/>
      <c r="X37" s="34"/>
      <c r="Y37" s="34"/>
      <c r="Z37" s="34"/>
      <c r="AA37" s="34"/>
      <c r="AB37" s="34"/>
      <c r="AC37" s="34"/>
      <c r="AD37" s="34"/>
      <c r="AE37" s="34"/>
    </row>
    <row r="38" s="2" customFormat="1" ht="6.96" customHeight="1">
      <c r="A38" s="34"/>
      <c r="B38" s="35"/>
      <c r="C38" s="34"/>
      <c r="D38" s="34"/>
      <c r="E38" s="34"/>
      <c r="F38" s="34"/>
      <c r="G38" s="34"/>
      <c r="H38" s="34"/>
      <c r="I38" s="34"/>
      <c r="J38" s="34"/>
      <c r="K38" s="34"/>
      <c r="L38" s="56"/>
      <c r="S38" s="34"/>
      <c r="T38" s="34"/>
      <c r="U38" s="34"/>
      <c r="V38" s="34"/>
      <c r="W38" s="34"/>
      <c r="X38" s="34"/>
      <c r="Y38" s="34"/>
      <c r="Z38" s="34"/>
      <c r="AA38" s="34"/>
      <c r="AB38" s="34"/>
      <c r="AC38" s="34"/>
      <c r="AD38" s="34"/>
      <c r="AE38" s="34"/>
    </row>
    <row r="39" s="2" customFormat="1" ht="25.44" customHeight="1">
      <c r="A39" s="34"/>
      <c r="B39" s="35"/>
      <c r="C39" s="141"/>
      <c r="D39" s="142" t="s">
        <v>46</v>
      </c>
      <c r="E39" s="82"/>
      <c r="F39" s="82"/>
      <c r="G39" s="143" t="s">
        <v>47</v>
      </c>
      <c r="H39" s="144" t="s">
        <v>48</v>
      </c>
      <c r="I39" s="82"/>
      <c r="J39" s="145">
        <f>SUM(J30:J37)</f>
        <v>0</v>
      </c>
      <c r="K39" s="146"/>
      <c r="L39" s="56"/>
      <c r="S39" s="34"/>
      <c r="T39" s="34"/>
      <c r="U39" s="34"/>
      <c r="V39" s="34"/>
      <c r="W39" s="34"/>
      <c r="X39" s="34"/>
      <c r="Y39" s="34"/>
      <c r="Z39" s="34"/>
      <c r="AA39" s="34"/>
      <c r="AB39" s="34"/>
      <c r="AC39" s="34"/>
      <c r="AD39" s="34"/>
      <c r="AE39" s="34"/>
    </row>
    <row r="40" s="2" customFormat="1" ht="14.4" customHeight="1">
      <c r="A40" s="34"/>
      <c r="B40" s="35"/>
      <c r="C40" s="34"/>
      <c r="D40" s="34"/>
      <c r="E40" s="34"/>
      <c r="F40" s="34"/>
      <c r="G40" s="34"/>
      <c r="H40" s="34"/>
      <c r="I40" s="34"/>
      <c r="J40" s="34"/>
      <c r="K40" s="34"/>
      <c r="L40" s="56"/>
      <c r="S40" s="34"/>
      <c r="T40" s="34"/>
      <c r="U40" s="34"/>
      <c r="V40" s="34"/>
      <c r="W40" s="34"/>
      <c r="X40" s="34"/>
      <c r="Y40" s="34"/>
      <c r="Z40" s="34"/>
      <c r="AA40" s="34"/>
      <c r="AB40" s="34"/>
      <c r="AC40" s="34"/>
      <c r="AD40" s="34"/>
      <c r="AE40" s="34"/>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56"/>
      <c r="D50" s="57" t="s">
        <v>49</v>
      </c>
      <c r="E50" s="58"/>
      <c r="F50" s="58"/>
      <c r="G50" s="57" t="s">
        <v>50</v>
      </c>
      <c r="H50" s="58"/>
      <c r="I50" s="58"/>
      <c r="J50" s="58"/>
      <c r="K50" s="58"/>
      <c r="L50" s="56"/>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34"/>
      <c r="B61" s="35"/>
      <c r="C61" s="34"/>
      <c r="D61" s="59" t="s">
        <v>51</v>
      </c>
      <c r="E61" s="37"/>
      <c r="F61" s="147" t="s">
        <v>52</v>
      </c>
      <c r="G61" s="59" t="s">
        <v>51</v>
      </c>
      <c r="H61" s="37"/>
      <c r="I61" s="37"/>
      <c r="J61" s="148" t="s">
        <v>52</v>
      </c>
      <c r="K61" s="37"/>
      <c r="L61" s="56"/>
      <c r="S61" s="34"/>
      <c r="T61" s="34"/>
      <c r="U61" s="34"/>
      <c r="V61" s="34"/>
      <c r="W61" s="34"/>
      <c r="X61" s="34"/>
      <c r="Y61" s="34"/>
      <c r="Z61" s="34"/>
      <c r="AA61" s="34"/>
      <c r="AB61" s="34"/>
      <c r="AC61" s="34"/>
      <c r="AD61" s="34"/>
      <c r="AE61" s="34"/>
    </row>
    <row r="62">
      <c r="B62" s="18"/>
      <c r="L62" s="18"/>
    </row>
    <row r="63">
      <c r="B63" s="18"/>
      <c r="L63" s="18"/>
    </row>
    <row r="64">
      <c r="B64" s="18"/>
      <c r="L64" s="18"/>
    </row>
    <row r="65" s="2" customFormat="1">
      <c r="A65" s="34"/>
      <c r="B65" s="35"/>
      <c r="C65" s="34"/>
      <c r="D65" s="57" t="s">
        <v>53</v>
      </c>
      <c r="E65" s="60"/>
      <c r="F65" s="60"/>
      <c r="G65" s="57" t="s">
        <v>54</v>
      </c>
      <c r="H65" s="60"/>
      <c r="I65" s="60"/>
      <c r="J65" s="60"/>
      <c r="K65" s="60"/>
      <c r="L65" s="56"/>
      <c r="S65" s="34"/>
      <c r="T65" s="34"/>
      <c r="U65" s="34"/>
      <c r="V65" s="34"/>
      <c r="W65" s="34"/>
      <c r="X65" s="34"/>
      <c r="Y65" s="34"/>
      <c r="Z65" s="34"/>
      <c r="AA65" s="34"/>
      <c r="AB65" s="34"/>
      <c r="AC65" s="34"/>
      <c r="AD65" s="34"/>
      <c r="AE65" s="34"/>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34"/>
      <c r="B76" s="35"/>
      <c r="C76" s="34"/>
      <c r="D76" s="59" t="s">
        <v>51</v>
      </c>
      <c r="E76" s="37"/>
      <c r="F76" s="147" t="s">
        <v>52</v>
      </c>
      <c r="G76" s="59" t="s">
        <v>51</v>
      </c>
      <c r="H76" s="37"/>
      <c r="I76" s="37"/>
      <c r="J76" s="148" t="s">
        <v>52</v>
      </c>
      <c r="K76" s="37"/>
      <c r="L76" s="56"/>
      <c r="S76" s="34"/>
      <c r="T76" s="34"/>
      <c r="U76" s="34"/>
      <c r="V76" s="34"/>
      <c r="W76" s="34"/>
      <c r="X76" s="34"/>
      <c r="Y76" s="34"/>
      <c r="Z76" s="34"/>
      <c r="AA76" s="34"/>
      <c r="AB76" s="34"/>
      <c r="AC76" s="34"/>
      <c r="AD76" s="34"/>
      <c r="AE76" s="34"/>
    </row>
    <row r="77" s="2" customFormat="1" ht="14.4" customHeight="1">
      <c r="A77" s="34"/>
      <c r="B77" s="61"/>
      <c r="C77" s="62"/>
      <c r="D77" s="62"/>
      <c r="E77" s="62"/>
      <c r="F77" s="62"/>
      <c r="G77" s="62"/>
      <c r="H77" s="62"/>
      <c r="I77" s="62"/>
      <c r="J77" s="62"/>
      <c r="K77" s="62"/>
      <c r="L77" s="56"/>
      <c r="S77" s="34"/>
      <c r="T77" s="34"/>
      <c r="U77" s="34"/>
      <c r="V77" s="34"/>
      <c r="W77" s="34"/>
      <c r="X77" s="34"/>
      <c r="Y77" s="34"/>
      <c r="Z77" s="34"/>
      <c r="AA77" s="34"/>
      <c r="AB77" s="34"/>
      <c r="AC77" s="34"/>
      <c r="AD77" s="34"/>
      <c r="AE77" s="34"/>
    </row>
    <row r="81" s="2" customFormat="1" ht="6.96" customHeight="1">
      <c r="A81" s="34"/>
      <c r="B81" s="63"/>
      <c r="C81" s="64"/>
      <c r="D81" s="64"/>
      <c r="E81" s="64"/>
      <c r="F81" s="64"/>
      <c r="G81" s="64"/>
      <c r="H81" s="64"/>
      <c r="I81" s="64"/>
      <c r="J81" s="64"/>
      <c r="K81" s="64"/>
      <c r="L81" s="56"/>
      <c r="S81" s="34"/>
      <c r="T81" s="34"/>
      <c r="U81" s="34"/>
      <c r="V81" s="34"/>
      <c r="W81" s="34"/>
      <c r="X81" s="34"/>
      <c r="Y81" s="34"/>
      <c r="Z81" s="34"/>
      <c r="AA81" s="34"/>
      <c r="AB81" s="34"/>
      <c r="AC81" s="34"/>
      <c r="AD81" s="34"/>
      <c r="AE81" s="34"/>
    </row>
    <row r="82" s="2" customFormat="1" ht="24.96" customHeight="1">
      <c r="A82" s="34"/>
      <c r="B82" s="35"/>
      <c r="C82" s="19" t="s">
        <v>128</v>
      </c>
      <c r="D82" s="34"/>
      <c r="E82" s="34"/>
      <c r="F82" s="34"/>
      <c r="G82" s="34"/>
      <c r="H82" s="34"/>
      <c r="I82" s="34"/>
      <c r="J82" s="34"/>
      <c r="K82" s="34"/>
      <c r="L82" s="56"/>
      <c r="S82" s="34"/>
      <c r="T82" s="34"/>
      <c r="U82" s="34"/>
      <c r="V82" s="34"/>
      <c r="W82" s="34"/>
      <c r="X82" s="34"/>
      <c r="Y82" s="34"/>
      <c r="Z82" s="34"/>
      <c r="AA82" s="34"/>
      <c r="AB82" s="34"/>
      <c r="AC82" s="34"/>
      <c r="AD82" s="34"/>
      <c r="AE82" s="34"/>
    </row>
    <row r="83" s="2" customFormat="1" ht="6.96" customHeight="1">
      <c r="A83" s="34"/>
      <c r="B83" s="35"/>
      <c r="C83" s="34"/>
      <c r="D83" s="34"/>
      <c r="E83" s="34"/>
      <c r="F83" s="34"/>
      <c r="G83" s="34"/>
      <c r="H83" s="34"/>
      <c r="I83" s="34"/>
      <c r="J83" s="34"/>
      <c r="K83" s="34"/>
      <c r="L83" s="56"/>
      <c r="S83" s="34"/>
      <c r="T83" s="34"/>
      <c r="U83" s="34"/>
      <c r="V83" s="34"/>
      <c r="W83" s="34"/>
      <c r="X83" s="34"/>
      <c r="Y83" s="34"/>
      <c r="Z83" s="34"/>
      <c r="AA83" s="34"/>
      <c r="AB83" s="34"/>
      <c r="AC83" s="34"/>
      <c r="AD83" s="34"/>
      <c r="AE83" s="34"/>
    </row>
    <row r="84" s="2" customFormat="1" ht="12" customHeight="1">
      <c r="A84" s="34"/>
      <c r="B84" s="35"/>
      <c r="C84" s="28" t="s">
        <v>15</v>
      </c>
      <c r="D84" s="34"/>
      <c r="E84" s="34"/>
      <c r="F84" s="34"/>
      <c r="G84" s="34"/>
      <c r="H84" s="34"/>
      <c r="I84" s="34"/>
      <c r="J84" s="34"/>
      <c r="K84" s="34"/>
      <c r="L84" s="56"/>
      <c r="S84" s="34"/>
      <c r="T84" s="34"/>
      <c r="U84" s="34"/>
      <c r="V84" s="34"/>
      <c r="W84" s="34"/>
      <c r="X84" s="34"/>
      <c r="Y84" s="34"/>
      <c r="Z84" s="34"/>
      <c r="AA84" s="34"/>
      <c r="AB84" s="34"/>
      <c r="AC84" s="34"/>
      <c r="AD84" s="34"/>
      <c r="AE84" s="34"/>
    </row>
    <row r="85" s="2" customFormat="1" ht="27" customHeight="1">
      <c r="A85" s="34"/>
      <c r="B85" s="35"/>
      <c r="C85" s="34"/>
      <c r="D85" s="34"/>
      <c r="E85" s="130" t="str">
        <f>E7</f>
        <v>Centrum integrovanej zdravotnej starostlivosti, denné centrum pre seniorov, denný stacionár v meste Bánovce nad Bebravou</v>
      </c>
      <c r="F85" s="28"/>
      <c r="G85" s="28"/>
      <c r="H85" s="28"/>
      <c r="I85" s="34"/>
      <c r="J85" s="34"/>
      <c r="K85" s="34"/>
      <c r="L85" s="56"/>
      <c r="S85" s="34"/>
      <c r="T85" s="34"/>
      <c r="U85" s="34"/>
      <c r="V85" s="34"/>
      <c r="W85" s="34"/>
      <c r="X85" s="34"/>
      <c r="Y85" s="34"/>
      <c r="Z85" s="34"/>
      <c r="AA85" s="34"/>
      <c r="AB85" s="34"/>
      <c r="AC85" s="34"/>
      <c r="AD85" s="34"/>
      <c r="AE85" s="34"/>
    </row>
    <row r="86" s="2" customFormat="1" ht="12" customHeight="1">
      <c r="A86" s="34"/>
      <c r="B86" s="35"/>
      <c r="C86" s="28" t="s">
        <v>124</v>
      </c>
      <c r="D86" s="34"/>
      <c r="E86" s="34"/>
      <c r="F86" s="34"/>
      <c r="G86" s="34"/>
      <c r="H86" s="34"/>
      <c r="I86" s="34"/>
      <c r="J86" s="34"/>
      <c r="K86" s="34"/>
      <c r="L86" s="56"/>
      <c r="S86" s="34"/>
      <c r="T86" s="34"/>
      <c r="U86" s="34"/>
      <c r="V86" s="34"/>
      <c r="W86" s="34"/>
      <c r="X86" s="34"/>
      <c r="Y86" s="34"/>
      <c r="Z86" s="34"/>
      <c r="AA86" s="34"/>
      <c r="AB86" s="34"/>
      <c r="AC86" s="34"/>
      <c r="AD86" s="34"/>
      <c r="AE86" s="34"/>
    </row>
    <row r="87" s="2" customFormat="1" ht="15.6" customHeight="1">
      <c r="A87" s="34"/>
      <c r="B87" s="35"/>
      <c r="C87" s="34"/>
      <c r="D87" s="34"/>
      <c r="E87" s="68" t="str">
        <f>E9</f>
        <v>SO 03 - Vodovodná prípojka</v>
      </c>
      <c r="F87" s="34"/>
      <c r="G87" s="34"/>
      <c r="H87" s="34"/>
      <c r="I87" s="34"/>
      <c r="J87" s="34"/>
      <c r="K87" s="34"/>
      <c r="L87" s="56"/>
      <c r="S87" s="34"/>
      <c r="T87" s="34"/>
      <c r="U87" s="34"/>
      <c r="V87" s="34"/>
      <c r="W87" s="34"/>
      <c r="X87" s="34"/>
      <c r="Y87" s="34"/>
      <c r="Z87" s="34"/>
      <c r="AA87" s="34"/>
      <c r="AB87" s="34"/>
      <c r="AC87" s="34"/>
      <c r="AD87" s="34"/>
      <c r="AE87" s="34"/>
    </row>
    <row r="88" s="2" customFormat="1" ht="6.96" customHeight="1">
      <c r="A88" s="34"/>
      <c r="B88" s="35"/>
      <c r="C88" s="34"/>
      <c r="D88" s="34"/>
      <c r="E88" s="34"/>
      <c r="F88" s="34"/>
      <c r="G88" s="34"/>
      <c r="H88" s="34"/>
      <c r="I88" s="34"/>
      <c r="J88" s="34"/>
      <c r="K88" s="34"/>
      <c r="L88" s="56"/>
      <c r="S88" s="34"/>
      <c r="T88" s="34"/>
      <c r="U88" s="34"/>
      <c r="V88" s="34"/>
      <c r="W88" s="34"/>
      <c r="X88" s="34"/>
      <c r="Y88" s="34"/>
      <c r="Z88" s="34"/>
      <c r="AA88" s="34"/>
      <c r="AB88" s="34"/>
      <c r="AC88" s="34"/>
      <c r="AD88" s="34"/>
      <c r="AE88" s="34"/>
    </row>
    <row r="89" s="2" customFormat="1" ht="12" customHeight="1">
      <c r="A89" s="34"/>
      <c r="B89" s="35"/>
      <c r="C89" s="28" t="s">
        <v>19</v>
      </c>
      <c r="D89" s="34"/>
      <c r="E89" s="34"/>
      <c r="F89" s="23" t="str">
        <f>F12</f>
        <v>Bánovce nad Bebravou</v>
      </c>
      <c r="G89" s="34"/>
      <c r="H89" s="34"/>
      <c r="I89" s="28" t="s">
        <v>21</v>
      </c>
      <c r="J89" s="70" t="str">
        <f>IF(J12="","",J12)</f>
        <v>12. 7. 2021</v>
      </c>
      <c r="K89" s="34"/>
      <c r="L89" s="56"/>
      <c r="S89" s="34"/>
      <c r="T89" s="34"/>
      <c r="U89" s="34"/>
      <c r="V89" s="34"/>
      <c r="W89" s="34"/>
      <c r="X89" s="34"/>
      <c r="Y89" s="34"/>
      <c r="Z89" s="34"/>
      <c r="AA89" s="34"/>
      <c r="AB89" s="34"/>
      <c r="AC89" s="34"/>
      <c r="AD89" s="34"/>
      <c r="AE89" s="34"/>
    </row>
    <row r="90" s="2" customFormat="1" ht="6.96" customHeight="1">
      <c r="A90" s="34"/>
      <c r="B90" s="35"/>
      <c r="C90" s="34"/>
      <c r="D90" s="34"/>
      <c r="E90" s="34"/>
      <c r="F90" s="34"/>
      <c r="G90" s="34"/>
      <c r="H90" s="34"/>
      <c r="I90" s="34"/>
      <c r="J90" s="34"/>
      <c r="K90" s="34"/>
      <c r="L90" s="56"/>
      <c r="S90" s="34"/>
      <c r="T90" s="34"/>
      <c r="U90" s="34"/>
      <c r="V90" s="34"/>
      <c r="W90" s="34"/>
      <c r="X90" s="34"/>
      <c r="Y90" s="34"/>
      <c r="Z90" s="34"/>
      <c r="AA90" s="34"/>
      <c r="AB90" s="34"/>
      <c r="AC90" s="34"/>
      <c r="AD90" s="34"/>
      <c r="AE90" s="34"/>
    </row>
    <row r="91" s="2" customFormat="1" ht="15.6" customHeight="1">
      <c r="A91" s="34"/>
      <c r="B91" s="35"/>
      <c r="C91" s="28" t="s">
        <v>23</v>
      </c>
      <c r="D91" s="34"/>
      <c r="E91" s="34"/>
      <c r="F91" s="23" t="str">
        <f>E15</f>
        <v>Mesto Bánovce nad Bebravou</v>
      </c>
      <c r="G91" s="34"/>
      <c r="H91" s="34"/>
      <c r="I91" s="28" t="s">
        <v>29</v>
      </c>
      <c r="J91" s="32" t="str">
        <f>E21</f>
        <v>Ing. Viliam Bátory</v>
      </c>
      <c r="K91" s="34"/>
      <c r="L91" s="56"/>
      <c r="S91" s="34"/>
      <c r="T91" s="34"/>
      <c r="U91" s="34"/>
      <c r="V91" s="34"/>
      <c r="W91" s="34"/>
      <c r="X91" s="34"/>
      <c r="Y91" s="34"/>
      <c r="Z91" s="34"/>
      <c r="AA91" s="34"/>
      <c r="AB91" s="34"/>
      <c r="AC91" s="34"/>
      <c r="AD91" s="34"/>
      <c r="AE91" s="34"/>
    </row>
    <row r="92" s="2" customFormat="1" ht="15.6" customHeight="1">
      <c r="A92" s="34"/>
      <c r="B92" s="35"/>
      <c r="C92" s="28" t="s">
        <v>27</v>
      </c>
      <c r="D92" s="34"/>
      <c r="E92" s="34"/>
      <c r="F92" s="23" t="str">
        <f>IF(E18="","",E18)</f>
        <v>Vyplň údaj</v>
      </c>
      <c r="G92" s="34"/>
      <c r="H92" s="34"/>
      <c r="I92" s="28" t="s">
        <v>32</v>
      </c>
      <c r="J92" s="32" t="str">
        <f>E24</f>
        <v>Miroslav Holeš</v>
      </c>
      <c r="K92" s="34"/>
      <c r="L92" s="56"/>
      <c r="S92" s="34"/>
      <c r="T92" s="34"/>
      <c r="U92" s="34"/>
      <c r="V92" s="34"/>
      <c r="W92" s="34"/>
      <c r="X92" s="34"/>
      <c r="Y92" s="34"/>
      <c r="Z92" s="34"/>
      <c r="AA92" s="34"/>
      <c r="AB92" s="34"/>
      <c r="AC92" s="34"/>
      <c r="AD92" s="34"/>
      <c r="AE92" s="34"/>
    </row>
    <row r="93" s="2" customFormat="1" ht="10.32" customHeight="1">
      <c r="A93" s="34"/>
      <c r="B93" s="35"/>
      <c r="C93" s="34"/>
      <c r="D93" s="34"/>
      <c r="E93" s="34"/>
      <c r="F93" s="34"/>
      <c r="G93" s="34"/>
      <c r="H93" s="34"/>
      <c r="I93" s="34"/>
      <c r="J93" s="34"/>
      <c r="K93" s="34"/>
      <c r="L93" s="56"/>
      <c r="S93" s="34"/>
      <c r="T93" s="34"/>
      <c r="U93" s="34"/>
      <c r="V93" s="34"/>
      <c r="W93" s="34"/>
      <c r="X93" s="34"/>
      <c r="Y93" s="34"/>
      <c r="Z93" s="34"/>
      <c r="AA93" s="34"/>
      <c r="AB93" s="34"/>
      <c r="AC93" s="34"/>
      <c r="AD93" s="34"/>
      <c r="AE93" s="34"/>
    </row>
    <row r="94" s="2" customFormat="1" ht="29.28" customHeight="1">
      <c r="A94" s="34"/>
      <c r="B94" s="35"/>
      <c r="C94" s="149" t="s">
        <v>129</v>
      </c>
      <c r="D94" s="141"/>
      <c r="E94" s="141"/>
      <c r="F94" s="141"/>
      <c r="G94" s="141"/>
      <c r="H94" s="141"/>
      <c r="I94" s="141"/>
      <c r="J94" s="150" t="s">
        <v>130</v>
      </c>
      <c r="K94" s="141"/>
      <c r="L94" s="56"/>
      <c r="S94" s="34"/>
      <c r="T94" s="34"/>
      <c r="U94" s="34"/>
      <c r="V94" s="34"/>
      <c r="W94" s="34"/>
      <c r="X94" s="34"/>
      <c r="Y94" s="34"/>
      <c r="Z94" s="34"/>
      <c r="AA94" s="34"/>
      <c r="AB94" s="34"/>
      <c r="AC94" s="34"/>
      <c r="AD94" s="34"/>
      <c r="AE94" s="34"/>
    </row>
    <row r="95" s="2" customFormat="1" ht="10.32" customHeight="1">
      <c r="A95" s="34"/>
      <c r="B95" s="35"/>
      <c r="C95" s="34"/>
      <c r="D95" s="34"/>
      <c r="E95" s="34"/>
      <c r="F95" s="34"/>
      <c r="G95" s="34"/>
      <c r="H95" s="34"/>
      <c r="I95" s="34"/>
      <c r="J95" s="34"/>
      <c r="K95" s="34"/>
      <c r="L95" s="56"/>
      <c r="S95" s="34"/>
      <c r="T95" s="34"/>
      <c r="U95" s="34"/>
      <c r="V95" s="34"/>
      <c r="W95" s="34"/>
      <c r="X95" s="34"/>
      <c r="Y95" s="34"/>
      <c r="Z95" s="34"/>
      <c r="AA95" s="34"/>
      <c r="AB95" s="34"/>
      <c r="AC95" s="34"/>
      <c r="AD95" s="34"/>
      <c r="AE95" s="34"/>
    </row>
    <row r="96" s="2" customFormat="1" ht="22.8" customHeight="1">
      <c r="A96" s="34"/>
      <c r="B96" s="35"/>
      <c r="C96" s="151" t="s">
        <v>131</v>
      </c>
      <c r="D96" s="34"/>
      <c r="E96" s="34"/>
      <c r="F96" s="34"/>
      <c r="G96" s="34"/>
      <c r="H96" s="34"/>
      <c r="I96" s="34"/>
      <c r="J96" s="97">
        <f>J122</f>
        <v>0</v>
      </c>
      <c r="K96" s="34"/>
      <c r="L96" s="56"/>
      <c r="S96" s="34"/>
      <c r="T96" s="34"/>
      <c r="U96" s="34"/>
      <c r="V96" s="34"/>
      <c r="W96" s="34"/>
      <c r="X96" s="34"/>
      <c r="Y96" s="34"/>
      <c r="Z96" s="34"/>
      <c r="AA96" s="34"/>
      <c r="AB96" s="34"/>
      <c r="AC96" s="34"/>
      <c r="AD96" s="34"/>
      <c r="AE96" s="34"/>
      <c r="AU96" s="15" t="s">
        <v>132</v>
      </c>
    </row>
    <row r="97" s="9" customFormat="1" ht="24.96" customHeight="1">
      <c r="A97" s="9"/>
      <c r="B97" s="152"/>
      <c r="C97" s="9"/>
      <c r="D97" s="153" t="s">
        <v>133</v>
      </c>
      <c r="E97" s="154"/>
      <c r="F97" s="154"/>
      <c r="G97" s="154"/>
      <c r="H97" s="154"/>
      <c r="I97" s="154"/>
      <c r="J97" s="155">
        <f>J123</f>
        <v>0</v>
      </c>
      <c r="K97" s="9"/>
      <c r="L97" s="152"/>
      <c r="S97" s="9"/>
      <c r="T97" s="9"/>
      <c r="U97" s="9"/>
      <c r="V97" s="9"/>
      <c r="W97" s="9"/>
      <c r="X97" s="9"/>
      <c r="Y97" s="9"/>
      <c r="Z97" s="9"/>
      <c r="AA97" s="9"/>
      <c r="AB97" s="9"/>
      <c r="AC97" s="9"/>
      <c r="AD97" s="9"/>
      <c r="AE97" s="9"/>
    </row>
    <row r="98" s="10" customFormat="1" ht="19.92" customHeight="1">
      <c r="A98" s="10"/>
      <c r="B98" s="156"/>
      <c r="C98" s="10"/>
      <c r="D98" s="157" t="s">
        <v>2646</v>
      </c>
      <c r="E98" s="158"/>
      <c r="F98" s="158"/>
      <c r="G98" s="158"/>
      <c r="H98" s="158"/>
      <c r="I98" s="158"/>
      <c r="J98" s="159">
        <f>J124</f>
        <v>0</v>
      </c>
      <c r="K98" s="10"/>
      <c r="L98" s="156"/>
      <c r="S98" s="10"/>
      <c r="T98" s="10"/>
      <c r="U98" s="10"/>
      <c r="V98" s="10"/>
      <c r="W98" s="10"/>
      <c r="X98" s="10"/>
      <c r="Y98" s="10"/>
      <c r="Z98" s="10"/>
      <c r="AA98" s="10"/>
      <c r="AB98" s="10"/>
      <c r="AC98" s="10"/>
      <c r="AD98" s="10"/>
      <c r="AE98" s="10"/>
    </row>
    <row r="99" s="10" customFormat="1" ht="19.92" customHeight="1">
      <c r="A99" s="10"/>
      <c r="B99" s="156"/>
      <c r="C99" s="10"/>
      <c r="D99" s="157" t="s">
        <v>136</v>
      </c>
      <c r="E99" s="158"/>
      <c r="F99" s="158"/>
      <c r="G99" s="158"/>
      <c r="H99" s="158"/>
      <c r="I99" s="158"/>
      <c r="J99" s="159">
        <f>J139</f>
        <v>0</v>
      </c>
      <c r="K99" s="10"/>
      <c r="L99" s="156"/>
      <c r="S99" s="10"/>
      <c r="T99" s="10"/>
      <c r="U99" s="10"/>
      <c r="V99" s="10"/>
      <c r="W99" s="10"/>
      <c r="X99" s="10"/>
      <c r="Y99" s="10"/>
      <c r="Z99" s="10"/>
      <c r="AA99" s="10"/>
      <c r="AB99" s="10"/>
      <c r="AC99" s="10"/>
      <c r="AD99" s="10"/>
      <c r="AE99" s="10"/>
    </row>
    <row r="100" s="10" customFormat="1" ht="19.92" customHeight="1">
      <c r="A100" s="10"/>
      <c r="B100" s="156"/>
      <c r="C100" s="10"/>
      <c r="D100" s="157" t="s">
        <v>2647</v>
      </c>
      <c r="E100" s="158"/>
      <c r="F100" s="158"/>
      <c r="G100" s="158"/>
      <c r="H100" s="158"/>
      <c r="I100" s="158"/>
      <c r="J100" s="159">
        <f>J142</f>
        <v>0</v>
      </c>
      <c r="K100" s="10"/>
      <c r="L100" s="156"/>
      <c r="S100" s="10"/>
      <c r="T100" s="10"/>
      <c r="U100" s="10"/>
      <c r="V100" s="10"/>
      <c r="W100" s="10"/>
      <c r="X100" s="10"/>
      <c r="Y100" s="10"/>
      <c r="Z100" s="10"/>
      <c r="AA100" s="10"/>
      <c r="AB100" s="10"/>
      <c r="AC100" s="10"/>
      <c r="AD100" s="10"/>
      <c r="AE100" s="10"/>
    </row>
    <row r="101" s="10" customFormat="1" ht="19.92" customHeight="1">
      <c r="A101" s="10"/>
      <c r="B101" s="156"/>
      <c r="C101" s="10"/>
      <c r="D101" s="157" t="s">
        <v>2101</v>
      </c>
      <c r="E101" s="158"/>
      <c r="F101" s="158"/>
      <c r="G101" s="158"/>
      <c r="H101" s="158"/>
      <c r="I101" s="158"/>
      <c r="J101" s="159">
        <f>J148</f>
        <v>0</v>
      </c>
      <c r="K101" s="10"/>
      <c r="L101" s="156"/>
      <c r="S101" s="10"/>
      <c r="T101" s="10"/>
      <c r="U101" s="10"/>
      <c r="V101" s="10"/>
      <c r="W101" s="10"/>
      <c r="X101" s="10"/>
      <c r="Y101" s="10"/>
      <c r="Z101" s="10"/>
      <c r="AA101" s="10"/>
      <c r="AB101" s="10"/>
      <c r="AC101" s="10"/>
      <c r="AD101" s="10"/>
      <c r="AE101" s="10"/>
    </row>
    <row r="102" s="10" customFormat="1" ht="19.92" customHeight="1">
      <c r="A102" s="10"/>
      <c r="B102" s="156"/>
      <c r="C102" s="10"/>
      <c r="D102" s="157" t="s">
        <v>141</v>
      </c>
      <c r="E102" s="158"/>
      <c r="F102" s="158"/>
      <c r="G102" s="158"/>
      <c r="H102" s="158"/>
      <c r="I102" s="158"/>
      <c r="J102" s="159">
        <f>J170</f>
        <v>0</v>
      </c>
      <c r="K102" s="10"/>
      <c r="L102" s="156"/>
      <c r="S102" s="10"/>
      <c r="T102" s="10"/>
      <c r="U102" s="10"/>
      <c r="V102" s="10"/>
      <c r="W102" s="10"/>
      <c r="X102" s="10"/>
      <c r="Y102" s="10"/>
      <c r="Z102" s="10"/>
      <c r="AA102" s="10"/>
      <c r="AB102" s="10"/>
      <c r="AC102" s="10"/>
      <c r="AD102" s="10"/>
      <c r="AE102" s="10"/>
    </row>
    <row r="103" s="2" customFormat="1" ht="21.84" customHeight="1">
      <c r="A103" s="34"/>
      <c r="B103" s="35"/>
      <c r="C103" s="34"/>
      <c r="D103" s="34"/>
      <c r="E103" s="34"/>
      <c r="F103" s="34"/>
      <c r="G103" s="34"/>
      <c r="H103" s="34"/>
      <c r="I103" s="34"/>
      <c r="J103" s="34"/>
      <c r="K103" s="34"/>
      <c r="L103" s="56"/>
      <c r="S103" s="34"/>
      <c r="T103" s="34"/>
      <c r="U103" s="34"/>
      <c r="V103" s="34"/>
      <c r="W103" s="34"/>
      <c r="X103" s="34"/>
      <c r="Y103" s="34"/>
      <c r="Z103" s="34"/>
      <c r="AA103" s="34"/>
      <c r="AB103" s="34"/>
      <c r="AC103" s="34"/>
      <c r="AD103" s="34"/>
      <c r="AE103" s="34"/>
    </row>
    <row r="104" s="2" customFormat="1" ht="6.96" customHeight="1">
      <c r="A104" s="34"/>
      <c r="B104" s="61"/>
      <c r="C104" s="62"/>
      <c r="D104" s="62"/>
      <c r="E104" s="62"/>
      <c r="F104" s="62"/>
      <c r="G104" s="62"/>
      <c r="H104" s="62"/>
      <c r="I104" s="62"/>
      <c r="J104" s="62"/>
      <c r="K104" s="62"/>
      <c r="L104" s="56"/>
      <c r="S104" s="34"/>
      <c r="T104" s="34"/>
      <c r="U104" s="34"/>
      <c r="V104" s="34"/>
      <c r="W104" s="34"/>
      <c r="X104" s="34"/>
      <c r="Y104" s="34"/>
      <c r="Z104" s="34"/>
      <c r="AA104" s="34"/>
      <c r="AB104" s="34"/>
      <c r="AC104" s="34"/>
      <c r="AD104" s="34"/>
      <c r="AE104" s="34"/>
    </row>
    <row r="108" s="2" customFormat="1" ht="6.96" customHeight="1">
      <c r="A108" s="34"/>
      <c r="B108" s="63"/>
      <c r="C108" s="64"/>
      <c r="D108" s="64"/>
      <c r="E108" s="64"/>
      <c r="F108" s="64"/>
      <c r="G108" s="64"/>
      <c r="H108" s="64"/>
      <c r="I108" s="64"/>
      <c r="J108" s="64"/>
      <c r="K108" s="64"/>
      <c r="L108" s="56"/>
      <c r="S108" s="34"/>
      <c r="T108" s="34"/>
      <c r="U108" s="34"/>
      <c r="V108" s="34"/>
      <c r="W108" s="34"/>
      <c r="X108" s="34"/>
      <c r="Y108" s="34"/>
      <c r="Z108" s="34"/>
      <c r="AA108" s="34"/>
      <c r="AB108" s="34"/>
      <c r="AC108" s="34"/>
      <c r="AD108" s="34"/>
      <c r="AE108" s="34"/>
    </row>
    <row r="109" s="2" customFormat="1" ht="24.96" customHeight="1">
      <c r="A109" s="34"/>
      <c r="B109" s="35"/>
      <c r="C109" s="19" t="s">
        <v>164</v>
      </c>
      <c r="D109" s="34"/>
      <c r="E109" s="34"/>
      <c r="F109" s="34"/>
      <c r="G109" s="34"/>
      <c r="H109" s="34"/>
      <c r="I109" s="34"/>
      <c r="J109" s="34"/>
      <c r="K109" s="34"/>
      <c r="L109" s="56"/>
      <c r="S109" s="34"/>
      <c r="T109" s="34"/>
      <c r="U109" s="34"/>
      <c r="V109" s="34"/>
      <c r="W109" s="34"/>
      <c r="X109" s="34"/>
      <c r="Y109" s="34"/>
      <c r="Z109" s="34"/>
      <c r="AA109" s="34"/>
      <c r="AB109" s="34"/>
      <c r="AC109" s="34"/>
      <c r="AD109" s="34"/>
      <c r="AE109" s="34"/>
    </row>
    <row r="110" s="2" customFormat="1" ht="6.96" customHeight="1">
      <c r="A110" s="34"/>
      <c r="B110" s="35"/>
      <c r="C110" s="34"/>
      <c r="D110" s="34"/>
      <c r="E110" s="34"/>
      <c r="F110" s="34"/>
      <c r="G110" s="34"/>
      <c r="H110" s="34"/>
      <c r="I110" s="34"/>
      <c r="J110" s="34"/>
      <c r="K110" s="34"/>
      <c r="L110" s="56"/>
      <c r="S110" s="34"/>
      <c r="T110" s="34"/>
      <c r="U110" s="34"/>
      <c r="V110" s="34"/>
      <c r="W110" s="34"/>
      <c r="X110" s="34"/>
      <c r="Y110" s="34"/>
      <c r="Z110" s="34"/>
      <c r="AA110" s="34"/>
      <c r="AB110" s="34"/>
      <c r="AC110" s="34"/>
      <c r="AD110" s="34"/>
      <c r="AE110" s="34"/>
    </row>
    <row r="111" s="2" customFormat="1" ht="12" customHeight="1">
      <c r="A111" s="34"/>
      <c r="B111" s="35"/>
      <c r="C111" s="28" t="s">
        <v>15</v>
      </c>
      <c r="D111" s="34"/>
      <c r="E111" s="34"/>
      <c r="F111" s="34"/>
      <c r="G111" s="34"/>
      <c r="H111" s="34"/>
      <c r="I111" s="34"/>
      <c r="J111" s="34"/>
      <c r="K111" s="34"/>
      <c r="L111" s="56"/>
      <c r="S111" s="34"/>
      <c r="T111" s="34"/>
      <c r="U111" s="34"/>
      <c r="V111" s="34"/>
      <c r="W111" s="34"/>
      <c r="X111" s="34"/>
      <c r="Y111" s="34"/>
      <c r="Z111" s="34"/>
      <c r="AA111" s="34"/>
      <c r="AB111" s="34"/>
      <c r="AC111" s="34"/>
      <c r="AD111" s="34"/>
      <c r="AE111" s="34"/>
    </row>
    <row r="112" s="2" customFormat="1" ht="27" customHeight="1">
      <c r="A112" s="34"/>
      <c r="B112" s="35"/>
      <c r="C112" s="34"/>
      <c r="D112" s="34"/>
      <c r="E112" s="130" t="str">
        <f>E7</f>
        <v>Centrum integrovanej zdravotnej starostlivosti, denné centrum pre seniorov, denný stacionár v meste Bánovce nad Bebravou</v>
      </c>
      <c r="F112" s="28"/>
      <c r="G112" s="28"/>
      <c r="H112" s="28"/>
      <c r="I112" s="34"/>
      <c r="J112" s="34"/>
      <c r="K112" s="34"/>
      <c r="L112" s="56"/>
      <c r="S112" s="34"/>
      <c r="T112" s="34"/>
      <c r="U112" s="34"/>
      <c r="V112" s="34"/>
      <c r="W112" s="34"/>
      <c r="X112" s="34"/>
      <c r="Y112" s="34"/>
      <c r="Z112" s="34"/>
      <c r="AA112" s="34"/>
      <c r="AB112" s="34"/>
      <c r="AC112" s="34"/>
      <c r="AD112" s="34"/>
      <c r="AE112" s="34"/>
    </row>
    <row r="113" s="2" customFormat="1" ht="12" customHeight="1">
      <c r="A113" s="34"/>
      <c r="B113" s="35"/>
      <c r="C113" s="28" t="s">
        <v>124</v>
      </c>
      <c r="D113" s="34"/>
      <c r="E113" s="34"/>
      <c r="F113" s="34"/>
      <c r="G113" s="34"/>
      <c r="H113" s="34"/>
      <c r="I113" s="34"/>
      <c r="J113" s="34"/>
      <c r="K113" s="34"/>
      <c r="L113" s="56"/>
      <c r="S113" s="34"/>
      <c r="T113" s="34"/>
      <c r="U113" s="34"/>
      <c r="V113" s="34"/>
      <c r="W113" s="34"/>
      <c r="X113" s="34"/>
      <c r="Y113" s="34"/>
      <c r="Z113" s="34"/>
      <c r="AA113" s="34"/>
      <c r="AB113" s="34"/>
      <c r="AC113" s="34"/>
      <c r="AD113" s="34"/>
      <c r="AE113" s="34"/>
    </row>
    <row r="114" s="2" customFormat="1" ht="15.6" customHeight="1">
      <c r="A114" s="34"/>
      <c r="B114" s="35"/>
      <c r="C114" s="34"/>
      <c r="D114" s="34"/>
      <c r="E114" s="68" t="str">
        <f>E9</f>
        <v>SO 03 - Vodovodná prípojka</v>
      </c>
      <c r="F114" s="34"/>
      <c r="G114" s="34"/>
      <c r="H114" s="34"/>
      <c r="I114" s="34"/>
      <c r="J114" s="34"/>
      <c r="K114" s="34"/>
      <c r="L114" s="56"/>
      <c r="S114" s="34"/>
      <c r="T114" s="34"/>
      <c r="U114" s="34"/>
      <c r="V114" s="34"/>
      <c r="W114" s="34"/>
      <c r="X114" s="34"/>
      <c r="Y114" s="34"/>
      <c r="Z114" s="34"/>
      <c r="AA114" s="34"/>
      <c r="AB114" s="34"/>
      <c r="AC114" s="34"/>
      <c r="AD114" s="34"/>
      <c r="AE114" s="34"/>
    </row>
    <row r="115" s="2" customFormat="1" ht="6.96" customHeight="1">
      <c r="A115" s="34"/>
      <c r="B115" s="35"/>
      <c r="C115" s="34"/>
      <c r="D115" s="34"/>
      <c r="E115" s="34"/>
      <c r="F115" s="34"/>
      <c r="G115" s="34"/>
      <c r="H115" s="34"/>
      <c r="I115" s="34"/>
      <c r="J115" s="34"/>
      <c r="K115" s="34"/>
      <c r="L115" s="56"/>
      <c r="S115" s="34"/>
      <c r="T115" s="34"/>
      <c r="U115" s="34"/>
      <c r="V115" s="34"/>
      <c r="W115" s="34"/>
      <c r="X115" s="34"/>
      <c r="Y115" s="34"/>
      <c r="Z115" s="34"/>
      <c r="AA115" s="34"/>
      <c r="AB115" s="34"/>
      <c r="AC115" s="34"/>
      <c r="AD115" s="34"/>
      <c r="AE115" s="34"/>
    </row>
    <row r="116" s="2" customFormat="1" ht="12" customHeight="1">
      <c r="A116" s="34"/>
      <c r="B116" s="35"/>
      <c r="C116" s="28" t="s">
        <v>19</v>
      </c>
      <c r="D116" s="34"/>
      <c r="E116" s="34"/>
      <c r="F116" s="23" t="str">
        <f>F12</f>
        <v>Bánovce nad Bebravou</v>
      </c>
      <c r="G116" s="34"/>
      <c r="H116" s="34"/>
      <c r="I116" s="28" t="s">
        <v>21</v>
      </c>
      <c r="J116" s="70" t="str">
        <f>IF(J12="","",J12)</f>
        <v>12. 7. 2021</v>
      </c>
      <c r="K116" s="34"/>
      <c r="L116" s="56"/>
      <c r="S116" s="34"/>
      <c r="T116" s="34"/>
      <c r="U116" s="34"/>
      <c r="V116" s="34"/>
      <c r="W116" s="34"/>
      <c r="X116" s="34"/>
      <c r="Y116" s="34"/>
      <c r="Z116" s="34"/>
      <c r="AA116" s="34"/>
      <c r="AB116" s="34"/>
      <c r="AC116" s="34"/>
      <c r="AD116" s="34"/>
      <c r="AE116" s="34"/>
    </row>
    <row r="117" s="2" customFormat="1" ht="6.96" customHeight="1">
      <c r="A117" s="34"/>
      <c r="B117" s="35"/>
      <c r="C117" s="34"/>
      <c r="D117" s="34"/>
      <c r="E117" s="34"/>
      <c r="F117" s="34"/>
      <c r="G117" s="34"/>
      <c r="H117" s="34"/>
      <c r="I117" s="34"/>
      <c r="J117" s="34"/>
      <c r="K117" s="34"/>
      <c r="L117" s="56"/>
      <c r="S117" s="34"/>
      <c r="T117" s="34"/>
      <c r="U117" s="34"/>
      <c r="V117" s="34"/>
      <c r="W117" s="34"/>
      <c r="X117" s="34"/>
      <c r="Y117" s="34"/>
      <c r="Z117" s="34"/>
      <c r="AA117" s="34"/>
      <c r="AB117" s="34"/>
      <c r="AC117" s="34"/>
      <c r="AD117" s="34"/>
      <c r="AE117" s="34"/>
    </row>
    <row r="118" s="2" customFormat="1" ht="15.6" customHeight="1">
      <c r="A118" s="34"/>
      <c r="B118" s="35"/>
      <c r="C118" s="28" t="s">
        <v>23</v>
      </c>
      <c r="D118" s="34"/>
      <c r="E118" s="34"/>
      <c r="F118" s="23" t="str">
        <f>E15</f>
        <v>Mesto Bánovce nad Bebravou</v>
      </c>
      <c r="G118" s="34"/>
      <c r="H118" s="34"/>
      <c r="I118" s="28" t="s">
        <v>29</v>
      </c>
      <c r="J118" s="32" t="str">
        <f>E21</f>
        <v>Ing. Viliam Bátory</v>
      </c>
      <c r="K118" s="34"/>
      <c r="L118" s="56"/>
      <c r="S118" s="34"/>
      <c r="T118" s="34"/>
      <c r="U118" s="34"/>
      <c r="V118" s="34"/>
      <c r="W118" s="34"/>
      <c r="X118" s="34"/>
      <c r="Y118" s="34"/>
      <c r="Z118" s="34"/>
      <c r="AA118" s="34"/>
      <c r="AB118" s="34"/>
      <c r="AC118" s="34"/>
      <c r="AD118" s="34"/>
      <c r="AE118" s="34"/>
    </row>
    <row r="119" s="2" customFormat="1" ht="15.6" customHeight="1">
      <c r="A119" s="34"/>
      <c r="B119" s="35"/>
      <c r="C119" s="28" t="s">
        <v>27</v>
      </c>
      <c r="D119" s="34"/>
      <c r="E119" s="34"/>
      <c r="F119" s="23" t="str">
        <f>IF(E18="","",E18)</f>
        <v>Vyplň údaj</v>
      </c>
      <c r="G119" s="34"/>
      <c r="H119" s="34"/>
      <c r="I119" s="28" t="s">
        <v>32</v>
      </c>
      <c r="J119" s="32" t="str">
        <f>E24</f>
        <v>Miroslav Holeš</v>
      </c>
      <c r="K119" s="34"/>
      <c r="L119" s="56"/>
      <c r="S119" s="34"/>
      <c r="T119" s="34"/>
      <c r="U119" s="34"/>
      <c r="V119" s="34"/>
      <c r="W119" s="34"/>
      <c r="X119" s="34"/>
      <c r="Y119" s="34"/>
      <c r="Z119" s="34"/>
      <c r="AA119" s="34"/>
      <c r="AB119" s="34"/>
      <c r="AC119" s="34"/>
      <c r="AD119" s="34"/>
      <c r="AE119" s="34"/>
    </row>
    <row r="120" s="2" customFormat="1" ht="10.32" customHeight="1">
      <c r="A120" s="34"/>
      <c r="B120" s="35"/>
      <c r="C120" s="34"/>
      <c r="D120" s="34"/>
      <c r="E120" s="34"/>
      <c r="F120" s="34"/>
      <c r="G120" s="34"/>
      <c r="H120" s="34"/>
      <c r="I120" s="34"/>
      <c r="J120" s="34"/>
      <c r="K120" s="34"/>
      <c r="L120" s="56"/>
      <c r="S120" s="34"/>
      <c r="T120" s="34"/>
      <c r="U120" s="34"/>
      <c r="V120" s="34"/>
      <c r="W120" s="34"/>
      <c r="X120" s="34"/>
      <c r="Y120" s="34"/>
      <c r="Z120" s="34"/>
      <c r="AA120" s="34"/>
      <c r="AB120" s="34"/>
      <c r="AC120" s="34"/>
      <c r="AD120" s="34"/>
      <c r="AE120" s="34"/>
    </row>
    <row r="121" s="11" customFormat="1" ht="29.28" customHeight="1">
      <c r="A121" s="160"/>
      <c r="B121" s="161"/>
      <c r="C121" s="162" t="s">
        <v>165</v>
      </c>
      <c r="D121" s="163" t="s">
        <v>61</v>
      </c>
      <c r="E121" s="163" t="s">
        <v>57</v>
      </c>
      <c r="F121" s="163" t="s">
        <v>58</v>
      </c>
      <c r="G121" s="163" t="s">
        <v>166</v>
      </c>
      <c r="H121" s="163" t="s">
        <v>167</v>
      </c>
      <c r="I121" s="163" t="s">
        <v>168</v>
      </c>
      <c r="J121" s="164" t="s">
        <v>130</v>
      </c>
      <c r="K121" s="165" t="s">
        <v>169</v>
      </c>
      <c r="L121" s="166"/>
      <c r="M121" s="87" t="s">
        <v>1</v>
      </c>
      <c r="N121" s="88" t="s">
        <v>40</v>
      </c>
      <c r="O121" s="88" t="s">
        <v>170</v>
      </c>
      <c r="P121" s="88" t="s">
        <v>171</v>
      </c>
      <c r="Q121" s="88" t="s">
        <v>172</v>
      </c>
      <c r="R121" s="88" t="s">
        <v>173</v>
      </c>
      <c r="S121" s="88" t="s">
        <v>174</v>
      </c>
      <c r="T121" s="89" t="s">
        <v>175</v>
      </c>
      <c r="U121" s="160"/>
      <c r="V121" s="160"/>
      <c r="W121" s="160"/>
      <c r="X121" s="160"/>
      <c r="Y121" s="160"/>
      <c r="Z121" s="160"/>
      <c r="AA121" s="160"/>
      <c r="AB121" s="160"/>
      <c r="AC121" s="160"/>
      <c r="AD121" s="160"/>
      <c r="AE121" s="160"/>
    </row>
    <row r="122" s="2" customFormat="1" ht="22.8" customHeight="1">
      <c r="A122" s="34"/>
      <c r="B122" s="35"/>
      <c r="C122" s="94" t="s">
        <v>131</v>
      </c>
      <c r="D122" s="34"/>
      <c r="E122" s="34"/>
      <c r="F122" s="34"/>
      <c r="G122" s="34"/>
      <c r="H122" s="34"/>
      <c r="I122" s="34"/>
      <c r="J122" s="167">
        <f>BK122</f>
        <v>0</v>
      </c>
      <c r="K122" s="34"/>
      <c r="L122" s="35"/>
      <c r="M122" s="90"/>
      <c r="N122" s="74"/>
      <c r="O122" s="91"/>
      <c r="P122" s="168">
        <f>P123</f>
        <v>0</v>
      </c>
      <c r="Q122" s="91"/>
      <c r="R122" s="168">
        <f>R123</f>
        <v>23.401520828000002</v>
      </c>
      <c r="S122" s="91"/>
      <c r="T122" s="169">
        <f>T123</f>
        <v>0</v>
      </c>
      <c r="U122" s="34"/>
      <c r="V122" s="34"/>
      <c r="W122" s="34"/>
      <c r="X122" s="34"/>
      <c r="Y122" s="34"/>
      <c r="Z122" s="34"/>
      <c r="AA122" s="34"/>
      <c r="AB122" s="34"/>
      <c r="AC122" s="34"/>
      <c r="AD122" s="34"/>
      <c r="AE122" s="34"/>
      <c r="AT122" s="15" t="s">
        <v>75</v>
      </c>
      <c r="AU122" s="15" t="s">
        <v>132</v>
      </c>
      <c r="BK122" s="170">
        <f>BK123</f>
        <v>0</v>
      </c>
    </row>
    <row r="123" s="12" customFormat="1" ht="25.92" customHeight="1">
      <c r="A123" s="12"/>
      <c r="B123" s="171"/>
      <c r="C123" s="12"/>
      <c r="D123" s="172" t="s">
        <v>75</v>
      </c>
      <c r="E123" s="173" t="s">
        <v>176</v>
      </c>
      <c r="F123" s="173" t="s">
        <v>177</v>
      </c>
      <c r="G123" s="12"/>
      <c r="H123" s="12"/>
      <c r="I123" s="174"/>
      <c r="J123" s="175">
        <f>BK123</f>
        <v>0</v>
      </c>
      <c r="K123" s="12"/>
      <c r="L123" s="171"/>
      <c r="M123" s="176"/>
      <c r="N123" s="177"/>
      <c r="O123" s="177"/>
      <c r="P123" s="178">
        <f>P124+P139+P142+P148+P170</f>
        <v>0</v>
      </c>
      <c r="Q123" s="177"/>
      <c r="R123" s="178">
        <f>R124+R139+R142+R148+R170</f>
        <v>23.401520828000002</v>
      </c>
      <c r="S123" s="177"/>
      <c r="T123" s="179">
        <f>T124+T139+T142+T148+T170</f>
        <v>0</v>
      </c>
      <c r="U123" s="12"/>
      <c r="V123" s="12"/>
      <c r="W123" s="12"/>
      <c r="X123" s="12"/>
      <c r="Y123" s="12"/>
      <c r="Z123" s="12"/>
      <c r="AA123" s="12"/>
      <c r="AB123" s="12"/>
      <c r="AC123" s="12"/>
      <c r="AD123" s="12"/>
      <c r="AE123" s="12"/>
      <c r="AR123" s="172" t="s">
        <v>83</v>
      </c>
      <c r="AT123" s="180" t="s">
        <v>75</v>
      </c>
      <c r="AU123" s="180" t="s">
        <v>76</v>
      </c>
      <c r="AY123" s="172" t="s">
        <v>178</v>
      </c>
      <c r="BK123" s="181">
        <f>BK124+BK139+BK142+BK148+BK170</f>
        <v>0</v>
      </c>
    </row>
    <row r="124" s="12" customFormat="1" ht="22.8" customHeight="1">
      <c r="A124" s="12"/>
      <c r="B124" s="171"/>
      <c r="C124" s="12"/>
      <c r="D124" s="172" t="s">
        <v>75</v>
      </c>
      <c r="E124" s="182" t="s">
        <v>83</v>
      </c>
      <c r="F124" s="182" t="s">
        <v>2648</v>
      </c>
      <c r="G124" s="12"/>
      <c r="H124" s="12"/>
      <c r="I124" s="174"/>
      <c r="J124" s="183">
        <f>BK124</f>
        <v>0</v>
      </c>
      <c r="K124" s="12"/>
      <c r="L124" s="171"/>
      <c r="M124" s="176"/>
      <c r="N124" s="177"/>
      <c r="O124" s="177"/>
      <c r="P124" s="178">
        <f>SUM(P125:P138)</f>
        <v>0</v>
      </c>
      <c r="Q124" s="177"/>
      <c r="R124" s="178">
        <f>SUM(R125:R138)</f>
        <v>16.721628000000003</v>
      </c>
      <c r="S124" s="177"/>
      <c r="T124" s="179">
        <f>SUM(T125:T138)</f>
        <v>0</v>
      </c>
      <c r="U124" s="12"/>
      <c r="V124" s="12"/>
      <c r="W124" s="12"/>
      <c r="X124" s="12"/>
      <c r="Y124" s="12"/>
      <c r="Z124" s="12"/>
      <c r="AA124" s="12"/>
      <c r="AB124" s="12"/>
      <c r="AC124" s="12"/>
      <c r="AD124" s="12"/>
      <c r="AE124" s="12"/>
      <c r="AR124" s="172" t="s">
        <v>83</v>
      </c>
      <c r="AT124" s="180" t="s">
        <v>75</v>
      </c>
      <c r="AU124" s="180" t="s">
        <v>83</v>
      </c>
      <c r="AY124" s="172" t="s">
        <v>178</v>
      </c>
      <c r="BK124" s="181">
        <f>SUM(BK125:BK138)</f>
        <v>0</v>
      </c>
    </row>
    <row r="125" s="2" customFormat="1" ht="14.4" customHeight="1">
      <c r="A125" s="34"/>
      <c r="B125" s="184"/>
      <c r="C125" s="185" t="s">
        <v>83</v>
      </c>
      <c r="D125" s="185" t="s">
        <v>180</v>
      </c>
      <c r="E125" s="186" t="s">
        <v>2649</v>
      </c>
      <c r="F125" s="187" t="s">
        <v>2650</v>
      </c>
      <c r="G125" s="188" t="s">
        <v>183</v>
      </c>
      <c r="H125" s="189">
        <v>36.960000000000001</v>
      </c>
      <c r="I125" s="190"/>
      <c r="J125" s="191">
        <f>ROUND(I125*H125,2)</f>
        <v>0</v>
      </c>
      <c r="K125" s="192"/>
      <c r="L125" s="35"/>
      <c r="M125" s="193" t="s">
        <v>1</v>
      </c>
      <c r="N125" s="194" t="s">
        <v>42</v>
      </c>
      <c r="O125" s="78"/>
      <c r="P125" s="195">
        <f>O125*H125</f>
        <v>0</v>
      </c>
      <c r="Q125" s="195">
        <v>0</v>
      </c>
      <c r="R125" s="195">
        <f>Q125*H125</f>
        <v>0</v>
      </c>
      <c r="S125" s="195">
        <v>0</v>
      </c>
      <c r="T125" s="196">
        <f>S125*H125</f>
        <v>0</v>
      </c>
      <c r="U125" s="34"/>
      <c r="V125" s="34"/>
      <c r="W125" s="34"/>
      <c r="X125" s="34"/>
      <c r="Y125" s="34"/>
      <c r="Z125" s="34"/>
      <c r="AA125" s="34"/>
      <c r="AB125" s="34"/>
      <c r="AC125" s="34"/>
      <c r="AD125" s="34"/>
      <c r="AE125" s="34"/>
      <c r="AR125" s="197" t="s">
        <v>184</v>
      </c>
      <c r="AT125" s="197" t="s">
        <v>180</v>
      </c>
      <c r="AU125" s="197" t="s">
        <v>89</v>
      </c>
      <c r="AY125" s="15" t="s">
        <v>178</v>
      </c>
      <c r="BE125" s="198">
        <f>IF(N125="základná",J125,0)</f>
        <v>0</v>
      </c>
      <c r="BF125" s="198">
        <f>IF(N125="znížená",J125,0)</f>
        <v>0</v>
      </c>
      <c r="BG125" s="198">
        <f>IF(N125="zákl. prenesená",J125,0)</f>
        <v>0</v>
      </c>
      <c r="BH125" s="198">
        <f>IF(N125="zníž. prenesená",J125,0)</f>
        <v>0</v>
      </c>
      <c r="BI125" s="198">
        <f>IF(N125="nulová",J125,0)</f>
        <v>0</v>
      </c>
      <c r="BJ125" s="15" t="s">
        <v>89</v>
      </c>
      <c r="BK125" s="198">
        <f>ROUND(I125*H125,2)</f>
        <v>0</v>
      </c>
      <c r="BL125" s="15" t="s">
        <v>184</v>
      </c>
      <c r="BM125" s="197" t="s">
        <v>2651</v>
      </c>
    </row>
    <row r="126" s="2" customFormat="1" ht="34.8" customHeight="1">
      <c r="A126" s="34"/>
      <c r="B126" s="184"/>
      <c r="C126" s="185" t="s">
        <v>89</v>
      </c>
      <c r="D126" s="185" t="s">
        <v>180</v>
      </c>
      <c r="E126" s="186" t="s">
        <v>201</v>
      </c>
      <c r="F126" s="187" t="s">
        <v>202</v>
      </c>
      <c r="G126" s="188" t="s">
        <v>183</v>
      </c>
      <c r="H126" s="189">
        <v>36.960000000000001</v>
      </c>
      <c r="I126" s="190"/>
      <c r="J126" s="191">
        <f>ROUND(I126*H126,2)</f>
        <v>0</v>
      </c>
      <c r="K126" s="192"/>
      <c r="L126" s="35"/>
      <c r="M126" s="193" t="s">
        <v>1</v>
      </c>
      <c r="N126" s="194" t="s">
        <v>42</v>
      </c>
      <c r="O126" s="78"/>
      <c r="P126" s="195">
        <f>O126*H126</f>
        <v>0</v>
      </c>
      <c r="Q126" s="195">
        <v>0</v>
      </c>
      <c r="R126" s="195">
        <f>Q126*H126</f>
        <v>0</v>
      </c>
      <c r="S126" s="195">
        <v>0</v>
      </c>
      <c r="T126" s="196">
        <f>S126*H126</f>
        <v>0</v>
      </c>
      <c r="U126" s="34"/>
      <c r="V126" s="34"/>
      <c r="W126" s="34"/>
      <c r="X126" s="34"/>
      <c r="Y126" s="34"/>
      <c r="Z126" s="34"/>
      <c r="AA126" s="34"/>
      <c r="AB126" s="34"/>
      <c r="AC126" s="34"/>
      <c r="AD126" s="34"/>
      <c r="AE126" s="34"/>
      <c r="AR126" s="197" t="s">
        <v>184</v>
      </c>
      <c r="AT126" s="197" t="s">
        <v>180</v>
      </c>
      <c r="AU126" s="197" t="s">
        <v>89</v>
      </c>
      <c r="AY126" s="15" t="s">
        <v>178</v>
      </c>
      <c r="BE126" s="198">
        <f>IF(N126="základná",J126,0)</f>
        <v>0</v>
      </c>
      <c r="BF126" s="198">
        <f>IF(N126="znížená",J126,0)</f>
        <v>0</v>
      </c>
      <c r="BG126" s="198">
        <f>IF(N126="zákl. prenesená",J126,0)</f>
        <v>0</v>
      </c>
      <c r="BH126" s="198">
        <f>IF(N126="zníž. prenesená",J126,0)</f>
        <v>0</v>
      </c>
      <c r="BI126" s="198">
        <f>IF(N126="nulová",J126,0)</f>
        <v>0</v>
      </c>
      <c r="BJ126" s="15" t="s">
        <v>89</v>
      </c>
      <c r="BK126" s="198">
        <f>ROUND(I126*H126,2)</f>
        <v>0</v>
      </c>
      <c r="BL126" s="15" t="s">
        <v>184</v>
      </c>
      <c r="BM126" s="197" t="s">
        <v>2652</v>
      </c>
    </row>
    <row r="127" s="2" customFormat="1" ht="14.4" customHeight="1">
      <c r="A127" s="34"/>
      <c r="B127" s="184"/>
      <c r="C127" s="185" t="s">
        <v>189</v>
      </c>
      <c r="D127" s="185" t="s">
        <v>180</v>
      </c>
      <c r="E127" s="186" t="s">
        <v>2653</v>
      </c>
      <c r="F127" s="187" t="s">
        <v>2654</v>
      </c>
      <c r="G127" s="188" t="s">
        <v>183</v>
      </c>
      <c r="H127" s="189">
        <v>17.5</v>
      </c>
      <c r="I127" s="190"/>
      <c r="J127" s="191">
        <f>ROUND(I127*H127,2)</f>
        <v>0</v>
      </c>
      <c r="K127" s="192"/>
      <c r="L127" s="35"/>
      <c r="M127" s="193" t="s">
        <v>1</v>
      </c>
      <c r="N127" s="194" t="s">
        <v>42</v>
      </c>
      <c r="O127" s="78"/>
      <c r="P127" s="195">
        <f>O127*H127</f>
        <v>0</v>
      </c>
      <c r="Q127" s="195">
        <v>0</v>
      </c>
      <c r="R127" s="195">
        <f>Q127*H127</f>
        <v>0</v>
      </c>
      <c r="S127" s="195">
        <v>0</v>
      </c>
      <c r="T127" s="196">
        <f>S127*H127</f>
        <v>0</v>
      </c>
      <c r="U127" s="34"/>
      <c r="V127" s="34"/>
      <c r="W127" s="34"/>
      <c r="X127" s="34"/>
      <c r="Y127" s="34"/>
      <c r="Z127" s="34"/>
      <c r="AA127" s="34"/>
      <c r="AB127" s="34"/>
      <c r="AC127" s="34"/>
      <c r="AD127" s="34"/>
      <c r="AE127" s="34"/>
      <c r="AR127" s="197" t="s">
        <v>184</v>
      </c>
      <c r="AT127" s="197" t="s">
        <v>180</v>
      </c>
      <c r="AU127" s="197" t="s">
        <v>89</v>
      </c>
      <c r="AY127" s="15" t="s">
        <v>178</v>
      </c>
      <c r="BE127" s="198">
        <f>IF(N127="základná",J127,0)</f>
        <v>0</v>
      </c>
      <c r="BF127" s="198">
        <f>IF(N127="znížená",J127,0)</f>
        <v>0</v>
      </c>
      <c r="BG127" s="198">
        <f>IF(N127="zákl. prenesená",J127,0)</f>
        <v>0</v>
      </c>
      <c r="BH127" s="198">
        <f>IF(N127="zníž. prenesená",J127,0)</f>
        <v>0</v>
      </c>
      <c r="BI127" s="198">
        <f>IF(N127="nulová",J127,0)</f>
        <v>0</v>
      </c>
      <c r="BJ127" s="15" t="s">
        <v>89</v>
      </c>
      <c r="BK127" s="198">
        <f>ROUND(I127*H127,2)</f>
        <v>0</v>
      </c>
      <c r="BL127" s="15" t="s">
        <v>184</v>
      </c>
      <c r="BM127" s="197" t="s">
        <v>2655</v>
      </c>
    </row>
    <row r="128" s="2" customFormat="1" ht="14.4" customHeight="1">
      <c r="A128" s="34"/>
      <c r="B128" s="184"/>
      <c r="C128" s="185" t="s">
        <v>184</v>
      </c>
      <c r="D128" s="185" t="s">
        <v>180</v>
      </c>
      <c r="E128" s="186" t="s">
        <v>2656</v>
      </c>
      <c r="F128" s="187" t="s">
        <v>2657</v>
      </c>
      <c r="G128" s="188" t="s">
        <v>183</v>
      </c>
      <c r="H128" s="189">
        <v>17.5</v>
      </c>
      <c r="I128" s="190"/>
      <c r="J128" s="191">
        <f>ROUND(I128*H128,2)</f>
        <v>0</v>
      </c>
      <c r="K128" s="192"/>
      <c r="L128" s="35"/>
      <c r="M128" s="193" t="s">
        <v>1</v>
      </c>
      <c r="N128" s="194" t="s">
        <v>42</v>
      </c>
      <c r="O128" s="78"/>
      <c r="P128" s="195">
        <f>O128*H128</f>
        <v>0</v>
      </c>
      <c r="Q128" s="195">
        <v>0</v>
      </c>
      <c r="R128" s="195">
        <f>Q128*H128</f>
        <v>0</v>
      </c>
      <c r="S128" s="195">
        <v>0</v>
      </c>
      <c r="T128" s="196">
        <f>S128*H128</f>
        <v>0</v>
      </c>
      <c r="U128" s="34"/>
      <c r="V128" s="34"/>
      <c r="W128" s="34"/>
      <c r="X128" s="34"/>
      <c r="Y128" s="34"/>
      <c r="Z128" s="34"/>
      <c r="AA128" s="34"/>
      <c r="AB128" s="34"/>
      <c r="AC128" s="34"/>
      <c r="AD128" s="34"/>
      <c r="AE128" s="34"/>
      <c r="AR128" s="197" t="s">
        <v>184</v>
      </c>
      <c r="AT128" s="197" t="s">
        <v>180</v>
      </c>
      <c r="AU128" s="197" t="s">
        <v>89</v>
      </c>
      <c r="AY128" s="15" t="s">
        <v>178</v>
      </c>
      <c r="BE128" s="198">
        <f>IF(N128="základná",J128,0)</f>
        <v>0</v>
      </c>
      <c r="BF128" s="198">
        <f>IF(N128="znížená",J128,0)</f>
        <v>0</v>
      </c>
      <c r="BG128" s="198">
        <f>IF(N128="zákl. prenesená",J128,0)</f>
        <v>0</v>
      </c>
      <c r="BH128" s="198">
        <f>IF(N128="zníž. prenesená",J128,0)</f>
        <v>0</v>
      </c>
      <c r="BI128" s="198">
        <f>IF(N128="nulová",J128,0)</f>
        <v>0</v>
      </c>
      <c r="BJ128" s="15" t="s">
        <v>89</v>
      </c>
      <c r="BK128" s="198">
        <f>ROUND(I128*H128,2)</f>
        <v>0</v>
      </c>
      <c r="BL128" s="15" t="s">
        <v>184</v>
      </c>
      <c r="BM128" s="197" t="s">
        <v>2658</v>
      </c>
    </row>
    <row r="129" s="2" customFormat="1" ht="22.2" customHeight="1">
      <c r="A129" s="34"/>
      <c r="B129" s="184"/>
      <c r="C129" s="185" t="s">
        <v>196</v>
      </c>
      <c r="D129" s="185" t="s">
        <v>180</v>
      </c>
      <c r="E129" s="186" t="s">
        <v>2659</v>
      </c>
      <c r="F129" s="187" t="s">
        <v>2660</v>
      </c>
      <c r="G129" s="188" t="s">
        <v>236</v>
      </c>
      <c r="H129" s="189">
        <v>92.400000000000006</v>
      </c>
      <c r="I129" s="190"/>
      <c r="J129" s="191">
        <f>ROUND(I129*H129,2)</f>
        <v>0</v>
      </c>
      <c r="K129" s="192"/>
      <c r="L129" s="35"/>
      <c r="M129" s="193" t="s">
        <v>1</v>
      </c>
      <c r="N129" s="194" t="s">
        <v>42</v>
      </c>
      <c r="O129" s="78"/>
      <c r="P129" s="195">
        <f>O129*H129</f>
        <v>0</v>
      </c>
      <c r="Q129" s="195">
        <v>0.00097000000000000005</v>
      </c>
      <c r="R129" s="195">
        <f>Q129*H129</f>
        <v>0.089628000000000013</v>
      </c>
      <c r="S129" s="195">
        <v>0</v>
      </c>
      <c r="T129" s="196">
        <f>S129*H129</f>
        <v>0</v>
      </c>
      <c r="U129" s="34"/>
      <c r="V129" s="34"/>
      <c r="W129" s="34"/>
      <c r="X129" s="34"/>
      <c r="Y129" s="34"/>
      <c r="Z129" s="34"/>
      <c r="AA129" s="34"/>
      <c r="AB129" s="34"/>
      <c r="AC129" s="34"/>
      <c r="AD129" s="34"/>
      <c r="AE129" s="34"/>
      <c r="AR129" s="197" t="s">
        <v>184</v>
      </c>
      <c r="AT129" s="197" t="s">
        <v>180</v>
      </c>
      <c r="AU129" s="197" t="s">
        <v>89</v>
      </c>
      <c r="AY129" s="15" t="s">
        <v>178</v>
      </c>
      <c r="BE129" s="198">
        <f>IF(N129="základná",J129,0)</f>
        <v>0</v>
      </c>
      <c r="BF129" s="198">
        <f>IF(N129="znížená",J129,0)</f>
        <v>0</v>
      </c>
      <c r="BG129" s="198">
        <f>IF(N129="zákl. prenesená",J129,0)</f>
        <v>0</v>
      </c>
      <c r="BH129" s="198">
        <f>IF(N129="zníž. prenesená",J129,0)</f>
        <v>0</v>
      </c>
      <c r="BI129" s="198">
        <f>IF(N129="nulová",J129,0)</f>
        <v>0</v>
      </c>
      <c r="BJ129" s="15" t="s">
        <v>89</v>
      </c>
      <c r="BK129" s="198">
        <f>ROUND(I129*H129,2)</f>
        <v>0</v>
      </c>
      <c r="BL129" s="15" t="s">
        <v>184</v>
      </c>
      <c r="BM129" s="197" t="s">
        <v>2661</v>
      </c>
    </row>
    <row r="130" s="2" customFormat="1" ht="22.2" customHeight="1">
      <c r="A130" s="34"/>
      <c r="B130" s="184"/>
      <c r="C130" s="185" t="s">
        <v>200</v>
      </c>
      <c r="D130" s="185" t="s">
        <v>180</v>
      </c>
      <c r="E130" s="186" t="s">
        <v>2662</v>
      </c>
      <c r="F130" s="187" t="s">
        <v>2663</v>
      </c>
      <c r="G130" s="188" t="s">
        <v>236</v>
      </c>
      <c r="H130" s="189">
        <v>92.400000000000006</v>
      </c>
      <c r="I130" s="190"/>
      <c r="J130" s="191">
        <f>ROUND(I130*H130,2)</f>
        <v>0</v>
      </c>
      <c r="K130" s="192"/>
      <c r="L130" s="35"/>
      <c r="M130" s="193" t="s">
        <v>1</v>
      </c>
      <c r="N130" s="194" t="s">
        <v>42</v>
      </c>
      <c r="O130" s="78"/>
      <c r="P130" s="195">
        <f>O130*H130</f>
        <v>0</v>
      </c>
      <c r="Q130" s="195">
        <v>0</v>
      </c>
      <c r="R130" s="195">
        <f>Q130*H130</f>
        <v>0</v>
      </c>
      <c r="S130" s="195">
        <v>0</v>
      </c>
      <c r="T130" s="196">
        <f>S130*H130</f>
        <v>0</v>
      </c>
      <c r="U130" s="34"/>
      <c r="V130" s="34"/>
      <c r="W130" s="34"/>
      <c r="X130" s="34"/>
      <c r="Y130" s="34"/>
      <c r="Z130" s="34"/>
      <c r="AA130" s="34"/>
      <c r="AB130" s="34"/>
      <c r="AC130" s="34"/>
      <c r="AD130" s="34"/>
      <c r="AE130" s="34"/>
      <c r="AR130" s="197" t="s">
        <v>184</v>
      </c>
      <c r="AT130" s="197" t="s">
        <v>180</v>
      </c>
      <c r="AU130" s="197" t="s">
        <v>89</v>
      </c>
      <c r="AY130" s="15" t="s">
        <v>178</v>
      </c>
      <c r="BE130" s="198">
        <f>IF(N130="základná",J130,0)</f>
        <v>0</v>
      </c>
      <c r="BF130" s="198">
        <f>IF(N130="znížená",J130,0)</f>
        <v>0</v>
      </c>
      <c r="BG130" s="198">
        <f>IF(N130="zákl. prenesená",J130,0)</f>
        <v>0</v>
      </c>
      <c r="BH130" s="198">
        <f>IF(N130="zníž. prenesená",J130,0)</f>
        <v>0</v>
      </c>
      <c r="BI130" s="198">
        <f>IF(N130="nulová",J130,0)</f>
        <v>0</v>
      </c>
      <c r="BJ130" s="15" t="s">
        <v>89</v>
      </c>
      <c r="BK130" s="198">
        <f>ROUND(I130*H130,2)</f>
        <v>0</v>
      </c>
      <c r="BL130" s="15" t="s">
        <v>184</v>
      </c>
      <c r="BM130" s="197" t="s">
        <v>2664</v>
      </c>
    </row>
    <row r="131" s="2" customFormat="1" ht="30" customHeight="1">
      <c r="A131" s="34"/>
      <c r="B131" s="184"/>
      <c r="C131" s="185" t="s">
        <v>204</v>
      </c>
      <c r="D131" s="185" t="s">
        <v>180</v>
      </c>
      <c r="E131" s="186" t="s">
        <v>1536</v>
      </c>
      <c r="F131" s="187" t="s">
        <v>2665</v>
      </c>
      <c r="G131" s="188" t="s">
        <v>183</v>
      </c>
      <c r="H131" s="189">
        <v>15.426</v>
      </c>
      <c r="I131" s="190"/>
      <c r="J131" s="191">
        <f>ROUND(I131*H131,2)</f>
        <v>0</v>
      </c>
      <c r="K131" s="192"/>
      <c r="L131" s="35"/>
      <c r="M131" s="193" t="s">
        <v>1</v>
      </c>
      <c r="N131" s="194" t="s">
        <v>42</v>
      </c>
      <c r="O131" s="78"/>
      <c r="P131" s="195">
        <f>O131*H131</f>
        <v>0</v>
      </c>
      <c r="Q131" s="195">
        <v>0</v>
      </c>
      <c r="R131" s="195">
        <f>Q131*H131</f>
        <v>0</v>
      </c>
      <c r="S131" s="195">
        <v>0</v>
      </c>
      <c r="T131" s="196">
        <f>S131*H131</f>
        <v>0</v>
      </c>
      <c r="U131" s="34"/>
      <c r="V131" s="34"/>
      <c r="W131" s="34"/>
      <c r="X131" s="34"/>
      <c r="Y131" s="34"/>
      <c r="Z131" s="34"/>
      <c r="AA131" s="34"/>
      <c r="AB131" s="34"/>
      <c r="AC131" s="34"/>
      <c r="AD131" s="34"/>
      <c r="AE131" s="34"/>
      <c r="AR131" s="197" t="s">
        <v>184</v>
      </c>
      <c r="AT131" s="197" t="s">
        <v>180</v>
      </c>
      <c r="AU131" s="197" t="s">
        <v>89</v>
      </c>
      <c r="AY131" s="15" t="s">
        <v>178</v>
      </c>
      <c r="BE131" s="198">
        <f>IF(N131="základná",J131,0)</f>
        <v>0</v>
      </c>
      <c r="BF131" s="198">
        <f>IF(N131="znížená",J131,0)</f>
        <v>0</v>
      </c>
      <c r="BG131" s="198">
        <f>IF(N131="zákl. prenesená",J131,0)</f>
        <v>0</v>
      </c>
      <c r="BH131" s="198">
        <f>IF(N131="zníž. prenesená",J131,0)</f>
        <v>0</v>
      </c>
      <c r="BI131" s="198">
        <f>IF(N131="nulová",J131,0)</f>
        <v>0</v>
      </c>
      <c r="BJ131" s="15" t="s">
        <v>89</v>
      </c>
      <c r="BK131" s="198">
        <f>ROUND(I131*H131,2)</f>
        <v>0</v>
      </c>
      <c r="BL131" s="15" t="s">
        <v>184</v>
      </c>
      <c r="BM131" s="197" t="s">
        <v>2666</v>
      </c>
    </row>
    <row r="132" s="2" customFormat="1" ht="34.8" customHeight="1">
      <c r="A132" s="34"/>
      <c r="B132" s="184"/>
      <c r="C132" s="185" t="s">
        <v>208</v>
      </c>
      <c r="D132" s="185" t="s">
        <v>180</v>
      </c>
      <c r="E132" s="186" t="s">
        <v>1539</v>
      </c>
      <c r="F132" s="187" t="s">
        <v>2667</v>
      </c>
      <c r="G132" s="188" t="s">
        <v>183</v>
      </c>
      <c r="H132" s="189">
        <v>107.982</v>
      </c>
      <c r="I132" s="190"/>
      <c r="J132" s="191">
        <f>ROUND(I132*H132,2)</f>
        <v>0</v>
      </c>
      <c r="K132" s="192"/>
      <c r="L132" s="35"/>
      <c r="M132" s="193" t="s">
        <v>1</v>
      </c>
      <c r="N132" s="194" t="s">
        <v>42</v>
      </c>
      <c r="O132" s="78"/>
      <c r="P132" s="195">
        <f>O132*H132</f>
        <v>0</v>
      </c>
      <c r="Q132" s="195">
        <v>0</v>
      </c>
      <c r="R132" s="195">
        <f>Q132*H132</f>
        <v>0</v>
      </c>
      <c r="S132" s="195">
        <v>0</v>
      </c>
      <c r="T132" s="196">
        <f>S132*H132</f>
        <v>0</v>
      </c>
      <c r="U132" s="34"/>
      <c r="V132" s="34"/>
      <c r="W132" s="34"/>
      <c r="X132" s="34"/>
      <c r="Y132" s="34"/>
      <c r="Z132" s="34"/>
      <c r="AA132" s="34"/>
      <c r="AB132" s="34"/>
      <c r="AC132" s="34"/>
      <c r="AD132" s="34"/>
      <c r="AE132" s="34"/>
      <c r="AR132" s="197" t="s">
        <v>184</v>
      </c>
      <c r="AT132" s="197" t="s">
        <v>180</v>
      </c>
      <c r="AU132" s="197" t="s">
        <v>89</v>
      </c>
      <c r="AY132" s="15" t="s">
        <v>178</v>
      </c>
      <c r="BE132" s="198">
        <f>IF(N132="základná",J132,0)</f>
        <v>0</v>
      </c>
      <c r="BF132" s="198">
        <f>IF(N132="znížená",J132,0)</f>
        <v>0</v>
      </c>
      <c r="BG132" s="198">
        <f>IF(N132="zákl. prenesená",J132,0)</f>
        <v>0</v>
      </c>
      <c r="BH132" s="198">
        <f>IF(N132="zníž. prenesená",J132,0)</f>
        <v>0</v>
      </c>
      <c r="BI132" s="198">
        <f>IF(N132="nulová",J132,0)</f>
        <v>0</v>
      </c>
      <c r="BJ132" s="15" t="s">
        <v>89</v>
      </c>
      <c r="BK132" s="198">
        <f>ROUND(I132*H132,2)</f>
        <v>0</v>
      </c>
      <c r="BL132" s="15" t="s">
        <v>184</v>
      </c>
      <c r="BM132" s="197" t="s">
        <v>2668</v>
      </c>
    </row>
    <row r="133" s="2" customFormat="1" ht="22.2" customHeight="1">
      <c r="A133" s="34"/>
      <c r="B133" s="184"/>
      <c r="C133" s="185" t="s">
        <v>212</v>
      </c>
      <c r="D133" s="185" t="s">
        <v>180</v>
      </c>
      <c r="E133" s="186" t="s">
        <v>217</v>
      </c>
      <c r="F133" s="187" t="s">
        <v>218</v>
      </c>
      <c r="G133" s="188" t="s">
        <v>183</v>
      </c>
      <c r="H133" s="189">
        <v>15.426</v>
      </c>
      <c r="I133" s="190"/>
      <c r="J133" s="191">
        <f>ROUND(I133*H133,2)</f>
        <v>0</v>
      </c>
      <c r="K133" s="192"/>
      <c r="L133" s="35"/>
      <c r="M133" s="193" t="s">
        <v>1</v>
      </c>
      <c r="N133" s="194" t="s">
        <v>42</v>
      </c>
      <c r="O133" s="78"/>
      <c r="P133" s="195">
        <f>O133*H133</f>
        <v>0</v>
      </c>
      <c r="Q133" s="195">
        <v>0</v>
      </c>
      <c r="R133" s="195">
        <f>Q133*H133</f>
        <v>0</v>
      </c>
      <c r="S133" s="195">
        <v>0</v>
      </c>
      <c r="T133" s="196">
        <f>S133*H133</f>
        <v>0</v>
      </c>
      <c r="U133" s="34"/>
      <c r="V133" s="34"/>
      <c r="W133" s="34"/>
      <c r="X133" s="34"/>
      <c r="Y133" s="34"/>
      <c r="Z133" s="34"/>
      <c r="AA133" s="34"/>
      <c r="AB133" s="34"/>
      <c r="AC133" s="34"/>
      <c r="AD133" s="34"/>
      <c r="AE133" s="34"/>
      <c r="AR133" s="197" t="s">
        <v>184</v>
      </c>
      <c r="AT133" s="197" t="s">
        <v>180</v>
      </c>
      <c r="AU133" s="197" t="s">
        <v>89</v>
      </c>
      <c r="AY133" s="15" t="s">
        <v>178</v>
      </c>
      <c r="BE133" s="198">
        <f>IF(N133="základná",J133,0)</f>
        <v>0</v>
      </c>
      <c r="BF133" s="198">
        <f>IF(N133="znížená",J133,0)</f>
        <v>0</v>
      </c>
      <c r="BG133" s="198">
        <f>IF(N133="zákl. prenesená",J133,0)</f>
        <v>0</v>
      </c>
      <c r="BH133" s="198">
        <f>IF(N133="zníž. prenesená",J133,0)</f>
        <v>0</v>
      </c>
      <c r="BI133" s="198">
        <f>IF(N133="nulová",J133,0)</f>
        <v>0</v>
      </c>
      <c r="BJ133" s="15" t="s">
        <v>89</v>
      </c>
      <c r="BK133" s="198">
        <f>ROUND(I133*H133,2)</f>
        <v>0</v>
      </c>
      <c r="BL133" s="15" t="s">
        <v>184</v>
      </c>
      <c r="BM133" s="197" t="s">
        <v>2669</v>
      </c>
    </row>
    <row r="134" s="2" customFormat="1" ht="14.4" customHeight="1">
      <c r="A134" s="34"/>
      <c r="B134" s="184"/>
      <c r="C134" s="185" t="s">
        <v>216</v>
      </c>
      <c r="D134" s="185" t="s">
        <v>180</v>
      </c>
      <c r="E134" s="186" t="s">
        <v>221</v>
      </c>
      <c r="F134" s="187" t="s">
        <v>222</v>
      </c>
      <c r="G134" s="188" t="s">
        <v>183</v>
      </c>
      <c r="H134" s="189">
        <v>15.426</v>
      </c>
      <c r="I134" s="190"/>
      <c r="J134" s="191">
        <f>ROUND(I134*H134,2)</f>
        <v>0</v>
      </c>
      <c r="K134" s="192"/>
      <c r="L134" s="35"/>
      <c r="M134" s="193" t="s">
        <v>1</v>
      </c>
      <c r="N134" s="194" t="s">
        <v>42</v>
      </c>
      <c r="O134" s="78"/>
      <c r="P134" s="195">
        <f>O134*H134</f>
        <v>0</v>
      </c>
      <c r="Q134" s="195">
        <v>0</v>
      </c>
      <c r="R134" s="195">
        <f>Q134*H134</f>
        <v>0</v>
      </c>
      <c r="S134" s="195">
        <v>0</v>
      </c>
      <c r="T134" s="196">
        <f>S134*H134</f>
        <v>0</v>
      </c>
      <c r="U134" s="34"/>
      <c r="V134" s="34"/>
      <c r="W134" s="34"/>
      <c r="X134" s="34"/>
      <c r="Y134" s="34"/>
      <c r="Z134" s="34"/>
      <c r="AA134" s="34"/>
      <c r="AB134" s="34"/>
      <c r="AC134" s="34"/>
      <c r="AD134" s="34"/>
      <c r="AE134" s="34"/>
      <c r="AR134" s="197" t="s">
        <v>184</v>
      </c>
      <c r="AT134" s="197" t="s">
        <v>180</v>
      </c>
      <c r="AU134" s="197" t="s">
        <v>89</v>
      </c>
      <c r="AY134" s="15" t="s">
        <v>178</v>
      </c>
      <c r="BE134" s="198">
        <f>IF(N134="základná",J134,0)</f>
        <v>0</v>
      </c>
      <c r="BF134" s="198">
        <f>IF(N134="znížená",J134,0)</f>
        <v>0</v>
      </c>
      <c r="BG134" s="198">
        <f>IF(N134="zákl. prenesená",J134,0)</f>
        <v>0</v>
      </c>
      <c r="BH134" s="198">
        <f>IF(N134="zníž. prenesená",J134,0)</f>
        <v>0</v>
      </c>
      <c r="BI134" s="198">
        <f>IF(N134="nulová",J134,0)</f>
        <v>0</v>
      </c>
      <c r="BJ134" s="15" t="s">
        <v>89</v>
      </c>
      <c r="BK134" s="198">
        <f>ROUND(I134*H134,2)</f>
        <v>0</v>
      </c>
      <c r="BL134" s="15" t="s">
        <v>184</v>
      </c>
      <c r="BM134" s="197" t="s">
        <v>2670</v>
      </c>
    </row>
    <row r="135" s="2" customFormat="1" ht="22.2" customHeight="1">
      <c r="A135" s="34"/>
      <c r="B135" s="184"/>
      <c r="C135" s="185" t="s">
        <v>220</v>
      </c>
      <c r="D135" s="185" t="s">
        <v>180</v>
      </c>
      <c r="E135" s="186" t="s">
        <v>225</v>
      </c>
      <c r="F135" s="187" t="s">
        <v>226</v>
      </c>
      <c r="G135" s="188" t="s">
        <v>227</v>
      </c>
      <c r="H135" s="189">
        <v>27.766999999999999</v>
      </c>
      <c r="I135" s="190"/>
      <c r="J135" s="191">
        <f>ROUND(I135*H135,2)</f>
        <v>0</v>
      </c>
      <c r="K135" s="192"/>
      <c r="L135" s="35"/>
      <c r="M135" s="193" t="s">
        <v>1</v>
      </c>
      <c r="N135" s="194" t="s">
        <v>42</v>
      </c>
      <c r="O135" s="78"/>
      <c r="P135" s="195">
        <f>O135*H135</f>
        <v>0</v>
      </c>
      <c r="Q135" s="195">
        <v>0</v>
      </c>
      <c r="R135" s="195">
        <f>Q135*H135</f>
        <v>0</v>
      </c>
      <c r="S135" s="195">
        <v>0</v>
      </c>
      <c r="T135" s="196">
        <f>S135*H135</f>
        <v>0</v>
      </c>
      <c r="U135" s="34"/>
      <c r="V135" s="34"/>
      <c r="W135" s="34"/>
      <c r="X135" s="34"/>
      <c r="Y135" s="34"/>
      <c r="Z135" s="34"/>
      <c r="AA135" s="34"/>
      <c r="AB135" s="34"/>
      <c r="AC135" s="34"/>
      <c r="AD135" s="34"/>
      <c r="AE135" s="34"/>
      <c r="AR135" s="197" t="s">
        <v>184</v>
      </c>
      <c r="AT135" s="197" t="s">
        <v>180</v>
      </c>
      <c r="AU135" s="197" t="s">
        <v>89</v>
      </c>
      <c r="AY135" s="15" t="s">
        <v>178</v>
      </c>
      <c r="BE135" s="198">
        <f>IF(N135="základná",J135,0)</f>
        <v>0</v>
      </c>
      <c r="BF135" s="198">
        <f>IF(N135="znížená",J135,0)</f>
        <v>0</v>
      </c>
      <c r="BG135" s="198">
        <f>IF(N135="zákl. prenesená",J135,0)</f>
        <v>0</v>
      </c>
      <c r="BH135" s="198">
        <f>IF(N135="zníž. prenesená",J135,0)</f>
        <v>0</v>
      </c>
      <c r="BI135" s="198">
        <f>IF(N135="nulová",J135,0)</f>
        <v>0</v>
      </c>
      <c r="BJ135" s="15" t="s">
        <v>89</v>
      </c>
      <c r="BK135" s="198">
        <f>ROUND(I135*H135,2)</f>
        <v>0</v>
      </c>
      <c r="BL135" s="15" t="s">
        <v>184</v>
      </c>
      <c r="BM135" s="197" t="s">
        <v>2671</v>
      </c>
    </row>
    <row r="136" s="2" customFormat="1" ht="22.2" customHeight="1">
      <c r="A136" s="34"/>
      <c r="B136" s="184"/>
      <c r="C136" s="185" t="s">
        <v>224</v>
      </c>
      <c r="D136" s="185" t="s">
        <v>180</v>
      </c>
      <c r="E136" s="186" t="s">
        <v>230</v>
      </c>
      <c r="F136" s="187" t="s">
        <v>231</v>
      </c>
      <c r="G136" s="188" t="s">
        <v>183</v>
      </c>
      <c r="H136" s="189">
        <v>39.033999999999999</v>
      </c>
      <c r="I136" s="190"/>
      <c r="J136" s="191">
        <f>ROUND(I136*H136,2)</f>
        <v>0</v>
      </c>
      <c r="K136" s="192"/>
      <c r="L136" s="35"/>
      <c r="M136" s="193" t="s">
        <v>1</v>
      </c>
      <c r="N136" s="194" t="s">
        <v>42</v>
      </c>
      <c r="O136" s="78"/>
      <c r="P136" s="195">
        <f>O136*H136</f>
        <v>0</v>
      </c>
      <c r="Q136" s="195">
        <v>0</v>
      </c>
      <c r="R136" s="195">
        <f>Q136*H136</f>
        <v>0</v>
      </c>
      <c r="S136" s="195">
        <v>0</v>
      </c>
      <c r="T136" s="196">
        <f>S136*H136</f>
        <v>0</v>
      </c>
      <c r="U136" s="34"/>
      <c r="V136" s="34"/>
      <c r="W136" s="34"/>
      <c r="X136" s="34"/>
      <c r="Y136" s="34"/>
      <c r="Z136" s="34"/>
      <c r="AA136" s="34"/>
      <c r="AB136" s="34"/>
      <c r="AC136" s="34"/>
      <c r="AD136" s="34"/>
      <c r="AE136" s="34"/>
      <c r="AR136" s="197" t="s">
        <v>184</v>
      </c>
      <c r="AT136" s="197" t="s">
        <v>180</v>
      </c>
      <c r="AU136" s="197" t="s">
        <v>89</v>
      </c>
      <c r="AY136" s="15" t="s">
        <v>178</v>
      </c>
      <c r="BE136" s="198">
        <f>IF(N136="základná",J136,0)</f>
        <v>0</v>
      </c>
      <c r="BF136" s="198">
        <f>IF(N136="znížená",J136,0)</f>
        <v>0</v>
      </c>
      <c r="BG136" s="198">
        <f>IF(N136="zákl. prenesená",J136,0)</f>
        <v>0</v>
      </c>
      <c r="BH136" s="198">
        <f>IF(N136="zníž. prenesená",J136,0)</f>
        <v>0</v>
      </c>
      <c r="BI136" s="198">
        <f>IF(N136="nulová",J136,0)</f>
        <v>0</v>
      </c>
      <c r="BJ136" s="15" t="s">
        <v>89</v>
      </c>
      <c r="BK136" s="198">
        <f>ROUND(I136*H136,2)</f>
        <v>0</v>
      </c>
      <c r="BL136" s="15" t="s">
        <v>184</v>
      </c>
      <c r="BM136" s="197" t="s">
        <v>2672</v>
      </c>
    </row>
    <row r="137" s="2" customFormat="1" ht="22.2" customHeight="1">
      <c r="A137" s="34"/>
      <c r="B137" s="184"/>
      <c r="C137" s="185" t="s">
        <v>229</v>
      </c>
      <c r="D137" s="185" t="s">
        <v>180</v>
      </c>
      <c r="E137" s="186" t="s">
        <v>2673</v>
      </c>
      <c r="F137" s="187" t="s">
        <v>2674</v>
      </c>
      <c r="G137" s="188" t="s">
        <v>183</v>
      </c>
      <c r="H137" s="189">
        <v>9.2400000000000002</v>
      </c>
      <c r="I137" s="190"/>
      <c r="J137" s="191">
        <f>ROUND(I137*H137,2)</f>
        <v>0</v>
      </c>
      <c r="K137" s="192"/>
      <c r="L137" s="35"/>
      <c r="M137" s="193" t="s">
        <v>1</v>
      </c>
      <c r="N137" s="194" t="s">
        <v>42</v>
      </c>
      <c r="O137" s="78"/>
      <c r="P137" s="195">
        <f>O137*H137</f>
        <v>0</v>
      </c>
      <c r="Q137" s="195">
        <v>0</v>
      </c>
      <c r="R137" s="195">
        <f>Q137*H137</f>
        <v>0</v>
      </c>
      <c r="S137" s="195">
        <v>0</v>
      </c>
      <c r="T137" s="196">
        <f>S137*H137</f>
        <v>0</v>
      </c>
      <c r="U137" s="34"/>
      <c r="V137" s="34"/>
      <c r="W137" s="34"/>
      <c r="X137" s="34"/>
      <c r="Y137" s="34"/>
      <c r="Z137" s="34"/>
      <c r="AA137" s="34"/>
      <c r="AB137" s="34"/>
      <c r="AC137" s="34"/>
      <c r="AD137" s="34"/>
      <c r="AE137" s="34"/>
      <c r="AR137" s="197" t="s">
        <v>184</v>
      </c>
      <c r="AT137" s="197" t="s">
        <v>180</v>
      </c>
      <c r="AU137" s="197" t="s">
        <v>89</v>
      </c>
      <c r="AY137" s="15" t="s">
        <v>178</v>
      </c>
      <c r="BE137" s="198">
        <f>IF(N137="základná",J137,0)</f>
        <v>0</v>
      </c>
      <c r="BF137" s="198">
        <f>IF(N137="znížená",J137,0)</f>
        <v>0</v>
      </c>
      <c r="BG137" s="198">
        <f>IF(N137="zákl. prenesená",J137,0)</f>
        <v>0</v>
      </c>
      <c r="BH137" s="198">
        <f>IF(N137="zníž. prenesená",J137,0)</f>
        <v>0</v>
      </c>
      <c r="BI137" s="198">
        <f>IF(N137="nulová",J137,0)</f>
        <v>0</v>
      </c>
      <c r="BJ137" s="15" t="s">
        <v>89</v>
      </c>
      <c r="BK137" s="198">
        <f>ROUND(I137*H137,2)</f>
        <v>0</v>
      </c>
      <c r="BL137" s="15" t="s">
        <v>184</v>
      </c>
      <c r="BM137" s="197" t="s">
        <v>2675</v>
      </c>
    </row>
    <row r="138" s="2" customFormat="1" ht="30" customHeight="1">
      <c r="A138" s="34"/>
      <c r="B138" s="184"/>
      <c r="C138" s="199" t="s">
        <v>233</v>
      </c>
      <c r="D138" s="199" t="s">
        <v>454</v>
      </c>
      <c r="E138" s="200" t="s">
        <v>2676</v>
      </c>
      <c r="F138" s="201" t="s">
        <v>2677</v>
      </c>
      <c r="G138" s="202" t="s">
        <v>227</v>
      </c>
      <c r="H138" s="203">
        <v>16.632000000000001</v>
      </c>
      <c r="I138" s="204"/>
      <c r="J138" s="205">
        <f>ROUND(I138*H138,2)</f>
        <v>0</v>
      </c>
      <c r="K138" s="206"/>
      <c r="L138" s="207"/>
      <c r="M138" s="208" t="s">
        <v>1</v>
      </c>
      <c r="N138" s="209" t="s">
        <v>42</v>
      </c>
      <c r="O138" s="78"/>
      <c r="P138" s="195">
        <f>O138*H138</f>
        <v>0</v>
      </c>
      <c r="Q138" s="195">
        <v>1</v>
      </c>
      <c r="R138" s="195">
        <f>Q138*H138</f>
        <v>16.632000000000001</v>
      </c>
      <c r="S138" s="195">
        <v>0</v>
      </c>
      <c r="T138" s="196">
        <f>S138*H138</f>
        <v>0</v>
      </c>
      <c r="U138" s="34"/>
      <c r="V138" s="34"/>
      <c r="W138" s="34"/>
      <c r="X138" s="34"/>
      <c r="Y138" s="34"/>
      <c r="Z138" s="34"/>
      <c r="AA138" s="34"/>
      <c r="AB138" s="34"/>
      <c r="AC138" s="34"/>
      <c r="AD138" s="34"/>
      <c r="AE138" s="34"/>
      <c r="AR138" s="197" t="s">
        <v>208</v>
      </c>
      <c r="AT138" s="197" t="s">
        <v>454</v>
      </c>
      <c r="AU138" s="197" t="s">
        <v>89</v>
      </c>
      <c r="AY138" s="15" t="s">
        <v>178</v>
      </c>
      <c r="BE138" s="198">
        <f>IF(N138="základná",J138,0)</f>
        <v>0</v>
      </c>
      <c r="BF138" s="198">
        <f>IF(N138="znížená",J138,0)</f>
        <v>0</v>
      </c>
      <c r="BG138" s="198">
        <f>IF(N138="zákl. prenesená",J138,0)</f>
        <v>0</v>
      </c>
      <c r="BH138" s="198">
        <f>IF(N138="zníž. prenesená",J138,0)</f>
        <v>0</v>
      </c>
      <c r="BI138" s="198">
        <f>IF(N138="nulová",J138,0)</f>
        <v>0</v>
      </c>
      <c r="BJ138" s="15" t="s">
        <v>89</v>
      </c>
      <c r="BK138" s="198">
        <f>ROUND(I138*H138,2)</f>
        <v>0</v>
      </c>
      <c r="BL138" s="15" t="s">
        <v>184</v>
      </c>
      <c r="BM138" s="197" t="s">
        <v>2678</v>
      </c>
    </row>
    <row r="139" s="12" customFormat="1" ht="22.8" customHeight="1">
      <c r="A139" s="12"/>
      <c r="B139" s="171"/>
      <c r="C139" s="12"/>
      <c r="D139" s="172" t="s">
        <v>75</v>
      </c>
      <c r="E139" s="182" t="s">
        <v>189</v>
      </c>
      <c r="F139" s="182" t="s">
        <v>278</v>
      </c>
      <c r="G139" s="12"/>
      <c r="H139" s="12"/>
      <c r="I139" s="174"/>
      <c r="J139" s="183">
        <f>BK139</f>
        <v>0</v>
      </c>
      <c r="K139" s="12"/>
      <c r="L139" s="171"/>
      <c r="M139" s="176"/>
      <c r="N139" s="177"/>
      <c r="O139" s="177"/>
      <c r="P139" s="178">
        <f>SUM(P140:P141)</f>
        <v>0</v>
      </c>
      <c r="Q139" s="177"/>
      <c r="R139" s="178">
        <f>SUM(R140:R141)</f>
        <v>0.0043499999999999997</v>
      </c>
      <c r="S139" s="177"/>
      <c r="T139" s="179">
        <f>SUM(T140:T141)</f>
        <v>0</v>
      </c>
      <c r="U139" s="12"/>
      <c r="V139" s="12"/>
      <c r="W139" s="12"/>
      <c r="X139" s="12"/>
      <c r="Y139" s="12"/>
      <c r="Z139" s="12"/>
      <c r="AA139" s="12"/>
      <c r="AB139" s="12"/>
      <c r="AC139" s="12"/>
      <c r="AD139" s="12"/>
      <c r="AE139" s="12"/>
      <c r="AR139" s="172" t="s">
        <v>83</v>
      </c>
      <c r="AT139" s="180" t="s">
        <v>75</v>
      </c>
      <c r="AU139" s="180" t="s">
        <v>83</v>
      </c>
      <c r="AY139" s="172" t="s">
        <v>178</v>
      </c>
      <c r="BK139" s="181">
        <f>SUM(BK140:BK141)</f>
        <v>0</v>
      </c>
    </row>
    <row r="140" s="2" customFormat="1" ht="22.2" customHeight="1">
      <c r="A140" s="34"/>
      <c r="B140" s="184"/>
      <c r="C140" s="185" t="s">
        <v>239</v>
      </c>
      <c r="D140" s="185" t="s">
        <v>180</v>
      </c>
      <c r="E140" s="186" t="s">
        <v>2679</v>
      </c>
      <c r="F140" s="187" t="s">
        <v>2680</v>
      </c>
      <c r="G140" s="188" t="s">
        <v>306</v>
      </c>
      <c r="H140" s="189">
        <v>1</v>
      </c>
      <c r="I140" s="190"/>
      <c r="J140" s="191">
        <f>ROUND(I140*H140,2)</f>
        <v>0</v>
      </c>
      <c r="K140" s="192"/>
      <c r="L140" s="35"/>
      <c r="M140" s="193" t="s">
        <v>1</v>
      </c>
      <c r="N140" s="194" t="s">
        <v>42</v>
      </c>
      <c r="O140" s="78"/>
      <c r="P140" s="195">
        <f>O140*H140</f>
        <v>0</v>
      </c>
      <c r="Q140" s="195">
        <v>0.0027499999999999998</v>
      </c>
      <c r="R140" s="195">
        <f>Q140*H140</f>
        <v>0.0027499999999999998</v>
      </c>
      <c r="S140" s="195">
        <v>0</v>
      </c>
      <c r="T140" s="196">
        <f>S140*H140</f>
        <v>0</v>
      </c>
      <c r="U140" s="34"/>
      <c r="V140" s="34"/>
      <c r="W140" s="34"/>
      <c r="X140" s="34"/>
      <c r="Y140" s="34"/>
      <c r="Z140" s="34"/>
      <c r="AA140" s="34"/>
      <c r="AB140" s="34"/>
      <c r="AC140" s="34"/>
      <c r="AD140" s="34"/>
      <c r="AE140" s="34"/>
      <c r="AR140" s="197" t="s">
        <v>184</v>
      </c>
      <c r="AT140" s="197" t="s">
        <v>180</v>
      </c>
      <c r="AU140" s="197" t="s">
        <v>89</v>
      </c>
      <c r="AY140" s="15" t="s">
        <v>178</v>
      </c>
      <c r="BE140" s="198">
        <f>IF(N140="základná",J140,0)</f>
        <v>0</v>
      </c>
      <c r="BF140" s="198">
        <f>IF(N140="znížená",J140,0)</f>
        <v>0</v>
      </c>
      <c r="BG140" s="198">
        <f>IF(N140="zákl. prenesená",J140,0)</f>
        <v>0</v>
      </c>
      <c r="BH140" s="198">
        <f>IF(N140="zníž. prenesená",J140,0)</f>
        <v>0</v>
      </c>
      <c r="BI140" s="198">
        <f>IF(N140="nulová",J140,0)</f>
        <v>0</v>
      </c>
      <c r="BJ140" s="15" t="s">
        <v>89</v>
      </c>
      <c r="BK140" s="198">
        <f>ROUND(I140*H140,2)</f>
        <v>0</v>
      </c>
      <c r="BL140" s="15" t="s">
        <v>184</v>
      </c>
      <c r="BM140" s="197" t="s">
        <v>2681</v>
      </c>
    </row>
    <row r="141" s="2" customFormat="1" ht="22.2" customHeight="1">
      <c r="A141" s="34"/>
      <c r="B141" s="184"/>
      <c r="C141" s="199" t="s">
        <v>243</v>
      </c>
      <c r="D141" s="199" t="s">
        <v>454</v>
      </c>
      <c r="E141" s="200" t="s">
        <v>2682</v>
      </c>
      <c r="F141" s="201" t="s">
        <v>2683</v>
      </c>
      <c r="G141" s="202" t="s">
        <v>306</v>
      </c>
      <c r="H141" s="203">
        <v>1</v>
      </c>
      <c r="I141" s="204"/>
      <c r="J141" s="205">
        <f>ROUND(I141*H141,2)</f>
        <v>0</v>
      </c>
      <c r="K141" s="206"/>
      <c r="L141" s="207"/>
      <c r="M141" s="208" t="s">
        <v>1</v>
      </c>
      <c r="N141" s="209" t="s">
        <v>42</v>
      </c>
      <c r="O141" s="78"/>
      <c r="P141" s="195">
        <f>O141*H141</f>
        <v>0</v>
      </c>
      <c r="Q141" s="195">
        <v>0.0016000000000000001</v>
      </c>
      <c r="R141" s="195">
        <f>Q141*H141</f>
        <v>0.0016000000000000001</v>
      </c>
      <c r="S141" s="195">
        <v>0</v>
      </c>
      <c r="T141" s="196">
        <f>S141*H141</f>
        <v>0</v>
      </c>
      <c r="U141" s="34"/>
      <c r="V141" s="34"/>
      <c r="W141" s="34"/>
      <c r="X141" s="34"/>
      <c r="Y141" s="34"/>
      <c r="Z141" s="34"/>
      <c r="AA141" s="34"/>
      <c r="AB141" s="34"/>
      <c r="AC141" s="34"/>
      <c r="AD141" s="34"/>
      <c r="AE141" s="34"/>
      <c r="AR141" s="197" t="s">
        <v>208</v>
      </c>
      <c r="AT141" s="197" t="s">
        <v>454</v>
      </c>
      <c r="AU141" s="197" t="s">
        <v>89</v>
      </c>
      <c r="AY141" s="15" t="s">
        <v>178</v>
      </c>
      <c r="BE141" s="198">
        <f>IF(N141="základná",J141,0)</f>
        <v>0</v>
      </c>
      <c r="BF141" s="198">
        <f>IF(N141="znížená",J141,0)</f>
        <v>0</v>
      </c>
      <c r="BG141" s="198">
        <f>IF(N141="zákl. prenesená",J141,0)</f>
        <v>0</v>
      </c>
      <c r="BH141" s="198">
        <f>IF(N141="zníž. prenesená",J141,0)</f>
        <v>0</v>
      </c>
      <c r="BI141" s="198">
        <f>IF(N141="nulová",J141,0)</f>
        <v>0</v>
      </c>
      <c r="BJ141" s="15" t="s">
        <v>89</v>
      </c>
      <c r="BK141" s="198">
        <f>ROUND(I141*H141,2)</f>
        <v>0</v>
      </c>
      <c r="BL141" s="15" t="s">
        <v>184</v>
      </c>
      <c r="BM141" s="197" t="s">
        <v>2684</v>
      </c>
    </row>
    <row r="142" s="12" customFormat="1" ht="22.8" customHeight="1">
      <c r="A142" s="12"/>
      <c r="B142" s="171"/>
      <c r="C142" s="12"/>
      <c r="D142" s="172" t="s">
        <v>75</v>
      </c>
      <c r="E142" s="182" t="s">
        <v>184</v>
      </c>
      <c r="F142" s="182" t="s">
        <v>2685</v>
      </c>
      <c r="G142" s="12"/>
      <c r="H142" s="12"/>
      <c r="I142" s="174"/>
      <c r="J142" s="183">
        <f>BK142</f>
        <v>0</v>
      </c>
      <c r="K142" s="12"/>
      <c r="L142" s="171"/>
      <c r="M142" s="176"/>
      <c r="N142" s="177"/>
      <c r="O142" s="177"/>
      <c r="P142" s="178">
        <f>SUM(P143:P147)</f>
        <v>0</v>
      </c>
      <c r="Q142" s="177"/>
      <c r="R142" s="178">
        <f>SUM(R143:R147)</f>
        <v>6.3993159799999999</v>
      </c>
      <c r="S142" s="177"/>
      <c r="T142" s="179">
        <f>SUM(T143:T147)</f>
        <v>0</v>
      </c>
      <c r="U142" s="12"/>
      <c r="V142" s="12"/>
      <c r="W142" s="12"/>
      <c r="X142" s="12"/>
      <c r="Y142" s="12"/>
      <c r="Z142" s="12"/>
      <c r="AA142" s="12"/>
      <c r="AB142" s="12"/>
      <c r="AC142" s="12"/>
      <c r="AD142" s="12"/>
      <c r="AE142" s="12"/>
      <c r="AR142" s="172" t="s">
        <v>83</v>
      </c>
      <c r="AT142" s="180" t="s">
        <v>75</v>
      </c>
      <c r="AU142" s="180" t="s">
        <v>83</v>
      </c>
      <c r="AY142" s="172" t="s">
        <v>178</v>
      </c>
      <c r="BK142" s="181">
        <f>SUM(BK143:BK147)</f>
        <v>0</v>
      </c>
    </row>
    <row r="143" s="2" customFormat="1" ht="30" customHeight="1">
      <c r="A143" s="34"/>
      <c r="B143" s="184"/>
      <c r="C143" s="185" t="s">
        <v>247</v>
      </c>
      <c r="D143" s="185" t="s">
        <v>180</v>
      </c>
      <c r="E143" s="186" t="s">
        <v>2686</v>
      </c>
      <c r="F143" s="187" t="s">
        <v>2687</v>
      </c>
      <c r="G143" s="188" t="s">
        <v>183</v>
      </c>
      <c r="H143" s="189">
        <v>2.6400000000000001</v>
      </c>
      <c r="I143" s="190"/>
      <c r="J143" s="191">
        <f>ROUND(I143*H143,2)</f>
        <v>0</v>
      </c>
      <c r="K143" s="192"/>
      <c r="L143" s="35"/>
      <c r="M143" s="193" t="s">
        <v>1</v>
      </c>
      <c r="N143" s="194" t="s">
        <v>42</v>
      </c>
      <c r="O143" s="78"/>
      <c r="P143" s="195">
        <f>O143*H143</f>
        <v>0</v>
      </c>
      <c r="Q143" s="195">
        <v>1.8907700000000001</v>
      </c>
      <c r="R143" s="195">
        <f>Q143*H143</f>
        <v>4.9916328000000005</v>
      </c>
      <c r="S143" s="195">
        <v>0</v>
      </c>
      <c r="T143" s="196">
        <f>S143*H143</f>
        <v>0</v>
      </c>
      <c r="U143" s="34"/>
      <c r="V143" s="34"/>
      <c r="W143" s="34"/>
      <c r="X143" s="34"/>
      <c r="Y143" s="34"/>
      <c r="Z143" s="34"/>
      <c r="AA143" s="34"/>
      <c r="AB143" s="34"/>
      <c r="AC143" s="34"/>
      <c r="AD143" s="34"/>
      <c r="AE143" s="34"/>
      <c r="AR143" s="197" t="s">
        <v>184</v>
      </c>
      <c r="AT143" s="197" t="s">
        <v>180</v>
      </c>
      <c r="AU143" s="197" t="s">
        <v>89</v>
      </c>
      <c r="AY143" s="15" t="s">
        <v>178</v>
      </c>
      <c r="BE143" s="198">
        <f>IF(N143="základná",J143,0)</f>
        <v>0</v>
      </c>
      <c r="BF143" s="198">
        <f>IF(N143="znížená",J143,0)</f>
        <v>0</v>
      </c>
      <c r="BG143" s="198">
        <f>IF(N143="zákl. prenesená",J143,0)</f>
        <v>0</v>
      </c>
      <c r="BH143" s="198">
        <f>IF(N143="zníž. prenesená",J143,0)</f>
        <v>0</v>
      </c>
      <c r="BI143" s="198">
        <f>IF(N143="nulová",J143,0)</f>
        <v>0</v>
      </c>
      <c r="BJ143" s="15" t="s">
        <v>89</v>
      </c>
      <c r="BK143" s="198">
        <f>ROUND(I143*H143,2)</f>
        <v>0</v>
      </c>
      <c r="BL143" s="15" t="s">
        <v>184</v>
      </c>
      <c r="BM143" s="197" t="s">
        <v>2688</v>
      </c>
    </row>
    <row r="144" s="2" customFormat="1" ht="22.2" customHeight="1">
      <c r="A144" s="34"/>
      <c r="B144" s="184"/>
      <c r="C144" s="185" t="s">
        <v>251</v>
      </c>
      <c r="D144" s="185" t="s">
        <v>180</v>
      </c>
      <c r="E144" s="186" t="s">
        <v>2689</v>
      </c>
      <c r="F144" s="187" t="s">
        <v>2690</v>
      </c>
      <c r="G144" s="188" t="s">
        <v>183</v>
      </c>
      <c r="H144" s="189">
        <v>0.25</v>
      </c>
      <c r="I144" s="190"/>
      <c r="J144" s="191">
        <f>ROUND(I144*H144,2)</f>
        <v>0</v>
      </c>
      <c r="K144" s="192"/>
      <c r="L144" s="35"/>
      <c r="M144" s="193" t="s">
        <v>1</v>
      </c>
      <c r="N144" s="194" t="s">
        <v>42</v>
      </c>
      <c r="O144" s="78"/>
      <c r="P144" s="195">
        <f>O144*H144</f>
        <v>0</v>
      </c>
      <c r="Q144" s="195">
        <v>2.1856300000000002</v>
      </c>
      <c r="R144" s="195">
        <f>Q144*H144</f>
        <v>0.54640750000000005</v>
      </c>
      <c r="S144" s="195">
        <v>0</v>
      </c>
      <c r="T144" s="196">
        <f>S144*H144</f>
        <v>0</v>
      </c>
      <c r="U144" s="34"/>
      <c r="V144" s="34"/>
      <c r="W144" s="34"/>
      <c r="X144" s="34"/>
      <c r="Y144" s="34"/>
      <c r="Z144" s="34"/>
      <c r="AA144" s="34"/>
      <c r="AB144" s="34"/>
      <c r="AC144" s="34"/>
      <c r="AD144" s="34"/>
      <c r="AE144" s="34"/>
      <c r="AR144" s="197" t="s">
        <v>184</v>
      </c>
      <c r="AT144" s="197" t="s">
        <v>180</v>
      </c>
      <c r="AU144" s="197" t="s">
        <v>89</v>
      </c>
      <c r="AY144" s="15" t="s">
        <v>178</v>
      </c>
      <c r="BE144" s="198">
        <f>IF(N144="základná",J144,0)</f>
        <v>0</v>
      </c>
      <c r="BF144" s="198">
        <f>IF(N144="znížená",J144,0)</f>
        <v>0</v>
      </c>
      <c r="BG144" s="198">
        <f>IF(N144="zákl. prenesená",J144,0)</f>
        <v>0</v>
      </c>
      <c r="BH144" s="198">
        <f>IF(N144="zníž. prenesená",J144,0)</f>
        <v>0</v>
      </c>
      <c r="BI144" s="198">
        <f>IF(N144="nulová",J144,0)</f>
        <v>0</v>
      </c>
      <c r="BJ144" s="15" t="s">
        <v>89</v>
      </c>
      <c r="BK144" s="198">
        <f>ROUND(I144*H144,2)</f>
        <v>0</v>
      </c>
      <c r="BL144" s="15" t="s">
        <v>184</v>
      </c>
      <c r="BM144" s="197" t="s">
        <v>2691</v>
      </c>
    </row>
    <row r="145" s="2" customFormat="1" ht="22.2" customHeight="1">
      <c r="A145" s="34"/>
      <c r="B145" s="184"/>
      <c r="C145" s="185" t="s">
        <v>255</v>
      </c>
      <c r="D145" s="185" t="s">
        <v>180</v>
      </c>
      <c r="E145" s="186" t="s">
        <v>2692</v>
      </c>
      <c r="F145" s="187" t="s">
        <v>2693</v>
      </c>
      <c r="G145" s="188" t="s">
        <v>183</v>
      </c>
      <c r="H145" s="189">
        <v>0.312</v>
      </c>
      <c r="I145" s="190"/>
      <c r="J145" s="191">
        <f>ROUND(I145*H145,2)</f>
        <v>0</v>
      </c>
      <c r="K145" s="192"/>
      <c r="L145" s="35"/>
      <c r="M145" s="193" t="s">
        <v>1</v>
      </c>
      <c r="N145" s="194" t="s">
        <v>42</v>
      </c>
      <c r="O145" s="78"/>
      <c r="P145" s="195">
        <f>O145*H145</f>
        <v>0</v>
      </c>
      <c r="Q145" s="195">
        <v>2.40645</v>
      </c>
      <c r="R145" s="195">
        <f>Q145*H145</f>
        <v>0.75081240000000005</v>
      </c>
      <c r="S145" s="195">
        <v>0</v>
      </c>
      <c r="T145" s="196">
        <f>S145*H145</f>
        <v>0</v>
      </c>
      <c r="U145" s="34"/>
      <c r="V145" s="34"/>
      <c r="W145" s="34"/>
      <c r="X145" s="34"/>
      <c r="Y145" s="34"/>
      <c r="Z145" s="34"/>
      <c r="AA145" s="34"/>
      <c r="AB145" s="34"/>
      <c r="AC145" s="34"/>
      <c r="AD145" s="34"/>
      <c r="AE145" s="34"/>
      <c r="AR145" s="197" t="s">
        <v>184</v>
      </c>
      <c r="AT145" s="197" t="s">
        <v>180</v>
      </c>
      <c r="AU145" s="197" t="s">
        <v>89</v>
      </c>
      <c r="AY145" s="15" t="s">
        <v>178</v>
      </c>
      <c r="BE145" s="198">
        <f>IF(N145="základná",J145,0)</f>
        <v>0</v>
      </c>
      <c r="BF145" s="198">
        <f>IF(N145="znížená",J145,0)</f>
        <v>0</v>
      </c>
      <c r="BG145" s="198">
        <f>IF(N145="zákl. prenesená",J145,0)</f>
        <v>0</v>
      </c>
      <c r="BH145" s="198">
        <f>IF(N145="zníž. prenesená",J145,0)</f>
        <v>0</v>
      </c>
      <c r="BI145" s="198">
        <f>IF(N145="nulová",J145,0)</f>
        <v>0</v>
      </c>
      <c r="BJ145" s="15" t="s">
        <v>89</v>
      </c>
      <c r="BK145" s="198">
        <f>ROUND(I145*H145,2)</f>
        <v>0</v>
      </c>
      <c r="BL145" s="15" t="s">
        <v>184</v>
      </c>
      <c r="BM145" s="197" t="s">
        <v>2694</v>
      </c>
    </row>
    <row r="146" s="2" customFormat="1" ht="30" customHeight="1">
      <c r="A146" s="34"/>
      <c r="B146" s="184"/>
      <c r="C146" s="185" t="s">
        <v>7</v>
      </c>
      <c r="D146" s="185" t="s">
        <v>180</v>
      </c>
      <c r="E146" s="186" t="s">
        <v>2695</v>
      </c>
      <c r="F146" s="187" t="s">
        <v>2696</v>
      </c>
      <c r="G146" s="188" t="s">
        <v>236</v>
      </c>
      <c r="H146" s="189">
        <v>2.8700000000000001</v>
      </c>
      <c r="I146" s="190"/>
      <c r="J146" s="191">
        <f>ROUND(I146*H146,2)</f>
        <v>0</v>
      </c>
      <c r="K146" s="192"/>
      <c r="L146" s="35"/>
      <c r="M146" s="193" t="s">
        <v>1</v>
      </c>
      <c r="N146" s="194" t="s">
        <v>42</v>
      </c>
      <c r="O146" s="78"/>
      <c r="P146" s="195">
        <f>O146*H146</f>
        <v>0</v>
      </c>
      <c r="Q146" s="195">
        <v>0.03304</v>
      </c>
      <c r="R146" s="195">
        <f>Q146*H146</f>
        <v>0.094824800000000001</v>
      </c>
      <c r="S146" s="195">
        <v>0</v>
      </c>
      <c r="T146" s="196">
        <f>S146*H146</f>
        <v>0</v>
      </c>
      <c r="U146" s="34"/>
      <c r="V146" s="34"/>
      <c r="W146" s="34"/>
      <c r="X146" s="34"/>
      <c r="Y146" s="34"/>
      <c r="Z146" s="34"/>
      <c r="AA146" s="34"/>
      <c r="AB146" s="34"/>
      <c r="AC146" s="34"/>
      <c r="AD146" s="34"/>
      <c r="AE146" s="34"/>
      <c r="AR146" s="197" t="s">
        <v>184</v>
      </c>
      <c r="AT146" s="197" t="s">
        <v>180</v>
      </c>
      <c r="AU146" s="197" t="s">
        <v>89</v>
      </c>
      <c r="AY146" s="15" t="s">
        <v>178</v>
      </c>
      <c r="BE146" s="198">
        <f>IF(N146="základná",J146,0)</f>
        <v>0</v>
      </c>
      <c r="BF146" s="198">
        <f>IF(N146="znížená",J146,0)</f>
        <v>0</v>
      </c>
      <c r="BG146" s="198">
        <f>IF(N146="zákl. prenesená",J146,0)</f>
        <v>0</v>
      </c>
      <c r="BH146" s="198">
        <f>IF(N146="zníž. prenesená",J146,0)</f>
        <v>0</v>
      </c>
      <c r="BI146" s="198">
        <f>IF(N146="nulová",J146,0)</f>
        <v>0</v>
      </c>
      <c r="BJ146" s="15" t="s">
        <v>89</v>
      </c>
      <c r="BK146" s="198">
        <f>ROUND(I146*H146,2)</f>
        <v>0</v>
      </c>
      <c r="BL146" s="15" t="s">
        <v>184</v>
      </c>
      <c r="BM146" s="197" t="s">
        <v>2697</v>
      </c>
    </row>
    <row r="147" s="2" customFormat="1" ht="30" customHeight="1">
      <c r="A147" s="34"/>
      <c r="B147" s="184"/>
      <c r="C147" s="185" t="s">
        <v>262</v>
      </c>
      <c r="D147" s="185" t="s">
        <v>180</v>
      </c>
      <c r="E147" s="186" t="s">
        <v>2698</v>
      </c>
      <c r="F147" s="187" t="s">
        <v>2699</v>
      </c>
      <c r="G147" s="188" t="s">
        <v>227</v>
      </c>
      <c r="H147" s="189">
        <v>0.012999999999999999</v>
      </c>
      <c r="I147" s="190"/>
      <c r="J147" s="191">
        <f>ROUND(I147*H147,2)</f>
        <v>0</v>
      </c>
      <c r="K147" s="192"/>
      <c r="L147" s="35"/>
      <c r="M147" s="193" t="s">
        <v>1</v>
      </c>
      <c r="N147" s="194" t="s">
        <v>42</v>
      </c>
      <c r="O147" s="78"/>
      <c r="P147" s="195">
        <f>O147*H147</f>
        <v>0</v>
      </c>
      <c r="Q147" s="195">
        <v>1.20296</v>
      </c>
      <c r="R147" s="195">
        <f>Q147*H147</f>
        <v>0.01563848</v>
      </c>
      <c r="S147" s="195">
        <v>0</v>
      </c>
      <c r="T147" s="196">
        <f>S147*H147</f>
        <v>0</v>
      </c>
      <c r="U147" s="34"/>
      <c r="V147" s="34"/>
      <c r="W147" s="34"/>
      <c r="X147" s="34"/>
      <c r="Y147" s="34"/>
      <c r="Z147" s="34"/>
      <c r="AA147" s="34"/>
      <c r="AB147" s="34"/>
      <c r="AC147" s="34"/>
      <c r="AD147" s="34"/>
      <c r="AE147" s="34"/>
      <c r="AR147" s="197" t="s">
        <v>184</v>
      </c>
      <c r="AT147" s="197" t="s">
        <v>180</v>
      </c>
      <c r="AU147" s="197" t="s">
        <v>89</v>
      </c>
      <c r="AY147" s="15" t="s">
        <v>178</v>
      </c>
      <c r="BE147" s="198">
        <f>IF(N147="základná",J147,0)</f>
        <v>0</v>
      </c>
      <c r="BF147" s="198">
        <f>IF(N147="znížená",J147,0)</f>
        <v>0</v>
      </c>
      <c r="BG147" s="198">
        <f>IF(N147="zákl. prenesená",J147,0)</f>
        <v>0</v>
      </c>
      <c r="BH147" s="198">
        <f>IF(N147="zníž. prenesená",J147,0)</f>
        <v>0</v>
      </c>
      <c r="BI147" s="198">
        <f>IF(N147="nulová",J147,0)</f>
        <v>0</v>
      </c>
      <c r="BJ147" s="15" t="s">
        <v>89</v>
      </c>
      <c r="BK147" s="198">
        <f>ROUND(I147*H147,2)</f>
        <v>0</v>
      </c>
      <c r="BL147" s="15" t="s">
        <v>184</v>
      </c>
      <c r="BM147" s="197" t="s">
        <v>2700</v>
      </c>
    </row>
    <row r="148" s="12" customFormat="1" ht="22.8" customHeight="1">
      <c r="A148" s="12"/>
      <c r="B148" s="171"/>
      <c r="C148" s="12"/>
      <c r="D148" s="172" t="s">
        <v>75</v>
      </c>
      <c r="E148" s="182" t="s">
        <v>208</v>
      </c>
      <c r="F148" s="182" t="s">
        <v>2108</v>
      </c>
      <c r="G148" s="12"/>
      <c r="H148" s="12"/>
      <c r="I148" s="174"/>
      <c r="J148" s="183">
        <f>BK148</f>
        <v>0</v>
      </c>
      <c r="K148" s="12"/>
      <c r="L148" s="171"/>
      <c r="M148" s="176"/>
      <c r="N148" s="177"/>
      <c r="O148" s="177"/>
      <c r="P148" s="178">
        <f>SUM(P149:P169)</f>
        <v>0</v>
      </c>
      <c r="Q148" s="177"/>
      <c r="R148" s="178">
        <f>SUM(R149:R169)</f>
        <v>0.27622684799999997</v>
      </c>
      <c r="S148" s="177"/>
      <c r="T148" s="179">
        <f>SUM(T149:T169)</f>
        <v>0</v>
      </c>
      <c r="U148" s="12"/>
      <c r="V148" s="12"/>
      <c r="W148" s="12"/>
      <c r="X148" s="12"/>
      <c r="Y148" s="12"/>
      <c r="Z148" s="12"/>
      <c r="AA148" s="12"/>
      <c r="AB148" s="12"/>
      <c r="AC148" s="12"/>
      <c r="AD148" s="12"/>
      <c r="AE148" s="12"/>
      <c r="AR148" s="172" t="s">
        <v>83</v>
      </c>
      <c r="AT148" s="180" t="s">
        <v>75</v>
      </c>
      <c r="AU148" s="180" t="s">
        <v>83</v>
      </c>
      <c r="AY148" s="172" t="s">
        <v>178</v>
      </c>
      <c r="BK148" s="181">
        <f>SUM(BK149:BK169)</f>
        <v>0</v>
      </c>
    </row>
    <row r="149" s="2" customFormat="1" ht="30" customHeight="1">
      <c r="A149" s="34"/>
      <c r="B149" s="184"/>
      <c r="C149" s="185" t="s">
        <v>266</v>
      </c>
      <c r="D149" s="185" t="s">
        <v>180</v>
      </c>
      <c r="E149" s="186" t="s">
        <v>2109</v>
      </c>
      <c r="F149" s="187" t="s">
        <v>2110</v>
      </c>
      <c r="G149" s="188" t="s">
        <v>683</v>
      </c>
      <c r="H149" s="189">
        <v>33</v>
      </c>
      <c r="I149" s="190"/>
      <c r="J149" s="191">
        <f>ROUND(I149*H149,2)</f>
        <v>0</v>
      </c>
      <c r="K149" s="192"/>
      <c r="L149" s="35"/>
      <c r="M149" s="193" t="s">
        <v>1</v>
      </c>
      <c r="N149" s="194" t="s">
        <v>42</v>
      </c>
      <c r="O149" s="78"/>
      <c r="P149" s="195">
        <f>O149*H149</f>
        <v>0</v>
      </c>
      <c r="Q149" s="195">
        <v>0</v>
      </c>
      <c r="R149" s="195">
        <f>Q149*H149</f>
        <v>0</v>
      </c>
      <c r="S149" s="195">
        <v>0</v>
      </c>
      <c r="T149" s="196">
        <f>S149*H149</f>
        <v>0</v>
      </c>
      <c r="U149" s="34"/>
      <c r="V149" s="34"/>
      <c r="W149" s="34"/>
      <c r="X149" s="34"/>
      <c r="Y149" s="34"/>
      <c r="Z149" s="34"/>
      <c r="AA149" s="34"/>
      <c r="AB149" s="34"/>
      <c r="AC149" s="34"/>
      <c r="AD149" s="34"/>
      <c r="AE149" s="34"/>
      <c r="AR149" s="197" t="s">
        <v>184</v>
      </c>
      <c r="AT149" s="197" t="s">
        <v>180</v>
      </c>
      <c r="AU149" s="197" t="s">
        <v>89</v>
      </c>
      <c r="AY149" s="15" t="s">
        <v>178</v>
      </c>
      <c r="BE149" s="198">
        <f>IF(N149="základná",J149,0)</f>
        <v>0</v>
      </c>
      <c r="BF149" s="198">
        <f>IF(N149="znížená",J149,0)</f>
        <v>0</v>
      </c>
      <c r="BG149" s="198">
        <f>IF(N149="zákl. prenesená",J149,0)</f>
        <v>0</v>
      </c>
      <c r="BH149" s="198">
        <f>IF(N149="zníž. prenesená",J149,0)</f>
        <v>0</v>
      </c>
      <c r="BI149" s="198">
        <f>IF(N149="nulová",J149,0)</f>
        <v>0</v>
      </c>
      <c r="BJ149" s="15" t="s">
        <v>89</v>
      </c>
      <c r="BK149" s="198">
        <f>ROUND(I149*H149,2)</f>
        <v>0</v>
      </c>
      <c r="BL149" s="15" t="s">
        <v>184</v>
      </c>
      <c r="BM149" s="197" t="s">
        <v>2701</v>
      </c>
    </row>
    <row r="150" s="2" customFormat="1" ht="22.2" customHeight="1">
      <c r="A150" s="34"/>
      <c r="B150" s="184"/>
      <c r="C150" s="199" t="s">
        <v>270</v>
      </c>
      <c r="D150" s="199" t="s">
        <v>454</v>
      </c>
      <c r="E150" s="200" t="s">
        <v>2112</v>
      </c>
      <c r="F150" s="201" t="s">
        <v>2702</v>
      </c>
      <c r="G150" s="202" t="s">
        <v>683</v>
      </c>
      <c r="H150" s="203">
        <v>33.659999999999997</v>
      </c>
      <c r="I150" s="204"/>
      <c r="J150" s="205">
        <f>ROUND(I150*H150,2)</f>
        <v>0</v>
      </c>
      <c r="K150" s="206"/>
      <c r="L150" s="207"/>
      <c r="M150" s="208" t="s">
        <v>1</v>
      </c>
      <c r="N150" s="209" t="s">
        <v>42</v>
      </c>
      <c r="O150" s="78"/>
      <c r="P150" s="195">
        <f>O150*H150</f>
        <v>0</v>
      </c>
      <c r="Q150" s="195">
        <v>0.00067000000000000002</v>
      </c>
      <c r="R150" s="195">
        <f>Q150*H150</f>
        <v>0.022552199999999998</v>
      </c>
      <c r="S150" s="195">
        <v>0</v>
      </c>
      <c r="T150" s="196">
        <f>S150*H150</f>
        <v>0</v>
      </c>
      <c r="U150" s="34"/>
      <c r="V150" s="34"/>
      <c r="W150" s="34"/>
      <c r="X150" s="34"/>
      <c r="Y150" s="34"/>
      <c r="Z150" s="34"/>
      <c r="AA150" s="34"/>
      <c r="AB150" s="34"/>
      <c r="AC150" s="34"/>
      <c r="AD150" s="34"/>
      <c r="AE150" s="34"/>
      <c r="AR150" s="197" t="s">
        <v>208</v>
      </c>
      <c r="AT150" s="197" t="s">
        <v>454</v>
      </c>
      <c r="AU150" s="197" t="s">
        <v>89</v>
      </c>
      <c r="AY150" s="15" t="s">
        <v>178</v>
      </c>
      <c r="BE150" s="198">
        <f>IF(N150="základná",J150,0)</f>
        <v>0</v>
      </c>
      <c r="BF150" s="198">
        <f>IF(N150="znížená",J150,0)</f>
        <v>0</v>
      </c>
      <c r="BG150" s="198">
        <f>IF(N150="zákl. prenesená",J150,0)</f>
        <v>0</v>
      </c>
      <c r="BH150" s="198">
        <f>IF(N150="zníž. prenesená",J150,0)</f>
        <v>0</v>
      </c>
      <c r="BI150" s="198">
        <f>IF(N150="nulová",J150,0)</f>
        <v>0</v>
      </c>
      <c r="BJ150" s="15" t="s">
        <v>89</v>
      </c>
      <c r="BK150" s="198">
        <f>ROUND(I150*H150,2)</f>
        <v>0</v>
      </c>
      <c r="BL150" s="15" t="s">
        <v>184</v>
      </c>
      <c r="BM150" s="197" t="s">
        <v>2703</v>
      </c>
    </row>
    <row r="151" s="2" customFormat="1" ht="30" customHeight="1">
      <c r="A151" s="34"/>
      <c r="B151" s="184"/>
      <c r="C151" s="185" t="s">
        <v>274</v>
      </c>
      <c r="D151" s="185" t="s">
        <v>180</v>
      </c>
      <c r="E151" s="186" t="s">
        <v>2704</v>
      </c>
      <c r="F151" s="187" t="s">
        <v>2705</v>
      </c>
      <c r="G151" s="188" t="s">
        <v>306</v>
      </c>
      <c r="H151" s="189">
        <v>1</v>
      </c>
      <c r="I151" s="190"/>
      <c r="J151" s="191">
        <f>ROUND(I151*H151,2)</f>
        <v>0</v>
      </c>
      <c r="K151" s="192"/>
      <c r="L151" s="35"/>
      <c r="M151" s="193" t="s">
        <v>1</v>
      </c>
      <c r="N151" s="194" t="s">
        <v>42</v>
      </c>
      <c r="O151" s="78"/>
      <c r="P151" s="195">
        <f>O151*H151</f>
        <v>0</v>
      </c>
      <c r="Q151" s="195">
        <v>0.00072000000000000005</v>
      </c>
      <c r="R151" s="195">
        <f>Q151*H151</f>
        <v>0.00072000000000000005</v>
      </c>
      <c r="S151" s="195">
        <v>0</v>
      </c>
      <c r="T151" s="196">
        <f>S151*H151</f>
        <v>0</v>
      </c>
      <c r="U151" s="34"/>
      <c r="V151" s="34"/>
      <c r="W151" s="34"/>
      <c r="X151" s="34"/>
      <c r="Y151" s="34"/>
      <c r="Z151" s="34"/>
      <c r="AA151" s="34"/>
      <c r="AB151" s="34"/>
      <c r="AC151" s="34"/>
      <c r="AD151" s="34"/>
      <c r="AE151" s="34"/>
      <c r="AR151" s="197" t="s">
        <v>184</v>
      </c>
      <c r="AT151" s="197" t="s">
        <v>180</v>
      </c>
      <c r="AU151" s="197" t="s">
        <v>89</v>
      </c>
      <c r="AY151" s="15" t="s">
        <v>178</v>
      </c>
      <c r="BE151" s="198">
        <f>IF(N151="základná",J151,0)</f>
        <v>0</v>
      </c>
      <c r="BF151" s="198">
        <f>IF(N151="znížená",J151,0)</f>
        <v>0</v>
      </c>
      <c r="BG151" s="198">
        <f>IF(N151="zákl. prenesená",J151,0)</f>
        <v>0</v>
      </c>
      <c r="BH151" s="198">
        <f>IF(N151="zníž. prenesená",J151,0)</f>
        <v>0</v>
      </c>
      <c r="BI151" s="198">
        <f>IF(N151="nulová",J151,0)</f>
        <v>0</v>
      </c>
      <c r="BJ151" s="15" t="s">
        <v>89</v>
      </c>
      <c r="BK151" s="198">
        <f>ROUND(I151*H151,2)</f>
        <v>0</v>
      </c>
      <c r="BL151" s="15" t="s">
        <v>184</v>
      </c>
      <c r="BM151" s="197" t="s">
        <v>2706</v>
      </c>
    </row>
    <row r="152" s="2" customFormat="1" ht="22.2" customHeight="1">
      <c r="A152" s="34"/>
      <c r="B152" s="184"/>
      <c r="C152" s="199" t="s">
        <v>279</v>
      </c>
      <c r="D152" s="199" t="s">
        <v>454</v>
      </c>
      <c r="E152" s="200" t="s">
        <v>2707</v>
      </c>
      <c r="F152" s="201" t="s">
        <v>2708</v>
      </c>
      <c r="G152" s="202" t="s">
        <v>306</v>
      </c>
      <c r="H152" s="203">
        <v>1</v>
      </c>
      <c r="I152" s="204"/>
      <c r="J152" s="205">
        <f>ROUND(I152*H152,2)</f>
        <v>0</v>
      </c>
      <c r="K152" s="206"/>
      <c r="L152" s="207"/>
      <c r="M152" s="208" t="s">
        <v>1</v>
      </c>
      <c r="N152" s="209" t="s">
        <v>42</v>
      </c>
      <c r="O152" s="78"/>
      <c r="P152" s="195">
        <f>O152*H152</f>
        <v>0</v>
      </c>
      <c r="Q152" s="195">
        <v>0.0036600000000000001</v>
      </c>
      <c r="R152" s="195">
        <f>Q152*H152</f>
        <v>0.0036600000000000001</v>
      </c>
      <c r="S152" s="195">
        <v>0</v>
      </c>
      <c r="T152" s="196">
        <f>S152*H152</f>
        <v>0</v>
      </c>
      <c r="U152" s="34"/>
      <c r="V152" s="34"/>
      <c r="W152" s="34"/>
      <c r="X152" s="34"/>
      <c r="Y152" s="34"/>
      <c r="Z152" s="34"/>
      <c r="AA152" s="34"/>
      <c r="AB152" s="34"/>
      <c r="AC152" s="34"/>
      <c r="AD152" s="34"/>
      <c r="AE152" s="34"/>
      <c r="AR152" s="197" t="s">
        <v>208</v>
      </c>
      <c r="AT152" s="197" t="s">
        <v>454</v>
      </c>
      <c r="AU152" s="197" t="s">
        <v>89</v>
      </c>
      <c r="AY152" s="15" t="s">
        <v>178</v>
      </c>
      <c r="BE152" s="198">
        <f>IF(N152="základná",J152,0)</f>
        <v>0</v>
      </c>
      <c r="BF152" s="198">
        <f>IF(N152="znížená",J152,0)</f>
        <v>0</v>
      </c>
      <c r="BG152" s="198">
        <f>IF(N152="zákl. prenesená",J152,0)</f>
        <v>0</v>
      </c>
      <c r="BH152" s="198">
        <f>IF(N152="zníž. prenesená",J152,0)</f>
        <v>0</v>
      </c>
      <c r="BI152" s="198">
        <f>IF(N152="nulová",J152,0)</f>
        <v>0</v>
      </c>
      <c r="BJ152" s="15" t="s">
        <v>89</v>
      </c>
      <c r="BK152" s="198">
        <f>ROUND(I152*H152,2)</f>
        <v>0</v>
      </c>
      <c r="BL152" s="15" t="s">
        <v>184</v>
      </c>
      <c r="BM152" s="197" t="s">
        <v>2709</v>
      </c>
    </row>
    <row r="153" s="2" customFormat="1" ht="22.2" customHeight="1">
      <c r="A153" s="34"/>
      <c r="B153" s="184"/>
      <c r="C153" s="199" t="s">
        <v>283</v>
      </c>
      <c r="D153" s="199" t="s">
        <v>454</v>
      </c>
      <c r="E153" s="200" t="s">
        <v>2710</v>
      </c>
      <c r="F153" s="201" t="s">
        <v>2711</v>
      </c>
      <c r="G153" s="202" t="s">
        <v>306</v>
      </c>
      <c r="H153" s="203">
        <v>1</v>
      </c>
      <c r="I153" s="204"/>
      <c r="J153" s="205">
        <f>ROUND(I153*H153,2)</f>
        <v>0</v>
      </c>
      <c r="K153" s="206"/>
      <c r="L153" s="207"/>
      <c r="M153" s="208" t="s">
        <v>1</v>
      </c>
      <c r="N153" s="209" t="s">
        <v>42</v>
      </c>
      <c r="O153" s="78"/>
      <c r="P153" s="195">
        <f>O153*H153</f>
        <v>0</v>
      </c>
      <c r="Q153" s="195">
        <v>0.0040000000000000001</v>
      </c>
      <c r="R153" s="195">
        <f>Q153*H153</f>
        <v>0.0040000000000000001</v>
      </c>
      <c r="S153" s="195">
        <v>0</v>
      </c>
      <c r="T153" s="196">
        <f>S153*H153</f>
        <v>0</v>
      </c>
      <c r="U153" s="34"/>
      <c r="V153" s="34"/>
      <c r="W153" s="34"/>
      <c r="X153" s="34"/>
      <c r="Y153" s="34"/>
      <c r="Z153" s="34"/>
      <c r="AA153" s="34"/>
      <c r="AB153" s="34"/>
      <c r="AC153" s="34"/>
      <c r="AD153" s="34"/>
      <c r="AE153" s="34"/>
      <c r="AR153" s="197" t="s">
        <v>208</v>
      </c>
      <c r="AT153" s="197" t="s">
        <v>454</v>
      </c>
      <c r="AU153" s="197" t="s">
        <v>89</v>
      </c>
      <c r="AY153" s="15" t="s">
        <v>178</v>
      </c>
      <c r="BE153" s="198">
        <f>IF(N153="základná",J153,0)</f>
        <v>0</v>
      </c>
      <c r="BF153" s="198">
        <f>IF(N153="znížená",J153,0)</f>
        <v>0</v>
      </c>
      <c r="BG153" s="198">
        <f>IF(N153="zákl. prenesená",J153,0)</f>
        <v>0</v>
      </c>
      <c r="BH153" s="198">
        <f>IF(N153="zníž. prenesená",J153,0)</f>
        <v>0</v>
      </c>
      <c r="BI153" s="198">
        <f>IF(N153="nulová",J153,0)</f>
        <v>0</v>
      </c>
      <c r="BJ153" s="15" t="s">
        <v>89</v>
      </c>
      <c r="BK153" s="198">
        <f>ROUND(I153*H153,2)</f>
        <v>0</v>
      </c>
      <c r="BL153" s="15" t="s">
        <v>184</v>
      </c>
      <c r="BM153" s="197" t="s">
        <v>2712</v>
      </c>
    </row>
    <row r="154" s="2" customFormat="1" ht="22.2" customHeight="1">
      <c r="A154" s="34"/>
      <c r="B154" s="184"/>
      <c r="C154" s="185" t="s">
        <v>287</v>
      </c>
      <c r="D154" s="185" t="s">
        <v>180</v>
      </c>
      <c r="E154" s="186" t="s">
        <v>2713</v>
      </c>
      <c r="F154" s="187" t="s">
        <v>2714</v>
      </c>
      <c r="G154" s="188" t="s">
        <v>306</v>
      </c>
      <c r="H154" s="189">
        <v>1</v>
      </c>
      <c r="I154" s="190"/>
      <c r="J154" s="191">
        <f>ROUND(I154*H154,2)</f>
        <v>0</v>
      </c>
      <c r="K154" s="192"/>
      <c r="L154" s="35"/>
      <c r="M154" s="193" t="s">
        <v>1</v>
      </c>
      <c r="N154" s="194" t="s">
        <v>42</v>
      </c>
      <c r="O154" s="78"/>
      <c r="P154" s="195">
        <f>O154*H154</f>
        <v>0</v>
      </c>
      <c r="Q154" s="195">
        <v>0</v>
      </c>
      <c r="R154" s="195">
        <f>Q154*H154</f>
        <v>0</v>
      </c>
      <c r="S154" s="195">
        <v>0</v>
      </c>
      <c r="T154" s="196">
        <f>S154*H154</f>
        <v>0</v>
      </c>
      <c r="U154" s="34"/>
      <c r="V154" s="34"/>
      <c r="W154" s="34"/>
      <c r="X154" s="34"/>
      <c r="Y154" s="34"/>
      <c r="Z154" s="34"/>
      <c r="AA154" s="34"/>
      <c r="AB154" s="34"/>
      <c r="AC154" s="34"/>
      <c r="AD154" s="34"/>
      <c r="AE154" s="34"/>
      <c r="AR154" s="197" t="s">
        <v>184</v>
      </c>
      <c r="AT154" s="197" t="s">
        <v>180</v>
      </c>
      <c r="AU154" s="197" t="s">
        <v>89</v>
      </c>
      <c r="AY154" s="15" t="s">
        <v>178</v>
      </c>
      <c r="BE154" s="198">
        <f>IF(N154="základná",J154,0)</f>
        <v>0</v>
      </c>
      <c r="BF154" s="198">
        <f>IF(N154="znížená",J154,0)</f>
        <v>0</v>
      </c>
      <c r="BG154" s="198">
        <f>IF(N154="zákl. prenesená",J154,0)</f>
        <v>0</v>
      </c>
      <c r="BH154" s="198">
        <f>IF(N154="zníž. prenesená",J154,0)</f>
        <v>0</v>
      </c>
      <c r="BI154" s="198">
        <f>IF(N154="nulová",J154,0)</f>
        <v>0</v>
      </c>
      <c r="BJ154" s="15" t="s">
        <v>89</v>
      </c>
      <c r="BK154" s="198">
        <f>ROUND(I154*H154,2)</f>
        <v>0</v>
      </c>
      <c r="BL154" s="15" t="s">
        <v>184</v>
      </c>
      <c r="BM154" s="197" t="s">
        <v>2715</v>
      </c>
    </row>
    <row r="155" s="2" customFormat="1" ht="22.2" customHeight="1">
      <c r="A155" s="34"/>
      <c r="B155" s="184"/>
      <c r="C155" s="199" t="s">
        <v>291</v>
      </c>
      <c r="D155" s="199" t="s">
        <v>454</v>
      </c>
      <c r="E155" s="200" t="s">
        <v>2716</v>
      </c>
      <c r="F155" s="201" t="s">
        <v>2717</v>
      </c>
      <c r="G155" s="202" t="s">
        <v>306</v>
      </c>
      <c r="H155" s="203">
        <v>1</v>
      </c>
      <c r="I155" s="204"/>
      <c r="J155" s="205">
        <f>ROUND(I155*H155,2)</f>
        <v>0</v>
      </c>
      <c r="K155" s="206"/>
      <c r="L155" s="207"/>
      <c r="M155" s="208" t="s">
        <v>1</v>
      </c>
      <c r="N155" s="209" t="s">
        <v>42</v>
      </c>
      <c r="O155" s="78"/>
      <c r="P155" s="195">
        <f>O155*H155</f>
        <v>0</v>
      </c>
      <c r="Q155" s="195">
        <v>0.0032000000000000002</v>
      </c>
      <c r="R155" s="195">
        <f>Q155*H155</f>
        <v>0.0032000000000000002</v>
      </c>
      <c r="S155" s="195">
        <v>0</v>
      </c>
      <c r="T155" s="196">
        <f>S155*H155</f>
        <v>0</v>
      </c>
      <c r="U155" s="34"/>
      <c r="V155" s="34"/>
      <c r="W155" s="34"/>
      <c r="X155" s="34"/>
      <c r="Y155" s="34"/>
      <c r="Z155" s="34"/>
      <c r="AA155" s="34"/>
      <c r="AB155" s="34"/>
      <c r="AC155" s="34"/>
      <c r="AD155" s="34"/>
      <c r="AE155" s="34"/>
      <c r="AR155" s="197" t="s">
        <v>208</v>
      </c>
      <c r="AT155" s="197" t="s">
        <v>454</v>
      </c>
      <c r="AU155" s="197" t="s">
        <v>89</v>
      </c>
      <c r="AY155" s="15" t="s">
        <v>178</v>
      </c>
      <c r="BE155" s="198">
        <f>IF(N155="základná",J155,0)</f>
        <v>0</v>
      </c>
      <c r="BF155" s="198">
        <f>IF(N155="znížená",J155,0)</f>
        <v>0</v>
      </c>
      <c r="BG155" s="198">
        <f>IF(N155="zákl. prenesená",J155,0)</f>
        <v>0</v>
      </c>
      <c r="BH155" s="198">
        <f>IF(N155="zníž. prenesená",J155,0)</f>
        <v>0</v>
      </c>
      <c r="BI155" s="198">
        <f>IF(N155="nulová",J155,0)</f>
        <v>0</v>
      </c>
      <c r="BJ155" s="15" t="s">
        <v>89</v>
      </c>
      <c r="BK155" s="198">
        <f>ROUND(I155*H155,2)</f>
        <v>0</v>
      </c>
      <c r="BL155" s="15" t="s">
        <v>184</v>
      </c>
      <c r="BM155" s="197" t="s">
        <v>2718</v>
      </c>
    </row>
    <row r="156" s="2" customFormat="1" ht="19.8" customHeight="1">
      <c r="A156" s="34"/>
      <c r="B156" s="184"/>
      <c r="C156" s="185" t="s">
        <v>295</v>
      </c>
      <c r="D156" s="185" t="s">
        <v>180</v>
      </c>
      <c r="E156" s="186" t="s">
        <v>2719</v>
      </c>
      <c r="F156" s="187" t="s">
        <v>2720</v>
      </c>
      <c r="G156" s="188" t="s">
        <v>683</v>
      </c>
      <c r="H156" s="189">
        <v>33</v>
      </c>
      <c r="I156" s="190"/>
      <c r="J156" s="191">
        <f>ROUND(I156*H156,2)</f>
        <v>0</v>
      </c>
      <c r="K156" s="192"/>
      <c r="L156" s="35"/>
      <c r="M156" s="193" t="s">
        <v>1</v>
      </c>
      <c r="N156" s="194" t="s">
        <v>42</v>
      </c>
      <c r="O156" s="78"/>
      <c r="P156" s="195">
        <f>O156*H156</f>
        <v>0</v>
      </c>
      <c r="Q156" s="195">
        <v>0</v>
      </c>
      <c r="R156" s="195">
        <f>Q156*H156</f>
        <v>0</v>
      </c>
      <c r="S156" s="195">
        <v>0</v>
      </c>
      <c r="T156" s="196">
        <f>S156*H156</f>
        <v>0</v>
      </c>
      <c r="U156" s="34"/>
      <c r="V156" s="34"/>
      <c r="W156" s="34"/>
      <c r="X156" s="34"/>
      <c r="Y156" s="34"/>
      <c r="Z156" s="34"/>
      <c r="AA156" s="34"/>
      <c r="AB156" s="34"/>
      <c r="AC156" s="34"/>
      <c r="AD156" s="34"/>
      <c r="AE156" s="34"/>
      <c r="AR156" s="197" t="s">
        <v>184</v>
      </c>
      <c r="AT156" s="197" t="s">
        <v>180</v>
      </c>
      <c r="AU156" s="197" t="s">
        <v>89</v>
      </c>
      <c r="AY156" s="15" t="s">
        <v>178</v>
      </c>
      <c r="BE156" s="198">
        <f>IF(N156="základná",J156,0)</f>
        <v>0</v>
      </c>
      <c r="BF156" s="198">
        <f>IF(N156="znížená",J156,0)</f>
        <v>0</v>
      </c>
      <c r="BG156" s="198">
        <f>IF(N156="zákl. prenesená",J156,0)</f>
        <v>0</v>
      </c>
      <c r="BH156" s="198">
        <f>IF(N156="zníž. prenesená",J156,0)</f>
        <v>0</v>
      </c>
      <c r="BI156" s="198">
        <f>IF(N156="nulová",J156,0)</f>
        <v>0</v>
      </c>
      <c r="BJ156" s="15" t="s">
        <v>89</v>
      </c>
      <c r="BK156" s="198">
        <f>ROUND(I156*H156,2)</f>
        <v>0</v>
      </c>
      <c r="BL156" s="15" t="s">
        <v>184</v>
      </c>
      <c r="BM156" s="197" t="s">
        <v>2721</v>
      </c>
    </row>
    <row r="157" s="2" customFormat="1" ht="22.2" customHeight="1">
      <c r="A157" s="34"/>
      <c r="B157" s="184"/>
      <c r="C157" s="185" t="s">
        <v>299</v>
      </c>
      <c r="D157" s="185" t="s">
        <v>180</v>
      </c>
      <c r="E157" s="186" t="s">
        <v>2722</v>
      </c>
      <c r="F157" s="187" t="s">
        <v>2723</v>
      </c>
      <c r="G157" s="188" t="s">
        <v>683</v>
      </c>
      <c r="H157" s="189">
        <v>33</v>
      </c>
      <c r="I157" s="190"/>
      <c r="J157" s="191">
        <f>ROUND(I157*H157,2)</f>
        <v>0</v>
      </c>
      <c r="K157" s="192"/>
      <c r="L157" s="35"/>
      <c r="M157" s="193" t="s">
        <v>1</v>
      </c>
      <c r="N157" s="194" t="s">
        <v>42</v>
      </c>
      <c r="O157" s="78"/>
      <c r="P157" s="195">
        <f>O157*H157</f>
        <v>0</v>
      </c>
      <c r="Q157" s="195">
        <v>0</v>
      </c>
      <c r="R157" s="195">
        <f>Q157*H157</f>
        <v>0</v>
      </c>
      <c r="S157" s="195">
        <v>0</v>
      </c>
      <c r="T157" s="196">
        <f>S157*H157</f>
        <v>0</v>
      </c>
      <c r="U157" s="34"/>
      <c r="V157" s="34"/>
      <c r="W157" s="34"/>
      <c r="X157" s="34"/>
      <c r="Y157" s="34"/>
      <c r="Z157" s="34"/>
      <c r="AA157" s="34"/>
      <c r="AB157" s="34"/>
      <c r="AC157" s="34"/>
      <c r="AD157" s="34"/>
      <c r="AE157" s="34"/>
      <c r="AR157" s="197" t="s">
        <v>184</v>
      </c>
      <c r="AT157" s="197" t="s">
        <v>180</v>
      </c>
      <c r="AU157" s="197" t="s">
        <v>89</v>
      </c>
      <c r="AY157" s="15" t="s">
        <v>178</v>
      </c>
      <c r="BE157" s="198">
        <f>IF(N157="základná",J157,0)</f>
        <v>0</v>
      </c>
      <c r="BF157" s="198">
        <f>IF(N157="znížená",J157,0)</f>
        <v>0</v>
      </c>
      <c r="BG157" s="198">
        <f>IF(N157="zákl. prenesená",J157,0)</f>
        <v>0</v>
      </c>
      <c r="BH157" s="198">
        <f>IF(N157="zníž. prenesená",J157,0)</f>
        <v>0</v>
      </c>
      <c r="BI157" s="198">
        <f>IF(N157="nulová",J157,0)</f>
        <v>0</v>
      </c>
      <c r="BJ157" s="15" t="s">
        <v>89</v>
      </c>
      <c r="BK157" s="198">
        <f>ROUND(I157*H157,2)</f>
        <v>0</v>
      </c>
      <c r="BL157" s="15" t="s">
        <v>184</v>
      </c>
      <c r="BM157" s="197" t="s">
        <v>2724</v>
      </c>
    </row>
    <row r="158" s="2" customFormat="1" ht="22.2" customHeight="1">
      <c r="A158" s="34"/>
      <c r="B158" s="184"/>
      <c r="C158" s="185" t="s">
        <v>303</v>
      </c>
      <c r="D158" s="185" t="s">
        <v>180</v>
      </c>
      <c r="E158" s="186" t="s">
        <v>2725</v>
      </c>
      <c r="F158" s="187" t="s">
        <v>2726</v>
      </c>
      <c r="G158" s="188" t="s">
        <v>306</v>
      </c>
      <c r="H158" s="189">
        <v>1</v>
      </c>
      <c r="I158" s="190"/>
      <c r="J158" s="191">
        <f>ROUND(I158*H158,2)</f>
        <v>0</v>
      </c>
      <c r="K158" s="192"/>
      <c r="L158" s="35"/>
      <c r="M158" s="193" t="s">
        <v>1</v>
      </c>
      <c r="N158" s="194" t="s">
        <v>42</v>
      </c>
      <c r="O158" s="78"/>
      <c r="P158" s="195">
        <f>O158*H158</f>
        <v>0</v>
      </c>
      <c r="Q158" s="195">
        <v>0</v>
      </c>
      <c r="R158" s="195">
        <f>Q158*H158</f>
        <v>0</v>
      </c>
      <c r="S158" s="195">
        <v>0</v>
      </c>
      <c r="T158" s="196">
        <f>S158*H158</f>
        <v>0</v>
      </c>
      <c r="U158" s="34"/>
      <c r="V158" s="34"/>
      <c r="W158" s="34"/>
      <c r="X158" s="34"/>
      <c r="Y158" s="34"/>
      <c r="Z158" s="34"/>
      <c r="AA158" s="34"/>
      <c r="AB158" s="34"/>
      <c r="AC158" s="34"/>
      <c r="AD158" s="34"/>
      <c r="AE158" s="34"/>
      <c r="AR158" s="197" t="s">
        <v>184</v>
      </c>
      <c r="AT158" s="197" t="s">
        <v>180</v>
      </c>
      <c r="AU158" s="197" t="s">
        <v>89</v>
      </c>
      <c r="AY158" s="15" t="s">
        <v>178</v>
      </c>
      <c r="BE158" s="198">
        <f>IF(N158="základná",J158,0)</f>
        <v>0</v>
      </c>
      <c r="BF158" s="198">
        <f>IF(N158="znížená",J158,0)</f>
        <v>0</v>
      </c>
      <c r="BG158" s="198">
        <f>IF(N158="zákl. prenesená",J158,0)</f>
        <v>0</v>
      </c>
      <c r="BH158" s="198">
        <f>IF(N158="zníž. prenesená",J158,0)</f>
        <v>0</v>
      </c>
      <c r="BI158" s="198">
        <f>IF(N158="nulová",J158,0)</f>
        <v>0</v>
      </c>
      <c r="BJ158" s="15" t="s">
        <v>89</v>
      </c>
      <c r="BK158" s="198">
        <f>ROUND(I158*H158,2)</f>
        <v>0</v>
      </c>
      <c r="BL158" s="15" t="s">
        <v>184</v>
      </c>
      <c r="BM158" s="197" t="s">
        <v>2727</v>
      </c>
    </row>
    <row r="159" s="2" customFormat="1" ht="22.2" customHeight="1">
      <c r="A159" s="34"/>
      <c r="B159" s="184"/>
      <c r="C159" s="199" t="s">
        <v>308</v>
      </c>
      <c r="D159" s="199" t="s">
        <v>454</v>
      </c>
      <c r="E159" s="200" t="s">
        <v>2728</v>
      </c>
      <c r="F159" s="201" t="s">
        <v>2729</v>
      </c>
      <c r="G159" s="202" t="s">
        <v>306</v>
      </c>
      <c r="H159" s="203">
        <v>1</v>
      </c>
      <c r="I159" s="204"/>
      <c r="J159" s="205">
        <f>ROUND(I159*H159,2)</f>
        <v>0</v>
      </c>
      <c r="K159" s="206"/>
      <c r="L159" s="207"/>
      <c r="M159" s="208" t="s">
        <v>1</v>
      </c>
      <c r="N159" s="209" t="s">
        <v>42</v>
      </c>
      <c r="O159" s="78"/>
      <c r="P159" s="195">
        <f>O159*H159</f>
        <v>0</v>
      </c>
      <c r="Q159" s="195">
        <v>0</v>
      </c>
      <c r="R159" s="195">
        <f>Q159*H159</f>
        <v>0</v>
      </c>
      <c r="S159" s="195">
        <v>0</v>
      </c>
      <c r="T159" s="196">
        <f>S159*H159</f>
        <v>0</v>
      </c>
      <c r="U159" s="34"/>
      <c r="V159" s="34"/>
      <c r="W159" s="34"/>
      <c r="X159" s="34"/>
      <c r="Y159" s="34"/>
      <c r="Z159" s="34"/>
      <c r="AA159" s="34"/>
      <c r="AB159" s="34"/>
      <c r="AC159" s="34"/>
      <c r="AD159" s="34"/>
      <c r="AE159" s="34"/>
      <c r="AR159" s="197" t="s">
        <v>208</v>
      </c>
      <c r="AT159" s="197" t="s">
        <v>454</v>
      </c>
      <c r="AU159" s="197" t="s">
        <v>89</v>
      </c>
      <c r="AY159" s="15" t="s">
        <v>178</v>
      </c>
      <c r="BE159" s="198">
        <f>IF(N159="základná",J159,0)</f>
        <v>0</v>
      </c>
      <c r="BF159" s="198">
        <f>IF(N159="znížená",J159,0)</f>
        <v>0</v>
      </c>
      <c r="BG159" s="198">
        <f>IF(N159="zákl. prenesená",J159,0)</f>
        <v>0</v>
      </c>
      <c r="BH159" s="198">
        <f>IF(N159="zníž. prenesená",J159,0)</f>
        <v>0</v>
      </c>
      <c r="BI159" s="198">
        <f>IF(N159="nulová",J159,0)</f>
        <v>0</v>
      </c>
      <c r="BJ159" s="15" t="s">
        <v>89</v>
      </c>
      <c r="BK159" s="198">
        <f>ROUND(I159*H159,2)</f>
        <v>0</v>
      </c>
      <c r="BL159" s="15" t="s">
        <v>184</v>
      </c>
      <c r="BM159" s="197" t="s">
        <v>2730</v>
      </c>
    </row>
    <row r="160" s="2" customFormat="1" ht="22.2" customHeight="1">
      <c r="A160" s="34"/>
      <c r="B160" s="184"/>
      <c r="C160" s="185" t="s">
        <v>312</v>
      </c>
      <c r="D160" s="185" t="s">
        <v>180</v>
      </c>
      <c r="E160" s="186" t="s">
        <v>2731</v>
      </c>
      <c r="F160" s="187" t="s">
        <v>2732</v>
      </c>
      <c r="G160" s="188" t="s">
        <v>306</v>
      </c>
      <c r="H160" s="189">
        <v>1</v>
      </c>
      <c r="I160" s="190"/>
      <c r="J160" s="191">
        <f>ROUND(I160*H160,2)</f>
        <v>0</v>
      </c>
      <c r="K160" s="192"/>
      <c r="L160" s="35"/>
      <c r="M160" s="193" t="s">
        <v>1</v>
      </c>
      <c r="N160" s="194" t="s">
        <v>42</v>
      </c>
      <c r="O160" s="78"/>
      <c r="P160" s="195">
        <f>O160*H160</f>
        <v>0</v>
      </c>
      <c r="Q160" s="195">
        <v>0.0063</v>
      </c>
      <c r="R160" s="195">
        <f>Q160*H160</f>
        <v>0.0063</v>
      </c>
      <c r="S160" s="195">
        <v>0</v>
      </c>
      <c r="T160" s="196">
        <f>S160*H160</f>
        <v>0</v>
      </c>
      <c r="U160" s="34"/>
      <c r="V160" s="34"/>
      <c r="W160" s="34"/>
      <c r="X160" s="34"/>
      <c r="Y160" s="34"/>
      <c r="Z160" s="34"/>
      <c r="AA160" s="34"/>
      <c r="AB160" s="34"/>
      <c r="AC160" s="34"/>
      <c r="AD160" s="34"/>
      <c r="AE160" s="34"/>
      <c r="AR160" s="197" t="s">
        <v>184</v>
      </c>
      <c r="AT160" s="197" t="s">
        <v>180</v>
      </c>
      <c r="AU160" s="197" t="s">
        <v>89</v>
      </c>
      <c r="AY160" s="15" t="s">
        <v>178</v>
      </c>
      <c r="BE160" s="198">
        <f>IF(N160="základná",J160,0)</f>
        <v>0</v>
      </c>
      <c r="BF160" s="198">
        <f>IF(N160="znížená",J160,0)</f>
        <v>0</v>
      </c>
      <c r="BG160" s="198">
        <f>IF(N160="zákl. prenesená",J160,0)</f>
        <v>0</v>
      </c>
      <c r="BH160" s="198">
        <f>IF(N160="zníž. prenesená",J160,0)</f>
        <v>0</v>
      </c>
      <c r="BI160" s="198">
        <f>IF(N160="nulová",J160,0)</f>
        <v>0</v>
      </c>
      <c r="BJ160" s="15" t="s">
        <v>89</v>
      </c>
      <c r="BK160" s="198">
        <f>ROUND(I160*H160,2)</f>
        <v>0</v>
      </c>
      <c r="BL160" s="15" t="s">
        <v>184</v>
      </c>
      <c r="BM160" s="197" t="s">
        <v>2733</v>
      </c>
    </row>
    <row r="161" s="2" customFormat="1" ht="14.4" customHeight="1">
      <c r="A161" s="34"/>
      <c r="B161" s="184"/>
      <c r="C161" s="199" t="s">
        <v>316</v>
      </c>
      <c r="D161" s="199" t="s">
        <v>454</v>
      </c>
      <c r="E161" s="200" t="s">
        <v>2734</v>
      </c>
      <c r="F161" s="201" t="s">
        <v>2735</v>
      </c>
      <c r="G161" s="202" t="s">
        <v>306</v>
      </c>
      <c r="H161" s="203">
        <v>1</v>
      </c>
      <c r="I161" s="204"/>
      <c r="J161" s="205">
        <f>ROUND(I161*H161,2)</f>
        <v>0</v>
      </c>
      <c r="K161" s="206"/>
      <c r="L161" s="207"/>
      <c r="M161" s="208" t="s">
        <v>1</v>
      </c>
      <c r="N161" s="209" t="s">
        <v>42</v>
      </c>
      <c r="O161" s="78"/>
      <c r="P161" s="195">
        <f>O161*H161</f>
        <v>0</v>
      </c>
      <c r="Q161" s="195">
        <v>0.059999999999999998</v>
      </c>
      <c r="R161" s="195">
        <f>Q161*H161</f>
        <v>0.059999999999999998</v>
      </c>
      <c r="S161" s="195">
        <v>0</v>
      </c>
      <c r="T161" s="196">
        <f>S161*H161</f>
        <v>0</v>
      </c>
      <c r="U161" s="34"/>
      <c r="V161" s="34"/>
      <c r="W161" s="34"/>
      <c r="X161" s="34"/>
      <c r="Y161" s="34"/>
      <c r="Z161" s="34"/>
      <c r="AA161" s="34"/>
      <c r="AB161" s="34"/>
      <c r="AC161" s="34"/>
      <c r="AD161" s="34"/>
      <c r="AE161" s="34"/>
      <c r="AR161" s="197" t="s">
        <v>208</v>
      </c>
      <c r="AT161" s="197" t="s">
        <v>454</v>
      </c>
      <c r="AU161" s="197" t="s">
        <v>89</v>
      </c>
      <c r="AY161" s="15" t="s">
        <v>178</v>
      </c>
      <c r="BE161" s="198">
        <f>IF(N161="základná",J161,0)</f>
        <v>0</v>
      </c>
      <c r="BF161" s="198">
        <f>IF(N161="znížená",J161,0)</f>
        <v>0</v>
      </c>
      <c r="BG161" s="198">
        <f>IF(N161="zákl. prenesená",J161,0)</f>
        <v>0</v>
      </c>
      <c r="BH161" s="198">
        <f>IF(N161="zníž. prenesená",J161,0)</f>
        <v>0</v>
      </c>
      <c r="BI161" s="198">
        <f>IF(N161="nulová",J161,0)</f>
        <v>0</v>
      </c>
      <c r="BJ161" s="15" t="s">
        <v>89</v>
      </c>
      <c r="BK161" s="198">
        <f>ROUND(I161*H161,2)</f>
        <v>0</v>
      </c>
      <c r="BL161" s="15" t="s">
        <v>184</v>
      </c>
      <c r="BM161" s="197" t="s">
        <v>2736</v>
      </c>
    </row>
    <row r="162" s="2" customFormat="1" ht="14.4" customHeight="1">
      <c r="A162" s="34"/>
      <c r="B162" s="184"/>
      <c r="C162" s="185" t="s">
        <v>320</v>
      </c>
      <c r="D162" s="185" t="s">
        <v>180</v>
      </c>
      <c r="E162" s="186" t="s">
        <v>2737</v>
      </c>
      <c r="F162" s="187" t="s">
        <v>2738</v>
      </c>
      <c r="G162" s="188" t="s">
        <v>306</v>
      </c>
      <c r="H162" s="189">
        <v>1</v>
      </c>
      <c r="I162" s="190"/>
      <c r="J162" s="191">
        <f>ROUND(I162*H162,2)</f>
        <v>0</v>
      </c>
      <c r="K162" s="192"/>
      <c r="L162" s="35"/>
      <c r="M162" s="193" t="s">
        <v>1</v>
      </c>
      <c r="N162" s="194" t="s">
        <v>42</v>
      </c>
      <c r="O162" s="78"/>
      <c r="P162" s="195">
        <f>O162*H162</f>
        <v>0</v>
      </c>
      <c r="Q162" s="195">
        <v>0.11406464800000001</v>
      </c>
      <c r="R162" s="195">
        <f>Q162*H162</f>
        <v>0.11406464800000001</v>
      </c>
      <c r="S162" s="195">
        <v>0</v>
      </c>
      <c r="T162" s="196">
        <f>S162*H162</f>
        <v>0</v>
      </c>
      <c r="U162" s="34"/>
      <c r="V162" s="34"/>
      <c r="W162" s="34"/>
      <c r="X162" s="34"/>
      <c r="Y162" s="34"/>
      <c r="Z162" s="34"/>
      <c r="AA162" s="34"/>
      <c r="AB162" s="34"/>
      <c r="AC162" s="34"/>
      <c r="AD162" s="34"/>
      <c r="AE162" s="34"/>
      <c r="AR162" s="197" t="s">
        <v>184</v>
      </c>
      <c r="AT162" s="197" t="s">
        <v>180</v>
      </c>
      <c r="AU162" s="197" t="s">
        <v>89</v>
      </c>
      <c r="AY162" s="15" t="s">
        <v>178</v>
      </c>
      <c r="BE162" s="198">
        <f>IF(N162="základná",J162,0)</f>
        <v>0</v>
      </c>
      <c r="BF162" s="198">
        <f>IF(N162="znížená",J162,0)</f>
        <v>0</v>
      </c>
      <c r="BG162" s="198">
        <f>IF(N162="zákl. prenesená",J162,0)</f>
        <v>0</v>
      </c>
      <c r="BH162" s="198">
        <f>IF(N162="zníž. prenesená",J162,0)</f>
        <v>0</v>
      </c>
      <c r="BI162" s="198">
        <f>IF(N162="nulová",J162,0)</f>
        <v>0</v>
      </c>
      <c r="BJ162" s="15" t="s">
        <v>89</v>
      </c>
      <c r="BK162" s="198">
        <f>ROUND(I162*H162,2)</f>
        <v>0</v>
      </c>
      <c r="BL162" s="15" t="s">
        <v>184</v>
      </c>
      <c r="BM162" s="197" t="s">
        <v>2739</v>
      </c>
    </row>
    <row r="163" s="2" customFormat="1" ht="22.2" customHeight="1">
      <c r="A163" s="34"/>
      <c r="B163" s="184"/>
      <c r="C163" s="199" t="s">
        <v>324</v>
      </c>
      <c r="D163" s="199" t="s">
        <v>454</v>
      </c>
      <c r="E163" s="200" t="s">
        <v>2740</v>
      </c>
      <c r="F163" s="201" t="s">
        <v>2741</v>
      </c>
      <c r="G163" s="202" t="s">
        <v>306</v>
      </c>
      <c r="H163" s="203">
        <v>1</v>
      </c>
      <c r="I163" s="204"/>
      <c r="J163" s="205">
        <f>ROUND(I163*H163,2)</f>
        <v>0</v>
      </c>
      <c r="K163" s="206"/>
      <c r="L163" s="207"/>
      <c r="M163" s="208" t="s">
        <v>1</v>
      </c>
      <c r="N163" s="209" t="s">
        <v>42</v>
      </c>
      <c r="O163" s="78"/>
      <c r="P163" s="195">
        <f>O163*H163</f>
        <v>0</v>
      </c>
      <c r="Q163" s="195">
        <v>0.0061999999999999998</v>
      </c>
      <c r="R163" s="195">
        <f>Q163*H163</f>
        <v>0.0061999999999999998</v>
      </c>
      <c r="S163" s="195">
        <v>0</v>
      </c>
      <c r="T163" s="196">
        <f>S163*H163</f>
        <v>0</v>
      </c>
      <c r="U163" s="34"/>
      <c r="V163" s="34"/>
      <c r="W163" s="34"/>
      <c r="X163" s="34"/>
      <c r="Y163" s="34"/>
      <c r="Z163" s="34"/>
      <c r="AA163" s="34"/>
      <c r="AB163" s="34"/>
      <c r="AC163" s="34"/>
      <c r="AD163" s="34"/>
      <c r="AE163" s="34"/>
      <c r="AR163" s="197" t="s">
        <v>208</v>
      </c>
      <c r="AT163" s="197" t="s">
        <v>454</v>
      </c>
      <c r="AU163" s="197" t="s">
        <v>89</v>
      </c>
      <c r="AY163" s="15" t="s">
        <v>178</v>
      </c>
      <c r="BE163" s="198">
        <f>IF(N163="základná",J163,0)</f>
        <v>0</v>
      </c>
      <c r="BF163" s="198">
        <f>IF(N163="znížená",J163,0)</f>
        <v>0</v>
      </c>
      <c r="BG163" s="198">
        <f>IF(N163="zákl. prenesená",J163,0)</f>
        <v>0</v>
      </c>
      <c r="BH163" s="198">
        <f>IF(N163="zníž. prenesená",J163,0)</f>
        <v>0</v>
      </c>
      <c r="BI163" s="198">
        <f>IF(N163="nulová",J163,0)</f>
        <v>0</v>
      </c>
      <c r="BJ163" s="15" t="s">
        <v>89</v>
      </c>
      <c r="BK163" s="198">
        <f>ROUND(I163*H163,2)</f>
        <v>0</v>
      </c>
      <c r="BL163" s="15" t="s">
        <v>184</v>
      </c>
      <c r="BM163" s="197" t="s">
        <v>2742</v>
      </c>
    </row>
    <row r="164" s="2" customFormat="1" ht="22.2" customHeight="1">
      <c r="A164" s="34"/>
      <c r="B164" s="184"/>
      <c r="C164" s="199" t="s">
        <v>328</v>
      </c>
      <c r="D164" s="199" t="s">
        <v>454</v>
      </c>
      <c r="E164" s="200" t="s">
        <v>2743</v>
      </c>
      <c r="F164" s="201" t="s">
        <v>2744</v>
      </c>
      <c r="G164" s="202" t="s">
        <v>306</v>
      </c>
      <c r="H164" s="203">
        <v>1</v>
      </c>
      <c r="I164" s="204"/>
      <c r="J164" s="205">
        <f>ROUND(I164*H164,2)</f>
        <v>0</v>
      </c>
      <c r="K164" s="206"/>
      <c r="L164" s="207"/>
      <c r="M164" s="208" t="s">
        <v>1</v>
      </c>
      <c r="N164" s="209" t="s">
        <v>42</v>
      </c>
      <c r="O164" s="78"/>
      <c r="P164" s="195">
        <f>O164*H164</f>
        <v>0</v>
      </c>
      <c r="Q164" s="195">
        <v>0.001</v>
      </c>
      <c r="R164" s="195">
        <f>Q164*H164</f>
        <v>0.001</v>
      </c>
      <c r="S164" s="195">
        <v>0</v>
      </c>
      <c r="T164" s="196">
        <f>S164*H164</f>
        <v>0</v>
      </c>
      <c r="U164" s="34"/>
      <c r="V164" s="34"/>
      <c r="W164" s="34"/>
      <c r="X164" s="34"/>
      <c r="Y164" s="34"/>
      <c r="Z164" s="34"/>
      <c r="AA164" s="34"/>
      <c r="AB164" s="34"/>
      <c r="AC164" s="34"/>
      <c r="AD164" s="34"/>
      <c r="AE164" s="34"/>
      <c r="AR164" s="197" t="s">
        <v>208</v>
      </c>
      <c r="AT164" s="197" t="s">
        <v>454</v>
      </c>
      <c r="AU164" s="197" t="s">
        <v>89</v>
      </c>
      <c r="AY164" s="15" t="s">
        <v>178</v>
      </c>
      <c r="BE164" s="198">
        <f>IF(N164="základná",J164,0)</f>
        <v>0</v>
      </c>
      <c r="BF164" s="198">
        <f>IF(N164="znížená",J164,0)</f>
        <v>0</v>
      </c>
      <c r="BG164" s="198">
        <f>IF(N164="zákl. prenesená",J164,0)</f>
        <v>0</v>
      </c>
      <c r="BH164" s="198">
        <f>IF(N164="zníž. prenesená",J164,0)</f>
        <v>0</v>
      </c>
      <c r="BI164" s="198">
        <f>IF(N164="nulová",J164,0)</f>
        <v>0</v>
      </c>
      <c r="BJ164" s="15" t="s">
        <v>89</v>
      </c>
      <c r="BK164" s="198">
        <f>ROUND(I164*H164,2)</f>
        <v>0</v>
      </c>
      <c r="BL164" s="15" t="s">
        <v>184</v>
      </c>
      <c r="BM164" s="197" t="s">
        <v>2745</v>
      </c>
    </row>
    <row r="165" s="2" customFormat="1" ht="30" customHeight="1">
      <c r="A165" s="34"/>
      <c r="B165" s="184"/>
      <c r="C165" s="185" t="s">
        <v>332</v>
      </c>
      <c r="D165" s="185" t="s">
        <v>180</v>
      </c>
      <c r="E165" s="186" t="s">
        <v>2746</v>
      </c>
      <c r="F165" s="187" t="s">
        <v>2747</v>
      </c>
      <c r="G165" s="188" t="s">
        <v>306</v>
      </c>
      <c r="H165" s="189">
        <v>1</v>
      </c>
      <c r="I165" s="190"/>
      <c r="J165" s="191">
        <f>ROUND(I165*H165,2)</f>
        <v>0</v>
      </c>
      <c r="K165" s="192"/>
      <c r="L165" s="35"/>
      <c r="M165" s="193" t="s">
        <v>1</v>
      </c>
      <c r="N165" s="194" t="s">
        <v>42</v>
      </c>
      <c r="O165" s="78"/>
      <c r="P165" s="195">
        <f>O165*H165</f>
        <v>0</v>
      </c>
      <c r="Q165" s="195">
        <v>0.00024000000000000001</v>
      </c>
      <c r="R165" s="195">
        <f>Q165*H165</f>
        <v>0.00024000000000000001</v>
      </c>
      <c r="S165" s="195">
        <v>0</v>
      </c>
      <c r="T165" s="196">
        <f>S165*H165</f>
        <v>0</v>
      </c>
      <c r="U165" s="34"/>
      <c r="V165" s="34"/>
      <c r="W165" s="34"/>
      <c r="X165" s="34"/>
      <c r="Y165" s="34"/>
      <c r="Z165" s="34"/>
      <c r="AA165" s="34"/>
      <c r="AB165" s="34"/>
      <c r="AC165" s="34"/>
      <c r="AD165" s="34"/>
      <c r="AE165" s="34"/>
      <c r="AR165" s="197" t="s">
        <v>184</v>
      </c>
      <c r="AT165" s="197" t="s">
        <v>180</v>
      </c>
      <c r="AU165" s="197" t="s">
        <v>89</v>
      </c>
      <c r="AY165" s="15" t="s">
        <v>178</v>
      </c>
      <c r="BE165" s="198">
        <f>IF(N165="základná",J165,0)</f>
        <v>0</v>
      </c>
      <c r="BF165" s="198">
        <f>IF(N165="znížená",J165,0)</f>
        <v>0</v>
      </c>
      <c r="BG165" s="198">
        <f>IF(N165="zákl. prenesená",J165,0)</f>
        <v>0</v>
      </c>
      <c r="BH165" s="198">
        <f>IF(N165="zníž. prenesená",J165,0)</f>
        <v>0</v>
      </c>
      <c r="BI165" s="198">
        <f>IF(N165="nulová",J165,0)</f>
        <v>0</v>
      </c>
      <c r="BJ165" s="15" t="s">
        <v>89</v>
      </c>
      <c r="BK165" s="198">
        <f>ROUND(I165*H165,2)</f>
        <v>0</v>
      </c>
      <c r="BL165" s="15" t="s">
        <v>184</v>
      </c>
      <c r="BM165" s="197" t="s">
        <v>2748</v>
      </c>
    </row>
    <row r="166" s="2" customFormat="1" ht="19.8" customHeight="1">
      <c r="A166" s="34"/>
      <c r="B166" s="184"/>
      <c r="C166" s="185" t="s">
        <v>336</v>
      </c>
      <c r="D166" s="185" t="s">
        <v>180</v>
      </c>
      <c r="E166" s="186" t="s">
        <v>2749</v>
      </c>
      <c r="F166" s="187" t="s">
        <v>2750</v>
      </c>
      <c r="G166" s="188" t="s">
        <v>683</v>
      </c>
      <c r="H166" s="189">
        <v>33</v>
      </c>
      <c r="I166" s="190"/>
      <c r="J166" s="191">
        <f>ROUND(I166*H166,2)</f>
        <v>0</v>
      </c>
      <c r="K166" s="192"/>
      <c r="L166" s="35"/>
      <c r="M166" s="193" t="s">
        <v>1</v>
      </c>
      <c r="N166" s="194" t="s">
        <v>42</v>
      </c>
      <c r="O166" s="78"/>
      <c r="P166" s="195">
        <f>O166*H166</f>
        <v>0</v>
      </c>
      <c r="Q166" s="195">
        <v>3.0000000000000001E-05</v>
      </c>
      <c r="R166" s="195">
        <f>Q166*H166</f>
        <v>0.00098999999999999999</v>
      </c>
      <c r="S166" s="195">
        <v>0</v>
      </c>
      <c r="T166" s="196">
        <f>S166*H166</f>
        <v>0</v>
      </c>
      <c r="U166" s="34"/>
      <c r="V166" s="34"/>
      <c r="W166" s="34"/>
      <c r="X166" s="34"/>
      <c r="Y166" s="34"/>
      <c r="Z166" s="34"/>
      <c r="AA166" s="34"/>
      <c r="AB166" s="34"/>
      <c r="AC166" s="34"/>
      <c r="AD166" s="34"/>
      <c r="AE166" s="34"/>
      <c r="AR166" s="197" t="s">
        <v>184</v>
      </c>
      <c r="AT166" s="197" t="s">
        <v>180</v>
      </c>
      <c r="AU166" s="197" t="s">
        <v>89</v>
      </c>
      <c r="AY166" s="15" t="s">
        <v>178</v>
      </c>
      <c r="BE166" s="198">
        <f>IF(N166="základná",J166,0)</f>
        <v>0</v>
      </c>
      <c r="BF166" s="198">
        <f>IF(N166="znížená",J166,0)</f>
        <v>0</v>
      </c>
      <c r="BG166" s="198">
        <f>IF(N166="zákl. prenesená",J166,0)</f>
        <v>0</v>
      </c>
      <c r="BH166" s="198">
        <f>IF(N166="zníž. prenesená",J166,0)</f>
        <v>0</v>
      </c>
      <c r="BI166" s="198">
        <f>IF(N166="nulová",J166,0)</f>
        <v>0</v>
      </c>
      <c r="BJ166" s="15" t="s">
        <v>89</v>
      </c>
      <c r="BK166" s="198">
        <f>ROUND(I166*H166,2)</f>
        <v>0</v>
      </c>
      <c r="BL166" s="15" t="s">
        <v>184</v>
      </c>
      <c r="BM166" s="197" t="s">
        <v>2751</v>
      </c>
    </row>
    <row r="167" s="2" customFormat="1" ht="19.8" customHeight="1">
      <c r="A167" s="34"/>
      <c r="B167" s="184"/>
      <c r="C167" s="185" t="s">
        <v>340</v>
      </c>
      <c r="D167" s="185" t="s">
        <v>180</v>
      </c>
      <c r="E167" s="186" t="s">
        <v>2752</v>
      </c>
      <c r="F167" s="187" t="s">
        <v>2753</v>
      </c>
      <c r="G167" s="188" t="s">
        <v>683</v>
      </c>
      <c r="H167" s="189">
        <v>33</v>
      </c>
      <c r="I167" s="190"/>
      <c r="J167" s="191">
        <f>ROUND(I167*H167,2)</f>
        <v>0</v>
      </c>
      <c r="K167" s="192"/>
      <c r="L167" s="35"/>
      <c r="M167" s="193" t="s">
        <v>1</v>
      </c>
      <c r="N167" s="194" t="s">
        <v>42</v>
      </c>
      <c r="O167" s="78"/>
      <c r="P167" s="195">
        <f>O167*H167</f>
        <v>0</v>
      </c>
      <c r="Q167" s="195">
        <v>0.00010000000000000001</v>
      </c>
      <c r="R167" s="195">
        <f>Q167*H167</f>
        <v>0.0033</v>
      </c>
      <c r="S167" s="195">
        <v>0</v>
      </c>
      <c r="T167" s="196">
        <f>S167*H167</f>
        <v>0</v>
      </c>
      <c r="U167" s="34"/>
      <c r="V167" s="34"/>
      <c r="W167" s="34"/>
      <c r="X167" s="34"/>
      <c r="Y167" s="34"/>
      <c r="Z167" s="34"/>
      <c r="AA167" s="34"/>
      <c r="AB167" s="34"/>
      <c r="AC167" s="34"/>
      <c r="AD167" s="34"/>
      <c r="AE167" s="34"/>
      <c r="AR167" s="197" t="s">
        <v>184</v>
      </c>
      <c r="AT167" s="197" t="s">
        <v>180</v>
      </c>
      <c r="AU167" s="197" t="s">
        <v>89</v>
      </c>
      <c r="AY167" s="15" t="s">
        <v>178</v>
      </c>
      <c r="BE167" s="198">
        <f>IF(N167="základná",J167,0)</f>
        <v>0</v>
      </c>
      <c r="BF167" s="198">
        <f>IF(N167="znížená",J167,0)</f>
        <v>0</v>
      </c>
      <c r="BG167" s="198">
        <f>IF(N167="zákl. prenesená",J167,0)</f>
        <v>0</v>
      </c>
      <c r="BH167" s="198">
        <f>IF(N167="zníž. prenesená",J167,0)</f>
        <v>0</v>
      </c>
      <c r="BI167" s="198">
        <f>IF(N167="nulová",J167,0)</f>
        <v>0</v>
      </c>
      <c r="BJ167" s="15" t="s">
        <v>89</v>
      </c>
      <c r="BK167" s="198">
        <f>ROUND(I167*H167,2)</f>
        <v>0</v>
      </c>
      <c r="BL167" s="15" t="s">
        <v>184</v>
      </c>
      <c r="BM167" s="197" t="s">
        <v>2754</v>
      </c>
    </row>
    <row r="168" s="2" customFormat="1" ht="34.8" customHeight="1">
      <c r="A168" s="34"/>
      <c r="B168" s="184"/>
      <c r="C168" s="185" t="s">
        <v>344</v>
      </c>
      <c r="D168" s="185" t="s">
        <v>180</v>
      </c>
      <c r="E168" s="186" t="s">
        <v>2755</v>
      </c>
      <c r="F168" s="187" t="s">
        <v>2756</v>
      </c>
      <c r="G168" s="188" t="s">
        <v>1484</v>
      </c>
      <c r="H168" s="189">
        <v>4</v>
      </c>
      <c r="I168" s="190"/>
      <c r="J168" s="191">
        <f>ROUND(I168*H168,2)</f>
        <v>0</v>
      </c>
      <c r="K168" s="192"/>
      <c r="L168" s="35"/>
      <c r="M168" s="193" t="s">
        <v>1</v>
      </c>
      <c r="N168" s="194" t="s">
        <v>42</v>
      </c>
      <c r="O168" s="78"/>
      <c r="P168" s="195">
        <f>O168*H168</f>
        <v>0</v>
      </c>
      <c r="Q168" s="195">
        <v>0</v>
      </c>
      <c r="R168" s="195">
        <f>Q168*H168</f>
        <v>0</v>
      </c>
      <c r="S168" s="195">
        <v>0</v>
      </c>
      <c r="T168" s="196">
        <f>S168*H168</f>
        <v>0</v>
      </c>
      <c r="U168" s="34"/>
      <c r="V168" s="34"/>
      <c r="W168" s="34"/>
      <c r="X168" s="34"/>
      <c r="Y168" s="34"/>
      <c r="Z168" s="34"/>
      <c r="AA168" s="34"/>
      <c r="AB168" s="34"/>
      <c r="AC168" s="34"/>
      <c r="AD168" s="34"/>
      <c r="AE168" s="34"/>
      <c r="AR168" s="197" t="s">
        <v>184</v>
      </c>
      <c r="AT168" s="197" t="s">
        <v>180</v>
      </c>
      <c r="AU168" s="197" t="s">
        <v>89</v>
      </c>
      <c r="AY168" s="15" t="s">
        <v>178</v>
      </c>
      <c r="BE168" s="198">
        <f>IF(N168="základná",J168,0)</f>
        <v>0</v>
      </c>
      <c r="BF168" s="198">
        <f>IF(N168="znížená",J168,0)</f>
        <v>0</v>
      </c>
      <c r="BG168" s="198">
        <f>IF(N168="zákl. prenesená",J168,0)</f>
        <v>0</v>
      </c>
      <c r="BH168" s="198">
        <f>IF(N168="zníž. prenesená",J168,0)</f>
        <v>0</v>
      </c>
      <c r="BI168" s="198">
        <f>IF(N168="nulová",J168,0)</f>
        <v>0</v>
      </c>
      <c r="BJ168" s="15" t="s">
        <v>89</v>
      </c>
      <c r="BK168" s="198">
        <f>ROUND(I168*H168,2)</f>
        <v>0</v>
      </c>
      <c r="BL168" s="15" t="s">
        <v>184</v>
      </c>
      <c r="BM168" s="197" t="s">
        <v>2757</v>
      </c>
    </row>
    <row r="169" s="2" customFormat="1" ht="22.2" customHeight="1">
      <c r="A169" s="34"/>
      <c r="B169" s="184"/>
      <c r="C169" s="199" t="s">
        <v>348</v>
      </c>
      <c r="D169" s="199" t="s">
        <v>454</v>
      </c>
      <c r="E169" s="200" t="s">
        <v>2758</v>
      </c>
      <c r="F169" s="201" t="s">
        <v>2759</v>
      </c>
      <c r="G169" s="202" t="s">
        <v>306</v>
      </c>
      <c r="H169" s="203">
        <v>1</v>
      </c>
      <c r="I169" s="204"/>
      <c r="J169" s="205">
        <f>ROUND(I169*H169,2)</f>
        <v>0</v>
      </c>
      <c r="K169" s="206"/>
      <c r="L169" s="207"/>
      <c r="M169" s="208" t="s">
        <v>1</v>
      </c>
      <c r="N169" s="209" t="s">
        <v>42</v>
      </c>
      <c r="O169" s="78"/>
      <c r="P169" s="195">
        <f>O169*H169</f>
        <v>0</v>
      </c>
      <c r="Q169" s="195">
        <v>0.050000000000000003</v>
      </c>
      <c r="R169" s="195">
        <f>Q169*H169</f>
        <v>0.050000000000000003</v>
      </c>
      <c r="S169" s="195">
        <v>0</v>
      </c>
      <c r="T169" s="196">
        <f>S169*H169</f>
        <v>0</v>
      </c>
      <c r="U169" s="34"/>
      <c r="V169" s="34"/>
      <c r="W169" s="34"/>
      <c r="X169" s="34"/>
      <c r="Y169" s="34"/>
      <c r="Z169" s="34"/>
      <c r="AA169" s="34"/>
      <c r="AB169" s="34"/>
      <c r="AC169" s="34"/>
      <c r="AD169" s="34"/>
      <c r="AE169" s="34"/>
      <c r="AR169" s="197" t="s">
        <v>208</v>
      </c>
      <c r="AT169" s="197" t="s">
        <v>454</v>
      </c>
      <c r="AU169" s="197" t="s">
        <v>89</v>
      </c>
      <c r="AY169" s="15" t="s">
        <v>178</v>
      </c>
      <c r="BE169" s="198">
        <f>IF(N169="základná",J169,0)</f>
        <v>0</v>
      </c>
      <c r="BF169" s="198">
        <f>IF(N169="znížená",J169,0)</f>
        <v>0</v>
      </c>
      <c r="BG169" s="198">
        <f>IF(N169="zákl. prenesená",J169,0)</f>
        <v>0</v>
      </c>
      <c r="BH169" s="198">
        <f>IF(N169="zníž. prenesená",J169,0)</f>
        <v>0</v>
      </c>
      <c r="BI169" s="198">
        <f>IF(N169="nulová",J169,0)</f>
        <v>0</v>
      </c>
      <c r="BJ169" s="15" t="s">
        <v>89</v>
      </c>
      <c r="BK169" s="198">
        <f>ROUND(I169*H169,2)</f>
        <v>0</v>
      </c>
      <c r="BL169" s="15" t="s">
        <v>184</v>
      </c>
      <c r="BM169" s="197" t="s">
        <v>2760</v>
      </c>
    </row>
    <row r="170" s="12" customFormat="1" ht="22.8" customHeight="1">
      <c r="A170" s="12"/>
      <c r="B170" s="171"/>
      <c r="C170" s="12"/>
      <c r="D170" s="172" t="s">
        <v>75</v>
      </c>
      <c r="E170" s="182" t="s">
        <v>580</v>
      </c>
      <c r="F170" s="182" t="s">
        <v>729</v>
      </c>
      <c r="G170" s="12"/>
      <c r="H170" s="12"/>
      <c r="I170" s="174"/>
      <c r="J170" s="183">
        <f>BK170</f>
        <v>0</v>
      </c>
      <c r="K170" s="12"/>
      <c r="L170" s="171"/>
      <c r="M170" s="176"/>
      <c r="N170" s="177"/>
      <c r="O170" s="177"/>
      <c r="P170" s="178">
        <f>P171</f>
        <v>0</v>
      </c>
      <c r="Q170" s="177"/>
      <c r="R170" s="178">
        <f>R171</f>
        <v>0</v>
      </c>
      <c r="S170" s="177"/>
      <c r="T170" s="179">
        <f>T171</f>
        <v>0</v>
      </c>
      <c r="U170" s="12"/>
      <c r="V170" s="12"/>
      <c r="W170" s="12"/>
      <c r="X170" s="12"/>
      <c r="Y170" s="12"/>
      <c r="Z170" s="12"/>
      <c r="AA170" s="12"/>
      <c r="AB170" s="12"/>
      <c r="AC170" s="12"/>
      <c r="AD170" s="12"/>
      <c r="AE170" s="12"/>
      <c r="AR170" s="172" t="s">
        <v>83</v>
      </c>
      <c r="AT170" s="180" t="s">
        <v>75</v>
      </c>
      <c r="AU170" s="180" t="s">
        <v>83</v>
      </c>
      <c r="AY170" s="172" t="s">
        <v>178</v>
      </c>
      <c r="BK170" s="181">
        <f>BK171</f>
        <v>0</v>
      </c>
    </row>
    <row r="171" s="2" customFormat="1" ht="22.2" customHeight="1">
      <c r="A171" s="34"/>
      <c r="B171" s="184"/>
      <c r="C171" s="185" t="s">
        <v>352</v>
      </c>
      <c r="D171" s="185" t="s">
        <v>180</v>
      </c>
      <c r="E171" s="186" t="s">
        <v>2761</v>
      </c>
      <c r="F171" s="187" t="s">
        <v>2762</v>
      </c>
      <c r="G171" s="188" t="s">
        <v>227</v>
      </c>
      <c r="H171" s="189">
        <v>23.402000000000001</v>
      </c>
      <c r="I171" s="190"/>
      <c r="J171" s="191">
        <f>ROUND(I171*H171,2)</f>
        <v>0</v>
      </c>
      <c r="K171" s="192"/>
      <c r="L171" s="35"/>
      <c r="M171" s="216" t="s">
        <v>1</v>
      </c>
      <c r="N171" s="217" t="s">
        <v>42</v>
      </c>
      <c r="O171" s="213"/>
      <c r="P171" s="214">
        <f>O171*H171</f>
        <v>0</v>
      </c>
      <c r="Q171" s="214">
        <v>0</v>
      </c>
      <c r="R171" s="214">
        <f>Q171*H171</f>
        <v>0</v>
      </c>
      <c r="S171" s="214">
        <v>0</v>
      </c>
      <c r="T171" s="215">
        <f>S171*H171</f>
        <v>0</v>
      </c>
      <c r="U171" s="34"/>
      <c r="V171" s="34"/>
      <c r="W171" s="34"/>
      <c r="X171" s="34"/>
      <c r="Y171" s="34"/>
      <c r="Z171" s="34"/>
      <c r="AA171" s="34"/>
      <c r="AB171" s="34"/>
      <c r="AC171" s="34"/>
      <c r="AD171" s="34"/>
      <c r="AE171" s="34"/>
      <c r="AR171" s="197" t="s">
        <v>184</v>
      </c>
      <c r="AT171" s="197" t="s">
        <v>180</v>
      </c>
      <c r="AU171" s="197" t="s">
        <v>89</v>
      </c>
      <c r="AY171" s="15" t="s">
        <v>178</v>
      </c>
      <c r="BE171" s="198">
        <f>IF(N171="základná",J171,0)</f>
        <v>0</v>
      </c>
      <c r="BF171" s="198">
        <f>IF(N171="znížená",J171,0)</f>
        <v>0</v>
      </c>
      <c r="BG171" s="198">
        <f>IF(N171="zákl. prenesená",J171,0)</f>
        <v>0</v>
      </c>
      <c r="BH171" s="198">
        <f>IF(N171="zníž. prenesená",J171,0)</f>
        <v>0</v>
      </c>
      <c r="BI171" s="198">
        <f>IF(N171="nulová",J171,0)</f>
        <v>0</v>
      </c>
      <c r="BJ171" s="15" t="s">
        <v>89</v>
      </c>
      <c r="BK171" s="198">
        <f>ROUND(I171*H171,2)</f>
        <v>0</v>
      </c>
      <c r="BL171" s="15" t="s">
        <v>184</v>
      </c>
      <c r="BM171" s="197" t="s">
        <v>2763</v>
      </c>
    </row>
    <row r="172" s="2" customFormat="1" ht="6.96" customHeight="1">
      <c r="A172" s="34"/>
      <c r="B172" s="61"/>
      <c r="C172" s="62"/>
      <c r="D172" s="62"/>
      <c r="E172" s="62"/>
      <c r="F172" s="62"/>
      <c r="G172" s="62"/>
      <c r="H172" s="62"/>
      <c r="I172" s="62"/>
      <c r="J172" s="62"/>
      <c r="K172" s="62"/>
      <c r="L172" s="35"/>
      <c r="M172" s="34"/>
      <c r="O172" s="34"/>
      <c r="P172" s="34"/>
      <c r="Q172" s="34"/>
      <c r="R172" s="34"/>
      <c r="S172" s="34"/>
      <c r="T172" s="34"/>
      <c r="U172" s="34"/>
      <c r="V172" s="34"/>
      <c r="W172" s="34"/>
      <c r="X172" s="34"/>
      <c r="Y172" s="34"/>
      <c r="Z172" s="34"/>
      <c r="AA172" s="34"/>
      <c r="AB172" s="34"/>
      <c r="AC172" s="34"/>
      <c r="AD172" s="34"/>
      <c r="AE172" s="34"/>
    </row>
  </sheetData>
  <autoFilter ref="C121:K171"/>
  <mergeCells count="9">
    <mergeCell ref="E7:H7"/>
    <mergeCell ref="E9:H9"/>
    <mergeCell ref="E18:H18"/>
    <mergeCell ref="E27:H27"/>
    <mergeCell ref="E85:H85"/>
    <mergeCell ref="E87:H87"/>
    <mergeCell ref="E112:H112"/>
    <mergeCell ref="E114:H114"/>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851563" style="1" customWidth="1"/>
    <col min="2" max="2" width="1.148438" style="1" customWidth="1"/>
    <col min="3" max="3" width="4.421875" style="1" customWidth="1"/>
    <col min="4" max="4" width="4.574219" style="1" customWidth="1"/>
    <col min="5" max="5" width="18.28125" style="1" customWidth="1"/>
    <col min="6" max="6" width="54.42188" style="1" customWidth="1"/>
    <col min="7" max="7" width="8.003906" style="1" customWidth="1"/>
    <col min="8" max="8" width="15.00391" style="1" customWidth="1"/>
    <col min="9" max="9" width="16.85156" style="1" customWidth="1"/>
    <col min="10" max="10" width="23.85156" style="1" customWidth="1"/>
    <col min="11" max="11" width="23.85156" style="1" hidden="1" customWidth="1"/>
    <col min="12" max="12" width="10.00391" style="1" customWidth="1"/>
    <col min="13" max="13" width="11.57422" style="1" hidden="1" customWidth="1"/>
    <col min="14" max="14" width="9.140625" style="1" hidden="1"/>
    <col min="15" max="15" width="15.14063" style="1" hidden="1" customWidth="1"/>
    <col min="16" max="16" width="15.14063" style="1" hidden="1" customWidth="1"/>
    <col min="17" max="17" width="15.14063" style="1" hidden="1" customWidth="1"/>
    <col min="18" max="18" width="15.14063" style="1" hidden="1" customWidth="1"/>
    <col min="19" max="19" width="15.14063" style="1" hidden="1" customWidth="1"/>
    <col min="20" max="20" width="15.14063" style="1" hidden="1" customWidth="1"/>
    <col min="21" max="21" width="17.42188" style="1" hidden="1" customWidth="1"/>
    <col min="22" max="22" width="13.14063" style="1" customWidth="1"/>
    <col min="23" max="23" width="17.42188" style="1" customWidth="1"/>
    <col min="24" max="24" width="13.14063" style="1" customWidth="1"/>
    <col min="25" max="25" width="16.00391" style="1" customWidth="1"/>
    <col min="26" max="26" width="11.71094" style="1" customWidth="1"/>
    <col min="27" max="27" width="16.00391" style="1" customWidth="1"/>
    <col min="28" max="28" width="17.42188" style="1" customWidth="1"/>
    <col min="29" max="29" width="11.71094" style="1" customWidth="1"/>
    <col min="30" max="30" width="16.00391" style="1" customWidth="1"/>
    <col min="31" max="31" width="17.42188"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L2" s="14" t="s">
        <v>5</v>
      </c>
      <c r="M2" s="1"/>
      <c r="N2" s="1"/>
      <c r="O2" s="1"/>
      <c r="P2" s="1"/>
      <c r="Q2" s="1"/>
      <c r="R2" s="1"/>
      <c r="S2" s="1"/>
      <c r="T2" s="1"/>
      <c r="U2" s="1"/>
      <c r="V2" s="1"/>
      <c r="AT2" s="15" t="s">
        <v>119</v>
      </c>
    </row>
    <row r="3" s="1" customFormat="1" ht="6.96" customHeight="1">
      <c r="B3" s="16"/>
      <c r="C3" s="17"/>
      <c r="D3" s="17"/>
      <c r="E3" s="17"/>
      <c r="F3" s="17"/>
      <c r="G3" s="17"/>
      <c r="H3" s="17"/>
      <c r="I3" s="17"/>
      <c r="J3" s="17"/>
      <c r="K3" s="17"/>
      <c r="L3" s="18"/>
      <c r="AT3" s="15" t="s">
        <v>76</v>
      </c>
    </row>
    <row r="4" s="1" customFormat="1" ht="24.96" customHeight="1">
      <c r="B4" s="18"/>
      <c r="D4" s="19" t="s">
        <v>123</v>
      </c>
      <c r="L4" s="18"/>
      <c r="M4" s="129" t="s">
        <v>9</v>
      </c>
      <c r="AT4" s="15" t="s">
        <v>3</v>
      </c>
    </row>
    <row r="5" s="1" customFormat="1" ht="6.96" customHeight="1">
      <c r="B5" s="18"/>
      <c r="L5" s="18"/>
    </row>
    <row r="6" s="1" customFormat="1" ht="12" customHeight="1">
      <c r="B6" s="18"/>
      <c r="D6" s="28" t="s">
        <v>15</v>
      </c>
      <c r="L6" s="18"/>
    </row>
    <row r="7" s="1" customFormat="1" ht="27" customHeight="1">
      <c r="B7" s="18"/>
      <c r="E7" s="130" t="str">
        <f>'Rekapitulácia stavby'!K6</f>
        <v>Centrum integrovanej zdravotnej starostlivosti, denné centrum pre seniorov, denný stacionár v meste Bánovce nad Bebravou</v>
      </c>
      <c r="F7" s="28"/>
      <c r="G7" s="28"/>
      <c r="H7" s="28"/>
      <c r="L7" s="18"/>
    </row>
    <row r="8" s="2" customFormat="1" ht="12" customHeight="1">
      <c r="A8" s="34"/>
      <c r="B8" s="35"/>
      <c r="C8" s="34"/>
      <c r="D8" s="28" t="s">
        <v>124</v>
      </c>
      <c r="E8" s="34"/>
      <c r="F8" s="34"/>
      <c r="G8" s="34"/>
      <c r="H8" s="34"/>
      <c r="I8" s="34"/>
      <c r="J8" s="34"/>
      <c r="K8" s="34"/>
      <c r="L8" s="56"/>
      <c r="S8" s="34"/>
      <c r="T8" s="34"/>
      <c r="U8" s="34"/>
      <c r="V8" s="34"/>
      <c r="W8" s="34"/>
      <c r="X8" s="34"/>
      <c r="Y8" s="34"/>
      <c r="Z8" s="34"/>
      <c r="AA8" s="34"/>
      <c r="AB8" s="34"/>
      <c r="AC8" s="34"/>
      <c r="AD8" s="34"/>
      <c r="AE8" s="34"/>
    </row>
    <row r="9" s="2" customFormat="1" ht="15.6" customHeight="1">
      <c r="A9" s="34"/>
      <c r="B9" s="35"/>
      <c r="C9" s="34"/>
      <c r="D9" s="34"/>
      <c r="E9" s="68" t="s">
        <v>2764</v>
      </c>
      <c r="F9" s="34"/>
      <c r="G9" s="34"/>
      <c r="H9" s="34"/>
      <c r="I9" s="34"/>
      <c r="J9" s="34"/>
      <c r="K9" s="34"/>
      <c r="L9" s="56"/>
      <c r="S9" s="34"/>
      <c r="T9" s="34"/>
      <c r="U9" s="34"/>
      <c r="V9" s="34"/>
      <c r="W9" s="34"/>
      <c r="X9" s="34"/>
      <c r="Y9" s="34"/>
      <c r="Z9" s="34"/>
      <c r="AA9" s="34"/>
      <c r="AB9" s="34"/>
      <c r="AC9" s="34"/>
      <c r="AD9" s="34"/>
      <c r="AE9" s="34"/>
    </row>
    <row r="10" s="2" customFormat="1">
      <c r="A10" s="34"/>
      <c r="B10" s="35"/>
      <c r="C10" s="34"/>
      <c r="D10" s="34"/>
      <c r="E10" s="34"/>
      <c r="F10" s="34"/>
      <c r="G10" s="34"/>
      <c r="H10" s="34"/>
      <c r="I10" s="34"/>
      <c r="J10" s="34"/>
      <c r="K10" s="34"/>
      <c r="L10" s="56"/>
      <c r="S10" s="34"/>
      <c r="T10" s="34"/>
      <c r="U10" s="34"/>
      <c r="V10" s="34"/>
      <c r="W10" s="34"/>
      <c r="X10" s="34"/>
      <c r="Y10" s="34"/>
      <c r="Z10" s="34"/>
      <c r="AA10" s="34"/>
      <c r="AB10" s="34"/>
      <c r="AC10" s="34"/>
      <c r="AD10" s="34"/>
      <c r="AE10" s="34"/>
    </row>
    <row r="11" s="2" customFormat="1" ht="12" customHeight="1">
      <c r="A11" s="34"/>
      <c r="B11" s="35"/>
      <c r="C11" s="34"/>
      <c r="D11" s="28" t="s">
        <v>17</v>
      </c>
      <c r="E11" s="34"/>
      <c r="F11" s="23" t="s">
        <v>1</v>
      </c>
      <c r="G11" s="34"/>
      <c r="H11" s="34"/>
      <c r="I11" s="28" t="s">
        <v>18</v>
      </c>
      <c r="J11" s="23" t="s">
        <v>1</v>
      </c>
      <c r="K11" s="34"/>
      <c r="L11" s="56"/>
      <c r="S11" s="34"/>
      <c r="T11" s="34"/>
      <c r="U11" s="34"/>
      <c r="V11" s="34"/>
      <c r="W11" s="34"/>
      <c r="X11" s="34"/>
      <c r="Y11" s="34"/>
      <c r="Z11" s="34"/>
      <c r="AA11" s="34"/>
      <c r="AB11" s="34"/>
      <c r="AC11" s="34"/>
      <c r="AD11" s="34"/>
      <c r="AE11" s="34"/>
    </row>
    <row r="12" s="2" customFormat="1" ht="12" customHeight="1">
      <c r="A12" s="34"/>
      <c r="B12" s="35"/>
      <c r="C12" s="34"/>
      <c r="D12" s="28" t="s">
        <v>19</v>
      </c>
      <c r="E12" s="34"/>
      <c r="F12" s="23" t="s">
        <v>20</v>
      </c>
      <c r="G12" s="34"/>
      <c r="H12" s="34"/>
      <c r="I12" s="28" t="s">
        <v>21</v>
      </c>
      <c r="J12" s="70" t="str">
        <f>'Rekapitulácia stavby'!AN8</f>
        <v>12. 7. 2021</v>
      </c>
      <c r="K12" s="34"/>
      <c r="L12" s="56"/>
      <c r="S12" s="34"/>
      <c r="T12" s="34"/>
      <c r="U12" s="34"/>
      <c r="V12" s="34"/>
      <c r="W12" s="34"/>
      <c r="X12" s="34"/>
      <c r="Y12" s="34"/>
      <c r="Z12" s="34"/>
      <c r="AA12" s="34"/>
      <c r="AB12" s="34"/>
      <c r="AC12" s="34"/>
      <c r="AD12" s="34"/>
      <c r="AE12" s="34"/>
    </row>
    <row r="13" s="2" customFormat="1" ht="10.8" customHeight="1">
      <c r="A13" s="34"/>
      <c r="B13" s="35"/>
      <c r="C13" s="34"/>
      <c r="D13" s="34"/>
      <c r="E13" s="34"/>
      <c r="F13" s="34"/>
      <c r="G13" s="34"/>
      <c r="H13" s="34"/>
      <c r="I13" s="34"/>
      <c r="J13" s="34"/>
      <c r="K13" s="34"/>
      <c r="L13" s="56"/>
      <c r="S13" s="34"/>
      <c r="T13" s="34"/>
      <c r="U13" s="34"/>
      <c r="V13" s="34"/>
      <c r="W13" s="34"/>
      <c r="X13" s="34"/>
      <c r="Y13" s="34"/>
      <c r="Z13" s="34"/>
      <c r="AA13" s="34"/>
      <c r="AB13" s="34"/>
      <c r="AC13" s="34"/>
      <c r="AD13" s="34"/>
      <c r="AE13" s="34"/>
    </row>
    <row r="14" s="2" customFormat="1" ht="12" customHeight="1">
      <c r="A14" s="34"/>
      <c r="B14" s="35"/>
      <c r="C14" s="34"/>
      <c r="D14" s="28" t="s">
        <v>23</v>
      </c>
      <c r="E14" s="34"/>
      <c r="F14" s="34"/>
      <c r="G14" s="34"/>
      <c r="H14" s="34"/>
      <c r="I14" s="28" t="s">
        <v>24</v>
      </c>
      <c r="J14" s="23" t="s">
        <v>1</v>
      </c>
      <c r="K14" s="34"/>
      <c r="L14" s="56"/>
      <c r="S14" s="34"/>
      <c r="T14" s="34"/>
      <c r="U14" s="34"/>
      <c r="V14" s="34"/>
      <c r="W14" s="34"/>
      <c r="X14" s="34"/>
      <c r="Y14" s="34"/>
      <c r="Z14" s="34"/>
      <c r="AA14" s="34"/>
      <c r="AB14" s="34"/>
      <c r="AC14" s="34"/>
      <c r="AD14" s="34"/>
      <c r="AE14" s="34"/>
    </row>
    <row r="15" s="2" customFormat="1" ht="18" customHeight="1">
      <c r="A15" s="34"/>
      <c r="B15" s="35"/>
      <c r="C15" s="34"/>
      <c r="D15" s="34"/>
      <c r="E15" s="23" t="s">
        <v>25</v>
      </c>
      <c r="F15" s="34"/>
      <c r="G15" s="34"/>
      <c r="H15" s="34"/>
      <c r="I15" s="28" t="s">
        <v>26</v>
      </c>
      <c r="J15" s="23" t="s">
        <v>1</v>
      </c>
      <c r="K15" s="34"/>
      <c r="L15" s="56"/>
      <c r="S15" s="34"/>
      <c r="T15" s="34"/>
      <c r="U15" s="34"/>
      <c r="V15" s="34"/>
      <c r="W15" s="34"/>
      <c r="X15" s="34"/>
      <c r="Y15" s="34"/>
      <c r="Z15" s="34"/>
      <c r="AA15" s="34"/>
      <c r="AB15" s="34"/>
      <c r="AC15" s="34"/>
      <c r="AD15" s="34"/>
      <c r="AE15" s="34"/>
    </row>
    <row r="16" s="2" customFormat="1" ht="6.96" customHeight="1">
      <c r="A16" s="34"/>
      <c r="B16" s="35"/>
      <c r="C16" s="34"/>
      <c r="D16" s="34"/>
      <c r="E16" s="34"/>
      <c r="F16" s="34"/>
      <c r="G16" s="34"/>
      <c r="H16" s="34"/>
      <c r="I16" s="34"/>
      <c r="J16" s="34"/>
      <c r="K16" s="34"/>
      <c r="L16" s="56"/>
      <c r="S16" s="34"/>
      <c r="T16" s="34"/>
      <c r="U16" s="34"/>
      <c r="V16" s="34"/>
      <c r="W16" s="34"/>
      <c r="X16" s="34"/>
      <c r="Y16" s="34"/>
      <c r="Z16" s="34"/>
      <c r="AA16" s="34"/>
      <c r="AB16" s="34"/>
      <c r="AC16" s="34"/>
      <c r="AD16" s="34"/>
      <c r="AE16" s="34"/>
    </row>
    <row r="17" s="2" customFormat="1" ht="12" customHeight="1">
      <c r="A17" s="34"/>
      <c r="B17" s="35"/>
      <c r="C17" s="34"/>
      <c r="D17" s="28" t="s">
        <v>27</v>
      </c>
      <c r="E17" s="34"/>
      <c r="F17" s="34"/>
      <c r="G17" s="34"/>
      <c r="H17" s="34"/>
      <c r="I17" s="28" t="s">
        <v>24</v>
      </c>
      <c r="J17" s="29" t="str">
        <f>'Rekapitulácia stavby'!AN13</f>
        <v>Vyplň údaj</v>
      </c>
      <c r="K17" s="34"/>
      <c r="L17" s="56"/>
      <c r="S17" s="34"/>
      <c r="T17" s="34"/>
      <c r="U17" s="34"/>
      <c r="V17" s="34"/>
      <c r="W17" s="34"/>
      <c r="X17" s="34"/>
      <c r="Y17" s="34"/>
      <c r="Z17" s="34"/>
      <c r="AA17" s="34"/>
      <c r="AB17" s="34"/>
      <c r="AC17" s="34"/>
      <c r="AD17" s="34"/>
      <c r="AE17" s="34"/>
    </row>
    <row r="18" s="2" customFormat="1" ht="18" customHeight="1">
      <c r="A18" s="34"/>
      <c r="B18" s="35"/>
      <c r="C18" s="34"/>
      <c r="D18" s="34"/>
      <c r="E18" s="29" t="str">
        <f>'Rekapitulácia stavby'!E14</f>
        <v>Vyplň údaj</v>
      </c>
      <c r="F18" s="23"/>
      <c r="G18" s="23"/>
      <c r="H18" s="23"/>
      <c r="I18" s="28" t="s">
        <v>26</v>
      </c>
      <c r="J18" s="29" t="str">
        <f>'Rekapitulácia stavby'!AN14</f>
        <v>Vyplň údaj</v>
      </c>
      <c r="K18" s="34"/>
      <c r="L18" s="56"/>
      <c r="S18" s="34"/>
      <c r="T18" s="34"/>
      <c r="U18" s="34"/>
      <c r="V18" s="34"/>
      <c r="W18" s="34"/>
      <c r="X18" s="34"/>
      <c r="Y18" s="34"/>
      <c r="Z18" s="34"/>
      <c r="AA18" s="34"/>
      <c r="AB18" s="34"/>
      <c r="AC18" s="34"/>
      <c r="AD18" s="34"/>
      <c r="AE18" s="34"/>
    </row>
    <row r="19" s="2" customFormat="1" ht="6.96" customHeight="1">
      <c r="A19" s="34"/>
      <c r="B19" s="35"/>
      <c r="C19" s="34"/>
      <c r="D19" s="34"/>
      <c r="E19" s="34"/>
      <c r="F19" s="34"/>
      <c r="G19" s="34"/>
      <c r="H19" s="34"/>
      <c r="I19" s="34"/>
      <c r="J19" s="34"/>
      <c r="K19" s="34"/>
      <c r="L19" s="56"/>
      <c r="S19" s="34"/>
      <c r="T19" s="34"/>
      <c r="U19" s="34"/>
      <c r="V19" s="34"/>
      <c r="W19" s="34"/>
      <c r="X19" s="34"/>
      <c r="Y19" s="34"/>
      <c r="Z19" s="34"/>
      <c r="AA19" s="34"/>
      <c r="AB19" s="34"/>
      <c r="AC19" s="34"/>
      <c r="AD19" s="34"/>
      <c r="AE19" s="34"/>
    </row>
    <row r="20" s="2" customFormat="1" ht="12" customHeight="1">
      <c r="A20" s="34"/>
      <c r="B20" s="35"/>
      <c r="C20" s="34"/>
      <c r="D20" s="28" t="s">
        <v>29</v>
      </c>
      <c r="E20" s="34"/>
      <c r="F20" s="34"/>
      <c r="G20" s="34"/>
      <c r="H20" s="34"/>
      <c r="I20" s="28" t="s">
        <v>24</v>
      </c>
      <c r="J20" s="23" t="s">
        <v>1</v>
      </c>
      <c r="K20" s="34"/>
      <c r="L20" s="56"/>
      <c r="S20" s="34"/>
      <c r="T20" s="34"/>
      <c r="U20" s="34"/>
      <c r="V20" s="34"/>
      <c r="W20" s="34"/>
      <c r="X20" s="34"/>
      <c r="Y20" s="34"/>
      <c r="Z20" s="34"/>
      <c r="AA20" s="34"/>
      <c r="AB20" s="34"/>
      <c r="AC20" s="34"/>
      <c r="AD20" s="34"/>
      <c r="AE20" s="34"/>
    </row>
    <row r="21" s="2" customFormat="1" ht="18" customHeight="1">
      <c r="A21" s="34"/>
      <c r="B21" s="35"/>
      <c r="C21" s="34"/>
      <c r="D21" s="34"/>
      <c r="E21" s="23" t="s">
        <v>31</v>
      </c>
      <c r="F21" s="34"/>
      <c r="G21" s="34"/>
      <c r="H21" s="34"/>
      <c r="I21" s="28" t="s">
        <v>26</v>
      </c>
      <c r="J21" s="23" t="s">
        <v>1</v>
      </c>
      <c r="K21" s="34"/>
      <c r="L21" s="56"/>
      <c r="S21" s="34"/>
      <c r="T21" s="34"/>
      <c r="U21" s="34"/>
      <c r="V21" s="34"/>
      <c r="W21" s="34"/>
      <c r="X21" s="34"/>
      <c r="Y21" s="34"/>
      <c r="Z21" s="34"/>
      <c r="AA21" s="34"/>
      <c r="AB21" s="34"/>
      <c r="AC21" s="34"/>
      <c r="AD21" s="34"/>
      <c r="AE21" s="34"/>
    </row>
    <row r="22" s="2" customFormat="1" ht="6.96" customHeight="1">
      <c r="A22" s="34"/>
      <c r="B22" s="35"/>
      <c r="C22" s="34"/>
      <c r="D22" s="34"/>
      <c r="E22" s="34"/>
      <c r="F22" s="34"/>
      <c r="G22" s="34"/>
      <c r="H22" s="34"/>
      <c r="I22" s="34"/>
      <c r="J22" s="34"/>
      <c r="K22" s="34"/>
      <c r="L22" s="56"/>
      <c r="S22" s="34"/>
      <c r="T22" s="34"/>
      <c r="U22" s="34"/>
      <c r="V22" s="34"/>
      <c r="W22" s="34"/>
      <c r="X22" s="34"/>
      <c r="Y22" s="34"/>
      <c r="Z22" s="34"/>
      <c r="AA22" s="34"/>
      <c r="AB22" s="34"/>
      <c r="AC22" s="34"/>
      <c r="AD22" s="34"/>
      <c r="AE22" s="34"/>
    </row>
    <row r="23" s="2" customFormat="1" ht="12" customHeight="1">
      <c r="A23" s="34"/>
      <c r="B23" s="35"/>
      <c r="C23" s="34"/>
      <c r="D23" s="28" t="s">
        <v>32</v>
      </c>
      <c r="E23" s="34"/>
      <c r="F23" s="34"/>
      <c r="G23" s="34"/>
      <c r="H23" s="34"/>
      <c r="I23" s="28" t="s">
        <v>24</v>
      </c>
      <c r="J23" s="23" t="s">
        <v>1</v>
      </c>
      <c r="K23" s="34"/>
      <c r="L23" s="56"/>
      <c r="S23" s="34"/>
      <c r="T23" s="34"/>
      <c r="U23" s="34"/>
      <c r="V23" s="34"/>
      <c r="W23" s="34"/>
      <c r="X23" s="34"/>
      <c r="Y23" s="34"/>
      <c r="Z23" s="34"/>
      <c r="AA23" s="34"/>
      <c r="AB23" s="34"/>
      <c r="AC23" s="34"/>
      <c r="AD23" s="34"/>
      <c r="AE23" s="34"/>
    </row>
    <row r="24" s="2" customFormat="1" ht="18" customHeight="1">
      <c r="A24" s="34"/>
      <c r="B24" s="35"/>
      <c r="C24" s="34"/>
      <c r="D24" s="34"/>
      <c r="E24" s="23" t="s">
        <v>33</v>
      </c>
      <c r="F24" s="34"/>
      <c r="G24" s="34"/>
      <c r="H24" s="34"/>
      <c r="I24" s="28" t="s">
        <v>26</v>
      </c>
      <c r="J24" s="23" t="s">
        <v>1</v>
      </c>
      <c r="K24" s="34"/>
      <c r="L24" s="56"/>
      <c r="S24" s="34"/>
      <c r="T24" s="34"/>
      <c r="U24" s="34"/>
      <c r="V24" s="34"/>
      <c r="W24" s="34"/>
      <c r="X24" s="34"/>
      <c r="Y24" s="34"/>
      <c r="Z24" s="34"/>
      <c r="AA24" s="34"/>
      <c r="AB24" s="34"/>
      <c r="AC24" s="34"/>
      <c r="AD24" s="34"/>
      <c r="AE24" s="34"/>
    </row>
    <row r="25" s="2" customFormat="1" ht="6.96" customHeight="1">
      <c r="A25" s="34"/>
      <c r="B25" s="35"/>
      <c r="C25" s="34"/>
      <c r="D25" s="34"/>
      <c r="E25" s="34"/>
      <c r="F25" s="34"/>
      <c r="G25" s="34"/>
      <c r="H25" s="34"/>
      <c r="I25" s="34"/>
      <c r="J25" s="34"/>
      <c r="K25" s="34"/>
      <c r="L25" s="56"/>
      <c r="S25" s="34"/>
      <c r="T25" s="34"/>
      <c r="U25" s="34"/>
      <c r="V25" s="34"/>
      <c r="W25" s="34"/>
      <c r="X25" s="34"/>
      <c r="Y25" s="34"/>
      <c r="Z25" s="34"/>
      <c r="AA25" s="34"/>
      <c r="AB25" s="34"/>
      <c r="AC25" s="34"/>
      <c r="AD25" s="34"/>
      <c r="AE25" s="34"/>
    </row>
    <row r="26" s="2" customFormat="1" ht="12" customHeight="1">
      <c r="A26" s="34"/>
      <c r="B26" s="35"/>
      <c r="C26" s="34"/>
      <c r="D26" s="28" t="s">
        <v>34</v>
      </c>
      <c r="E26" s="34"/>
      <c r="F26" s="34"/>
      <c r="G26" s="34"/>
      <c r="H26" s="34"/>
      <c r="I26" s="34"/>
      <c r="J26" s="34"/>
      <c r="K26" s="34"/>
      <c r="L26" s="56"/>
      <c r="S26" s="34"/>
      <c r="T26" s="34"/>
      <c r="U26" s="34"/>
      <c r="V26" s="34"/>
      <c r="W26" s="34"/>
      <c r="X26" s="34"/>
      <c r="Y26" s="34"/>
      <c r="Z26" s="34"/>
      <c r="AA26" s="34"/>
      <c r="AB26" s="34"/>
      <c r="AC26" s="34"/>
      <c r="AD26" s="34"/>
      <c r="AE26" s="34"/>
    </row>
    <row r="27" s="8" customFormat="1" ht="14.4" customHeight="1">
      <c r="A27" s="131"/>
      <c r="B27" s="132"/>
      <c r="C27" s="131"/>
      <c r="D27" s="131"/>
      <c r="E27" s="32" t="s">
        <v>1</v>
      </c>
      <c r="F27" s="32"/>
      <c r="G27" s="32"/>
      <c r="H27" s="32"/>
      <c r="I27" s="131"/>
      <c r="J27" s="131"/>
      <c r="K27" s="131"/>
      <c r="L27" s="133"/>
      <c r="S27" s="131"/>
      <c r="T27" s="131"/>
      <c r="U27" s="131"/>
      <c r="V27" s="131"/>
      <c r="W27" s="131"/>
      <c r="X27" s="131"/>
      <c r="Y27" s="131"/>
      <c r="Z27" s="131"/>
      <c r="AA27" s="131"/>
      <c r="AB27" s="131"/>
      <c r="AC27" s="131"/>
      <c r="AD27" s="131"/>
      <c r="AE27" s="131"/>
    </row>
    <row r="28" s="2" customFormat="1" ht="6.96" customHeight="1">
      <c r="A28" s="34"/>
      <c r="B28" s="35"/>
      <c r="C28" s="34"/>
      <c r="D28" s="34"/>
      <c r="E28" s="34"/>
      <c r="F28" s="34"/>
      <c r="G28" s="34"/>
      <c r="H28" s="34"/>
      <c r="I28" s="34"/>
      <c r="J28" s="34"/>
      <c r="K28" s="34"/>
      <c r="L28" s="56"/>
      <c r="S28" s="34"/>
      <c r="T28" s="34"/>
      <c r="U28" s="34"/>
      <c r="V28" s="34"/>
      <c r="W28" s="34"/>
      <c r="X28" s="34"/>
      <c r="Y28" s="34"/>
      <c r="Z28" s="34"/>
      <c r="AA28" s="34"/>
      <c r="AB28" s="34"/>
      <c r="AC28" s="34"/>
      <c r="AD28" s="34"/>
      <c r="AE28" s="34"/>
    </row>
    <row r="29" s="2" customFormat="1" ht="6.96" customHeight="1">
      <c r="A29" s="34"/>
      <c r="B29" s="35"/>
      <c r="C29" s="34"/>
      <c r="D29" s="91"/>
      <c r="E29" s="91"/>
      <c r="F29" s="91"/>
      <c r="G29" s="91"/>
      <c r="H29" s="91"/>
      <c r="I29" s="91"/>
      <c r="J29" s="91"/>
      <c r="K29" s="91"/>
      <c r="L29" s="56"/>
      <c r="S29" s="34"/>
      <c r="T29" s="34"/>
      <c r="U29" s="34"/>
      <c r="V29" s="34"/>
      <c r="W29" s="34"/>
      <c r="X29" s="34"/>
      <c r="Y29" s="34"/>
      <c r="Z29" s="34"/>
      <c r="AA29" s="34"/>
      <c r="AB29" s="34"/>
      <c r="AC29" s="34"/>
      <c r="AD29" s="34"/>
      <c r="AE29" s="34"/>
    </row>
    <row r="30" s="2" customFormat="1" ht="25.44" customHeight="1">
      <c r="A30" s="34"/>
      <c r="B30" s="35"/>
      <c r="C30" s="34"/>
      <c r="D30" s="134" t="s">
        <v>36</v>
      </c>
      <c r="E30" s="34"/>
      <c r="F30" s="34"/>
      <c r="G30" s="34"/>
      <c r="H30" s="34"/>
      <c r="I30" s="34"/>
      <c r="J30" s="97">
        <f>ROUND(J123, 2)</f>
        <v>0</v>
      </c>
      <c r="K30" s="34"/>
      <c r="L30" s="56"/>
      <c r="S30" s="34"/>
      <c r="T30" s="34"/>
      <c r="U30" s="34"/>
      <c r="V30" s="34"/>
      <c r="W30" s="34"/>
      <c r="X30" s="34"/>
      <c r="Y30" s="34"/>
      <c r="Z30" s="34"/>
      <c r="AA30" s="34"/>
      <c r="AB30" s="34"/>
      <c r="AC30" s="34"/>
      <c r="AD30" s="34"/>
      <c r="AE30" s="34"/>
    </row>
    <row r="31" s="2" customFormat="1" ht="6.96" customHeight="1">
      <c r="A31" s="34"/>
      <c r="B31" s="35"/>
      <c r="C31" s="34"/>
      <c r="D31" s="91"/>
      <c r="E31" s="91"/>
      <c r="F31" s="91"/>
      <c r="G31" s="91"/>
      <c r="H31" s="91"/>
      <c r="I31" s="91"/>
      <c r="J31" s="91"/>
      <c r="K31" s="91"/>
      <c r="L31" s="56"/>
      <c r="S31" s="34"/>
      <c r="T31" s="34"/>
      <c r="U31" s="34"/>
      <c r="V31" s="34"/>
      <c r="W31" s="34"/>
      <c r="X31" s="34"/>
      <c r="Y31" s="34"/>
      <c r="Z31" s="34"/>
      <c r="AA31" s="34"/>
      <c r="AB31" s="34"/>
      <c r="AC31" s="34"/>
      <c r="AD31" s="34"/>
      <c r="AE31" s="34"/>
    </row>
    <row r="32" s="2" customFormat="1" ht="14.4" customHeight="1">
      <c r="A32" s="34"/>
      <c r="B32" s="35"/>
      <c r="C32" s="34"/>
      <c r="D32" s="34"/>
      <c r="E32" s="34"/>
      <c r="F32" s="39" t="s">
        <v>38</v>
      </c>
      <c r="G32" s="34"/>
      <c r="H32" s="34"/>
      <c r="I32" s="39" t="s">
        <v>37</v>
      </c>
      <c r="J32" s="39" t="s">
        <v>39</v>
      </c>
      <c r="K32" s="34"/>
      <c r="L32" s="56"/>
      <c r="S32" s="34"/>
      <c r="T32" s="34"/>
      <c r="U32" s="34"/>
      <c r="V32" s="34"/>
      <c r="W32" s="34"/>
      <c r="X32" s="34"/>
      <c r="Y32" s="34"/>
      <c r="Z32" s="34"/>
      <c r="AA32" s="34"/>
      <c r="AB32" s="34"/>
      <c r="AC32" s="34"/>
      <c r="AD32" s="34"/>
      <c r="AE32" s="34"/>
    </row>
    <row r="33" s="2" customFormat="1" ht="14.4" customHeight="1">
      <c r="A33" s="34"/>
      <c r="B33" s="35"/>
      <c r="C33" s="34"/>
      <c r="D33" s="135" t="s">
        <v>40</v>
      </c>
      <c r="E33" s="41" t="s">
        <v>41</v>
      </c>
      <c r="F33" s="136">
        <f>ROUND((SUM(BE123:BE177)),  2)</f>
        <v>0</v>
      </c>
      <c r="G33" s="137"/>
      <c r="H33" s="137"/>
      <c r="I33" s="138">
        <v>0.20000000000000001</v>
      </c>
      <c r="J33" s="136">
        <f>ROUND(((SUM(BE123:BE177))*I33),  2)</f>
        <v>0</v>
      </c>
      <c r="K33" s="34"/>
      <c r="L33" s="56"/>
      <c r="S33" s="34"/>
      <c r="T33" s="34"/>
      <c r="U33" s="34"/>
      <c r="V33" s="34"/>
      <c r="W33" s="34"/>
      <c r="X33" s="34"/>
      <c r="Y33" s="34"/>
      <c r="Z33" s="34"/>
      <c r="AA33" s="34"/>
      <c r="AB33" s="34"/>
      <c r="AC33" s="34"/>
      <c r="AD33" s="34"/>
      <c r="AE33" s="34"/>
    </row>
    <row r="34" s="2" customFormat="1" ht="14.4" customHeight="1">
      <c r="A34" s="34"/>
      <c r="B34" s="35"/>
      <c r="C34" s="34"/>
      <c r="D34" s="34"/>
      <c r="E34" s="41" t="s">
        <v>42</v>
      </c>
      <c r="F34" s="136">
        <f>ROUND((SUM(BF123:BF177)),  2)</f>
        <v>0</v>
      </c>
      <c r="G34" s="137"/>
      <c r="H34" s="137"/>
      <c r="I34" s="138">
        <v>0.20000000000000001</v>
      </c>
      <c r="J34" s="136">
        <f>ROUND(((SUM(BF123:BF177))*I34),  2)</f>
        <v>0</v>
      </c>
      <c r="K34" s="34"/>
      <c r="L34" s="56"/>
      <c r="S34" s="34"/>
      <c r="T34" s="34"/>
      <c r="U34" s="34"/>
      <c r="V34" s="34"/>
      <c r="W34" s="34"/>
      <c r="X34" s="34"/>
      <c r="Y34" s="34"/>
      <c r="Z34" s="34"/>
      <c r="AA34" s="34"/>
      <c r="AB34" s="34"/>
      <c r="AC34" s="34"/>
      <c r="AD34" s="34"/>
      <c r="AE34" s="34"/>
    </row>
    <row r="35" hidden="1" s="2" customFormat="1" ht="14.4" customHeight="1">
      <c r="A35" s="34"/>
      <c r="B35" s="35"/>
      <c r="C35" s="34"/>
      <c r="D35" s="34"/>
      <c r="E35" s="28" t="s">
        <v>43</v>
      </c>
      <c r="F35" s="139">
        <f>ROUND((SUM(BG123:BG177)),  2)</f>
        <v>0</v>
      </c>
      <c r="G35" s="34"/>
      <c r="H35" s="34"/>
      <c r="I35" s="140">
        <v>0.20000000000000001</v>
      </c>
      <c r="J35" s="139">
        <f>0</f>
        <v>0</v>
      </c>
      <c r="K35" s="34"/>
      <c r="L35" s="56"/>
      <c r="S35" s="34"/>
      <c r="T35" s="34"/>
      <c r="U35" s="34"/>
      <c r="V35" s="34"/>
      <c r="W35" s="34"/>
      <c r="X35" s="34"/>
      <c r="Y35" s="34"/>
      <c r="Z35" s="34"/>
      <c r="AA35" s="34"/>
      <c r="AB35" s="34"/>
      <c r="AC35" s="34"/>
      <c r="AD35" s="34"/>
      <c r="AE35" s="34"/>
    </row>
    <row r="36" hidden="1" s="2" customFormat="1" ht="14.4" customHeight="1">
      <c r="A36" s="34"/>
      <c r="B36" s="35"/>
      <c r="C36" s="34"/>
      <c r="D36" s="34"/>
      <c r="E36" s="28" t="s">
        <v>44</v>
      </c>
      <c r="F36" s="139">
        <f>ROUND((SUM(BH123:BH177)),  2)</f>
        <v>0</v>
      </c>
      <c r="G36" s="34"/>
      <c r="H36" s="34"/>
      <c r="I36" s="140">
        <v>0.20000000000000001</v>
      </c>
      <c r="J36" s="139">
        <f>0</f>
        <v>0</v>
      </c>
      <c r="K36" s="34"/>
      <c r="L36" s="56"/>
      <c r="S36" s="34"/>
      <c r="T36" s="34"/>
      <c r="U36" s="34"/>
      <c r="V36" s="34"/>
      <c r="W36" s="34"/>
      <c r="X36" s="34"/>
      <c r="Y36" s="34"/>
      <c r="Z36" s="34"/>
      <c r="AA36" s="34"/>
      <c r="AB36" s="34"/>
      <c r="AC36" s="34"/>
      <c r="AD36" s="34"/>
      <c r="AE36" s="34"/>
    </row>
    <row r="37" hidden="1" s="2" customFormat="1" ht="14.4" customHeight="1">
      <c r="A37" s="34"/>
      <c r="B37" s="35"/>
      <c r="C37" s="34"/>
      <c r="D37" s="34"/>
      <c r="E37" s="41" t="s">
        <v>45</v>
      </c>
      <c r="F37" s="136">
        <f>ROUND((SUM(BI123:BI177)),  2)</f>
        <v>0</v>
      </c>
      <c r="G37" s="137"/>
      <c r="H37" s="137"/>
      <c r="I37" s="138">
        <v>0</v>
      </c>
      <c r="J37" s="136">
        <f>0</f>
        <v>0</v>
      </c>
      <c r="K37" s="34"/>
      <c r="L37" s="56"/>
      <c r="S37" s="34"/>
      <c r="T37" s="34"/>
      <c r="U37" s="34"/>
      <c r="V37" s="34"/>
      <c r="W37" s="34"/>
      <c r="X37" s="34"/>
      <c r="Y37" s="34"/>
      <c r="Z37" s="34"/>
      <c r="AA37" s="34"/>
      <c r="AB37" s="34"/>
      <c r="AC37" s="34"/>
      <c r="AD37" s="34"/>
      <c r="AE37" s="34"/>
    </row>
    <row r="38" s="2" customFormat="1" ht="6.96" customHeight="1">
      <c r="A38" s="34"/>
      <c r="B38" s="35"/>
      <c r="C38" s="34"/>
      <c r="D38" s="34"/>
      <c r="E38" s="34"/>
      <c r="F38" s="34"/>
      <c r="G38" s="34"/>
      <c r="H38" s="34"/>
      <c r="I38" s="34"/>
      <c r="J38" s="34"/>
      <c r="K38" s="34"/>
      <c r="L38" s="56"/>
      <c r="S38" s="34"/>
      <c r="T38" s="34"/>
      <c r="U38" s="34"/>
      <c r="V38" s="34"/>
      <c r="W38" s="34"/>
      <c r="X38" s="34"/>
      <c r="Y38" s="34"/>
      <c r="Z38" s="34"/>
      <c r="AA38" s="34"/>
      <c r="AB38" s="34"/>
      <c r="AC38" s="34"/>
      <c r="AD38" s="34"/>
      <c r="AE38" s="34"/>
    </row>
    <row r="39" s="2" customFormat="1" ht="25.44" customHeight="1">
      <c r="A39" s="34"/>
      <c r="B39" s="35"/>
      <c r="C39" s="141"/>
      <c r="D39" s="142" t="s">
        <v>46</v>
      </c>
      <c r="E39" s="82"/>
      <c r="F39" s="82"/>
      <c r="G39" s="143" t="s">
        <v>47</v>
      </c>
      <c r="H39" s="144" t="s">
        <v>48</v>
      </c>
      <c r="I39" s="82"/>
      <c r="J39" s="145">
        <f>SUM(J30:J37)</f>
        <v>0</v>
      </c>
      <c r="K39" s="146"/>
      <c r="L39" s="56"/>
      <c r="S39" s="34"/>
      <c r="T39" s="34"/>
      <c r="U39" s="34"/>
      <c r="V39" s="34"/>
      <c r="W39" s="34"/>
      <c r="X39" s="34"/>
      <c r="Y39" s="34"/>
      <c r="Z39" s="34"/>
      <c r="AA39" s="34"/>
      <c r="AB39" s="34"/>
      <c r="AC39" s="34"/>
      <c r="AD39" s="34"/>
      <c r="AE39" s="34"/>
    </row>
    <row r="40" s="2" customFormat="1" ht="14.4" customHeight="1">
      <c r="A40" s="34"/>
      <c r="B40" s="35"/>
      <c r="C40" s="34"/>
      <c r="D40" s="34"/>
      <c r="E40" s="34"/>
      <c r="F40" s="34"/>
      <c r="G40" s="34"/>
      <c r="H40" s="34"/>
      <c r="I40" s="34"/>
      <c r="J40" s="34"/>
      <c r="K40" s="34"/>
      <c r="L40" s="56"/>
      <c r="S40" s="34"/>
      <c r="T40" s="34"/>
      <c r="U40" s="34"/>
      <c r="V40" s="34"/>
      <c r="W40" s="34"/>
      <c r="X40" s="34"/>
      <c r="Y40" s="34"/>
      <c r="Z40" s="34"/>
      <c r="AA40" s="34"/>
      <c r="AB40" s="34"/>
      <c r="AC40" s="34"/>
      <c r="AD40" s="34"/>
      <c r="AE40" s="34"/>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56"/>
      <c r="D50" s="57" t="s">
        <v>49</v>
      </c>
      <c r="E50" s="58"/>
      <c r="F50" s="58"/>
      <c r="G50" s="57" t="s">
        <v>50</v>
      </c>
      <c r="H50" s="58"/>
      <c r="I50" s="58"/>
      <c r="J50" s="58"/>
      <c r="K50" s="58"/>
      <c r="L50" s="56"/>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34"/>
      <c r="B61" s="35"/>
      <c r="C61" s="34"/>
      <c r="D61" s="59" t="s">
        <v>51</v>
      </c>
      <c r="E61" s="37"/>
      <c r="F61" s="147" t="s">
        <v>52</v>
      </c>
      <c r="G61" s="59" t="s">
        <v>51</v>
      </c>
      <c r="H61" s="37"/>
      <c r="I61" s="37"/>
      <c r="J61" s="148" t="s">
        <v>52</v>
      </c>
      <c r="K61" s="37"/>
      <c r="L61" s="56"/>
      <c r="S61" s="34"/>
      <c r="T61" s="34"/>
      <c r="U61" s="34"/>
      <c r="V61" s="34"/>
      <c r="W61" s="34"/>
      <c r="X61" s="34"/>
      <c r="Y61" s="34"/>
      <c r="Z61" s="34"/>
      <c r="AA61" s="34"/>
      <c r="AB61" s="34"/>
      <c r="AC61" s="34"/>
      <c r="AD61" s="34"/>
      <c r="AE61" s="34"/>
    </row>
    <row r="62">
      <c r="B62" s="18"/>
      <c r="L62" s="18"/>
    </row>
    <row r="63">
      <c r="B63" s="18"/>
      <c r="L63" s="18"/>
    </row>
    <row r="64">
      <c r="B64" s="18"/>
      <c r="L64" s="18"/>
    </row>
    <row r="65" s="2" customFormat="1">
      <c r="A65" s="34"/>
      <c r="B65" s="35"/>
      <c r="C65" s="34"/>
      <c r="D65" s="57" t="s">
        <v>53</v>
      </c>
      <c r="E65" s="60"/>
      <c r="F65" s="60"/>
      <c r="G65" s="57" t="s">
        <v>54</v>
      </c>
      <c r="H65" s="60"/>
      <c r="I65" s="60"/>
      <c r="J65" s="60"/>
      <c r="K65" s="60"/>
      <c r="L65" s="56"/>
      <c r="S65" s="34"/>
      <c r="T65" s="34"/>
      <c r="U65" s="34"/>
      <c r="V65" s="34"/>
      <c r="W65" s="34"/>
      <c r="X65" s="34"/>
      <c r="Y65" s="34"/>
      <c r="Z65" s="34"/>
      <c r="AA65" s="34"/>
      <c r="AB65" s="34"/>
      <c r="AC65" s="34"/>
      <c r="AD65" s="34"/>
      <c r="AE65" s="34"/>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34"/>
      <c r="B76" s="35"/>
      <c r="C76" s="34"/>
      <c r="D76" s="59" t="s">
        <v>51</v>
      </c>
      <c r="E76" s="37"/>
      <c r="F76" s="147" t="s">
        <v>52</v>
      </c>
      <c r="G76" s="59" t="s">
        <v>51</v>
      </c>
      <c r="H76" s="37"/>
      <c r="I76" s="37"/>
      <c r="J76" s="148" t="s">
        <v>52</v>
      </c>
      <c r="K76" s="37"/>
      <c r="L76" s="56"/>
      <c r="S76" s="34"/>
      <c r="T76" s="34"/>
      <c r="U76" s="34"/>
      <c r="V76" s="34"/>
      <c r="W76" s="34"/>
      <c r="X76" s="34"/>
      <c r="Y76" s="34"/>
      <c r="Z76" s="34"/>
      <c r="AA76" s="34"/>
      <c r="AB76" s="34"/>
      <c r="AC76" s="34"/>
      <c r="AD76" s="34"/>
      <c r="AE76" s="34"/>
    </row>
    <row r="77" s="2" customFormat="1" ht="14.4" customHeight="1">
      <c r="A77" s="34"/>
      <c r="B77" s="61"/>
      <c r="C77" s="62"/>
      <c r="D77" s="62"/>
      <c r="E77" s="62"/>
      <c r="F77" s="62"/>
      <c r="G77" s="62"/>
      <c r="H77" s="62"/>
      <c r="I77" s="62"/>
      <c r="J77" s="62"/>
      <c r="K77" s="62"/>
      <c r="L77" s="56"/>
      <c r="S77" s="34"/>
      <c r="T77" s="34"/>
      <c r="U77" s="34"/>
      <c r="V77" s="34"/>
      <c r="W77" s="34"/>
      <c r="X77" s="34"/>
      <c r="Y77" s="34"/>
      <c r="Z77" s="34"/>
      <c r="AA77" s="34"/>
      <c r="AB77" s="34"/>
      <c r="AC77" s="34"/>
      <c r="AD77" s="34"/>
      <c r="AE77" s="34"/>
    </row>
    <row r="81" s="2" customFormat="1" ht="6.96" customHeight="1">
      <c r="A81" s="34"/>
      <c r="B81" s="63"/>
      <c r="C81" s="64"/>
      <c r="D81" s="64"/>
      <c r="E81" s="64"/>
      <c r="F81" s="64"/>
      <c r="G81" s="64"/>
      <c r="H81" s="64"/>
      <c r="I81" s="64"/>
      <c r="J81" s="64"/>
      <c r="K81" s="64"/>
      <c r="L81" s="56"/>
      <c r="S81" s="34"/>
      <c r="T81" s="34"/>
      <c r="U81" s="34"/>
      <c r="V81" s="34"/>
      <c r="W81" s="34"/>
      <c r="X81" s="34"/>
      <c r="Y81" s="34"/>
      <c r="Z81" s="34"/>
      <c r="AA81" s="34"/>
      <c r="AB81" s="34"/>
      <c r="AC81" s="34"/>
      <c r="AD81" s="34"/>
      <c r="AE81" s="34"/>
    </row>
    <row r="82" s="2" customFormat="1" ht="24.96" customHeight="1">
      <c r="A82" s="34"/>
      <c r="B82" s="35"/>
      <c r="C82" s="19" t="s">
        <v>128</v>
      </c>
      <c r="D82" s="34"/>
      <c r="E82" s="34"/>
      <c r="F82" s="34"/>
      <c r="G82" s="34"/>
      <c r="H82" s="34"/>
      <c r="I82" s="34"/>
      <c r="J82" s="34"/>
      <c r="K82" s="34"/>
      <c r="L82" s="56"/>
      <c r="S82" s="34"/>
      <c r="T82" s="34"/>
      <c r="U82" s="34"/>
      <c r="V82" s="34"/>
      <c r="W82" s="34"/>
      <c r="X82" s="34"/>
      <c r="Y82" s="34"/>
      <c r="Z82" s="34"/>
      <c r="AA82" s="34"/>
      <c r="AB82" s="34"/>
      <c r="AC82" s="34"/>
      <c r="AD82" s="34"/>
      <c r="AE82" s="34"/>
    </row>
    <row r="83" s="2" customFormat="1" ht="6.96" customHeight="1">
      <c r="A83" s="34"/>
      <c r="B83" s="35"/>
      <c r="C83" s="34"/>
      <c r="D83" s="34"/>
      <c r="E83" s="34"/>
      <c r="F83" s="34"/>
      <c r="G83" s="34"/>
      <c r="H83" s="34"/>
      <c r="I83" s="34"/>
      <c r="J83" s="34"/>
      <c r="K83" s="34"/>
      <c r="L83" s="56"/>
      <c r="S83" s="34"/>
      <c r="T83" s="34"/>
      <c r="U83" s="34"/>
      <c r="V83" s="34"/>
      <c r="W83" s="34"/>
      <c r="X83" s="34"/>
      <c r="Y83" s="34"/>
      <c r="Z83" s="34"/>
      <c r="AA83" s="34"/>
      <c r="AB83" s="34"/>
      <c r="AC83" s="34"/>
      <c r="AD83" s="34"/>
      <c r="AE83" s="34"/>
    </row>
    <row r="84" s="2" customFormat="1" ht="12" customHeight="1">
      <c r="A84" s="34"/>
      <c r="B84" s="35"/>
      <c r="C84" s="28" t="s">
        <v>15</v>
      </c>
      <c r="D84" s="34"/>
      <c r="E84" s="34"/>
      <c r="F84" s="34"/>
      <c r="G84" s="34"/>
      <c r="H84" s="34"/>
      <c r="I84" s="34"/>
      <c r="J84" s="34"/>
      <c r="K84" s="34"/>
      <c r="L84" s="56"/>
      <c r="S84" s="34"/>
      <c r="T84" s="34"/>
      <c r="U84" s="34"/>
      <c r="V84" s="34"/>
      <c r="W84" s="34"/>
      <c r="X84" s="34"/>
      <c r="Y84" s="34"/>
      <c r="Z84" s="34"/>
      <c r="AA84" s="34"/>
      <c r="AB84" s="34"/>
      <c r="AC84" s="34"/>
      <c r="AD84" s="34"/>
      <c r="AE84" s="34"/>
    </row>
    <row r="85" s="2" customFormat="1" ht="27" customHeight="1">
      <c r="A85" s="34"/>
      <c r="B85" s="35"/>
      <c r="C85" s="34"/>
      <c r="D85" s="34"/>
      <c r="E85" s="130" t="str">
        <f>E7</f>
        <v>Centrum integrovanej zdravotnej starostlivosti, denné centrum pre seniorov, denný stacionár v meste Bánovce nad Bebravou</v>
      </c>
      <c r="F85" s="28"/>
      <c r="G85" s="28"/>
      <c r="H85" s="28"/>
      <c r="I85" s="34"/>
      <c r="J85" s="34"/>
      <c r="K85" s="34"/>
      <c r="L85" s="56"/>
      <c r="S85" s="34"/>
      <c r="T85" s="34"/>
      <c r="U85" s="34"/>
      <c r="V85" s="34"/>
      <c r="W85" s="34"/>
      <c r="X85" s="34"/>
      <c r="Y85" s="34"/>
      <c r="Z85" s="34"/>
      <c r="AA85" s="34"/>
      <c r="AB85" s="34"/>
      <c r="AC85" s="34"/>
      <c r="AD85" s="34"/>
      <c r="AE85" s="34"/>
    </row>
    <row r="86" s="2" customFormat="1" ht="12" customHeight="1">
      <c r="A86" s="34"/>
      <c r="B86" s="35"/>
      <c r="C86" s="28" t="s">
        <v>124</v>
      </c>
      <c r="D86" s="34"/>
      <c r="E86" s="34"/>
      <c r="F86" s="34"/>
      <c r="G86" s="34"/>
      <c r="H86" s="34"/>
      <c r="I86" s="34"/>
      <c r="J86" s="34"/>
      <c r="K86" s="34"/>
      <c r="L86" s="56"/>
      <c r="S86" s="34"/>
      <c r="T86" s="34"/>
      <c r="U86" s="34"/>
      <c r="V86" s="34"/>
      <c r="W86" s="34"/>
      <c r="X86" s="34"/>
      <c r="Y86" s="34"/>
      <c r="Z86" s="34"/>
      <c r="AA86" s="34"/>
      <c r="AB86" s="34"/>
      <c r="AC86" s="34"/>
      <c r="AD86" s="34"/>
      <c r="AE86" s="34"/>
    </row>
    <row r="87" s="2" customFormat="1" ht="15.6" customHeight="1">
      <c r="A87" s="34"/>
      <c r="B87" s="35"/>
      <c r="C87" s="34"/>
      <c r="D87" s="34"/>
      <c r="E87" s="68" t="str">
        <f>E9</f>
        <v>SO 04 - Kanalizačná prípojka (splašková a dažďová)</v>
      </c>
      <c r="F87" s="34"/>
      <c r="G87" s="34"/>
      <c r="H87" s="34"/>
      <c r="I87" s="34"/>
      <c r="J87" s="34"/>
      <c r="K87" s="34"/>
      <c r="L87" s="56"/>
      <c r="S87" s="34"/>
      <c r="T87" s="34"/>
      <c r="U87" s="34"/>
      <c r="V87" s="34"/>
      <c r="W87" s="34"/>
      <c r="X87" s="34"/>
      <c r="Y87" s="34"/>
      <c r="Z87" s="34"/>
      <c r="AA87" s="34"/>
      <c r="AB87" s="34"/>
      <c r="AC87" s="34"/>
      <c r="AD87" s="34"/>
      <c r="AE87" s="34"/>
    </row>
    <row r="88" s="2" customFormat="1" ht="6.96" customHeight="1">
      <c r="A88" s="34"/>
      <c r="B88" s="35"/>
      <c r="C88" s="34"/>
      <c r="D88" s="34"/>
      <c r="E88" s="34"/>
      <c r="F88" s="34"/>
      <c r="G88" s="34"/>
      <c r="H88" s="34"/>
      <c r="I88" s="34"/>
      <c r="J88" s="34"/>
      <c r="K88" s="34"/>
      <c r="L88" s="56"/>
      <c r="S88" s="34"/>
      <c r="T88" s="34"/>
      <c r="U88" s="34"/>
      <c r="V88" s="34"/>
      <c r="W88" s="34"/>
      <c r="X88" s="34"/>
      <c r="Y88" s="34"/>
      <c r="Z88" s="34"/>
      <c r="AA88" s="34"/>
      <c r="AB88" s="34"/>
      <c r="AC88" s="34"/>
      <c r="AD88" s="34"/>
      <c r="AE88" s="34"/>
    </row>
    <row r="89" s="2" customFormat="1" ht="12" customHeight="1">
      <c r="A89" s="34"/>
      <c r="B89" s="35"/>
      <c r="C89" s="28" t="s">
        <v>19</v>
      </c>
      <c r="D89" s="34"/>
      <c r="E89" s="34"/>
      <c r="F89" s="23" t="str">
        <f>F12</f>
        <v>Bánovce nad Bebravou</v>
      </c>
      <c r="G89" s="34"/>
      <c r="H89" s="34"/>
      <c r="I89" s="28" t="s">
        <v>21</v>
      </c>
      <c r="J89" s="70" t="str">
        <f>IF(J12="","",J12)</f>
        <v>12. 7. 2021</v>
      </c>
      <c r="K89" s="34"/>
      <c r="L89" s="56"/>
      <c r="S89" s="34"/>
      <c r="T89" s="34"/>
      <c r="U89" s="34"/>
      <c r="V89" s="34"/>
      <c r="W89" s="34"/>
      <c r="X89" s="34"/>
      <c r="Y89" s="34"/>
      <c r="Z89" s="34"/>
      <c r="AA89" s="34"/>
      <c r="AB89" s="34"/>
      <c r="AC89" s="34"/>
      <c r="AD89" s="34"/>
      <c r="AE89" s="34"/>
    </row>
    <row r="90" s="2" customFormat="1" ht="6.96" customHeight="1">
      <c r="A90" s="34"/>
      <c r="B90" s="35"/>
      <c r="C90" s="34"/>
      <c r="D90" s="34"/>
      <c r="E90" s="34"/>
      <c r="F90" s="34"/>
      <c r="G90" s="34"/>
      <c r="H90" s="34"/>
      <c r="I90" s="34"/>
      <c r="J90" s="34"/>
      <c r="K90" s="34"/>
      <c r="L90" s="56"/>
      <c r="S90" s="34"/>
      <c r="T90" s="34"/>
      <c r="U90" s="34"/>
      <c r="V90" s="34"/>
      <c r="W90" s="34"/>
      <c r="X90" s="34"/>
      <c r="Y90" s="34"/>
      <c r="Z90" s="34"/>
      <c r="AA90" s="34"/>
      <c r="AB90" s="34"/>
      <c r="AC90" s="34"/>
      <c r="AD90" s="34"/>
      <c r="AE90" s="34"/>
    </row>
    <row r="91" s="2" customFormat="1" ht="15.6" customHeight="1">
      <c r="A91" s="34"/>
      <c r="B91" s="35"/>
      <c r="C91" s="28" t="s">
        <v>23</v>
      </c>
      <c r="D91" s="34"/>
      <c r="E91" s="34"/>
      <c r="F91" s="23" t="str">
        <f>E15</f>
        <v>Mesto Bánovce nad Bebravou</v>
      </c>
      <c r="G91" s="34"/>
      <c r="H91" s="34"/>
      <c r="I91" s="28" t="s">
        <v>29</v>
      </c>
      <c r="J91" s="32" t="str">
        <f>E21</f>
        <v>Ing. Viliam Bátory</v>
      </c>
      <c r="K91" s="34"/>
      <c r="L91" s="56"/>
      <c r="S91" s="34"/>
      <c r="T91" s="34"/>
      <c r="U91" s="34"/>
      <c r="V91" s="34"/>
      <c r="W91" s="34"/>
      <c r="X91" s="34"/>
      <c r="Y91" s="34"/>
      <c r="Z91" s="34"/>
      <c r="AA91" s="34"/>
      <c r="AB91" s="34"/>
      <c r="AC91" s="34"/>
      <c r="AD91" s="34"/>
      <c r="AE91" s="34"/>
    </row>
    <row r="92" s="2" customFormat="1" ht="15.6" customHeight="1">
      <c r="A92" s="34"/>
      <c r="B92" s="35"/>
      <c r="C92" s="28" t="s">
        <v>27</v>
      </c>
      <c r="D92" s="34"/>
      <c r="E92" s="34"/>
      <c r="F92" s="23" t="str">
        <f>IF(E18="","",E18)</f>
        <v>Vyplň údaj</v>
      </c>
      <c r="G92" s="34"/>
      <c r="H92" s="34"/>
      <c r="I92" s="28" t="s">
        <v>32</v>
      </c>
      <c r="J92" s="32" t="str">
        <f>E24</f>
        <v>Miroslav Holeš</v>
      </c>
      <c r="K92" s="34"/>
      <c r="L92" s="56"/>
      <c r="S92" s="34"/>
      <c r="T92" s="34"/>
      <c r="U92" s="34"/>
      <c r="V92" s="34"/>
      <c r="W92" s="34"/>
      <c r="X92" s="34"/>
      <c r="Y92" s="34"/>
      <c r="Z92" s="34"/>
      <c r="AA92" s="34"/>
      <c r="AB92" s="34"/>
      <c r="AC92" s="34"/>
      <c r="AD92" s="34"/>
      <c r="AE92" s="34"/>
    </row>
    <row r="93" s="2" customFormat="1" ht="10.32" customHeight="1">
      <c r="A93" s="34"/>
      <c r="B93" s="35"/>
      <c r="C93" s="34"/>
      <c r="D93" s="34"/>
      <c r="E93" s="34"/>
      <c r="F93" s="34"/>
      <c r="G93" s="34"/>
      <c r="H93" s="34"/>
      <c r="I93" s="34"/>
      <c r="J93" s="34"/>
      <c r="K93" s="34"/>
      <c r="L93" s="56"/>
      <c r="S93" s="34"/>
      <c r="T93" s="34"/>
      <c r="U93" s="34"/>
      <c r="V93" s="34"/>
      <c r="W93" s="34"/>
      <c r="X93" s="34"/>
      <c r="Y93" s="34"/>
      <c r="Z93" s="34"/>
      <c r="AA93" s="34"/>
      <c r="AB93" s="34"/>
      <c r="AC93" s="34"/>
      <c r="AD93" s="34"/>
      <c r="AE93" s="34"/>
    </row>
    <row r="94" s="2" customFormat="1" ht="29.28" customHeight="1">
      <c r="A94" s="34"/>
      <c r="B94" s="35"/>
      <c r="C94" s="149" t="s">
        <v>129</v>
      </c>
      <c r="D94" s="141"/>
      <c r="E94" s="141"/>
      <c r="F94" s="141"/>
      <c r="G94" s="141"/>
      <c r="H94" s="141"/>
      <c r="I94" s="141"/>
      <c r="J94" s="150" t="s">
        <v>130</v>
      </c>
      <c r="K94" s="141"/>
      <c r="L94" s="56"/>
      <c r="S94" s="34"/>
      <c r="T94" s="34"/>
      <c r="U94" s="34"/>
      <c r="V94" s="34"/>
      <c r="W94" s="34"/>
      <c r="X94" s="34"/>
      <c r="Y94" s="34"/>
      <c r="Z94" s="34"/>
      <c r="AA94" s="34"/>
      <c r="AB94" s="34"/>
      <c r="AC94" s="34"/>
      <c r="AD94" s="34"/>
      <c r="AE94" s="34"/>
    </row>
    <row r="95" s="2" customFormat="1" ht="10.32" customHeight="1">
      <c r="A95" s="34"/>
      <c r="B95" s="35"/>
      <c r="C95" s="34"/>
      <c r="D95" s="34"/>
      <c r="E95" s="34"/>
      <c r="F95" s="34"/>
      <c r="G95" s="34"/>
      <c r="H95" s="34"/>
      <c r="I95" s="34"/>
      <c r="J95" s="34"/>
      <c r="K95" s="34"/>
      <c r="L95" s="56"/>
      <c r="S95" s="34"/>
      <c r="T95" s="34"/>
      <c r="U95" s="34"/>
      <c r="V95" s="34"/>
      <c r="W95" s="34"/>
      <c r="X95" s="34"/>
      <c r="Y95" s="34"/>
      <c r="Z95" s="34"/>
      <c r="AA95" s="34"/>
      <c r="AB95" s="34"/>
      <c r="AC95" s="34"/>
      <c r="AD95" s="34"/>
      <c r="AE95" s="34"/>
    </row>
    <row r="96" s="2" customFormat="1" ht="22.8" customHeight="1">
      <c r="A96" s="34"/>
      <c r="B96" s="35"/>
      <c r="C96" s="151" t="s">
        <v>131</v>
      </c>
      <c r="D96" s="34"/>
      <c r="E96" s="34"/>
      <c r="F96" s="34"/>
      <c r="G96" s="34"/>
      <c r="H96" s="34"/>
      <c r="I96" s="34"/>
      <c r="J96" s="97">
        <f>J123</f>
        <v>0</v>
      </c>
      <c r="K96" s="34"/>
      <c r="L96" s="56"/>
      <c r="S96" s="34"/>
      <c r="T96" s="34"/>
      <c r="U96" s="34"/>
      <c r="V96" s="34"/>
      <c r="W96" s="34"/>
      <c r="X96" s="34"/>
      <c r="Y96" s="34"/>
      <c r="Z96" s="34"/>
      <c r="AA96" s="34"/>
      <c r="AB96" s="34"/>
      <c r="AC96" s="34"/>
      <c r="AD96" s="34"/>
      <c r="AE96" s="34"/>
      <c r="AU96" s="15" t="s">
        <v>132</v>
      </c>
    </row>
    <row r="97" s="9" customFormat="1" ht="24.96" customHeight="1">
      <c r="A97" s="9"/>
      <c r="B97" s="152"/>
      <c r="C97" s="9"/>
      <c r="D97" s="153" t="s">
        <v>133</v>
      </c>
      <c r="E97" s="154"/>
      <c r="F97" s="154"/>
      <c r="G97" s="154"/>
      <c r="H97" s="154"/>
      <c r="I97" s="154"/>
      <c r="J97" s="155">
        <f>J124</f>
        <v>0</v>
      </c>
      <c r="K97" s="9"/>
      <c r="L97" s="152"/>
      <c r="S97" s="9"/>
      <c r="T97" s="9"/>
      <c r="U97" s="9"/>
      <c r="V97" s="9"/>
      <c r="W97" s="9"/>
      <c r="X97" s="9"/>
      <c r="Y97" s="9"/>
      <c r="Z97" s="9"/>
      <c r="AA97" s="9"/>
      <c r="AB97" s="9"/>
      <c r="AC97" s="9"/>
      <c r="AD97" s="9"/>
      <c r="AE97" s="9"/>
    </row>
    <row r="98" s="10" customFormat="1" ht="19.92" customHeight="1">
      <c r="A98" s="10"/>
      <c r="B98" s="156"/>
      <c r="C98" s="10"/>
      <c r="D98" s="157" t="s">
        <v>2646</v>
      </c>
      <c r="E98" s="158"/>
      <c r="F98" s="158"/>
      <c r="G98" s="158"/>
      <c r="H98" s="158"/>
      <c r="I98" s="158"/>
      <c r="J98" s="159">
        <f>J125</f>
        <v>0</v>
      </c>
      <c r="K98" s="10"/>
      <c r="L98" s="156"/>
      <c r="S98" s="10"/>
      <c r="T98" s="10"/>
      <c r="U98" s="10"/>
      <c r="V98" s="10"/>
      <c r="W98" s="10"/>
      <c r="X98" s="10"/>
      <c r="Y98" s="10"/>
      <c r="Z98" s="10"/>
      <c r="AA98" s="10"/>
      <c r="AB98" s="10"/>
      <c r="AC98" s="10"/>
      <c r="AD98" s="10"/>
      <c r="AE98" s="10"/>
    </row>
    <row r="99" s="10" customFormat="1" ht="19.92" customHeight="1">
      <c r="A99" s="10"/>
      <c r="B99" s="156"/>
      <c r="C99" s="10"/>
      <c r="D99" s="157" t="s">
        <v>2647</v>
      </c>
      <c r="E99" s="158"/>
      <c r="F99" s="158"/>
      <c r="G99" s="158"/>
      <c r="H99" s="158"/>
      <c r="I99" s="158"/>
      <c r="J99" s="159">
        <f>J142</f>
        <v>0</v>
      </c>
      <c r="K99" s="10"/>
      <c r="L99" s="156"/>
      <c r="S99" s="10"/>
      <c r="T99" s="10"/>
      <c r="U99" s="10"/>
      <c r="V99" s="10"/>
      <c r="W99" s="10"/>
      <c r="X99" s="10"/>
      <c r="Y99" s="10"/>
      <c r="Z99" s="10"/>
      <c r="AA99" s="10"/>
      <c r="AB99" s="10"/>
      <c r="AC99" s="10"/>
      <c r="AD99" s="10"/>
      <c r="AE99" s="10"/>
    </row>
    <row r="100" s="10" customFormat="1" ht="19.92" customHeight="1">
      <c r="A100" s="10"/>
      <c r="B100" s="156"/>
      <c r="C100" s="10"/>
      <c r="D100" s="157" t="s">
        <v>138</v>
      </c>
      <c r="E100" s="158"/>
      <c r="F100" s="158"/>
      <c r="G100" s="158"/>
      <c r="H100" s="158"/>
      <c r="I100" s="158"/>
      <c r="J100" s="159">
        <f>J144</f>
        <v>0</v>
      </c>
      <c r="K100" s="10"/>
      <c r="L100" s="156"/>
      <c r="S100" s="10"/>
      <c r="T100" s="10"/>
      <c r="U100" s="10"/>
      <c r="V100" s="10"/>
      <c r="W100" s="10"/>
      <c r="X100" s="10"/>
      <c r="Y100" s="10"/>
      <c r="Z100" s="10"/>
      <c r="AA100" s="10"/>
      <c r="AB100" s="10"/>
      <c r="AC100" s="10"/>
      <c r="AD100" s="10"/>
      <c r="AE100" s="10"/>
    </row>
    <row r="101" s="10" customFormat="1" ht="19.92" customHeight="1">
      <c r="A101" s="10"/>
      <c r="B101" s="156"/>
      <c r="C101" s="10"/>
      <c r="D101" s="157" t="s">
        <v>2765</v>
      </c>
      <c r="E101" s="158"/>
      <c r="F101" s="158"/>
      <c r="G101" s="158"/>
      <c r="H101" s="158"/>
      <c r="I101" s="158"/>
      <c r="J101" s="159">
        <f>J148</f>
        <v>0</v>
      </c>
      <c r="K101" s="10"/>
      <c r="L101" s="156"/>
      <c r="S101" s="10"/>
      <c r="T101" s="10"/>
      <c r="U101" s="10"/>
      <c r="V101" s="10"/>
      <c r="W101" s="10"/>
      <c r="X101" s="10"/>
      <c r="Y101" s="10"/>
      <c r="Z101" s="10"/>
      <c r="AA101" s="10"/>
      <c r="AB101" s="10"/>
      <c r="AC101" s="10"/>
      <c r="AD101" s="10"/>
      <c r="AE101" s="10"/>
    </row>
    <row r="102" s="10" customFormat="1" ht="19.92" customHeight="1">
      <c r="A102" s="10"/>
      <c r="B102" s="156"/>
      <c r="C102" s="10"/>
      <c r="D102" s="157" t="s">
        <v>2766</v>
      </c>
      <c r="E102" s="158"/>
      <c r="F102" s="158"/>
      <c r="G102" s="158"/>
      <c r="H102" s="158"/>
      <c r="I102" s="158"/>
      <c r="J102" s="159">
        <f>J168</f>
        <v>0</v>
      </c>
      <c r="K102" s="10"/>
      <c r="L102" s="156"/>
      <c r="S102" s="10"/>
      <c r="T102" s="10"/>
      <c r="U102" s="10"/>
      <c r="V102" s="10"/>
      <c r="W102" s="10"/>
      <c r="X102" s="10"/>
      <c r="Y102" s="10"/>
      <c r="Z102" s="10"/>
      <c r="AA102" s="10"/>
      <c r="AB102" s="10"/>
      <c r="AC102" s="10"/>
      <c r="AD102" s="10"/>
      <c r="AE102" s="10"/>
    </row>
    <row r="103" s="10" customFormat="1" ht="19.92" customHeight="1">
      <c r="A103" s="10"/>
      <c r="B103" s="156"/>
      <c r="C103" s="10"/>
      <c r="D103" s="157" t="s">
        <v>141</v>
      </c>
      <c r="E103" s="158"/>
      <c r="F103" s="158"/>
      <c r="G103" s="158"/>
      <c r="H103" s="158"/>
      <c r="I103" s="158"/>
      <c r="J103" s="159">
        <f>J176</f>
        <v>0</v>
      </c>
      <c r="K103" s="10"/>
      <c r="L103" s="156"/>
      <c r="S103" s="10"/>
      <c r="T103" s="10"/>
      <c r="U103" s="10"/>
      <c r="V103" s="10"/>
      <c r="W103" s="10"/>
      <c r="X103" s="10"/>
      <c r="Y103" s="10"/>
      <c r="Z103" s="10"/>
      <c r="AA103" s="10"/>
      <c r="AB103" s="10"/>
      <c r="AC103" s="10"/>
      <c r="AD103" s="10"/>
      <c r="AE103" s="10"/>
    </row>
    <row r="104" s="2" customFormat="1" ht="21.84" customHeight="1">
      <c r="A104" s="34"/>
      <c r="B104" s="35"/>
      <c r="C104" s="34"/>
      <c r="D104" s="34"/>
      <c r="E104" s="34"/>
      <c r="F104" s="34"/>
      <c r="G104" s="34"/>
      <c r="H104" s="34"/>
      <c r="I104" s="34"/>
      <c r="J104" s="34"/>
      <c r="K104" s="34"/>
      <c r="L104" s="56"/>
      <c r="S104" s="34"/>
      <c r="T104" s="34"/>
      <c r="U104" s="34"/>
      <c r="V104" s="34"/>
      <c r="W104" s="34"/>
      <c r="X104" s="34"/>
      <c r="Y104" s="34"/>
      <c r="Z104" s="34"/>
      <c r="AA104" s="34"/>
      <c r="AB104" s="34"/>
      <c r="AC104" s="34"/>
      <c r="AD104" s="34"/>
      <c r="AE104" s="34"/>
    </row>
    <row r="105" s="2" customFormat="1" ht="6.96" customHeight="1">
      <c r="A105" s="34"/>
      <c r="B105" s="61"/>
      <c r="C105" s="62"/>
      <c r="D105" s="62"/>
      <c r="E105" s="62"/>
      <c r="F105" s="62"/>
      <c r="G105" s="62"/>
      <c r="H105" s="62"/>
      <c r="I105" s="62"/>
      <c r="J105" s="62"/>
      <c r="K105" s="62"/>
      <c r="L105" s="56"/>
      <c r="S105" s="34"/>
      <c r="T105" s="34"/>
      <c r="U105" s="34"/>
      <c r="V105" s="34"/>
      <c r="W105" s="34"/>
      <c r="X105" s="34"/>
      <c r="Y105" s="34"/>
      <c r="Z105" s="34"/>
      <c r="AA105" s="34"/>
      <c r="AB105" s="34"/>
      <c r="AC105" s="34"/>
      <c r="AD105" s="34"/>
      <c r="AE105" s="34"/>
    </row>
    <row r="109" s="2" customFormat="1" ht="6.96" customHeight="1">
      <c r="A109" s="34"/>
      <c r="B109" s="63"/>
      <c r="C109" s="64"/>
      <c r="D109" s="64"/>
      <c r="E109" s="64"/>
      <c r="F109" s="64"/>
      <c r="G109" s="64"/>
      <c r="H109" s="64"/>
      <c r="I109" s="64"/>
      <c r="J109" s="64"/>
      <c r="K109" s="64"/>
      <c r="L109" s="56"/>
      <c r="S109" s="34"/>
      <c r="T109" s="34"/>
      <c r="U109" s="34"/>
      <c r="V109" s="34"/>
      <c r="W109" s="34"/>
      <c r="X109" s="34"/>
      <c r="Y109" s="34"/>
      <c r="Z109" s="34"/>
      <c r="AA109" s="34"/>
      <c r="AB109" s="34"/>
      <c r="AC109" s="34"/>
      <c r="AD109" s="34"/>
      <c r="AE109" s="34"/>
    </row>
    <row r="110" s="2" customFormat="1" ht="24.96" customHeight="1">
      <c r="A110" s="34"/>
      <c r="B110" s="35"/>
      <c r="C110" s="19" t="s">
        <v>164</v>
      </c>
      <c r="D110" s="34"/>
      <c r="E110" s="34"/>
      <c r="F110" s="34"/>
      <c r="G110" s="34"/>
      <c r="H110" s="34"/>
      <c r="I110" s="34"/>
      <c r="J110" s="34"/>
      <c r="K110" s="34"/>
      <c r="L110" s="56"/>
      <c r="S110" s="34"/>
      <c r="T110" s="34"/>
      <c r="U110" s="34"/>
      <c r="V110" s="34"/>
      <c r="W110" s="34"/>
      <c r="X110" s="34"/>
      <c r="Y110" s="34"/>
      <c r="Z110" s="34"/>
      <c r="AA110" s="34"/>
      <c r="AB110" s="34"/>
      <c r="AC110" s="34"/>
      <c r="AD110" s="34"/>
      <c r="AE110" s="34"/>
    </row>
    <row r="111" s="2" customFormat="1" ht="6.96" customHeight="1">
      <c r="A111" s="34"/>
      <c r="B111" s="35"/>
      <c r="C111" s="34"/>
      <c r="D111" s="34"/>
      <c r="E111" s="34"/>
      <c r="F111" s="34"/>
      <c r="G111" s="34"/>
      <c r="H111" s="34"/>
      <c r="I111" s="34"/>
      <c r="J111" s="34"/>
      <c r="K111" s="34"/>
      <c r="L111" s="56"/>
      <c r="S111" s="34"/>
      <c r="T111" s="34"/>
      <c r="U111" s="34"/>
      <c r="V111" s="34"/>
      <c r="W111" s="34"/>
      <c r="X111" s="34"/>
      <c r="Y111" s="34"/>
      <c r="Z111" s="34"/>
      <c r="AA111" s="34"/>
      <c r="AB111" s="34"/>
      <c r="AC111" s="34"/>
      <c r="AD111" s="34"/>
      <c r="AE111" s="34"/>
    </row>
    <row r="112" s="2" customFormat="1" ht="12" customHeight="1">
      <c r="A112" s="34"/>
      <c r="B112" s="35"/>
      <c r="C112" s="28" t="s">
        <v>15</v>
      </c>
      <c r="D112" s="34"/>
      <c r="E112" s="34"/>
      <c r="F112" s="34"/>
      <c r="G112" s="34"/>
      <c r="H112" s="34"/>
      <c r="I112" s="34"/>
      <c r="J112" s="34"/>
      <c r="K112" s="34"/>
      <c r="L112" s="56"/>
      <c r="S112" s="34"/>
      <c r="T112" s="34"/>
      <c r="U112" s="34"/>
      <c r="V112" s="34"/>
      <c r="W112" s="34"/>
      <c r="X112" s="34"/>
      <c r="Y112" s="34"/>
      <c r="Z112" s="34"/>
      <c r="AA112" s="34"/>
      <c r="AB112" s="34"/>
      <c r="AC112" s="34"/>
      <c r="AD112" s="34"/>
      <c r="AE112" s="34"/>
    </row>
    <row r="113" s="2" customFormat="1" ht="27" customHeight="1">
      <c r="A113" s="34"/>
      <c r="B113" s="35"/>
      <c r="C113" s="34"/>
      <c r="D113" s="34"/>
      <c r="E113" s="130" t="str">
        <f>E7</f>
        <v>Centrum integrovanej zdravotnej starostlivosti, denné centrum pre seniorov, denný stacionár v meste Bánovce nad Bebravou</v>
      </c>
      <c r="F113" s="28"/>
      <c r="G113" s="28"/>
      <c r="H113" s="28"/>
      <c r="I113" s="34"/>
      <c r="J113" s="34"/>
      <c r="K113" s="34"/>
      <c r="L113" s="56"/>
      <c r="S113" s="34"/>
      <c r="T113" s="34"/>
      <c r="U113" s="34"/>
      <c r="V113" s="34"/>
      <c r="W113" s="34"/>
      <c r="X113" s="34"/>
      <c r="Y113" s="34"/>
      <c r="Z113" s="34"/>
      <c r="AA113" s="34"/>
      <c r="AB113" s="34"/>
      <c r="AC113" s="34"/>
      <c r="AD113" s="34"/>
      <c r="AE113" s="34"/>
    </row>
    <row r="114" s="2" customFormat="1" ht="12" customHeight="1">
      <c r="A114" s="34"/>
      <c r="B114" s="35"/>
      <c r="C114" s="28" t="s">
        <v>124</v>
      </c>
      <c r="D114" s="34"/>
      <c r="E114" s="34"/>
      <c r="F114" s="34"/>
      <c r="G114" s="34"/>
      <c r="H114" s="34"/>
      <c r="I114" s="34"/>
      <c r="J114" s="34"/>
      <c r="K114" s="34"/>
      <c r="L114" s="56"/>
      <c r="S114" s="34"/>
      <c r="T114" s="34"/>
      <c r="U114" s="34"/>
      <c r="V114" s="34"/>
      <c r="W114" s="34"/>
      <c r="X114" s="34"/>
      <c r="Y114" s="34"/>
      <c r="Z114" s="34"/>
      <c r="AA114" s="34"/>
      <c r="AB114" s="34"/>
      <c r="AC114" s="34"/>
      <c r="AD114" s="34"/>
      <c r="AE114" s="34"/>
    </row>
    <row r="115" s="2" customFormat="1" ht="15.6" customHeight="1">
      <c r="A115" s="34"/>
      <c r="B115" s="35"/>
      <c r="C115" s="34"/>
      <c r="D115" s="34"/>
      <c r="E115" s="68" t="str">
        <f>E9</f>
        <v>SO 04 - Kanalizačná prípojka (splašková a dažďová)</v>
      </c>
      <c r="F115" s="34"/>
      <c r="G115" s="34"/>
      <c r="H115" s="34"/>
      <c r="I115" s="34"/>
      <c r="J115" s="34"/>
      <c r="K115" s="34"/>
      <c r="L115" s="56"/>
      <c r="S115" s="34"/>
      <c r="T115" s="34"/>
      <c r="U115" s="34"/>
      <c r="V115" s="34"/>
      <c r="W115" s="34"/>
      <c r="X115" s="34"/>
      <c r="Y115" s="34"/>
      <c r="Z115" s="34"/>
      <c r="AA115" s="34"/>
      <c r="AB115" s="34"/>
      <c r="AC115" s="34"/>
      <c r="AD115" s="34"/>
      <c r="AE115" s="34"/>
    </row>
    <row r="116" s="2" customFormat="1" ht="6.96" customHeight="1">
      <c r="A116" s="34"/>
      <c r="B116" s="35"/>
      <c r="C116" s="34"/>
      <c r="D116" s="34"/>
      <c r="E116" s="34"/>
      <c r="F116" s="34"/>
      <c r="G116" s="34"/>
      <c r="H116" s="34"/>
      <c r="I116" s="34"/>
      <c r="J116" s="34"/>
      <c r="K116" s="34"/>
      <c r="L116" s="56"/>
      <c r="S116" s="34"/>
      <c r="T116" s="34"/>
      <c r="U116" s="34"/>
      <c r="V116" s="34"/>
      <c r="W116" s="34"/>
      <c r="X116" s="34"/>
      <c r="Y116" s="34"/>
      <c r="Z116" s="34"/>
      <c r="AA116" s="34"/>
      <c r="AB116" s="34"/>
      <c r="AC116" s="34"/>
      <c r="AD116" s="34"/>
      <c r="AE116" s="34"/>
    </row>
    <row r="117" s="2" customFormat="1" ht="12" customHeight="1">
      <c r="A117" s="34"/>
      <c r="B117" s="35"/>
      <c r="C117" s="28" t="s">
        <v>19</v>
      </c>
      <c r="D117" s="34"/>
      <c r="E117" s="34"/>
      <c r="F117" s="23" t="str">
        <f>F12</f>
        <v>Bánovce nad Bebravou</v>
      </c>
      <c r="G117" s="34"/>
      <c r="H117" s="34"/>
      <c r="I117" s="28" t="s">
        <v>21</v>
      </c>
      <c r="J117" s="70" t="str">
        <f>IF(J12="","",J12)</f>
        <v>12. 7. 2021</v>
      </c>
      <c r="K117" s="34"/>
      <c r="L117" s="56"/>
      <c r="S117" s="34"/>
      <c r="T117" s="34"/>
      <c r="U117" s="34"/>
      <c r="V117" s="34"/>
      <c r="W117" s="34"/>
      <c r="X117" s="34"/>
      <c r="Y117" s="34"/>
      <c r="Z117" s="34"/>
      <c r="AA117" s="34"/>
      <c r="AB117" s="34"/>
      <c r="AC117" s="34"/>
      <c r="AD117" s="34"/>
      <c r="AE117" s="34"/>
    </row>
    <row r="118" s="2" customFormat="1" ht="6.96" customHeight="1">
      <c r="A118" s="34"/>
      <c r="B118" s="35"/>
      <c r="C118" s="34"/>
      <c r="D118" s="34"/>
      <c r="E118" s="34"/>
      <c r="F118" s="34"/>
      <c r="G118" s="34"/>
      <c r="H118" s="34"/>
      <c r="I118" s="34"/>
      <c r="J118" s="34"/>
      <c r="K118" s="34"/>
      <c r="L118" s="56"/>
      <c r="S118" s="34"/>
      <c r="T118" s="34"/>
      <c r="U118" s="34"/>
      <c r="V118" s="34"/>
      <c r="W118" s="34"/>
      <c r="X118" s="34"/>
      <c r="Y118" s="34"/>
      <c r="Z118" s="34"/>
      <c r="AA118" s="34"/>
      <c r="AB118" s="34"/>
      <c r="AC118" s="34"/>
      <c r="AD118" s="34"/>
      <c r="AE118" s="34"/>
    </row>
    <row r="119" s="2" customFormat="1" ht="15.6" customHeight="1">
      <c r="A119" s="34"/>
      <c r="B119" s="35"/>
      <c r="C119" s="28" t="s">
        <v>23</v>
      </c>
      <c r="D119" s="34"/>
      <c r="E119" s="34"/>
      <c r="F119" s="23" t="str">
        <f>E15</f>
        <v>Mesto Bánovce nad Bebravou</v>
      </c>
      <c r="G119" s="34"/>
      <c r="H119" s="34"/>
      <c r="I119" s="28" t="s">
        <v>29</v>
      </c>
      <c r="J119" s="32" t="str">
        <f>E21</f>
        <v>Ing. Viliam Bátory</v>
      </c>
      <c r="K119" s="34"/>
      <c r="L119" s="56"/>
      <c r="S119" s="34"/>
      <c r="T119" s="34"/>
      <c r="U119" s="34"/>
      <c r="V119" s="34"/>
      <c r="W119" s="34"/>
      <c r="X119" s="34"/>
      <c r="Y119" s="34"/>
      <c r="Z119" s="34"/>
      <c r="AA119" s="34"/>
      <c r="AB119" s="34"/>
      <c r="AC119" s="34"/>
      <c r="AD119" s="34"/>
      <c r="AE119" s="34"/>
    </row>
    <row r="120" s="2" customFormat="1" ht="15.6" customHeight="1">
      <c r="A120" s="34"/>
      <c r="B120" s="35"/>
      <c r="C120" s="28" t="s">
        <v>27</v>
      </c>
      <c r="D120" s="34"/>
      <c r="E120" s="34"/>
      <c r="F120" s="23" t="str">
        <f>IF(E18="","",E18)</f>
        <v>Vyplň údaj</v>
      </c>
      <c r="G120" s="34"/>
      <c r="H120" s="34"/>
      <c r="I120" s="28" t="s">
        <v>32</v>
      </c>
      <c r="J120" s="32" t="str">
        <f>E24</f>
        <v>Miroslav Holeš</v>
      </c>
      <c r="K120" s="34"/>
      <c r="L120" s="56"/>
      <c r="S120" s="34"/>
      <c r="T120" s="34"/>
      <c r="U120" s="34"/>
      <c r="V120" s="34"/>
      <c r="W120" s="34"/>
      <c r="X120" s="34"/>
      <c r="Y120" s="34"/>
      <c r="Z120" s="34"/>
      <c r="AA120" s="34"/>
      <c r="AB120" s="34"/>
      <c r="AC120" s="34"/>
      <c r="AD120" s="34"/>
      <c r="AE120" s="34"/>
    </row>
    <row r="121" s="2" customFormat="1" ht="10.32" customHeight="1">
      <c r="A121" s="34"/>
      <c r="B121" s="35"/>
      <c r="C121" s="34"/>
      <c r="D121" s="34"/>
      <c r="E121" s="34"/>
      <c r="F121" s="34"/>
      <c r="G121" s="34"/>
      <c r="H121" s="34"/>
      <c r="I121" s="34"/>
      <c r="J121" s="34"/>
      <c r="K121" s="34"/>
      <c r="L121" s="56"/>
      <c r="S121" s="34"/>
      <c r="T121" s="34"/>
      <c r="U121" s="34"/>
      <c r="V121" s="34"/>
      <c r="W121" s="34"/>
      <c r="X121" s="34"/>
      <c r="Y121" s="34"/>
      <c r="Z121" s="34"/>
      <c r="AA121" s="34"/>
      <c r="AB121" s="34"/>
      <c r="AC121" s="34"/>
      <c r="AD121" s="34"/>
      <c r="AE121" s="34"/>
    </row>
    <row r="122" s="11" customFormat="1" ht="29.28" customHeight="1">
      <c r="A122" s="160"/>
      <c r="B122" s="161"/>
      <c r="C122" s="162" t="s">
        <v>165</v>
      </c>
      <c r="D122" s="163" t="s">
        <v>61</v>
      </c>
      <c r="E122" s="163" t="s">
        <v>57</v>
      </c>
      <c r="F122" s="163" t="s">
        <v>58</v>
      </c>
      <c r="G122" s="163" t="s">
        <v>166</v>
      </c>
      <c r="H122" s="163" t="s">
        <v>167</v>
      </c>
      <c r="I122" s="163" t="s">
        <v>168</v>
      </c>
      <c r="J122" s="164" t="s">
        <v>130</v>
      </c>
      <c r="K122" s="165" t="s">
        <v>169</v>
      </c>
      <c r="L122" s="166"/>
      <c r="M122" s="87" t="s">
        <v>1</v>
      </c>
      <c r="N122" s="88" t="s">
        <v>40</v>
      </c>
      <c r="O122" s="88" t="s">
        <v>170</v>
      </c>
      <c r="P122" s="88" t="s">
        <v>171</v>
      </c>
      <c r="Q122" s="88" t="s">
        <v>172</v>
      </c>
      <c r="R122" s="88" t="s">
        <v>173</v>
      </c>
      <c r="S122" s="88" t="s">
        <v>174</v>
      </c>
      <c r="T122" s="89" t="s">
        <v>175</v>
      </c>
      <c r="U122" s="160"/>
      <c r="V122" s="160"/>
      <c r="W122" s="160"/>
      <c r="X122" s="160"/>
      <c r="Y122" s="160"/>
      <c r="Z122" s="160"/>
      <c r="AA122" s="160"/>
      <c r="AB122" s="160"/>
      <c r="AC122" s="160"/>
      <c r="AD122" s="160"/>
      <c r="AE122" s="160"/>
    </row>
    <row r="123" s="2" customFormat="1" ht="22.8" customHeight="1">
      <c r="A123" s="34"/>
      <c r="B123" s="35"/>
      <c r="C123" s="94" t="s">
        <v>131</v>
      </c>
      <c r="D123" s="34"/>
      <c r="E123" s="34"/>
      <c r="F123" s="34"/>
      <c r="G123" s="34"/>
      <c r="H123" s="34"/>
      <c r="I123" s="34"/>
      <c r="J123" s="167">
        <f>BK123</f>
        <v>0</v>
      </c>
      <c r="K123" s="34"/>
      <c r="L123" s="35"/>
      <c r="M123" s="90"/>
      <c r="N123" s="74"/>
      <c r="O123" s="91"/>
      <c r="P123" s="168">
        <f>P124</f>
        <v>0</v>
      </c>
      <c r="Q123" s="91"/>
      <c r="R123" s="168">
        <f>R124</f>
        <v>77.54806640000001</v>
      </c>
      <c r="S123" s="91"/>
      <c r="T123" s="169">
        <f>T124</f>
        <v>8.2254999999999985</v>
      </c>
      <c r="U123" s="34"/>
      <c r="V123" s="34"/>
      <c r="W123" s="34"/>
      <c r="X123" s="34"/>
      <c r="Y123" s="34"/>
      <c r="Z123" s="34"/>
      <c r="AA123" s="34"/>
      <c r="AB123" s="34"/>
      <c r="AC123" s="34"/>
      <c r="AD123" s="34"/>
      <c r="AE123" s="34"/>
      <c r="AT123" s="15" t="s">
        <v>75</v>
      </c>
      <c r="AU123" s="15" t="s">
        <v>132</v>
      </c>
      <c r="BK123" s="170">
        <f>BK124</f>
        <v>0</v>
      </c>
    </row>
    <row r="124" s="12" customFormat="1" ht="25.92" customHeight="1">
      <c r="A124" s="12"/>
      <c r="B124" s="171"/>
      <c r="C124" s="12"/>
      <c r="D124" s="172" t="s">
        <v>75</v>
      </c>
      <c r="E124" s="173" t="s">
        <v>176</v>
      </c>
      <c r="F124" s="173" t="s">
        <v>177</v>
      </c>
      <c r="G124" s="12"/>
      <c r="H124" s="12"/>
      <c r="I124" s="174"/>
      <c r="J124" s="175">
        <f>BK124</f>
        <v>0</v>
      </c>
      <c r="K124" s="12"/>
      <c r="L124" s="171"/>
      <c r="M124" s="176"/>
      <c r="N124" s="177"/>
      <c r="O124" s="177"/>
      <c r="P124" s="178">
        <f>P125+P142+P144+P148+P168+P176</f>
        <v>0</v>
      </c>
      <c r="Q124" s="177"/>
      <c r="R124" s="178">
        <f>R125+R142+R144+R148+R168+R176</f>
        <v>77.54806640000001</v>
      </c>
      <c r="S124" s="177"/>
      <c r="T124" s="179">
        <f>T125+T142+T144+T148+T168+T176</f>
        <v>8.2254999999999985</v>
      </c>
      <c r="U124" s="12"/>
      <c r="V124" s="12"/>
      <c r="W124" s="12"/>
      <c r="X124" s="12"/>
      <c r="Y124" s="12"/>
      <c r="Z124" s="12"/>
      <c r="AA124" s="12"/>
      <c r="AB124" s="12"/>
      <c r="AC124" s="12"/>
      <c r="AD124" s="12"/>
      <c r="AE124" s="12"/>
      <c r="AR124" s="172" t="s">
        <v>83</v>
      </c>
      <c r="AT124" s="180" t="s">
        <v>75</v>
      </c>
      <c r="AU124" s="180" t="s">
        <v>76</v>
      </c>
      <c r="AY124" s="172" t="s">
        <v>178</v>
      </c>
      <c r="BK124" s="181">
        <f>BK125+BK142+BK144+BK148+BK168+BK176</f>
        <v>0</v>
      </c>
    </row>
    <row r="125" s="12" customFormat="1" ht="22.8" customHeight="1">
      <c r="A125" s="12"/>
      <c r="B125" s="171"/>
      <c r="C125" s="12"/>
      <c r="D125" s="172" t="s">
        <v>75</v>
      </c>
      <c r="E125" s="182" t="s">
        <v>83</v>
      </c>
      <c r="F125" s="182" t="s">
        <v>2648</v>
      </c>
      <c r="G125" s="12"/>
      <c r="H125" s="12"/>
      <c r="I125" s="174"/>
      <c r="J125" s="183">
        <f>BK125</f>
        <v>0</v>
      </c>
      <c r="K125" s="12"/>
      <c r="L125" s="171"/>
      <c r="M125" s="176"/>
      <c r="N125" s="177"/>
      <c r="O125" s="177"/>
      <c r="P125" s="178">
        <f>SUM(P126:P141)</f>
        <v>0</v>
      </c>
      <c r="Q125" s="177"/>
      <c r="R125" s="178">
        <f>SUM(R126:R141)</f>
        <v>43.525383780000006</v>
      </c>
      <c r="S125" s="177"/>
      <c r="T125" s="179">
        <f>SUM(T126:T141)</f>
        <v>8.2159999999999993</v>
      </c>
      <c r="U125" s="12"/>
      <c r="V125" s="12"/>
      <c r="W125" s="12"/>
      <c r="X125" s="12"/>
      <c r="Y125" s="12"/>
      <c r="Z125" s="12"/>
      <c r="AA125" s="12"/>
      <c r="AB125" s="12"/>
      <c r="AC125" s="12"/>
      <c r="AD125" s="12"/>
      <c r="AE125" s="12"/>
      <c r="AR125" s="172" t="s">
        <v>83</v>
      </c>
      <c r="AT125" s="180" t="s">
        <v>75</v>
      </c>
      <c r="AU125" s="180" t="s">
        <v>83</v>
      </c>
      <c r="AY125" s="172" t="s">
        <v>178</v>
      </c>
      <c r="BK125" s="181">
        <f>SUM(BK126:BK141)</f>
        <v>0</v>
      </c>
    </row>
    <row r="126" s="2" customFormat="1" ht="22.2" customHeight="1">
      <c r="A126" s="34"/>
      <c r="B126" s="184"/>
      <c r="C126" s="185" t="s">
        <v>83</v>
      </c>
      <c r="D126" s="185" t="s">
        <v>180</v>
      </c>
      <c r="E126" s="186" t="s">
        <v>2767</v>
      </c>
      <c r="F126" s="187" t="s">
        <v>2768</v>
      </c>
      <c r="G126" s="188" t="s">
        <v>236</v>
      </c>
      <c r="H126" s="189">
        <v>26</v>
      </c>
      <c r="I126" s="190"/>
      <c r="J126" s="191">
        <f>ROUND(I126*H126,2)</f>
        <v>0</v>
      </c>
      <c r="K126" s="192"/>
      <c r="L126" s="35"/>
      <c r="M126" s="193" t="s">
        <v>1</v>
      </c>
      <c r="N126" s="194" t="s">
        <v>42</v>
      </c>
      <c r="O126" s="78"/>
      <c r="P126" s="195">
        <f>O126*H126</f>
        <v>0</v>
      </c>
      <c r="Q126" s="195">
        <v>0</v>
      </c>
      <c r="R126" s="195">
        <f>Q126*H126</f>
        <v>0</v>
      </c>
      <c r="S126" s="195">
        <v>0.316</v>
      </c>
      <c r="T126" s="196">
        <f>S126*H126</f>
        <v>8.2159999999999993</v>
      </c>
      <c r="U126" s="34"/>
      <c r="V126" s="34"/>
      <c r="W126" s="34"/>
      <c r="X126" s="34"/>
      <c r="Y126" s="34"/>
      <c r="Z126" s="34"/>
      <c r="AA126" s="34"/>
      <c r="AB126" s="34"/>
      <c r="AC126" s="34"/>
      <c r="AD126" s="34"/>
      <c r="AE126" s="34"/>
      <c r="AR126" s="197" t="s">
        <v>184</v>
      </c>
      <c r="AT126" s="197" t="s">
        <v>180</v>
      </c>
      <c r="AU126" s="197" t="s">
        <v>89</v>
      </c>
      <c r="AY126" s="15" t="s">
        <v>178</v>
      </c>
      <c r="BE126" s="198">
        <f>IF(N126="základná",J126,0)</f>
        <v>0</v>
      </c>
      <c r="BF126" s="198">
        <f>IF(N126="znížená",J126,0)</f>
        <v>0</v>
      </c>
      <c r="BG126" s="198">
        <f>IF(N126="zákl. prenesená",J126,0)</f>
        <v>0</v>
      </c>
      <c r="BH126" s="198">
        <f>IF(N126="zníž. prenesená",J126,0)</f>
        <v>0</v>
      </c>
      <c r="BI126" s="198">
        <f>IF(N126="nulová",J126,0)</f>
        <v>0</v>
      </c>
      <c r="BJ126" s="15" t="s">
        <v>89</v>
      </c>
      <c r="BK126" s="198">
        <f>ROUND(I126*H126,2)</f>
        <v>0</v>
      </c>
      <c r="BL126" s="15" t="s">
        <v>184</v>
      </c>
      <c r="BM126" s="197" t="s">
        <v>2769</v>
      </c>
    </row>
    <row r="127" s="2" customFormat="1" ht="22.2" customHeight="1">
      <c r="A127" s="34"/>
      <c r="B127" s="184"/>
      <c r="C127" s="185" t="s">
        <v>89</v>
      </c>
      <c r="D127" s="185" t="s">
        <v>180</v>
      </c>
      <c r="E127" s="186" t="s">
        <v>2770</v>
      </c>
      <c r="F127" s="187" t="s">
        <v>2771</v>
      </c>
      <c r="G127" s="188" t="s">
        <v>183</v>
      </c>
      <c r="H127" s="189">
        <v>5</v>
      </c>
      <c r="I127" s="190"/>
      <c r="J127" s="191">
        <f>ROUND(I127*H127,2)</f>
        <v>0</v>
      </c>
      <c r="K127" s="192"/>
      <c r="L127" s="35"/>
      <c r="M127" s="193" t="s">
        <v>1</v>
      </c>
      <c r="N127" s="194" t="s">
        <v>42</v>
      </c>
      <c r="O127" s="78"/>
      <c r="P127" s="195">
        <f>O127*H127</f>
        <v>0</v>
      </c>
      <c r="Q127" s="195">
        <v>0</v>
      </c>
      <c r="R127" s="195">
        <f>Q127*H127</f>
        <v>0</v>
      </c>
      <c r="S127" s="195">
        <v>0</v>
      </c>
      <c r="T127" s="196">
        <f>S127*H127</f>
        <v>0</v>
      </c>
      <c r="U127" s="34"/>
      <c r="V127" s="34"/>
      <c r="W127" s="34"/>
      <c r="X127" s="34"/>
      <c r="Y127" s="34"/>
      <c r="Z127" s="34"/>
      <c r="AA127" s="34"/>
      <c r="AB127" s="34"/>
      <c r="AC127" s="34"/>
      <c r="AD127" s="34"/>
      <c r="AE127" s="34"/>
      <c r="AR127" s="197" t="s">
        <v>184</v>
      </c>
      <c r="AT127" s="197" t="s">
        <v>180</v>
      </c>
      <c r="AU127" s="197" t="s">
        <v>89</v>
      </c>
      <c r="AY127" s="15" t="s">
        <v>178</v>
      </c>
      <c r="BE127" s="198">
        <f>IF(N127="základná",J127,0)</f>
        <v>0</v>
      </c>
      <c r="BF127" s="198">
        <f>IF(N127="znížená",J127,0)</f>
        <v>0</v>
      </c>
      <c r="BG127" s="198">
        <f>IF(N127="zákl. prenesená",J127,0)</f>
        <v>0</v>
      </c>
      <c r="BH127" s="198">
        <f>IF(N127="zníž. prenesená",J127,0)</f>
        <v>0</v>
      </c>
      <c r="BI127" s="198">
        <f>IF(N127="nulová",J127,0)</f>
        <v>0</v>
      </c>
      <c r="BJ127" s="15" t="s">
        <v>89</v>
      </c>
      <c r="BK127" s="198">
        <f>ROUND(I127*H127,2)</f>
        <v>0</v>
      </c>
      <c r="BL127" s="15" t="s">
        <v>184</v>
      </c>
      <c r="BM127" s="197" t="s">
        <v>2772</v>
      </c>
    </row>
    <row r="128" s="2" customFormat="1" ht="14.4" customHeight="1">
      <c r="A128" s="34"/>
      <c r="B128" s="184"/>
      <c r="C128" s="185" t="s">
        <v>189</v>
      </c>
      <c r="D128" s="185" t="s">
        <v>180</v>
      </c>
      <c r="E128" s="186" t="s">
        <v>2649</v>
      </c>
      <c r="F128" s="187" t="s">
        <v>2650</v>
      </c>
      <c r="G128" s="188" t="s">
        <v>183</v>
      </c>
      <c r="H128" s="189">
        <v>83.870000000000005</v>
      </c>
      <c r="I128" s="190"/>
      <c r="J128" s="191">
        <f>ROUND(I128*H128,2)</f>
        <v>0</v>
      </c>
      <c r="K128" s="192"/>
      <c r="L128" s="35"/>
      <c r="M128" s="193" t="s">
        <v>1</v>
      </c>
      <c r="N128" s="194" t="s">
        <v>42</v>
      </c>
      <c r="O128" s="78"/>
      <c r="P128" s="195">
        <f>O128*H128</f>
        <v>0</v>
      </c>
      <c r="Q128" s="195">
        <v>0</v>
      </c>
      <c r="R128" s="195">
        <f>Q128*H128</f>
        <v>0</v>
      </c>
      <c r="S128" s="195">
        <v>0</v>
      </c>
      <c r="T128" s="196">
        <f>S128*H128</f>
        <v>0</v>
      </c>
      <c r="U128" s="34"/>
      <c r="V128" s="34"/>
      <c r="W128" s="34"/>
      <c r="X128" s="34"/>
      <c r="Y128" s="34"/>
      <c r="Z128" s="34"/>
      <c r="AA128" s="34"/>
      <c r="AB128" s="34"/>
      <c r="AC128" s="34"/>
      <c r="AD128" s="34"/>
      <c r="AE128" s="34"/>
      <c r="AR128" s="197" t="s">
        <v>184</v>
      </c>
      <c r="AT128" s="197" t="s">
        <v>180</v>
      </c>
      <c r="AU128" s="197" t="s">
        <v>89</v>
      </c>
      <c r="AY128" s="15" t="s">
        <v>178</v>
      </c>
      <c r="BE128" s="198">
        <f>IF(N128="základná",J128,0)</f>
        <v>0</v>
      </c>
      <c r="BF128" s="198">
        <f>IF(N128="znížená",J128,0)</f>
        <v>0</v>
      </c>
      <c r="BG128" s="198">
        <f>IF(N128="zákl. prenesená",J128,0)</f>
        <v>0</v>
      </c>
      <c r="BH128" s="198">
        <f>IF(N128="zníž. prenesená",J128,0)</f>
        <v>0</v>
      </c>
      <c r="BI128" s="198">
        <f>IF(N128="nulová",J128,0)</f>
        <v>0</v>
      </c>
      <c r="BJ128" s="15" t="s">
        <v>89</v>
      </c>
      <c r="BK128" s="198">
        <f>ROUND(I128*H128,2)</f>
        <v>0</v>
      </c>
      <c r="BL128" s="15" t="s">
        <v>184</v>
      </c>
      <c r="BM128" s="197" t="s">
        <v>2651</v>
      </c>
    </row>
    <row r="129" s="2" customFormat="1" ht="34.8" customHeight="1">
      <c r="A129" s="34"/>
      <c r="B129" s="184"/>
      <c r="C129" s="185" t="s">
        <v>184</v>
      </c>
      <c r="D129" s="185" t="s">
        <v>180</v>
      </c>
      <c r="E129" s="186" t="s">
        <v>201</v>
      </c>
      <c r="F129" s="187" t="s">
        <v>202</v>
      </c>
      <c r="G129" s="188" t="s">
        <v>183</v>
      </c>
      <c r="H129" s="189">
        <v>83.870000000000005</v>
      </c>
      <c r="I129" s="190"/>
      <c r="J129" s="191">
        <f>ROUND(I129*H129,2)</f>
        <v>0</v>
      </c>
      <c r="K129" s="192"/>
      <c r="L129" s="35"/>
      <c r="M129" s="193" t="s">
        <v>1</v>
      </c>
      <c r="N129" s="194" t="s">
        <v>42</v>
      </c>
      <c r="O129" s="78"/>
      <c r="P129" s="195">
        <f>O129*H129</f>
        <v>0</v>
      </c>
      <c r="Q129" s="195">
        <v>0</v>
      </c>
      <c r="R129" s="195">
        <f>Q129*H129</f>
        <v>0</v>
      </c>
      <c r="S129" s="195">
        <v>0</v>
      </c>
      <c r="T129" s="196">
        <f>S129*H129</f>
        <v>0</v>
      </c>
      <c r="U129" s="34"/>
      <c r="V129" s="34"/>
      <c r="W129" s="34"/>
      <c r="X129" s="34"/>
      <c r="Y129" s="34"/>
      <c r="Z129" s="34"/>
      <c r="AA129" s="34"/>
      <c r="AB129" s="34"/>
      <c r="AC129" s="34"/>
      <c r="AD129" s="34"/>
      <c r="AE129" s="34"/>
      <c r="AR129" s="197" t="s">
        <v>184</v>
      </c>
      <c r="AT129" s="197" t="s">
        <v>180</v>
      </c>
      <c r="AU129" s="197" t="s">
        <v>89</v>
      </c>
      <c r="AY129" s="15" t="s">
        <v>178</v>
      </c>
      <c r="BE129" s="198">
        <f>IF(N129="základná",J129,0)</f>
        <v>0</v>
      </c>
      <c r="BF129" s="198">
        <f>IF(N129="znížená",J129,0)</f>
        <v>0</v>
      </c>
      <c r="BG129" s="198">
        <f>IF(N129="zákl. prenesená",J129,0)</f>
        <v>0</v>
      </c>
      <c r="BH129" s="198">
        <f>IF(N129="zníž. prenesená",J129,0)</f>
        <v>0</v>
      </c>
      <c r="BI129" s="198">
        <f>IF(N129="nulová",J129,0)</f>
        <v>0</v>
      </c>
      <c r="BJ129" s="15" t="s">
        <v>89</v>
      </c>
      <c r="BK129" s="198">
        <f>ROUND(I129*H129,2)</f>
        <v>0</v>
      </c>
      <c r="BL129" s="15" t="s">
        <v>184</v>
      </c>
      <c r="BM129" s="197" t="s">
        <v>2652</v>
      </c>
    </row>
    <row r="130" s="2" customFormat="1" ht="14.4" customHeight="1">
      <c r="A130" s="34"/>
      <c r="B130" s="184"/>
      <c r="C130" s="185" t="s">
        <v>196</v>
      </c>
      <c r="D130" s="185" t="s">
        <v>180</v>
      </c>
      <c r="E130" s="186" t="s">
        <v>2653</v>
      </c>
      <c r="F130" s="187" t="s">
        <v>2654</v>
      </c>
      <c r="G130" s="188" t="s">
        <v>183</v>
      </c>
      <c r="H130" s="189">
        <v>10.224</v>
      </c>
      <c r="I130" s="190"/>
      <c r="J130" s="191">
        <f>ROUND(I130*H130,2)</f>
        <v>0</v>
      </c>
      <c r="K130" s="192"/>
      <c r="L130" s="35"/>
      <c r="M130" s="193" t="s">
        <v>1</v>
      </c>
      <c r="N130" s="194" t="s">
        <v>42</v>
      </c>
      <c r="O130" s="78"/>
      <c r="P130" s="195">
        <f>O130*H130</f>
        <v>0</v>
      </c>
      <c r="Q130" s="195">
        <v>0</v>
      </c>
      <c r="R130" s="195">
        <f>Q130*H130</f>
        <v>0</v>
      </c>
      <c r="S130" s="195">
        <v>0</v>
      </c>
      <c r="T130" s="196">
        <f>S130*H130</f>
        <v>0</v>
      </c>
      <c r="U130" s="34"/>
      <c r="V130" s="34"/>
      <c r="W130" s="34"/>
      <c r="X130" s="34"/>
      <c r="Y130" s="34"/>
      <c r="Z130" s="34"/>
      <c r="AA130" s="34"/>
      <c r="AB130" s="34"/>
      <c r="AC130" s="34"/>
      <c r="AD130" s="34"/>
      <c r="AE130" s="34"/>
      <c r="AR130" s="197" t="s">
        <v>184</v>
      </c>
      <c r="AT130" s="197" t="s">
        <v>180</v>
      </c>
      <c r="AU130" s="197" t="s">
        <v>89</v>
      </c>
      <c r="AY130" s="15" t="s">
        <v>178</v>
      </c>
      <c r="BE130" s="198">
        <f>IF(N130="základná",J130,0)</f>
        <v>0</v>
      </c>
      <c r="BF130" s="198">
        <f>IF(N130="znížená",J130,0)</f>
        <v>0</v>
      </c>
      <c r="BG130" s="198">
        <f>IF(N130="zákl. prenesená",J130,0)</f>
        <v>0</v>
      </c>
      <c r="BH130" s="198">
        <f>IF(N130="zníž. prenesená",J130,0)</f>
        <v>0</v>
      </c>
      <c r="BI130" s="198">
        <f>IF(N130="nulová",J130,0)</f>
        <v>0</v>
      </c>
      <c r="BJ130" s="15" t="s">
        <v>89</v>
      </c>
      <c r="BK130" s="198">
        <f>ROUND(I130*H130,2)</f>
        <v>0</v>
      </c>
      <c r="BL130" s="15" t="s">
        <v>184</v>
      </c>
      <c r="BM130" s="197" t="s">
        <v>2655</v>
      </c>
    </row>
    <row r="131" s="2" customFormat="1" ht="14.4" customHeight="1">
      <c r="A131" s="34"/>
      <c r="B131" s="184"/>
      <c r="C131" s="185" t="s">
        <v>200</v>
      </c>
      <c r="D131" s="185" t="s">
        <v>180</v>
      </c>
      <c r="E131" s="186" t="s">
        <v>2656</v>
      </c>
      <c r="F131" s="187" t="s">
        <v>2657</v>
      </c>
      <c r="G131" s="188" t="s">
        <v>183</v>
      </c>
      <c r="H131" s="189">
        <v>10.224</v>
      </c>
      <c r="I131" s="190"/>
      <c r="J131" s="191">
        <f>ROUND(I131*H131,2)</f>
        <v>0</v>
      </c>
      <c r="K131" s="192"/>
      <c r="L131" s="35"/>
      <c r="M131" s="193" t="s">
        <v>1</v>
      </c>
      <c r="N131" s="194" t="s">
        <v>42</v>
      </c>
      <c r="O131" s="78"/>
      <c r="P131" s="195">
        <f>O131*H131</f>
        <v>0</v>
      </c>
      <c r="Q131" s="195">
        <v>0</v>
      </c>
      <c r="R131" s="195">
        <f>Q131*H131</f>
        <v>0</v>
      </c>
      <c r="S131" s="195">
        <v>0</v>
      </c>
      <c r="T131" s="196">
        <f>S131*H131</f>
        <v>0</v>
      </c>
      <c r="U131" s="34"/>
      <c r="V131" s="34"/>
      <c r="W131" s="34"/>
      <c r="X131" s="34"/>
      <c r="Y131" s="34"/>
      <c r="Z131" s="34"/>
      <c r="AA131" s="34"/>
      <c r="AB131" s="34"/>
      <c r="AC131" s="34"/>
      <c r="AD131" s="34"/>
      <c r="AE131" s="34"/>
      <c r="AR131" s="197" t="s">
        <v>184</v>
      </c>
      <c r="AT131" s="197" t="s">
        <v>180</v>
      </c>
      <c r="AU131" s="197" t="s">
        <v>89</v>
      </c>
      <c r="AY131" s="15" t="s">
        <v>178</v>
      </c>
      <c r="BE131" s="198">
        <f>IF(N131="základná",J131,0)</f>
        <v>0</v>
      </c>
      <c r="BF131" s="198">
        <f>IF(N131="znížená",J131,0)</f>
        <v>0</v>
      </c>
      <c r="BG131" s="198">
        <f>IF(N131="zákl. prenesená",J131,0)</f>
        <v>0</v>
      </c>
      <c r="BH131" s="198">
        <f>IF(N131="zníž. prenesená",J131,0)</f>
        <v>0</v>
      </c>
      <c r="BI131" s="198">
        <f>IF(N131="nulová",J131,0)</f>
        <v>0</v>
      </c>
      <c r="BJ131" s="15" t="s">
        <v>89</v>
      </c>
      <c r="BK131" s="198">
        <f>ROUND(I131*H131,2)</f>
        <v>0</v>
      </c>
      <c r="BL131" s="15" t="s">
        <v>184</v>
      </c>
      <c r="BM131" s="197" t="s">
        <v>2658</v>
      </c>
    </row>
    <row r="132" s="2" customFormat="1" ht="22.2" customHeight="1">
      <c r="A132" s="34"/>
      <c r="B132" s="184"/>
      <c r="C132" s="185" t="s">
        <v>204</v>
      </c>
      <c r="D132" s="185" t="s">
        <v>180</v>
      </c>
      <c r="E132" s="186" t="s">
        <v>2659</v>
      </c>
      <c r="F132" s="187" t="s">
        <v>2660</v>
      </c>
      <c r="G132" s="188" t="s">
        <v>236</v>
      </c>
      <c r="H132" s="189">
        <v>209.67400000000001</v>
      </c>
      <c r="I132" s="190"/>
      <c r="J132" s="191">
        <f>ROUND(I132*H132,2)</f>
        <v>0</v>
      </c>
      <c r="K132" s="192"/>
      <c r="L132" s="35"/>
      <c r="M132" s="193" t="s">
        <v>1</v>
      </c>
      <c r="N132" s="194" t="s">
        <v>42</v>
      </c>
      <c r="O132" s="78"/>
      <c r="P132" s="195">
        <f>O132*H132</f>
        <v>0</v>
      </c>
      <c r="Q132" s="195">
        <v>0.00097000000000000005</v>
      </c>
      <c r="R132" s="195">
        <f>Q132*H132</f>
        <v>0.20338378000000001</v>
      </c>
      <c r="S132" s="195">
        <v>0</v>
      </c>
      <c r="T132" s="196">
        <f>S132*H132</f>
        <v>0</v>
      </c>
      <c r="U132" s="34"/>
      <c r="V132" s="34"/>
      <c r="W132" s="34"/>
      <c r="X132" s="34"/>
      <c r="Y132" s="34"/>
      <c r="Z132" s="34"/>
      <c r="AA132" s="34"/>
      <c r="AB132" s="34"/>
      <c r="AC132" s="34"/>
      <c r="AD132" s="34"/>
      <c r="AE132" s="34"/>
      <c r="AR132" s="197" t="s">
        <v>184</v>
      </c>
      <c r="AT132" s="197" t="s">
        <v>180</v>
      </c>
      <c r="AU132" s="197" t="s">
        <v>89</v>
      </c>
      <c r="AY132" s="15" t="s">
        <v>178</v>
      </c>
      <c r="BE132" s="198">
        <f>IF(N132="základná",J132,0)</f>
        <v>0</v>
      </c>
      <c r="BF132" s="198">
        <f>IF(N132="znížená",J132,0)</f>
        <v>0</v>
      </c>
      <c r="BG132" s="198">
        <f>IF(N132="zákl. prenesená",J132,0)</f>
        <v>0</v>
      </c>
      <c r="BH132" s="198">
        <f>IF(N132="zníž. prenesená",J132,0)</f>
        <v>0</v>
      </c>
      <c r="BI132" s="198">
        <f>IF(N132="nulová",J132,0)</f>
        <v>0</v>
      </c>
      <c r="BJ132" s="15" t="s">
        <v>89</v>
      </c>
      <c r="BK132" s="198">
        <f>ROUND(I132*H132,2)</f>
        <v>0</v>
      </c>
      <c r="BL132" s="15" t="s">
        <v>184</v>
      </c>
      <c r="BM132" s="197" t="s">
        <v>2661</v>
      </c>
    </row>
    <row r="133" s="2" customFormat="1" ht="22.2" customHeight="1">
      <c r="A133" s="34"/>
      <c r="B133" s="184"/>
      <c r="C133" s="185" t="s">
        <v>208</v>
      </c>
      <c r="D133" s="185" t="s">
        <v>180</v>
      </c>
      <c r="E133" s="186" t="s">
        <v>2662</v>
      </c>
      <c r="F133" s="187" t="s">
        <v>2663</v>
      </c>
      <c r="G133" s="188" t="s">
        <v>236</v>
      </c>
      <c r="H133" s="189">
        <v>209.67400000000001</v>
      </c>
      <c r="I133" s="190"/>
      <c r="J133" s="191">
        <f>ROUND(I133*H133,2)</f>
        <v>0</v>
      </c>
      <c r="K133" s="192"/>
      <c r="L133" s="35"/>
      <c r="M133" s="193" t="s">
        <v>1</v>
      </c>
      <c r="N133" s="194" t="s">
        <v>42</v>
      </c>
      <c r="O133" s="78"/>
      <c r="P133" s="195">
        <f>O133*H133</f>
        <v>0</v>
      </c>
      <c r="Q133" s="195">
        <v>0</v>
      </c>
      <c r="R133" s="195">
        <f>Q133*H133</f>
        <v>0</v>
      </c>
      <c r="S133" s="195">
        <v>0</v>
      </c>
      <c r="T133" s="196">
        <f>S133*H133</f>
        <v>0</v>
      </c>
      <c r="U133" s="34"/>
      <c r="V133" s="34"/>
      <c r="W133" s="34"/>
      <c r="X133" s="34"/>
      <c r="Y133" s="34"/>
      <c r="Z133" s="34"/>
      <c r="AA133" s="34"/>
      <c r="AB133" s="34"/>
      <c r="AC133" s="34"/>
      <c r="AD133" s="34"/>
      <c r="AE133" s="34"/>
      <c r="AR133" s="197" t="s">
        <v>184</v>
      </c>
      <c r="AT133" s="197" t="s">
        <v>180</v>
      </c>
      <c r="AU133" s="197" t="s">
        <v>89</v>
      </c>
      <c r="AY133" s="15" t="s">
        <v>178</v>
      </c>
      <c r="BE133" s="198">
        <f>IF(N133="základná",J133,0)</f>
        <v>0</v>
      </c>
      <c r="BF133" s="198">
        <f>IF(N133="znížená",J133,0)</f>
        <v>0</v>
      </c>
      <c r="BG133" s="198">
        <f>IF(N133="zákl. prenesená",J133,0)</f>
        <v>0</v>
      </c>
      <c r="BH133" s="198">
        <f>IF(N133="zníž. prenesená",J133,0)</f>
        <v>0</v>
      </c>
      <c r="BI133" s="198">
        <f>IF(N133="nulová",J133,0)</f>
        <v>0</v>
      </c>
      <c r="BJ133" s="15" t="s">
        <v>89</v>
      </c>
      <c r="BK133" s="198">
        <f>ROUND(I133*H133,2)</f>
        <v>0</v>
      </c>
      <c r="BL133" s="15" t="s">
        <v>184</v>
      </c>
      <c r="BM133" s="197" t="s">
        <v>2664</v>
      </c>
    </row>
    <row r="134" s="2" customFormat="1" ht="30" customHeight="1">
      <c r="A134" s="34"/>
      <c r="B134" s="184"/>
      <c r="C134" s="185" t="s">
        <v>212</v>
      </c>
      <c r="D134" s="185" t="s">
        <v>180</v>
      </c>
      <c r="E134" s="186" t="s">
        <v>1536</v>
      </c>
      <c r="F134" s="187" t="s">
        <v>2665</v>
      </c>
      <c r="G134" s="188" t="s">
        <v>183</v>
      </c>
      <c r="H134" s="189">
        <v>30.228000000000002</v>
      </c>
      <c r="I134" s="190"/>
      <c r="J134" s="191">
        <f>ROUND(I134*H134,2)</f>
        <v>0</v>
      </c>
      <c r="K134" s="192"/>
      <c r="L134" s="35"/>
      <c r="M134" s="193" t="s">
        <v>1</v>
      </c>
      <c r="N134" s="194" t="s">
        <v>42</v>
      </c>
      <c r="O134" s="78"/>
      <c r="P134" s="195">
        <f>O134*H134</f>
        <v>0</v>
      </c>
      <c r="Q134" s="195">
        <v>0</v>
      </c>
      <c r="R134" s="195">
        <f>Q134*H134</f>
        <v>0</v>
      </c>
      <c r="S134" s="195">
        <v>0</v>
      </c>
      <c r="T134" s="196">
        <f>S134*H134</f>
        <v>0</v>
      </c>
      <c r="U134" s="34"/>
      <c r="V134" s="34"/>
      <c r="W134" s="34"/>
      <c r="X134" s="34"/>
      <c r="Y134" s="34"/>
      <c r="Z134" s="34"/>
      <c r="AA134" s="34"/>
      <c r="AB134" s="34"/>
      <c r="AC134" s="34"/>
      <c r="AD134" s="34"/>
      <c r="AE134" s="34"/>
      <c r="AR134" s="197" t="s">
        <v>184</v>
      </c>
      <c r="AT134" s="197" t="s">
        <v>180</v>
      </c>
      <c r="AU134" s="197" t="s">
        <v>89</v>
      </c>
      <c r="AY134" s="15" t="s">
        <v>178</v>
      </c>
      <c r="BE134" s="198">
        <f>IF(N134="základná",J134,0)</f>
        <v>0</v>
      </c>
      <c r="BF134" s="198">
        <f>IF(N134="znížená",J134,0)</f>
        <v>0</v>
      </c>
      <c r="BG134" s="198">
        <f>IF(N134="zákl. prenesená",J134,0)</f>
        <v>0</v>
      </c>
      <c r="BH134" s="198">
        <f>IF(N134="zníž. prenesená",J134,0)</f>
        <v>0</v>
      </c>
      <c r="BI134" s="198">
        <f>IF(N134="nulová",J134,0)</f>
        <v>0</v>
      </c>
      <c r="BJ134" s="15" t="s">
        <v>89</v>
      </c>
      <c r="BK134" s="198">
        <f>ROUND(I134*H134,2)</f>
        <v>0</v>
      </c>
      <c r="BL134" s="15" t="s">
        <v>184</v>
      </c>
      <c r="BM134" s="197" t="s">
        <v>2666</v>
      </c>
    </row>
    <row r="135" s="2" customFormat="1" ht="34.8" customHeight="1">
      <c r="A135" s="34"/>
      <c r="B135" s="184"/>
      <c r="C135" s="185" t="s">
        <v>216</v>
      </c>
      <c r="D135" s="185" t="s">
        <v>180</v>
      </c>
      <c r="E135" s="186" t="s">
        <v>1539</v>
      </c>
      <c r="F135" s="187" t="s">
        <v>2667</v>
      </c>
      <c r="G135" s="188" t="s">
        <v>183</v>
      </c>
      <c r="H135" s="189">
        <v>211.596</v>
      </c>
      <c r="I135" s="190"/>
      <c r="J135" s="191">
        <f>ROUND(I135*H135,2)</f>
        <v>0</v>
      </c>
      <c r="K135" s="192"/>
      <c r="L135" s="35"/>
      <c r="M135" s="193" t="s">
        <v>1</v>
      </c>
      <c r="N135" s="194" t="s">
        <v>42</v>
      </c>
      <c r="O135" s="78"/>
      <c r="P135" s="195">
        <f>O135*H135</f>
        <v>0</v>
      </c>
      <c r="Q135" s="195">
        <v>0</v>
      </c>
      <c r="R135" s="195">
        <f>Q135*H135</f>
        <v>0</v>
      </c>
      <c r="S135" s="195">
        <v>0</v>
      </c>
      <c r="T135" s="196">
        <f>S135*H135</f>
        <v>0</v>
      </c>
      <c r="U135" s="34"/>
      <c r="V135" s="34"/>
      <c r="W135" s="34"/>
      <c r="X135" s="34"/>
      <c r="Y135" s="34"/>
      <c r="Z135" s="34"/>
      <c r="AA135" s="34"/>
      <c r="AB135" s="34"/>
      <c r="AC135" s="34"/>
      <c r="AD135" s="34"/>
      <c r="AE135" s="34"/>
      <c r="AR135" s="197" t="s">
        <v>184</v>
      </c>
      <c r="AT135" s="197" t="s">
        <v>180</v>
      </c>
      <c r="AU135" s="197" t="s">
        <v>89</v>
      </c>
      <c r="AY135" s="15" t="s">
        <v>178</v>
      </c>
      <c r="BE135" s="198">
        <f>IF(N135="základná",J135,0)</f>
        <v>0</v>
      </c>
      <c r="BF135" s="198">
        <f>IF(N135="znížená",J135,0)</f>
        <v>0</v>
      </c>
      <c r="BG135" s="198">
        <f>IF(N135="zákl. prenesená",J135,0)</f>
        <v>0</v>
      </c>
      <c r="BH135" s="198">
        <f>IF(N135="zníž. prenesená",J135,0)</f>
        <v>0</v>
      </c>
      <c r="BI135" s="198">
        <f>IF(N135="nulová",J135,0)</f>
        <v>0</v>
      </c>
      <c r="BJ135" s="15" t="s">
        <v>89</v>
      </c>
      <c r="BK135" s="198">
        <f>ROUND(I135*H135,2)</f>
        <v>0</v>
      </c>
      <c r="BL135" s="15" t="s">
        <v>184</v>
      </c>
      <c r="BM135" s="197" t="s">
        <v>2668</v>
      </c>
    </row>
    <row r="136" s="2" customFormat="1" ht="22.2" customHeight="1">
      <c r="A136" s="34"/>
      <c r="B136" s="184"/>
      <c r="C136" s="185" t="s">
        <v>220</v>
      </c>
      <c r="D136" s="185" t="s">
        <v>180</v>
      </c>
      <c r="E136" s="186" t="s">
        <v>217</v>
      </c>
      <c r="F136" s="187" t="s">
        <v>218</v>
      </c>
      <c r="G136" s="188" t="s">
        <v>183</v>
      </c>
      <c r="H136" s="189">
        <v>30.228000000000002</v>
      </c>
      <c r="I136" s="190"/>
      <c r="J136" s="191">
        <f>ROUND(I136*H136,2)</f>
        <v>0</v>
      </c>
      <c r="K136" s="192"/>
      <c r="L136" s="35"/>
      <c r="M136" s="193" t="s">
        <v>1</v>
      </c>
      <c r="N136" s="194" t="s">
        <v>42</v>
      </c>
      <c r="O136" s="78"/>
      <c r="P136" s="195">
        <f>O136*H136</f>
        <v>0</v>
      </c>
      <c r="Q136" s="195">
        <v>0</v>
      </c>
      <c r="R136" s="195">
        <f>Q136*H136</f>
        <v>0</v>
      </c>
      <c r="S136" s="195">
        <v>0</v>
      </c>
      <c r="T136" s="196">
        <f>S136*H136</f>
        <v>0</v>
      </c>
      <c r="U136" s="34"/>
      <c r="V136" s="34"/>
      <c r="W136" s="34"/>
      <c r="X136" s="34"/>
      <c r="Y136" s="34"/>
      <c r="Z136" s="34"/>
      <c r="AA136" s="34"/>
      <c r="AB136" s="34"/>
      <c r="AC136" s="34"/>
      <c r="AD136" s="34"/>
      <c r="AE136" s="34"/>
      <c r="AR136" s="197" t="s">
        <v>184</v>
      </c>
      <c r="AT136" s="197" t="s">
        <v>180</v>
      </c>
      <c r="AU136" s="197" t="s">
        <v>89</v>
      </c>
      <c r="AY136" s="15" t="s">
        <v>178</v>
      </c>
      <c r="BE136" s="198">
        <f>IF(N136="základná",J136,0)</f>
        <v>0</v>
      </c>
      <c r="BF136" s="198">
        <f>IF(N136="znížená",J136,0)</f>
        <v>0</v>
      </c>
      <c r="BG136" s="198">
        <f>IF(N136="zákl. prenesená",J136,0)</f>
        <v>0</v>
      </c>
      <c r="BH136" s="198">
        <f>IF(N136="zníž. prenesená",J136,0)</f>
        <v>0</v>
      </c>
      <c r="BI136" s="198">
        <f>IF(N136="nulová",J136,0)</f>
        <v>0</v>
      </c>
      <c r="BJ136" s="15" t="s">
        <v>89</v>
      </c>
      <c r="BK136" s="198">
        <f>ROUND(I136*H136,2)</f>
        <v>0</v>
      </c>
      <c r="BL136" s="15" t="s">
        <v>184</v>
      </c>
      <c r="BM136" s="197" t="s">
        <v>2669</v>
      </c>
    </row>
    <row r="137" s="2" customFormat="1" ht="14.4" customHeight="1">
      <c r="A137" s="34"/>
      <c r="B137" s="184"/>
      <c r="C137" s="185" t="s">
        <v>224</v>
      </c>
      <c r="D137" s="185" t="s">
        <v>180</v>
      </c>
      <c r="E137" s="186" t="s">
        <v>221</v>
      </c>
      <c r="F137" s="187" t="s">
        <v>222</v>
      </c>
      <c r="G137" s="188" t="s">
        <v>183</v>
      </c>
      <c r="H137" s="189">
        <v>30.228000000000002</v>
      </c>
      <c r="I137" s="190"/>
      <c r="J137" s="191">
        <f>ROUND(I137*H137,2)</f>
        <v>0</v>
      </c>
      <c r="K137" s="192"/>
      <c r="L137" s="35"/>
      <c r="M137" s="193" t="s">
        <v>1</v>
      </c>
      <c r="N137" s="194" t="s">
        <v>42</v>
      </c>
      <c r="O137" s="78"/>
      <c r="P137" s="195">
        <f>O137*H137</f>
        <v>0</v>
      </c>
      <c r="Q137" s="195">
        <v>0</v>
      </c>
      <c r="R137" s="195">
        <f>Q137*H137</f>
        <v>0</v>
      </c>
      <c r="S137" s="195">
        <v>0</v>
      </c>
      <c r="T137" s="196">
        <f>S137*H137</f>
        <v>0</v>
      </c>
      <c r="U137" s="34"/>
      <c r="V137" s="34"/>
      <c r="W137" s="34"/>
      <c r="X137" s="34"/>
      <c r="Y137" s="34"/>
      <c r="Z137" s="34"/>
      <c r="AA137" s="34"/>
      <c r="AB137" s="34"/>
      <c r="AC137" s="34"/>
      <c r="AD137" s="34"/>
      <c r="AE137" s="34"/>
      <c r="AR137" s="197" t="s">
        <v>184</v>
      </c>
      <c r="AT137" s="197" t="s">
        <v>180</v>
      </c>
      <c r="AU137" s="197" t="s">
        <v>89</v>
      </c>
      <c r="AY137" s="15" t="s">
        <v>178</v>
      </c>
      <c r="BE137" s="198">
        <f>IF(N137="základná",J137,0)</f>
        <v>0</v>
      </c>
      <c r="BF137" s="198">
        <f>IF(N137="znížená",J137,0)</f>
        <v>0</v>
      </c>
      <c r="BG137" s="198">
        <f>IF(N137="zákl. prenesená",J137,0)</f>
        <v>0</v>
      </c>
      <c r="BH137" s="198">
        <f>IF(N137="zníž. prenesená",J137,0)</f>
        <v>0</v>
      </c>
      <c r="BI137" s="198">
        <f>IF(N137="nulová",J137,0)</f>
        <v>0</v>
      </c>
      <c r="BJ137" s="15" t="s">
        <v>89</v>
      </c>
      <c r="BK137" s="198">
        <f>ROUND(I137*H137,2)</f>
        <v>0</v>
      </c>
      <c r="BL137" s="15" t="s">
        <v>184</v>
      </c>
      <c r="BM137" s="197" t="s">
        <v>2670</v>
      </c>
    </row>
    <row r="138" s="2" customFormat="1" ht="22.2" customHeight="1">
      <c r="A138" s="34"/>
      <c r="B138" s="184"/>
      <c r="C138" s="185" t="s">
        <v>229</v>
      </c>
      <c r="D138" s="185" t="s">
        <v>180</v>
      </c>
      <c r="E138" s="186" t="s">
        <v>225</v>
      </c>
      <c r="F138" s="187" t="s">
        <v>226</v>
      </c>
      <c r="G138" s="188" t="s">
        <v>227</v>
      </c>
      <c r="H138" s="189">
        <v>54.409999999999997</v>
      </c>
      <c r="I138" s="190"/>
      <c r="J138" s="191">
        <f>ROUND(I138*H138,2)</f>
        <v>0</v>
      </c>
      <c r="K138" s="192"/>
      <c r="L138" s="35"/>
      <c r="M138" s="193" t="s">
        <v>1</v>
      </c>
      <c r="N138" s="194" t="s">
        <v>42</v>
      </c>
      <c r="O138" s="78"/>
      <c r="P138" s="195">
        <f>O138*H138</f>
        <v>0</v>
      </c>
      <c r="Q138" s="195">
        <v>0</v>
      </c>
      <c r="R138" s="195">
        <f>Q138*H138</f>
        <v>0</v>
      </c>
      <c r="S138" s="195">
        <v>0</v>
      </c>
      <c r="T138" s="196">
        <f>S138*H138</f>
        <v>0</v>
      </c>
      <c r="U138" s="34"/>
      <c r="V138" s="34"/>
      <c r="W138" s="34"/>
      <c r="X138" s="34"/>
      <c r="Y138" s="34"/>
      <c r="Z138" s="34"/>
      <c r="AA138" s="34"/>
      <c r="AB138" s="34"/>
      <c r="AC138" s="34"/>
      <c r="AD138" s="34"/>
      <c r="AE138" s="34"/>
      <c r="AR138" s="197" t="s">
        <v>184</v>
      </c>
      <c r="AT138" s="197" t="s">
        <v>180</v>
      </c>
      <c r="AU138" s="197" t="s">
        <v>89</v>
      </c>
      <c r="AY138" s="15" t="s">
        <v>178</v>
      </c>
      <c r="BE138" s="198">
        <f>IF(N138="základná",J138,0)</f>
        <v>0</v>
      </c>
      <c r="BF138" s="198">
        <f>IF(N138="znížená",J138,0)</f>
        <v>0</v>
      </c>
      <c r="BG138" s="198">
        <f>IF(N138="zákl. prenesená",J138,0)</f>
        <v>0</v>
      </c>
      <c r="BH138" s="198">
        <f>IF(N138="zníž. prenesená",J138,0)</f>
        <v>0</v>
      </c>
      <c r="BI138" s="198">
        <f>IF(N138="nulová",J138,0)</f>
        <v>0</v>
      </c>
      <c r="BJ138" s="15" t="s">
        <v>89</v>
      </c>
      <c r="BK138" s="198">
        <f>ROUND(I138*H138,2)</f>
        <v>0</v>
      </c>
      <c r="BL138" s="15" t="s">
        <v>184</v>
      </c>
      <c r="BM138" s="197" t="s">
        <v>2671</v>
      </c>
    </row>
    <row r="139" s="2" customFormat="1" ht="22.2" customHeight="1">
      <c r="A139" s="34"/>
      <c r="B139" s="184"/>
      <c r="C139" s="185" t="s">
        <v>233</v>
      </c>
      <c r="D139" s="185" t="s">
        <v>180</v>
      </c>
      <c r="E139" s="186" t="s">
        <v>230</v>
      </c>
      <c r="F139" s="187" t="s">
        <v>231</v>
      </c>
      <c r="G139" s="188" t="s">
        <v>183</v>
      </c>
      <c r="H139" s="189">
        <v>63.866</v>
      </c>
      <c r="I139" s="190"/>
      <c r="J139" s="191">
        <f>ROUND(I139*H139,2)</f>
        <v>0</v>
      </c>
      <c r="K139" s="192"/>
      <c r="L139" s="35"/>
      <c r="M139" s="193" t="s">
        <v>1</v>
      </c>
      <c r="N139" s="194" t="s">
        <v>42</v>
      </c>
      <c r="O139" s="78"/>
      <c r="P139" s="195">
        <f>O139*H139</f>
        <v>0</v>
      </c>
      <c r="Q139" s="195">
        <v>0</v>
      </c>
      <c r="R139" s="195">
        <f>Q139*H139</f>
        <v>0</v>
      </c>
      <c r="S139" s="195">
        <v>0</v>
      </c>
      <c r="T139" s="196">
        <f>S139*H139</f>
        <v>0</v>
      </c>
      <c r="U139" s="34"/>
      <c r="V139" s="34"/>
      <c r="W139" s="34"/>
      <c r="X139" s="34"/>
      <c r="Y139" s="34"/>
      <c r="Z139" s="34"/>
      <c r="AA139" s="34"/>
      <c r="AB139" s="34"/>
      <c r="AC139" s="34"/>
      <c r="AD139" s="34"/>
      <c r="AE139" s="34"/>
      <c r="AR139" s="197" t="s">
        <v>184</v>
      </c>
      <c r="AT139" s="197" t="s">
        <v>180</v>
      </c>
      <c r="AU139" s="197" t="s">
        <v>89</v>
      </c>
      <c r="AY139" s="15" t="s">
        <v>178</v>
      </c>
      <c r="BE139" s="198">
        <f>IF(N139="základná",J139,0)</f>
        <v>0</v>
      </c>
      <c r="BF139" s="198">
        <f>IF(N139="znížená",J139,0)</f>
        <v>0</v>
      </c>
      <c r="BG139" s="198">
        <f>IF(N139="zákl. prenesená",J139,0)</f>
        <v>0</v>
      </c>
      <c r="BH139" s="198">
        <f>IF(N139="zníž. prenesená",J139,0)</f>
        <v>0</v>
      </c>
      <c r="BI139" s="198">
        <f>IF(N139="nulová",J139,0)</f>
        <v>0</v>
      </c>
      <c r="BJ139" s="15" t="s">
        <v>89</v>
      </c>
      <c r="BK139" s="198">
        <f>ROUND(I139*H139,2)</f>
        <v>0</v>
      </c>
      <c r="BL139" s="15" t="s">
        <v>184</v>
      </c>
      <c r="BM139" s="197" t="s">
        <v>2672</v>
      </c>
    </row>
    <row r="140" s="2" customFormat="1" ht="22.2" customHeight="1">
      <c r="A140" s="34"/>
      <c r="B140" s="184"/>
      <c r="C140" s="185" t="s">
        <v>239</v>
      </c>
      <c r="D140" s="185" t="s">
        <v>180</v>
      </c>
      <c r="E140" s="186" t="s">
        <v>2673</v>
      </c>
      <c r="F140" s="187" t="s">
        <v>2674</v>
      </c>
      <c r="G140" s="188" t="s">
        <v>183</v>
      </c>
      <c r="H140" s="189">
        <v>24.068000000000001</v>
      </c>
      <c r="I140" s="190"/>
      <c r="J140" s="191">
        <f>ROUND(I140*H140,2)</f>
        <v>0</v>
      </c>
      <c r="K140" s="192"/>
      <c r="L140" s="35"/>
      <c r="M140" s="193" t="s">
        <v>1</v>
      </c>
      <c r="N140" s="194" t="s">
        <v>42</v>
      </c>
      <c r="O140" s="78"/>
      <c r="P140" s="195">
        <f>O140*H140</f>
        <v>0</v>
      </c>
      <c r="Q140" s="195">
        <v>0</v>
      </c>
      <c r="R140" s="195">
        <f>Q140*H140</f>
        <v>0</v>
      </c>
      <c r="S140" s="195">
        <v>0</v>
      </c>
      <c r="T140" s="196">
        <f>S140*H140</f>
        <v>0</v>
      </c>
      <c r="U140" s="34"/>
      <c r="V140" s="34"/>
      <c r="W140" s="34"/>
      <c r="X140" s="34"/>
      <c r="Y140" s="34"/>
      <c r="Z140" s="34"/>
      <c r="AA140" s="34"/>
      <c r="AB140" s="34"/>
      <c r="AC140" s="34"/>
      <c r="AD140" s="34"/>
      <c r="AE140" s="34"/>
      <c r="AR140" s="197" t="s">
        <v>184</v>
      </c>
      <c r="AT140" s="197" t="s">
        <v>180</v>
      </c>
      <c r="AU140" s="197" t="s">
        <v>89</v>
      </c>
      <c r="AY140" s="15" t="s">
        <v>178</v>
      </c>
      <c r="BE140" s="198">
        <f>IF(N140="základná",J140,0)</f>
        <v>0</v>
      </c>
      <c r="BF140" s="198">
        <f>IF(N140="znížená",J140,0)</f>
        <v>0</v>
      </c>
      <c r="BG140" s="198">
        <f>IF(N140="zákl. prenesená",J140,0)</f>
        <v>0</v>
      </c>
      <c r="BH140" s="198">
        <f>IF(N140="zníž. prenesená",J140,0)</f>
        <v>0</v>
      </c>
      <c r="BI140" s="198">
        <f>IF(N140="nulová",J140,0)</f>
        <v>0</v>
      </c>
      <c r="BJ140" s="15" t="s">
        <v>89</v>
      </c>
      <c r="BK140" s="198">
        <f>ROUND(I140*H140,2)</f>
        <v>0</v>
      </c>
      <c r="BL140" s="15" t="s">
        <v>184</v>
      </c>
      <c r="BM140" s="197" t="s">
        <v>2675</v>
      </c>
    </row>
    <row r="141" s="2" customFormat="1" ht="19.8" customHeight="1">
      <c r="A141" s="34"/>
      <c r="B141" s="184"/>
      <c r="C141" s="199" t="s">
        <v>243</v>
      </c>
      <c r="D141" s="199" t="s">
        <v>454</v>
      </c>
      <c r="E141" s="200" t="s">
        <v>2676</v>
      </c>
      <c r="F141" s="201" t="s">
        <v>2773</v>
      </c>
      <c r="G141" s="202" t="s">
        <v>227</v>
      </c>
      <c r="H141" s="203">
        <v>43.322000000000003</v>
      </c>
      <c r="I141" s="204"/>
      <c r="J141" s="205">
        <f>ROUND(I141*H141,2)</f>
        <v>0</v>
      </c>
      <c r="K141" s="206"/>
      <c r="L141" s="207"/>
      <c r="M141" s="208" t="s">
        <v>1</v>
      </c>
      <c r="N141" s="209" t="s">
        <v>42</v>
      </c>
      <c r="O141" s="78"/>
      <c r="P141" s="195">
        <f>O141*H141</f>
        <v>0</v>
      </c>
      <c r="Q141" s="195">
        <v>1</v>
      </c>
      <c r="R141" s="195">
        <f>Q141*H141</f>
        <v>43.322000000000003</v>
      </c>
      <c r="S141" s="195">
        <v>0</v>
      </c>
      <c r="T141" s="196">
        <f>S141*H141</f>
        <v>0</v>
      </c>
      <c r="U141" s="34"/>
      <c r="V141" s="34"/>
      <c r="W141" s="34"/>
      <c r="X141" s="34"/>
      <c r="Y141" s="34"/>
      <c r="Z141" s="34"/>
      <c r="AA141" s="34"/>
      <c r="AB141" s="34"/>
      <c r="AC141" s="34"/>
      <c r="AD141" s="34"/>
      <c r="AE141" s="34"/>
      <c r="AR141" s="197" t="s">
        <v>208</v>
      </c>
      <c r="AT141" s="197" t="s">
        <v>454</v>
      </c>
      <c r="AU141" s="197" t="s">
        <v>89</v>
      </c>
      <c r="AY141" s="15" t="s">
        <v>178</v>
      </c>
      <c r="BE141" s="198">
        <f>IF(N141="základná",J141,0)</f>
        <v>0</v>
      </c>
      <c r="BF141" s="198">
        <f>IF(N141="znížená",J141,0)</f>
        <v>0</v>
      </c>
      <c r="BG141" s="198">
        <f>IF(N141="zákl. prenesená",J141,0)</f>
        <v>0</v>
      </c>
      <c r="BH141" s="198">
        <f>IF(N141="zníž. prenesená",J141,0)</f>
        <v>0</v>
      </c>
      <c r="BI141" s="198">
        <f>IF(N141="nulová",J141,0)</f>
        <v>0</v>
      </c>
      <c r="BJ141" s="15" t="s">
        <v>89</v>
      </c>
      <c r="BK141" s="198">
        <f>ROUND(I141*H141,2)</f>
        <v>0</v>
      </c>
      <c r="BL141" s="15" t="s">
        <v>184</v>
      </c>
      <c r="BM141" s="197" t="s">
        <v>2678</v>
      </c>
    </row>
    <row r="142" s="12" customFormat="1" ht="22.8" customHeight="1">
      <c r="A142" s="12"/>
      <c r="B142" s="171"/>
      <c r="C142" s="12"/>
      <c r="D142" s="172" t="s">
        <v>75</v>
      </c>
      <c r="E142" s="182" t="s">
        <v>184</v>
      </c>
      <c r="F142" s="182" t="s">
        <v>2685</v>
      </c>
      <c r="G142" s="12"/>
      <c r="H142" s="12"/>
      <c r="I142" s="174"/>
      <c r="J142" s="183">
        <f>BK142</f>
        <v>0</v>
      </c>
      <c r="K142" s="12"/>
      <c r="L142" s="171"/>
      <c r="M142" s="176"/>
      <c r="N142" s="177"/>
      <c r="O142" s="177"/>
      <c r="P142" s="178">
        <f>P143</f>
        <v>0</v>
      </c>
      <c r="Q142" s="177"/>
      <c r="R142" s="178">
        <f>R143</f>
        <v>9.4992284800000011</v>
      </c>
      <c r="S142" s="177"/>
      <c r="T142" s="179">
        <f>T143</f>
        <v>0</v>
      </c>
      <c r="U142" s="12"/>
      <c r="V142" s="12"/>
      <c r="W142" s="12"/>
      <c r="X142" s="12"/>
      <c r="Y142" s="12"/>
      <c r="Z142" s="12"/>
      <c r="AA142" s="12"/>
      <c r="AB142" s="12"/>
      <c r="AC142" s="12"/>
      <c r="AD142" s="12"/>
      <c r="AE142" s="12"/>
      <c r="AR142" s="172" t="s">
        <v>83</v>
      </c>
      <c r="AT142" s="180" t="s">
        <v>75</v>
      </c>
      <c r="AU142" s="180" t="s">
        <v>83</v>
      </c>
      <c r="AY142" s="172" t="s">
        <v>178</v>
      </c>
      <c r="BK142" s="181">
        <f>BK143</f>
        <v>0</v>
      </c>
    </row>
    <row r="143" s="2" customFormat="1" ht="30" customHeight="1">
      <c r="A143" s="34"/>
      <c r="B143" s="184"/>
      <c r="C143" s="185" t="s">
        <v>247</v>
      </c>
      <c r="D143" s="185" t="s">
        <v>180</v>
      </c>
      <c r="E143" s="186" t="s">
        <v>2686</v>
      </c>
      <c r="F143" s="187" t="s">
        <v>2687</v>
      </c>
      <c r="G143" s="188" t="s">
        <v>183</v>
      </c>
      <c r="H143" s="189">
        <v>5.024</v>
      </c>
      <c r="I143" s="190"/>
      <c r="J143" s="191">
        <f>ROUND(I143*H143,2)</f>
        <v>0</v>
      </c>
      <c r="K143" s="192"/>
      <c r="L143" s="35"/>
      <c r="M143" s="193" t="s">
        <v>1</v>
      </c>
      <c r="N143" s="194" t="s">
        <v>42</v>
      </c>
      <c r="O143" s="78"/>
      <c r="P143" s="195">
        <f>O143*H143</f>
        <v>0</v>
      </c>
      <c r="Q143" s="195">
        <v>1.8907700000000001</v>
      </c>
      <c r="R143" s="195">
        <f>Q143*H143</f>
        <v>9.4992284800000011</v>
      </c>
      <c r="S143" s="195">
        <v>0</v>
      </c>
      <c r="T143" s="196">
        <f>S143*H143</f>
        <v>0</v>
      </c>
      <c r="U143" s="34"/>
      <c r="V143" s="34"/>
      <c r="W143" s="34"/>
      <c r="X143" s="34"/>
      <c r="Y143" s="34"/>
      <c r="Z143" s="34"/>
      <c r="AA143" s="34"/>
      <c r="AB143" s="34"/>
      <c r="AC143" s="34"/>
      <c r="AD143" s="34"/>
      <c r="AE143" s="34"/>
      <c r="AR143" s="197" t="s">
        <v>184</v>
      </c>
      <c r="AT143" s="197" t="s">
        <v>180</v>
      </c>
      <c r="AU143" s="197" t="s">
        <v>89</v>
      </c>
      <c r="AY143" s="15" t="s">
        <v>178</v>
      </c>
      <c r="BE143" s="198">
        <f>IF(N143="základná",J143,0)</f>
        <v>0</v>
      </c>
      <c r="BF143" s="198">
        <f>IF(N143="znížená",J143,0)</f>
        <v>0</v>
      </c>
      <c r="BG143" s="198">
        <f>IF(N143="zákl. prenesená",J143,0)</f>
        <v>0</v>
      </c>
      <c r="BH143" s="198">
        <f>IF(N143="zníž. prenesená",J143,0)</f>
        <v>0</v>
      </c>
      <c r="BI143" s="198">
        <f>IF(N143="nulová",J143,0)</f>
        <v>0</v>
      </c>
      <c r="BJ143" s="15" t="s">
        <v>89</v>
      </c>
      <c r="BK143" s="198">
        <f>ROUND(I143*H143,2)</f>
        <v>0</v>
      </c>
      <c r="BL143" s="15" t="s">
        <v>184</v>
      </c>
      <c r="BM143" s="197" t="s">
        <v>2688</v>
      </c>
    </row>
    <row r="144" s="12" customFormat="1" ht="22.8" customHeight="1">
      <c r="A144" s="12"/>
      <c r="B144" s="171"/>
      <c r="C144" s="12"/>
      <c r="D144" s="172" t="s">
        <v>75</v>
      </c>
      <c r="E144" s="182" t="s">
        <v>196</v>
      </c>
      <c r="F144" s="182" t="s">
        <v>482</v>
      </c>
      <c r="G144" s="12"/>
      <c r="H144" s="12"/>
      <c r="I144" s="174"/>
      <c r="J144" s="183">
        <f>BK144</f>
        <v>0</v>
      </c>
      <c r="K144" s="12"/>
      <c r="L144" s="171"/>
      <c r="M144" s="176"/>
      <c r="N144" s="177"/>
      <c r="O144" s="177"/>
      <c r="P144" s="178">
        <f>SUM(P145:P147)</f>
        <v>0</v>
      </c>
      <c r="Q144" s="177"/>
      <c r="R144" s="178">
        <f>SUM(R145:R147)</f>
        <v>22.23208</v>
      </c>
      <c r="S144" s="177"/>
      <c r="T144" s="179">
        <f>SUM(T145:T147)</f>
        <v>0</v>
      </c>
      <c r="U144" s="12"/>
      <c r="V144" s="12"/>
      <c r="W144" s="12"/>
      <c r="X144" s="12"/>
      <c r="Y144" s="12"/>
      <c r="Z144" s="12"/>
      <c r="AA144" s="12"/>
      <c r="AB144" s="12"/>
      <c r="AC144" s="12"/>
      <c r="AD144" s="12"/>
      <c r="AE144" s="12"/>
      <c r="AR144" s="172" t="s">
        <v>83</v>
      </c>
      <c r="AT144" s="180" t="s">
        <v>75</v>
      </c>
      <c r="AU144" s="180" t="s">
        <v>83</v>
      </c>
      <c r="AY144" s="172" t="s">
        <v>178</v>
      </c>
      <c r="BK144" s="181">
        <f>SUM(BK145:BK147)</f>
        <v>0</v>
      </c>
    </row>
    <row r="145" s="2" customFormat="1" ht="30" customHeight="1">
      <c r="A145" s="34"/>
      <c r="B145" s="184"/>
      <c r="C145" s="185" t="s">
        <v>251</v>
      </c>
      <c r="D145" s="185" t="s">
        <v>180</v>
      </c>
      <c r="E145" s="186" t="s">
        <v>2774</v>
      </c>
      <c r="F145" s="187" t="s">
        <v>2775</v>
      </c>
      <c r="G145" s="188" t="s">
        <v>236</v>
      </c>
      <c r="H145" s="189">
        <v>26</v>
      </c>
      <c r="I145" s="190"/>
      <c r="J145" s="191">
        <f>ROUND(I145*H145,2)</f>
        <v>0</v>
      </c>
      <c r="K145" s="192"/>
      <c r="L145" s="35"/>
      <c r="M145" s="193" t="s">
        <v>1</v>
      </c>
      <c r="N145" s="194" t="s">
        <v>42</v>
      </c>
      <c r="O145" s="78"/>
      <c r="P145" s="195">
        <f>O145*H145</f>
        <v>0</v>
      </c>
      <c r="Q145" s="195">
        <v>0.46166000000000001</v>
      </c>
      <c r="R145" s="195">
        <f>Q145*H145</f>
        <v>12.003160000000001</v>
      </c>
      <c r="S145" s="195">
        <v>0</v>
      </c>
      <c r="T145" s="196">
        <f>S145*H145</f>
        <v>0</v>
      </c>
      <c r="U145" s="34"/>
      <c r="V145" s="34"/>
      <c r="W145" s="34"/>
      <c r="X145" s="34"/>
      <c r="Y145" s="34"/>
      <c r="Z145" s="34"/>
      <c r="AA145" s="34"/>
      <c r="AB145" s="34"/>
      <c r="AC145" s="34"/>
      <c r="AD145" s="34"/>
      <c r="AE145" s="34"/>
      <c r="AR145" s="197" t="s">
        <v>184</v>
      </c>
      <c r="AT145" s="197" t="s">
        <v>180</v>
      </c>
      <c r="AU145" s="197" t="s">
        <v>89</v>
      </c>
      <c r="AY145" s="15" t="s">
        <v>178</v>
      </c>
      <c r="BE145" s="198">
        <f>IF(N145="základná",J145,0)</f>
        <v>0</v>
      </c>
      <c r="BF145" s="198">
        <f>IF(N145="znížená",J145,0)</f>
        <v>0</v>
      </c>
      <c r="BG145" s="198">
        <f>IF(N145="zákl. prenesená",J145,0)</f>
        <v>0</v>
      </c>
      <c r="BH145" s="198">
        <f>IF(N145="zníž. prenesená",J145,0)</f>
        <v>0</v>
      </c>
      <c r="BI145" s="198">
        <f>IF(N145="nulová",J145,0)</f>
        <v>0</v>
      </c>
      <c r="BJ145" s="15" t="s">
        <v>89</v>
      </c>
      <c r="BK145" s="198">
        <f>ROUND(I145*H145,2)</f>
        <v>0</v>
      </c>
      <c r="BL145" s="15" t="s">
        <v>184</v>
      </c>
      <c r="BM145" s="197" t="s">
        <v>2776</v>
      </c>
    </row>
    <row r="146" s="2" customFormat="1" ht="34.8" customHeight="1">
      <c r="A146" s="34"/>
      <c r="B146" s="184"/>
      <c r="C146" s="185" t="s">
        <v>255</v>
      </c>
      <c r="D146" s="185" t="s">
        <v>180</v>
      </c>
      <c r="E146" s="186" t="s">
        <v>2777</v>
      </c>
      <c r="F146" s="187" t="s">
        <v>2778</v>
      </c>
      <c r="G146" s="188" t="s">
        <v>236</v>
      </c>
      <c r="H146" s="189">
        <v>26</v>
      </c>
      <c r="I146" s="190"/>
      <c r="J146" s="191">
        <f>ROUND(I146*H146,2)</f>
        <v>0</v>
      </c>
      <c r="K146" s="192"/>
      <c r="L146" s="35"/>
      <c r="M146" s="193" t="s">
        <v>1</v>
      </c>
      <c r="N146" s="194" t="s">
        <v>42</v>
      </c>
      <c r="O146" s="78"/>
      <c r="P146" s="195">
        <f>O146*H146</f>
        <v>0</v>
      </c>
      <c r="Q146" s="195">
        <v>0.26375999999999999</v>
      </c>
      <c r="R146" s="195">
        <f>Q146*H146</f>
        <v>6.8577599999999999</v>
      </c>
      <c r="S146" s="195">
        <v>0</v>
      </c>
      <c r="T146" s="196">
        <f>S146*H146</f>
        <v>0</v>
      </c>
      <c r="U146" s="34"/>
      <c r="V146" s="34"/>
      <c r="W146" s="34"/>
      <c r="X146" s="34"/>
      <c r="Y146" s="34"/>
      <c r="Z146" s="34"/>
      <c r="AA146" s="34"/>
      <c r="AB146" s="34"/>
      <c r="AC146" s="34"/>
      <c r="AD146" s="34"/>
      <c r="AE146" s="34"/>
      <c r="AR146" s="197" t="s">
        <v>184</v>
      </c>
      <c r="AT146" s="197" t="s">
        <v>180</v>
      </c>
      <c r="AU146" s="197" t="s">
        <v>89</v>
      </c>
      <c r="AY146" s="15" t="s">
        <v>178</v>
      </c>
      <c r="BE146" s="198">
        <f>IF(N146="základná",J146,0)</f>
        <v>0</v>
      </c>
      <c r="BF146" s="198">
        <f>IF(N146="znížená",J146,0)</f>
        <v>0</v>
      </c>
      <c r="BG146" s="198">
        <f>IF(N146="zákl. prenesená",J146,0)</f>
        <v>0</v>
      </c>
      <c r="BH146" s="198">
        <f>IF(N146="zníž. prenesená",J146,0)</f>
        <v>0</v>
      </c>
      <c r="BI146" s="198">
        <f>IF(N146="nulová",J146,0)</f>
        <v>0</v>
      </c>
      <c r="BJ146" s="15" t="s">
        <v>89</v>
      </c>
      <c r="BK146" s="198">
        <f>ROUND(I146*H146,2)</f>
        <v>0</v>
      </c>
      <c r="BL146" s="15" t="s">
        <v>184</v>
      </c>
      <c r="BM146" s="197" t="s">
        <v>2779</v>
      </c>
    </row>
    <row r="147" s="2" customFormat="1" ht="34.8" customHeight="1">
      <c r="A147" s="34"/>
      <c r="B147" s="184"/>
      <c r="C147" s="185" t="s">
        <v>7</v>
      </c>
      <c r="D147" s="185" t="s">
        <v>180</v>
      </c>
      <c r="E147" s="186" t="s">
        <v>2780</v>
      </c>
      <c r="F147" s="187" t="s">
        <v>2781</v>
      </c>
      <c r="G147" s="188" t="s">
        <v>236</v>
      </c>
      <c r="H147" s="189">
        <v>26</v>
      </c>
      <c r="I147" s="190"/>
      <c r="J147" s="191">
        <f>ROUND(I147*H147,2)</f>
        <v>0</v>
      </c>
      <c r="K147" s="192"/>
      <c r="L147" s="35"/>
      <c r="M147" s="193" t="s">
        <v>1</v>
      </c>
      <c r="N147" s="194" t="s">
        <v>42</v>
      </c>
      <c r="O147" s="78"/>
      <c r="P147" s="195">
        <f>O147*H147</f>
        <v>0</v>
      </c>
      <c r="Q147" s="195">
        <v>0.12966</v>
      </c>
      <c r="R147" s="195">
        <f>Q147*H147</f>
        <v>3.3711599999999997</v>
      </c>
      <c r="S147" s="195">
        <v>0</v>
      </c>
      <c r="T147" s="196">
        <f>S147*H147</f>
        <v>0</v>
      </c>
      <c r="U147" s="34"/>
      <c r="V147" s="34"/>
      <c r="W147" s="34"/>
      <c r="X147" s="34"/>
      <c r="Y147" s="34"/>
      <c r="Z147" s="34"/>
      <c r="AA147" s="34"/>
      <c r="AB147" s="34"/>
      <c r="AC147" s="34"/>
      <c r="AD147" s="34"/>
      <c r="AE147" s="34"/>
      <c r="AR147" s="197" t="s">
        <v>184</v>
      </c>
      <c r="AT147" s="197" t="s">
        <v>180</v>
      </c>
      <c r="AU147" s="197" t="s">
        <v>89</v>
      </c>
      <c r="AY147" s="15" t="s">
        <v>178</v>
      </c>
      <c r="BE147" s="198">
        <f>IF(N147="základná",J147,0)</f>
        <v>0</v>
      </c>
      <c r="BF147" s="198">
        <f>IF(N147="znížená",J147,0)</f>
        <v>0</v>
      </c>
      <c r="BG147" s="198">
        <f>IF(N147="zákl. prenesená",J147,0)</f>
        <v>0</v>
      </c>
      <c r="BH147" s="198">
        <f>IF(N147="zníž. prenesená",J147,0)</f>
        <v>0</v>
      </c>
      <c r="BI147" s="198">
        <f>IF(N147="nulová",J147,0)</f>
        <v>0</v>
      </c>
      <c r="BJ147" s="15" t="s">
        <v>89</v>
      </c>
      <c r="BK147" s="198">
        <f>ROUND(I147*H147,2)</f>
        <v>0</v>
      </c>
      <c r="BL147" s="15" t="s">
        <v>184</v>
      </c>
      <c r="BM147" s="197" t="s">
        <v>2782</v>
      </c>
    </row>
    <row r="148" s="12" customFormat="1" ht="22.8" customHeight="1">
      <c r="A148" s="12"/>
      <c r="B148" s="171"/>
      <c r="C148" s="12"/>
      <c r="D148" s="172" t="s">
        <v>75</v>
      </c>
      <c r="E148" s="182" t="s">
        <v>208</v>
      </c>
      <c r="F148" s="182" t="s">
        <v>2783</v>
      </c>
      <c r="G148" s="12"/>
      <c r="H148" s="12"/>
      <c r="I148" s="174"/>
      <c r="J148" s="183">
        <f>BK148</f>
        <v>0</v>
      </c>
      <c r="K148" s="12"/>
      <c r="L148" s="171"/>
      <c r="M148" s="176"/>
      <c r="N148" s="177"/>
      <c r="O148" s="177"/>
      <c r="P148" s="178">
        <f>SUM(P149:P167)</f>
        <v>0</v>
      </c>
      <c r="Q148" s="177"/>
      <c r="R148" s="178">
        <f>SUM(R149:R167)</f>
        <v>2.2910741400000001</v>
      </c>
      <c r="S148" s="177"/>
      <c r="T148" s="179">
        <f>SUM(T149:T167)</f>
        <v>0</v>
      </c>
      <c r="U148" s="12"/>
      <c r="V148" s="12"/>
      <c r="W148" s="12"/>
      <c r="X148" s="12"/>
      <c r="Y148" s="12"/>
      <c r="Z148" s="12"/>
      <c r="AA148" s="12"/>
      <c r="AB148" s="12"/>
      <c r="AC148" s="12"/>
      <c r="AD148" s="12"/>
      <c r="AE148" s="12"/>
      <c r="AR148" s="172" t="s">
        <v>83</v>
      </c>
      <c r="AT148" s="180" t="s">
        <v>75</v>
      </c>
      <c r="AU148" s="180" t="s">
        <v>83</v>
      </c>
      <c r="AY148" s="172" t="s">
        <v>178</v>
      </c>
      <c r="BK148" s="181">
        <f>SUM(BK149:BK167)</f>
        <v>0</v>
      </c>
    </row>
    <row r="149" s="2" customFormat="1" ht="22.2" customHeight="1">
      <c r="A149" s="34"/>
      <c r="B149" s="184"/>
      <c r="C149" s="185" t="s">
        <v>262</v>
      </c>
      <c r="D149" s="185" t="s">
        <v>180</v>
      </c>
      <c r="E149" s="186" t="s">
        <v>2784</v>
      </c>
      <c r="F149" s="187" t="s">
        <v>2785</v>
      </c>
      <c r="G149" s="188" t="s">
        <v>683</v>
      </c>
      <c r="H149" s="189">
        <v>6.7999999999999998</v>
      </c>
      <c r="I149" s="190"/>
      <c r="J149" s="191">
        <f>ROUND(I149*H149,2)</f>
        <v>0</v>
      </c>
      <c r="K149" s="192"/>
      <c r="L149" s="35"/>
      <c r="M149" s="193" t="s">
        <v>1</v>
      </c>
      <c r="N149" s="194" t="s">
        <v>42</v>
      </c>
      <c r="O149" s="78"/>
      <c r="P149" s="195">
        <f>O149*H149</f>
        <v>0</v>
      </c>
      <c r="Q149" s="195">
        <v>1.0000000000000001E-05</v>
      </c>
      <c r="R149" s="195">
        <f>Q149*H149</f>
        <v>6.7999999999999999E-05</v>
      </c>
      <c r="S149" s="195">
        <v>0</v>
      </c>
      <c r="T149" s="196">
        <f>S149*H149</f>
        <v>0</v>
      </c>
      <c r="U149" s="34"/>
      <c r="V149" s="34"/>
      <c r="W149" s="34"/>
      <c r="X149" s="34"/>
      <c r="Y149" s="34"/>
      <c r="Z149" s="34"/>
      <c r="AA149" s="34"/>
      <c r="AB149" s="34"/>
      <c r="AC149" s="34"/>
      <c r="AD149" s="34"/>
      <c r="AE149" s="34"/>
      <c r="AR149" s="197" t="s">
        <v>184</v>
      </c>
      <c r="AT149" s="197" t="s">
        <v>180</v>
      </c>
      <c r="AU149" s="197" t="s">
        <v>89</v>
      </c>
      <c r="AY149" s="15" t="s">
        <v>178</v>
      </c>
      <c r="BE149" s="198">
        <f>IF(N149="základná",J149,0)</f>
        <v>0</v>
      </c>
      <c r="BF149" s="198">
        <f>IF(N149="znížená",J149,0)</f>
        <v>0</v>
      </c>
      <c r="BG149" s="198">
        <f>IF(N149="zákl. prenesená",J149,0)</f>
        <v>0</v>
      </c>
      <c r="BH149" s="198">
        <f>IF(N149="zníž. prenesená",J149,0)</f>
        <v>0</v>
      </c>
      <c r="BI149" s="198">
        <f>IF(N149="nulová",J149,0)</f>
        <v>0</v>
      </c>
      <c r="BJ149" s="15" t="s">
        <v>89</v>
      </c>
      <c r="BK149" s="198">
        <f>ROUND(I149*H149,2)</f>
        <v>0</v>
      </c>
      <c r="BL149" s="15" t="s">
        <v>184</v>
      </c>
      <c r="BM149" s="197" t="s">
        <v>2786</v>
      </c>
    </row>
    <row r="150" s="2" customFormat="1" ht="22.2" customHeight="1">
      <c r="A150" s="34"/>
      <c r="B150" s="184"/>
      <c r="C150" s="199" t="s">
        <v>266</v>
      </c>
      <c r="D150" s="199" t="s">
        <v>454</v>
      </c>
      <c r="E150" s="200" t="s">
        <v>2787</v>
      </c>
      <c r="F150" s="201" t="s">
        <v>2788</v>
      </c>
      <c r="G150" s="202" t="s">
        <v>306</v>
      </c>
      <c r="H150" s="203">
        <v>3.468</v>
      </c>
      <c r="I150" s="204"/>
      <c r="J150" s="205">
        <f>ROUND(I150*H150,2)</f>
        <v>0</v>
      </c>
      <c r="K150" s="206"/>
      <c r="L150" s="207"/>
      <c r="M150" s="208" t="s">
        <v>1</v>
      </c>
      <c r="N150" s="209" t="s">
        <v>42</v>
      </c>
      <c r="O150" s="78"/>
      <c r="P150" s="195">
        <f>O150*H150</f>
        <v>0</v>
      </c>
      <c r="Q150" s="195">
        <v>0.0030300000000000001</v>
      </c>
      <c r="R150" s="195">
        <f>Q150*H150</f>
        <v>0.01050804</v>
      </c>
      <c r="S150" s="195">
        <v>0</v>
      </c>
      <c r="T150" s="196">
        <f>S150*H150</f>
        <v>0</v>
      </c>
      <c r="U150" s="34"/>
      <c r="V150" s="34"/>
      <c r="W150" s="34"/>
      <c r="X150" s="34"/>
      <c r="Y150" s="34"/>
      <c r="Z150" s="34"/>
      <c r="AA150" s="34"/>
      <c r="AB150" s="34"/>
      <c r="AC150" s="34"/>
      <c r="AD150" s="34"/>
      <c r="AE150" s="34"/>
      <c r="AR150" s="197" t="s">
        <v>208</v>
      </c>
      <c r="AT150" s="197" t="s">
        <v>454</v>
      </c>
      <c r="AU150" s="197" t="s">
        <v>89</v>
      </c>
      <c r="AY150" s="15" t="s">
        <v>178</v>
      </c>
      <c r="BE150" s="198">
        <f>IF(N150="základná",J150,0)</f>
        <v>0</v>
      </c>
      <c r="BF150" s="198">
        <f>IF(N150="znížená",J150,0)</f>
        <v>0</v>
      </c>
      <c r="BG150" s="198">
        <f>IF(N150="zákl. prenesená",J150,0)</f>
        <v>0</v>
      </c>
      <c r="BH150" s="198">
        <f>IF(N150="zníž. prenesená",J150,0)</f>
        <v>0</v>
      </c>
      <c r="BI150" s="198">
        <f>IF(N150="nulová",J150,0)</f>
        <v>0</v>
      </c>
      <c r="BJ150" s="15" t="s">
        <v>89</v>
      </c>
      <c r="BK150" s="198">
        <f>ROUND(I150*H150,2)</f>
        <v>0</v>
      </c>
      <c r="BL150" s="15" t="s">
        <v>184</v>
      </c>
      <c r="BM150" s="197" t="s">
        <v>2789</v>
      </c>
    </row>
    <row r="151" s="2" customFormat="1" ht="22.2" customHeight="1">
      <c r="A151" s="34"/>
      <c r="B151" s="184"/>
      <c r="C151" s="185" t="s">
        <v>270</v>
      </c>
      <c r="D151" s="185" t="s">
        <v>180</v>
      </c>
      <c r="E151" s="186" t="s">
        <v>2790</v>
      </c>
      <c r="F151" s="187" t="s">
        <v>2791</v>
      </c>
      <c r="G151" s="188" t="s">
        <v>683</v>
      </c>
      <c r="H151" s="189">
        <v>18.5</v>
      </c>
      <c r="I151" s="190"/>
      <c r="J151" s="191">
        <f>ROUND(I151*H151,2)</f>
        <v>0</v>
      </c>
      <c r="K151" s="192"/>
      <c r="L151" s="35"/>
      <c r="M151" s="193" t="s">
        <v>1</v>
      </c>
      <c r="N151" s="194" t="s">
        <v>42</v>
      </c>
      <c r="O151" s="78"/>
      <c r="P151" s="195">
        <f>O151*H151</f>
        <v>0</v>
      </c>
      <c r="Q151" s="195">
        <v>1.0000000000000001E-05</v>
      </c>
      <c r="R151" s="195">
        <f>Q151*H151</f>
        <v>0.00018500000000000002</v>
      </c>
      <c r="S151" s="195">
        <v>0</v>
      </c>
      <c r="T151" s="196">
        <f>S151*H151</f>
        <v>0</v>
      </c>
      <c r="U151" s="34"/>
      <c r="V151" s="34"/>
      <c r="W151" s="34"/>
      <c r="X151" s="34"/>
      <c r="Y151" s="34"/>
      <c r="Z151" s="34"/>
      <c r="AA151" s="34"/>
      <c r="AB151" s="34"/>
      <c r="AC151" s="34"/>
      <c r="AD151" s="34"/>
      <c r="AE151" s="34"/>
      <c r="AR151" s="197" t="s">
        <v>184</v>
      </c>
      <c r="AT151" s="197" t="s">
        <v>180</v>
      </c>
      <c r="AU151" s="197" t="s">
        <v>89</v>
      </c>
      <c r="AY151" s="15" t="s">
        <v>178</v>
      </c>
      <c r="BE151" s="198">
        <f>IF(N151="základná",J151,0)</f>
        <v>0</v>
      </c>
      <c r="BF151" s="198">
        <f>IF(N151="znížená",J151,0)</f>
        <v>0</v>
      </c>
      <c r="BG151" s="198">
        <f>IF(N151="zákl. prenesená",J151,0)</f>
        <v>0</v>
      </c>
      <c r="BH151" s="198">
        <f>IF(N151="zníž. prenesená",J151,0)</f>
        <v>0</v>
      </c>
      <c r="BI151" s="198">
        <f>IF(N151="nulová",J151,0)</f>
        <v>0</v>
      </c>
      <c r="BJ151" s="15" t="s">
        <v>89</v>
      </c>
      <c r="BK151" s="198">
        <f>ROUND(I151*H151,2)</f>
        <v>0</v>
      </c>
      <c r="BL151" s="15" t="s">
        <v>184</v>
      </c>
      <c r="BM151" s="197" t="s">
        <v>2792</v>
      </c>
    </row>
    <row r="152" s="2" customFormat="1" ht="22.2" customHeight="1">
      <c r="A152" s="34"/>
      <c r="B152" s="184"/>
      <c r="C152" s="199" t="s">
        <v>274</v>
      </c>
      <c r="D152" s="199" t="s">
        <v>454</v>
      </c>
      <c r="E152" s="200" t="s">
        <v>2793</v>
      </c>
      <c r="F152" s="201" t="s">
        <v>2794</v>
      </c>
      <c r="G152" s="202" t="s">
        <v>306</v>
      </c>
      <c r="H152" s="203">
        <v>6.29</v>
      </c>
      <c r="I152" s="204"/>
      <c r="J152" s="205">
        <f>ROUND(I152*H152,2)</f>
        <v>0</v>
      </c>
      <c r="K152" s="206"/>
      <c r="L152" s="207"/>
      <c r="M152" s="208" t="s">
        <v>1</v>
      </c>
      <c r="N152" s="209" t="s">
        <v>42</v>
      </c>
      <c r="O152" s="78"/>
      <c r="P152" s="195">
        <f>O152*H152</f>
        <v>0</v>
      </c>
      <c r="Q152" s="195">
        <v>0.01091</v>
      </c>
      <c r="R152" s="195">
        <f>Q152*H152</f>
        <v>0.068623900000000002</v>
      </c>
      <c r="S152" s="195">
        <v>0</v>
      </c>
      <c r="T152" s="196">
        <f>S152*H152</f>
        <v>0</v>
      </c>
      <c r="U152" s="34"/>
      <c r="V152" s="34"/>
      <c r="W152" s="34"/>
      <c r="X152" s="34"/>
      <c r="Y152" s="34"/>
      <c r="Z152" s="34"/>
      <c r="AA152" s="34"/>
      <c r="AB152" s="34"/>
      <c r="AC152" s="34"/>
      <c r="AD152" s="34"/>
      <c r="AE152" s="34"/>
      <c r="AR152" s="197" t="s">
        <v>208</v>
      </c>
      <c r="AT152" s="197" t="s">
        <v>454</v>
      </c>
      <c r="AU152" s="197" t="s">
        <v>89</v>
      </c>
      <c r="AY152" s="15" t="s">
        <v>178</v>
      </c>
      <c r="BE152" s="198">
        <f>IF(N152="základná",J152,0)</f>
        <v>0</v>
      </c>
      <c r="BF152" s="198">
        <f>IF(N152="znížená",J152,0)</f>
        <v>0</v>
      </c>
      <c r="BG152" s="198">
        <f>IF(N152="zákl. prenesená",J152,0)</f>
        <v>0</v>
      </c>
      <c r="BH152" s="198">
        <f>IF(N152="zníž. prenesená",J152,0)</f>
        <v>0</v>
      </c>
      <c r="BI152" s="198">
        <f>IF(N152="nulová",J152,0)</f>
        <v>0</v>
      </c>
      <c r="BJ152" s="15" t="s">
        <v>89</v>
      </c>
      <c r="BK152" s="198">
        <f>ROUND(I152*H152,2)</f>
        <v>0</v>
      </c>
      <c r="BL152" s="15" t="s">
        <v>184</v>
      </c>
      <c r="BM152" s="197" t="s">
        <v>2795</v>
      </c>
    </row>
    <row r="153" s="2" customFormat="1" ht="22.2" customHeight="1">
      <c r="A153" s="34"/>
      <c r="B153" s="184"/>
      <c r="C153" s="185" t="s">
        <v>279</v>
      </c>
      <c r="D153" s="185" t="s">
        <v>180</v>
      </c>
      <c r="E153" s="186" t="s">
        <v>2796</v>
      </c>
      <c r="F153" s="187" t="s">
        <v>2797</v>
      </c>
      <c r="G153" s="188" t="s">
        <v>683</v>
      </c>
      <c r="H153" s="189">
        <v>41.5</v>
      </c>
      <c r="I153" s="190"/>
      <c r="J153" s="191">
        <f>ROUND(I153*H153,2)</f>
        <v>0</v>
      </c>
      <c r="K153" s="192"/>
      <c r="L153" s="35"/>
      <c r="M153" s="193" t="s">
        <v>1</v>
      </c>
      <c r="N153" s="194" t="s">
        <v>42</v>
      </c>
      <c r="O153" s="78"/>
      <c r="P153" s="195">
        <f>O153*H153</f>
        <v>0</v>
      </c>
      <c r="Q153" s="195">
        <v>1.0000000000000001E-05</v>
      </c>
      <c r="R153" s="195">
        <f>Q153*H153</f>
        <v>0.00041500000000000006</v>
      </c>
      <c r="S153" s="195">
        <v>0</v>
      </c>
      <c r="T153" s="196">
        <f>S153*H153</f>
        <v>0</v>
      </c>
      <c r="U153" s="34"/>
      <c r="V153" s="34"/>
      <c r="W153" s="34"/>
      <c r="X153" s="34"/>
      <c r="Y153" s="34"/>
      <c r="Z153" s="34"/>
      <c r="AA153" s="34"/>
      <c r="AB153" s="34"/>
      <c r="AC153" s="34"/>
      <c r="AD153" s="34"/>
      <c r="AE153" s="34"/>
      <c r="AR153" s="197" t="s">
        <v>184</v>
      </c>
      <c r="AT153" s="197" t="s">
        <v>180</v>
      </c>
      <c r="AU153" s="197" t="s">
        <v>89</v>
      </c>
      <c r="AY153" s="15" t="s">
        <v>178</v>
      </c>
      <c r="BE153" s="198">
        <f>IF(N153="základná",J153,0)</f>
        <v>0</v>
      </c>
      <c r="BF153" s="198">
        <f>IF(N153="znížená",J153,0)</f>
        <v>0</v>
      </c>
      <c r="BG153" s="198">
        <f>IF(N153="zákl. prenesená",J153,0)</f>
        <v>0</v>
      </c>
      <c r="BH153" s="198">
        <f>IF(N153="zníž. prenesená",J153,0)</f>
        <v>0</v>
      </c>
      <c r="BI153" s="198">
        <f>IF(N153="nulová",J153,0)</f>
        <v>0</v>
      </c>
      <c r="BJ153" s="15" t="s">
        <v>89</v>
      </c>
      <c r="BK153" s="198">
        <f>ROUND(I153*H153,2)</f>
        <v>0</v>
      </c>
      <c r="BL153" s="15" t="s">
        <v>184</v>
      </c>
      <c r="BM153" s="197" t="s">
        <v>2798</v>
      </c>
    </row>
    <row r="154" s="2" customFormat="1" ht="22.2" customHeight="1">
      <c r="A154" s="34"/>
      <c r="B154" s="184"/>
      <c r="C154" s="199" t="s">
        <v>283</v>
      </c>
      <c r="D154" s="199" t="s">
        <v>454</v>
      </c>
      <c r="E154" s="200" t="s">
        <v>2799</v>
      </c>
      <c r="F154" s="201" t="s">
        <v>2800</v>
      </c>
      <c r="G154" s="202" t="s">
        <v>306</v>
      </c>
      <c r="H154" s="203">
        <v>14.109999999999999</v>
      </c>
      <c r="I154" s="204"/>
      <c r="J154" s="205">
        <f>ROUND(I154*H154,2)</f>
        <v>0</v>
      </c>
      <c r="K154" s="206"/>
      <c r="L154" s="207"/>
      <c r="M154" s="208" t="s">
        <v>1</v>
      </c>
      <c r="N154" s="209" t="s">
        <v>42</v>
      </c>
      <c r="O154" s="78"/>
      <c r="P154" s="195">
        <f>O154*H154</f>
        <v>0</v>
      </c>
      <c r="Q154" s="195">
        <v>0.017219999999999999</v>
      </c>
      <c r="R154" s="195">
        <f>Q154*H154</f>
        <v>0.24297419999999997</v>
      </c>
      <c r="S154" s="195">
        <v>0</v>
      </c>
      <c r="T154" s="196">
        <f>S154*H154</f>
        <v>0</v>
      </c>
      <c r="U154" s="34"/>
      <c r="V154" s="34"/>
      <c r="W154" s="34"/>
      <c r="X154" s="34"/>
      <c r="Y154" s="34"/>
      <c r="Z154" s="34"/>
      <c r="AA154" s="34"/>
      <c r="AB154" s="34"/>
      <c r="AC154" s="34"/>
      <c r="AD154" s="34"/>
      <c r="AE154" s="34"/>
      <c r="AR154" s="197" t="s">
        <v>208</v>
      </c>
      <c r="AT154" s="197" t="s">
        <v>454</v>
      </c>
      <c r="AU154" s="197" t="s">
        <v>89</v>
      </c>
      <c r="AY154" s="15" t="s">
        <v>178</v>
      </c>
      <c r="BE154" s="198">
        <f>IF(N154="základná",J154,0)</f>
        <v>0</v>
      </c>
      <c r="BF154" s="198">
        <f>IF(N154="znížená",J154,0)</f>
        <v>0</v>
      </c>
      <c r="BG154" s="198">
        <f>IF(N154="zákl. prenesená",J154,0)</f>
        <v>0</v>
      </c>
      <c r="BH154" s="198">
        <f>IF(N154="zníž. prenesená",J154,0)</f>
        <v>0</v>
      </c>
      <c r="BI154" s="198">
        <f>IF(N154="nulová",J154,0)</f>
        <v>0</v>
      </c>
      <c r="BJ154" s="15" t="s">
        <v>89</v>
      </c>
      <c r="BK154" s="198">
        <f>ROUND(I154*H154,2)</f>
        <v>0</v>
      </c>
      <c r="BL154" s="15" t="s">
        <v>184</v>
      </c>
      <c r="BM154" s="197" t="s">
        <v>2801</v>
      </c>
    </row>
    <row r="155" s="2" customFormat="1" ht="22.2" customHeight="1">
      <c r="A155" s="34"/>
      <c r="B155" s="184"/>
      <c r="C155" s="185" t="s">
        <v>287</v>
      </c>
      <c r="D155" s="185" t="s">
        <v>180</v>
      </c>
      <c r="E155" s="186" t="s">
        <v>2802</v>
      </c>
      <c r="F155" s="187" t="s">
        <v>2803</v>
      </c>
      <c r="G155" s="188" t="s">
        <v>306</v>
      </c>
      <c r="H155" s="189">
        <v>1</v>
      </c>
      <c r="I155" s="190"/>
      <c r="J155" s="191">
        <f>ROUND(I155*H155,2)</f>
        <v>0</v>
      </c>
      <c r="K155" s="192"/>
      <c r="L155" s="35"/>
      <c r="M155" s="193" t="s">
        <v>1</v>
      </c>
      <c r="N155" s="194" t="s">
        <v>42</v>
      </c>
      <c r="O155" s="78"/>
      <c r="P155" s="195">
        <f>O155*H155</f>
        <v>0</v>
      </c>
      <c r="Q155" s="195">
        <v>6.9999999999999994E-05</v>
      </c>
      <c r="R155" s="195">
        <f>Q155*H155</f>
        <v>6.9999999999999994E-05</v>
      </c>
      <c r="S155" s="195">
        <v>0</v>
      </c>
      <c r="T155" s="196">
        <f>S155*H155</f>
        <v>0</v>
      </c>
      <c r="U155" s="34"/>
      <c r="V155" s="34"/>
      <c r="W155" s="34"/>
      <c r="X155" s="34"/>
      <c r="Y155" s="34"/>
      <c r="Z155" s="34"/>
      <c r="AA155" s="34"/>
      <c r="AB155" s="34"/>
      <c r="AC155" s="34"/>
      <c r="AD155" s="34"/>
      <c r="AE155" s="34"/>
      <c r="AR155" s="197" t="s">
        <v>184</v>
      </c>
      <c r="AT155" s="197" t="s">
        <v>180</v>
      </c>
      <c r="AU155" s="197" t="s">
        <v>89</v>
      </c>
      <c r="AY155" s="15" t="s">
        <v>178</v>
      </c>
      <c r="BE155" s="198">
        <f>IF(N155="základná",J155,0)</f>
        <v>0</v>
      </c>
      <c r="BF155" s="198">
        <f>IF(N155="znížená",J155,0)</f>
        <v>0</v>
      </c>
      <c r="BG155" s="198">
        <f>IF(N155="zákl. prenesená",J155,0)</f>
        <v>0</v>
      </c>
      <c r="BH155" s="198">
        <f>IF(N155="zníž. prenesená",J155,0)</f>
        <v>0</v>
      </c>
      <c r="BI155" s="198">
        <f>IF(N155="nulová",J155,0)</f>
        <v>0</v>
      </c>
      <c r="BJ155" s="15" t="s">
        <v>89</v>
      </c>
      <c r="BK155" s="198">
        <f>ROUND(I155*H155,2)</f>
        <v>0</v>
      </c>
      <c r="BL155" s="15" t="s">
        <v>184</v>
      </c>
      <c r="BM155" s="197" t="s">
        <v>2804</v>
      </c>
    </row>
    <row r="156" s="2" customFormat="1" ht="22.2" customHeight="1">
      <c r="A156" s="34"/>
      <c r="B156" s="184"/>
      <c r="C156" s="199" t="s">
        <v>291</v>
      </c>
      <c r="D156" s="199" t="s">
        <v>454</v>
      </c>
      <c r="E156" s="200" t="s">
        <v>2805</v>
      </c>
      <c r="F156" s="201" t="s">
        <v>2806</v>
      </c>
      <c r="G156" s="202" t="s">
        <v>306</v>
      </c>
      <c r="H156" s="203">
        <v>1</v>
      </c>
      <c r="I156" s="204"/>
      <c r="J156" s="205">
        <f>ROUND(I156*H156,2)</f>
        <v>0</v>
      </c>
      <c r="K156" s="206"/>
      <c r="L156" s="207"/>
      <c r="M156" s="208" t="s">
        <v>1</v>
      </c>
      <c r="N156" s="209" t="s">
        <v>42</v>
      </c>
      <c r="O156" s="78"/>
      <c r="P156" s="195">
        <f>O156*H156</f>
        <v>0</v>
      </c>
      <c r="Q156" s="195">
        <v>0.002</v>
      </c>
      <c r="R156" s="195">
        <f>Q156*H156</f>
        <v>0.002</v>
      </c>
      <c r="S156" s="195">
        <v>0</v>
      </c>
      <c r="T156" s="196">
        <f>S156*H156</f>
        <v>0</v>
      </c>
      <c r="U156" s="34"/>
      <c r="V156" s="34"/>
      <c r="W156" s="34"/>
      <c r="X156" s="34"/>
      <c r="Y156" s="34"/>
      <c r="Z156" s="34"/>
      <c r="AA156" s="34"/>
      <c r="AB156" s="34"/>
      <c r="AC156" s="34"/>
      <c r="AD156" s="34"/>
      <c r="AE156" s="34"/>
      <c r="AR156" s="197" t="s">
        <v>208</v>
      </c>
      <c r="AT156" s="197" t="s">
        <v>454</v>
      </c>
      <c r="AU156" s="197" t="s">
        <v>89</v>
      </c>
      <c r="AY156" s="15" t="s">
        <v>178</v>
      </c>
      <c r="BE156" s="198">
        <f>IF(N156="základná",J156,0)</f>
        <v>0</v>
      </c>
      <c r="BF156" s="198">
        <f>IF(N156="znížená",J156,0)</f>
        <v>0</v>
      </c>
      <c r="BG156" s="198">
        <f>IF(N156="zákl. prenesená",J156,0)</f>
        <v>0</v>
      </c>
      <c r="BH156" s="198">
        <f>IF(N156="zníž. prenesená",J156,0)</f>
        <v>0</v>
      </c>
      <c r="BI156" s="198">
        <f>IF(N156="nulová",J156,0)</f>
        <v>0</v>
      </c>
      <c r="BJ156" s="15" t="s">
        <v>89</v>
      </c>
      <c r="BK156" s="198">
        <f>ROUND(I156*H156,2)</f>
        <v>0</v>
      </c>
      <c r="BL156" s="15" t="s">
        <v>184</v>
      </c>
      <c r="BM156" s="197" t="s">
        <v>2807</v>
      </c>
    </row>
    <row r="157" s="2" customFormat="1" ht="14.4" customHeight="1">
      <c r="A157" s="34"/>
      <c r="B157" s="184"/>
      <c r="C157" s="185" t="s">
        <v>295</v>
      </c>
      <c r="D157" s="185" t="s">
        <v>180</v>
      </c>
      <c r="E157" s="186" t="s">
        <v>2808</v>
      </c>
      <c r="F157" s="187" t="s">
        <v>2809</v>
      </c>
      <c r="G157" s="188" t="s">
        <v>306</v>
      </c>
      <c r="H157" s="189">
        <v>1</v>
      </c>
      <c r="I157" s="190"/>
      <c r="J157" s="191">
        <f>ROUND(I157*H157,2)</f>
        <v>0</v>
      </c>
      <c r="K157" s="192"/>
      <c r="L157" s="35"/>
      <c r="M157" s="193" t="s">
        <v>1</v>
      </c>
      <c r="N157" s="194" t="s">
        <v>42</v>
      </c>
      <c r="O157" s="78"/>
      <c r="P157" s="195">
        <f>O157*H157</f>
        <v>0</v>
      </c>
      <c r="Q157" s="195">
        <v>6.9999999999999994E-05</v>
      </c>
      <c r="R157" s="195">
        <f>Q157*H157</f>
        <v>6.9999999999999994E-05</v>
      </c>
      <c r="S157" s="195">
        <v>0</v>
      </c>
      <c r="T157" s="196">
        <f>S157*H157</f>
        <v>0</v>
      </c>
      <c r="U157" s="34"/>
      <c r="V157" s="34"/>
      <c r="W157" s="34"/>
      <c r="X157" s="34"/>
      <c r="Y157" s="34"/>
      <c r="Z157" s="34"/>
      <c r="AA157" s="34"/>
      <c r="AB157" s="34"/>
      <c r="AC157" s="34"/>
      <c r="AD157" s="34"/>
      <c r="AE157" s="34"/>
      <c r="AR157" s="197" t="s">
        <v>184</v>
      </c>
      <c r="AT157" s="197" t="s">
        <v>180</v>
      </c>
      <c r="AU157" s="197" t="s">
        <v>89</v>
      </c>
      <c r="AY157" s="15" t="s">
        <v>178</v>
      </c>
      <c r="BE157" s="198">
        <f>IF(N157="základná",J157,0)</f>
        <v>0</v>
      </c>
      <c r="BF157" s="198">
        <f>IF(N157="znížená",J157,0)</f>
        <v>0</v>
      </c>
      <c r="BG157" s="198">
        <f>IF(N157="zákl. prenesená",J157,0)</f>
        <v>0</v>
      </c>
      <c r="BH157" s="198">
        <f>IF(N157="zníž. prenesená",J157,0)</f>
        <v>0</v>
      </c>
      <c r="BI157" s="198">
        <f>IF(N157="nulová",J157,0)</f>
        <v>0</v>
      </c>
      <c r="BJ157" s="15" t="s">
        <v>89</v>
      </c>
      <c r="BK157" s="198">
        <f>ROUND(I157*H157,2)</f>
        <v>0</v>
      </c>
      <c r="BL157" s="15" t="s">
        <v>184</v>
      </c>
      <c r="BM157" s="197" t="s">
        <v>2810</v>
      </c>
    </row>
    <row r="158" s="2" customFormat="1" ht="22.2" customHeight="1">
      <c r="A158" s="34"/>
      <c r="B158" s="184"/>
      <c r="C158" s="199" t="s">
        <v>299</v>
      </c>
      <c r="D158" s="199" t="s">
        <v>454</v>
      </c>
      <c r="E158" s="200" t="s">
        <v>2811</v>
      </c>
      <c r="F158" s="201" t="s">
        <v>2812</v>
      </c>
      <c r="G158" s="202" t="s">
        <v>306</v>
      </c>
      <c r="H158" s="203">
        <v>1</v>
      </c>
      <c r="I158" s="204"/>
      <c r="J158" s="205">
        <f>ROUND(I158*H158,2)</f>
        <v>0</v>
      </c>
      <c r="K158" s="206"/>
      <c r="L158" s="207"/>
      <c r="M158" s="208" t="s">
        <v>1</v>
      </c>
      <c r="N158" s="209" t="s">
        <v>42</v>
      </c>
      <c r="O158" s="78"/>
      <c r="P158" s="195">
        <f>O158*H158</f>
        <v>0</v>
      </c>
      <c r="Q158" s="195">
        <v>0.0013799999999999999</v>
      </c>
      <c r="R158" s="195">
        <f>Q158*H158</f>
        <v>0.0013799999999999999</v>
      </c>
      <c r="S158" s="195">
        <v>0</v>
      </c>
      <c r="T158" s="196">
        <f>S158*H158</f>
        <v>0</v>
      </c>
      <c r="U158" s="34"/>
      <c r="V158" s="34"/>
      <c r="W158" s="34"/>
      <c r="X158" s="34"/>
      <c r="Y158" s="34"/>
      <c r="Z158" s="34"/>
      <c r="AA158" s="34"/>
      <c r="AB158" s="34"/>
      <c r="AC158" s="34"/>
      <c r="AD158" s="34"/>
      <c r="AE158" s="34"/>
      <c r="AR158" s="197" t="s">
        <v>208</v>
      </c>
      <c r="AT158" s="197" t="s">
        <v>454</v>
      </c>
      <c r="AU158" s="197" t="s">
        <v>89</v>
      </c>
      <c r="AY158" s="15" t="s">
        <v>178</v>
      </c>
      <c r="BE158" s="198">
        <f>IF(N158="základná",J158,0)</f>
        <v>0</v>
      </c>
      <c r="BF158" s="198">
        <f>IF(N158="znížená",J158,0)</f>
        <v>0</v>
      </c>
      <c r="BG158" s="198">
        <f>IF(N158="zákl. prenesená",J158,0)</f>
        <v>0</v>
      </c>
      <c r="BH158" s="198">
        <f>IF(N158="zníž. prenesená",J158,0)</f>
        <v>0</v>
      </c>
      <c r="BI158" s="198">
        <f>IF(N158="nulová",J158,0)</f>
        <v>0</v>
      </c>
      <c r="BJ158" s="15" t="s">
        <v>89</v>
      </c>
      <c r="BK158" s="198">
        <f>ROUND(I158*H158,2)</f>
        <v>0</v>
      </c>
      <c r="BL158" s="15" t="s">
        <v>184</v>
      </c>
      <c r="BM158" s="197" t="s">
        <v>2813</v>
      </c>
    </row>
    <row r="159" s="2" customFormat="1" ht="14.4" customHeight="1">
      <c r="A159" s="34"/>
      <c r="B159" s="184"/>
      <c r="C159" s="185" t="s">
        <v>303</v>
      </c>
      <c r="D159" s="185" t="s">
        <v>180</v>
      </c>
      <c r="E159" s="186" t="s">
        <v>2814</v>
      </c>
      <c r="F159" s="187" t="s">
        <v>2815</v>
      </c>
      <c r="G159" s="188" t="s">
        <v>683</v>
      </c>
      <c r="H159" s="189">
        <v>25.300000000000001</v>
      </c>
      <c r="I159" s="190"/>
      <c r="J159" s="191">
        <f>ROUND(I159*H159,2)</f>
        <v>0</v>
      </c>
      <c r="K159" s="192"/>
      <c r="L159" s="35"/>
      <c r="M159" s="193" t="s">
        <v>1</v>
      </c>
      <c r="N159" s="194" t="s">
        <v>42</v>
      </c>
      <c r="O159" s="78"/>
      <c r="P159" s="195">
        <f>O159*H159</f>
        <v>0</v>
      </c>
      <c r="Q159" s="195">
        <v>0</v>
      </c>
      <c r="R159" s="195">
        <f>Q159*H159</f>
        <v>0</v>
      </c>
      <c r="S159" s="195">
        <v>0</v>
      </c>
      <c r="T159" s="196">
        <f>S159*H159</f>
        <v>0</v>
      </c>
      <c r="U159" s="34"/>
      <c r="V159" s="34"/>
      <c r="W159" s="34"/>
      <c r="X159" s="34"/>
      <c r="Y159" s="34"/>
      <c r="Z159" s="34"/>
      <c r="AA159" s="34"/>
      <c r="AB159" s="34"/>
      <c r="AC159" s="34"/>
      <c r="AD159" s="34"/>
      <c r="AE159" s="34"/>
      <c r="AR159" s="197" t="s">
        <v>184</v>
      </c>
      <c r="AT159" s="197" t="s">
        <v>180</v>
      </c>
      <c r="AU159" s="197" t="s">
        <v>89</v>
      </c>
      <c r="AY159" s="15" t="s">
        <v>178</v>
      </c>
      <c r="BE159" s="198">
        <f>IF(N159="základná",J159,0)</f>
        <v>0</v>
      </c>
      <c r="BF159" s="198">
        <f>IF(N159="znížená",J159,0)</f>
        <v>0</v>
      </c>
      <c r="BG159" s="198">
        <f>IF(N159="zákl. prenesená",J159,0)</f>
        <v>0</v>
      </c>
      <c r="BH159" s="198">
        <f>IF(N159="zníž. prenesená",J159,0)</f>
        <v>0</v>
      </c>
      <c r="BI159" s="198">
        <f>IF(N159="nulová",J159,0)</f>
        <v>0</v>
      </c>
      <c r="BJ159" s="15" t="s">
        <v>89</v>
      </c>
      <c r="BK159" s="198">
        <f>ROUND(I159*H159,2)</f>
        <v>0</v>
      </c>
      <c r="BL159" s="15" t="s">
        <v>184</v>
      </c>
      <c r="BM159" s="197" t="s">
        <v>2816</v>
      </c>
    </row>
    <row r="160" s="2" customFormat="1" ht="14.4" customHeight="1">
      <c r="A160" s="34"/>
      <c r="B160" s="184"/>
      <c r="C160" s="185" t="s">
        <v>308</v>
      </c>
      <c r="D160" s="185" t="s">
        <v>180</v>
      </c>
      <c r="E160" s="186" t="s">
        <v>2817</v>
      </c>
      <c r="F160" s="187" t="s">
        <v>2818</v>
      </c>
      <c r="G160" s="188" t="s">
        <v>683</v>
      </c>
      <c r="H160" s="189">
        <v>41.5</v>
      </c>
      <c r="I160" s="190"/>
      <c r="J160" s="191">
        <f>ROUND(I160*H160,2)</f>
        <v>0</v>
      </c>
      <c r="K160" s="192"/>
      <c r="L160" s="35"/>
      <c r="M160" s="193" t="s">
        <v>1</v>
      </c>
      <c r="N160" s="194" t="s">
        <v>42</v>
      </c>
      <c r="O160" s="78"/>
      <c r="P160" s="195">
        <f>O160*H160</f>
        <v>0</v>
      </c>
      <c r="Q160" s="195">
        <v>0</v>
      </c>
      <c r="R160" s="195">
        <f>Q160*H160</f>
        <v>0</v>
      </c>
      <c r="S160" s="195">
        <v>0</v>
      </c>
      <c r="T160" s="196">
        <f>S160*H160</f>
        <v>0</v>
      </c>
      <c r="U160" s="34"/>
      <c r="V160" s="34"/>
      <c r="W160" s="34"/>
      <c r="X160" s="34"/>
      <c r="Y160" s="34"/>
      <c r="Z160" s="34"/>
      <c r="AA160" s="34"/>
      <c r="AB160" s="34"/>
      <c r="AC160" s="34"/>
      <c r="AD160" s="34"/>
      <c r="AE160" s="34"/>
      <c r="AR160" s="197" t="s">
        <v>184</v>
      </c>
      <c r="AT160" s="197" t="s">
        <v>180</v>
      </c>
      <c r="AU160" s="197" t="s">
        <v>89</v>
      </c>
      <c r="AY160" s="15" t="s">
        <v>178</v>
      </c>
      <c r="BE160" s="198">
        <f>IF(N160="základná",J160,0)</f>
        <v>0</v>
      </c>
      <c r="BF160" s="198">
        <f>IF(N160="znížená",J160,0)</f>
        <v>0</v>
      </c>
      <c r="BG160" s="198">
        <f>IF(N160="zákl. prenesená",J160,0)</f>
        <v>0</v>
      </c>
      <c r="BH160" s="198">
        <f>IF(N160="zníž. prenesená",J160,0)</f>
        <v>0</v>
      </c>
      <c r="BI160" s="198">
        <f>IF(N160="nulová",J160,0)</f>
        <v>0</v>
      </c>
      <c r="BJ160" s="15" t="s">
        <v>89</v>
      </c>
      <c r="BK160" s="198">
        <f>ROUND(I160*H160,2)</f>
        <v>0</v>
      </c>
      <c r="BL160" s="15" t="s">
        <v>184</v>
      </c>
      <c r="BM160" s="197" t="s">
        <v>2819</v>
      </c>
    </row>
    <row r="161" s="2" customFormat="1" ht="30" customHeight="1">
      <c r="A161" s="34"/>
      <c r="B161" s="184"/>
      <c r="C161" s="185" t="s">
        <v>312</v>
      </c>
      <c r="D161" s="185" t="s">
        <v>180</v>
      </c>
      <c r="E161" s="186" t="s">
        <v>2820</v>
      </c>
      <c r="F161" s="187" t="s">
        <v>2821</v>
      </c>
      <c r="G161" s="188" t="s">
        <v>306</v>
      </c>
      <c r="H161" s="189">
        <v>5</v>
      </c>
      <c r="I161" s="190"/>
      <c r="J161" s="191">
        <f>ROUND(I161*H161,2)</f>
        <v>0</v>
      </c>
      <c r="K161" s="192"/>
      <c r="L161" s="35"/>
      <c r="M161" s="193" t="s">
        <v>1</v>
      </c>
      <c r="N161" s="194" t="s">
        <v>42</v>
      </c>
      <c r="O161" s="78"/>
      <c r="P161" s="195">
        <f>O161*H161</f>
        <v>0</v>
      </c>
      <c r="Q161" s="195">
        <v>0</v>
      </c>
      <c r="R161" s="195">
        <f>Q161*H161</f>
        <v>0</v>
      </c>
      <c r="S161" s="195">
        <v>0</v>
      </c>
      <c r="T161" s="196">
        <f>S161*H161</f>
        <v>0</v>
      </c>
      <c r="U161" s="34"/>
      <c r="V161" s="34"/>
      <c r="W161" s="34"/>
      <c r="X161" s="34"/>
      <c r="Y161" s="34"/>
      <c r="Z161" s="34"/>
      <c r="AA161" s="34"/>
      <c r="AB161" s="34"/>
      <c r="AC161" s="34"/>
      <c r="AD161" s="34"/>
      <c r="AE161" s="34"/>
      <c r="AR161" s="197" t="s">
        <v>184</v>
      </c>
      <c r="AT161" s="197" t="s">
        <v>180</v>
      </c>
      <c r="AU161" s="197" t="s">
        <v>89</v>
      </c>
      <c r="AY161" s="15" t="s">
        <v>178</v>
      </c>
      <c r="BE161" s="198">
        <f>IF(N161="základná",J161,0)</f>
        <v>0</v>
      </c>
      <c r="BF161" s="198">
        <f>IF(N161="znížená",J161,0)</f>
        <v>0</v>
      </c>
      <c r="BG161" s="198">
        <f>IF(N161="zákl. prenesená",J161,0)</f>
        <v>0</v>
      </c>
      <c r="BH161" s="198">
        <f>IF(N161="zníž. prenesená",J161,0)</f>
        <v>0</v>
      </c>
      <c r="BI161" s="198">
        <f>IF(N161="nulová",J161,0)</f>
        <v>0</v>
      </c>
      <c r="BJ161" s="15" t="s">
        <v>89</v>
      </c>
      <c r="BK161" s="198">
        <f>ROUND(I161*H161,2)</f>
        <v>0</v>
      </c>
      <c r="BL161" s="15" t="s">
        <v>184</v>
      </c>
      <c r="BM161" s="197" t="s">
        <v>2822</v>
      </c>
    </row>
    <row r="162" s="2" customFormat="1" ht="22.2" customHeight="1">
      <c r="A162" s="34"/>
      <c r="B162" s="184"/>
      <c r="C162" s="199" t="s">
        <v>316</v>
      </c>
      <c r="D162" s="199" t="s">
        <v>454</v>
      </c>
      <c r="E162" s="200" t="s">
        <v>2823</v>
      </c>
      <c r="F162" s="201" t="s">
        <v>2824</v>
      </c>
      <c r="G162" s="202" t="s">
        <v>306</v>
      </c>
      <c r="H162" s="203">
        <v>5</v>
      </c>
      <c r="I162" s="204"/>
      <c r="J162" s="205">
        <f>ROUND(I162*H162,2)</f>
        <v>0</v>
      </c>
      <c r="K162" s="206"/>
      <c r="L162" s="207"/>
      <c r="M162" s="208" t="s">
        <v>1</v>
      </c>
      <c r="N162" s="209" t="s">
        <v>42</v>
      </c>
      <c r="O162" s="78"/>
      <c r="P162" s="195">
        <f>O162*H162</f>
        <v>0</v>
      </c>
      <c r="Q162" s="195">
        <v>0.02496</v>
      </c>
      <c r="R162" s="195">
        <f>Q162*H162</f>
        <v>0.12479999999999999</v>
      </c>
      <c r="S162" s="195">
        <v>0</v>
      </c>
      <c r="T162" s="196">
        <f>S162*H162</f>
        <v>0</v>
      </c>
      <c r="U162" s="34"/>
      <c r="V162" s="34"/>
      <c r="W162" s="34"/>
      <c r="X162" s="34"/>
      <c r="Y162" s="34"/>
      <c r="Z162" s="34"/>
      <c r="AA162" s="34"/>
      <c r="AB162" s="34"/>
      <c r="AC162" s="34"/>
      <c r="AD162" s="34"/>
      <c r="AE162" s="34"/>
      <c r="AR162" s="197" t="s">
        <v>208</v>
      </c>
      <c r="AT162" s="197" t="s">
        <v>454</v>
      </c>
      <c r="AU162" s="197" t="s">
        <v>89</v>
      </c>
      <c r="AY162" s="15" t="s">
        <v>178</v>
      </c>
      <c r="BE162" s="198">
        <f>IF(N162="základná",J162,0)</f>
        <v>0</v>
      </c>
      <c r="BF162" s="198">
        <f>IF(N162="znížená",J162,0)</f>
        <v>0</v>
      </c>
      <c r="BG162" s="198">
        <f>IF(N162="zákl. prenesená",J162,0)</f>
        <v>0</v>
      </c>
      <c r="BH162" s="198">
        <f>IF(N162="zníž. prenesená",J162,0)</f>
        <v>0</v>
      </c>
      <c r="BI162" s="198">
        <f>IF(N162="nulová",J162,0)</f>
        <v>0</v>
      </c>
      <c r="BJ162" s="15" t="s">
        <v>89</v>
      </c>
      <c r="BK162" s="198">
        <f>ROUND(I162*H162,2)</f>
        <v>0</v>
      </c>
      <c r="BL162" s="15" t="s">
        <v>184</v>
      </c>
      <c r="BM162" s="197" t="s">
        <v>2825</v>
      </c>
    </row>
    <row r="163" s="2" customFormat="1" ht="22.2" customHeight="1">
      <c r="A163" s="34"/>
      <c r="B163" s="184"/>
      <c r="C163" s="199" t="s">
        <v>320</v>
      </c>
      <c r="D163" s="199" t="s">
        <v>454</v>
      </c>
      <c r="E163" s="200" t="s">
        <v>2826</v>
      </c>
      <c r="F163" s="201" t="s">
        <v>2827</v>
      </c>
      <c r="G163" s="202" t="s">
        <v>306</v>
      </c>
      <c r="H163" s="203">
        <v>5</v>
      </c>
      <c r="I163" s="204"/>
      <c r="J163" s="205">
        <f>ROUND(I163*H163,2)</f>
        <v>0</v>
      </c>
      <c r="K163" s="206"/>
      <c r="L163" s="207"/>
      <c r="M163" s="208" t="s">
        <v>1</v>
      </c>
      <c r="N163" s="209" t="s">
        <v>42</v>
      </c>
      <c r="O163" s="78"/>
      <c r="P163" s="195">
        <f>O163*H163</f>
        <v>0</v>
      </c>
      <c r="Q163" s="195">
        <v>0.00175</v>
      </c>
      <c r="R163" s="195">
        <f>Q163*H163</f>
        <v>0.0087500000000000008</v>
      </c>
      <c r="S163" s="195">
        <v>0</v>
      </c>
      <c r="T163" s="196">
        <f>S163*H163</f>
        <v>0</v>
      </c>
      <c r="U163" s="34"/>
      <c r="V163" s="34"/>
      <c r="W163" s="34"/>
      <c r="X163" s="34"/>
      <c r="Y163" s="34"/>
      <c r="Z163" s="34"/>
      <c r="AA163" s="34"/>
      <c r="AB163" s="34"/>
      <c r="AC163" s="34"/>
      <c r="AD163" s="34"/>
      <c r="AE163" s="34"/>
      <c r="AR163" s="197" t="s">
        <v>208</v>
      </c>
      <c r="AT163" s="197" t="s">
        <v>454</v>
      </c>
      <c r="AU163" s="197" t="s">
        <v>89</v>
      </c>
      <c r="AY163" s="15" t="s">
        <v>178</v>
      </c>
      <c r="BE163" s="198">
        <f>IF(N163="základná",J163,0)</f>
        <v>0</v>
      </c>
      <c r="BF163" s="198">
        <f>IF(N163="znížená",J163,0)</f>
        <v>0</v>
      </c>
      <c r="BG163" s="198">
        <f>IF(N163="zákl. prenesená",J163,0)</f>
        <v>0</v>
      </c>
      <c r="BH163" s="198">
        <f>IF(N163="zníž. prenesená",J163,0)</f>
        <v>0</v>
      </c>
      <c r="BI163" s="198">
        <f>IF(N163="nulová",J163,0)</f>
        <v>0</v>
      </c>
      <c r="BJ163" s="15" t="s">
        <v>89</v>
      </c>
      <c r="BK163" s="198">
        <f>ROUND(I163*H163,2)</f>
        <v>0</v>
      </c>
      <c r="BL163" s="15" t="s">
        <v>184</v>
      </c>
      <c r="BM163" s="197" t="s">
        <v>2828</v>
      </c>
    </row>
    <row r="164" s="2" customFormat="1" ht="19.8" customHeight="1">
      <c r="A164" s="34"/>
      <c r="B164" s="184"/>
      <c r="C164" s="199" t="s">
        <v>324</v>
      </c>
      <c r="D164" s="199" t="s">
        <v>454</v>
      </c>
      <c r="E164" s="200" t="s">
        <v>2829</v>
      </c>
      <c r="F164" s="201" t="s">
        <v>2830</v>
      </c>
      <c r="G164" s="202" t="s">
        <v>683</v>
      </c>
      <c r="H164" s="203">
        <v>2.5</v>
      </c>
      <c r="I164" s="204"/>
      <c r="J164" s="205">
        <f>ROUND(I164*H164,2)</f>
        <v>0</v>
      </c>
      <c r="K164" s="206"/>
      <c r="L164" s="207"/>
      <c r="M164" s="208" t="s">
        <v>1</v>
      </c>
      <c r="N164" s="209" t="s">
        <v>42</v>
      </c>
      <c r="O164" s="78"/>
      <c r="P164" s="195">
        <f>O164*H164</f>
        <v>0</v>
      </c>
      <c r="Q164" s="195">
        <v>0.013520000000000001</v>
      </c>
      <c r="R164" s="195">
        <f>Q164*H164</f>
        <v>0.033800000000000004</v>
      </c>
      <c r="S164" s="195">
        <v>0</v>
      </c>
      <c r="T164" s="196">
        <f>S164*H164</f>
        <v>0</v>
      </c>
      <c r="U164" s="34"/>
      <c r="V164" s="34"/>
      <c r="W164" s="34"/>
      <c r="X164" s="34"/>
      <c r="Y164" s="34"/>
      <c r="Z164" s="34"/>
      <c r="AA164" s="34"/>
      <c r="AB164" s="34"/>
      <c r="AC164" s="34"/>
      <c r="AD164" s="34"/>
      <c r="AE164" s="34"/>
      <c r="AR164" s="197" t="s">
        <v>208</v>
      </c>
      <c r="AT164" s="197" t="s">
        <v>454</v>
      </c>
      <c r="AU164" s="197" t="s">
        <v>89</v>
      </c>
      <c r="AY164" s="15" t="s">
        <v>178</v>
      </c>
      <c r="BE164" s="198">
        <f>IF(N164="základná",J164,0)</f>
        <v>0</v>
      </c>
      <c r="BF164" s="198">
        <f>IF(N164="znížená",J164,0)</f>
        <v>0</v>
      </c>
      <c r="BG164" s="198">
        <f>IF(N164="zákl. prenesená",J164,0)</f>
        <v>0</v>
      </c>
      <c r="BH164" s="198">
        <f>IF(N164="zníž. prenesená",J164,0)</f>
        <v>0</v>
      </c>
      <c r="BI164" s="198">
        <f>IF(N164="nulová",J164,0)</f>
        <v>0</v>
      </c>
      <c r="BJ164" s="15" t="s">
        <v>89</v>
      </c>
      <c r="BK164" s="198">
        <f>ROUND(I164*H164,2)</f>
        <v>0</v>
      </c>
      <c r="BL164" s="15" t="s">
        <v>184</v>
      </c>
      <c r="BM164" s="197" t="s">
        <v>2831</v>
      </c>
    </row>
    <row r="165" s="2" customFormat="1" ht="22.2" customHeight="1">
      <c r="A165" s="34"/>
      <c r="B165" s="184"/>
      <c r="C165" s="199" t="s">
        <v>328</v>
      </c>
      <c r="D165" s="199" t="s">
        <v>454</v>
      </c>
      <c r="E165" s="200" t="s">
        <v>2832</v>
      </c>
      <c r="F165" s="201" t="s">
        <v>2833</v>
      </c>
      <c r="G165" s="202" t="s">
        <v>306</v>
      </c>
      <c r="H165" s="203">
        <v>5</v>
      </c>
      <c r="I165" s="204"/>
      <c r="J165" s="205">
        <f>ROUND(I165*H165,2)</f>
        <v>0</v>
      </c>
      <c r="K165" s="206"/>
      <c r="L165" s="207"/>
      <c r="M165" s="208" t="s">
        <v>1</v>
      </c>
      <c r="N165" s="209" t="s">
        <v>42</v>
      </c>
      <c r="O165" s="78"/>
      <c r="P165" s="195">
        <f>O165*H165</f>
        <v>0</v>
      </c>
      <c r="Q165" s="195">
        <v>0.15229999999999999</v>
      </c>
      <c r="R165" s="195">
        <f>Q165*H165</f>
        <v>0.76149999999999995</v>
      </c>
      <c r="S165" s="195">
        <v>0</v>
      </c>
      <c r="T165" s="196">
        <f>S165*H165</f>
        <v>0</v>
      </c>
      <c r="U165" s="34"/>
      <c r="V165" s="34"/>
      <c r="W165" s="34"/>
      <c r="X165" s="34"/>
      <c r="Y165" s="34"/>
      <c r="Z165" s="34"/>
      <c r="AA165" s="34"/>
      <c r="AB165" s="34"/>
      <c r="AC165" s="34"/>
      <c r="AD165" s="34"/>
      <c r="AE165" s="34"/>
      <c r="AR165" s="197" t="s">
        <v>208</v>
      </c>
      <c r="AT165" s="197" t="s">
        <v>454</v>
      </c>
      <c r="AU165" s="197" t="s">
        <v>89</v>
      </c>
      <c r="AY165" s="15" t="s">
        <v>178</v>
      </c>
      <c r="BE165" s="198">
        <f>IF(N165="základná",J165,0)</f>
        <v>0</v>
      </c>
      <c r="BF165" s="198">
        <f>IF(N165="znížená",J165,0)</f>
        <v>0</v>
      </c>
      <c r="BG165" s="198">
        <f>IF(N165="zákl. prenesená",J165,0)</f>
        <v>0</v>
      </c>
      <c r="BH165" s="198">
        <f>IF(N165="zníž. prenesená",J165,0)</f>
        <v>0</v>
      </c>
      <c r="BI165" s="198">
        <f>IF(N165="nulová",J165,0)</f>
        <v>0</v>
      </c>
      <c r="BJ165" s="15" t="s">
        <v>89</v>
      </c>
      <c r="BK165" s="198">
        <f>ROUND(I165*H165,2)</f>
        <v>0</v>
      </c>
      <c r="BL165" s="15" t="s">
        <v>184</v>
      </c>
      <c r="BM165" s="197" t="s">
        <v>2834</v>
      </c>
    </row>
    <row r="166" s="2" customFormat="1" ht="14.4" customHeight="1">
      <c r="A166" s="34"/>
      <c r="B166" s="184"/>
      <c r="C166" s="199" t="s">
        <v>332</v>
      </c>
      <c r="D166" s="199" t="s">
        <v>454</v>
      </c>
      <c r="E166" s="200" t="s">
        <v>2835</v>
      </c>
      <c r="F166" s="201" t="s">
        <v>2836</v>
      </c>
      <c r="G166" s="202" t="s">
        <v>306</v>
      </c>
      <c r="H166" s="203">
        <v>5</v>
      </c>
      <c r="I166" s="204"/>
      <c r="J166" s="205">
        <f>ROUND(I166*H166,2)</f>
        <v>0</v>
      </c>
      <c r="K166" s="206"/>
      <c r="L166" s="207"/>
      <c r="M166" s="208" t="s">
        <v>1</v>
      </c>
      <c r="N166" s="209" t="s">
        <v>42</v>
      </c>
      <c r="O166" s="78"/>
      <c r="P166" s="195">
        <f>O166*H166</f>
        <v>0</v>
      </c>
      <c r="Q166" s="195">
        <v>0.086400000000000005</v>
      </c>
      <c r="R166" s="195">
        <f>Q166*H166</f>
        <v>0.43200000000000005</v>
      </c>
      <c r="S166" s="195">
        <v>0</v>
      </c>
      <c r="T166" s="196">
        <f>S166*H166</f>
        <v>0</v>
      </c>
      <c r="U166" s="34"/>
      <c r="V166" s="34"/>
      <c r="W166" s="34"/>
      <c r="X166" s="34"/>
      <c r="Y166" s="34"/>
      <c r="Z166" s="34"/>
      <c r="AA166" s="34"/>
      <c r="AB166" s="34"/>
      <c r="AC166" s="34"/>
      <c r="AD166" s="34"/>
      <c r="AE166" s="34"/>
      <c r="AR166" s="197" t="s">
        <v>208</v>
      </c>
      <c r="AT166" s="197" t="s">
        <v>454</v>
      </c>
      <c r="AU166" s="197" t="s">
        <v>89</v>
      </c>
      <c r="AY166" s="15" t="s">
        <v>178</v>
      </c>
      <c r="BE166" s="198">
        <f>IF(N166="základná",J166,0)</f>
        <v>0</v>
      </c>
      <c r="BF166" s="198">
        <f>IF(N166="znížená",J166,0)</f>
        <v>0</v>
      </c>
      <c r="BG166" s="198">
        <f>IF(N166="zákl. prenesená",J166,0)</f>
        <v>0</v>
      </c>
      <c r="BH166" s="198">
        <f>IF(N166="zníž. prenesená",J166,0)</f>
        <v>0</v>
      </c>
      <c r="BI166" s="198">
        <f>IF(N166="nulová",J166,0)</f>
        <v>0</v>
      </c>
      <c r="BJ166" s="15" t="s">
        <v>89</v>
      </c>
      <c r="BK166" s="198">
        <f>ROUND(I166*H166,2)</f>
        <v>0</v>
      </c>
      <c r="BL166" s="15" t="s">
        <v>184</v>
      </c>
      <c r="BM166" s="197" t="s">
        <v>2837</v>
      </c>
    </row>
    <row r="167" s="2" customFormat="1" ht="22.2" customHeight="1">
      <c r="A167" s="34"/>
      <c r="B167" s="184"/>
      <c r="C167" s="185" t="s">
        <v>336</v>
      </c>
      <c r="D167" s="185" t="s">
        <v>180</v>
      </c>
      <c r="E167" s="186" t="s">
        <v>2838</v>
      </c>
      <c r="F167" s="187" t="s">
        <v>2839</v>
      </c>
      <c r="G167" s="188" t="s">
        <v>183</v>
      </c>
      <c r="H167" s="189">
        <v>0.25</v>
      </c>
      <c r="I167" s="190"/>
      <c r="J167" s="191">
        <f>ROUND(I167*H167,2)</f>
        <v>0</v>
      </c>
      <c r="K167" s="192"/>
      <c r="L167" s="35"/>
      <c r="M167" s="193" t="s">
        <v>1</v>
      </c>
      <c r="N167" s="194" t="s">
        <v>42</v>
      </c>
      <c r="O167" s="78"/>
      <c r="P167" s="195">
        <f>O167*H167</f>
        <v>0</v>
      </c>
      <c r="Q167" s="195">
        <v>2.4157199999999999</v>
      </c>
      <c r="R167" s="195">
        <f>Q167*H167</f>
        <v>0.60392999999999997</v>
      </c>
      <c r="S167" s="195">
        <v>0</v>
      </c>
      <c r="T167" s="196">
        <f>S167*H167</f>
        <v>0</v>
      </c>
      <c r="U167" s="34"/>
      <c r="V167" s="34"/>
      <c r="W167" s="34"/>
      <c r="X167" s="34"/>
      <c r="Y167" s="34"/>
      <c r="Z167" s="34"/>
      <c r="AA167" s="34"/>
      <c r="AB167" s="34"/>
      <c r="AC167" s="34"/>
      <c r="AD167" s="34"/>
      <c r="AE167" s="34"/>
      <c r="AR167" s="197" t="s">
        <v>184</v>
      </c>
      <c r="AT167" s="197" t="s">
        <v>180</v>
      </c>
      <c r="AU167" s="197" t="s">
        <v>89</v>
      </c>
      <c r="AY167" s="15" t="s">
        <v>178</v>
      </c>
      <c r="BE167" s="198">
        <f>IF(N167="základná",J167,0)</f>
        <v>0</v>
      </c>
      <c r="BF167" s="198">
        <f>IF(N167="znížená",J167,0)</f>
        <v>0</v>
      </c>
      <c r="BG167" s="198">
        <f>IF(N167="zákl. prenesená",J167,0)</f>
        <v>0</v>
      </c>
      <c r="BH167" s="198">
        <f>IF(N167="zníž. prenesená",J167,0)</f>
        <v>0</v>
      </c>
      <c r="BI167" s="198">
        <f>IF(N167="nulová",J167,0)</f>
        <v>0</v>
      </c>
      <c r="BJ167" s="15" t="s">
        <v>89</v>
      </c>
      <c r="BK167" s="198">
        <f>ROUND(I167*H167,2)</f>
        <v>0</v>
      </c>
      <c r="BL167" s="15" t="s">
        <v>184</v>
      </c>
      <c r="BM167" s="197" t="s">
        <v>2840</v>
      </c>
    </row>
    <row r="168" s="12" customFormat="1" ht="22.8" customHeight="1">
      <c r="A168" s="12"/>
      <c r="B168" s="171"/>
      <c r="C168" s="12"/>
      <c r="D168" s="172" t="s">
        <v>75</v>
      </c>
      <c r="E168" s="182" t="s">
        <v>212</v>
      </c>
      <c r="F168" s="182" t="s">
        <v>2841</v>
      </c>
      <c r="G168" s="12"/>
      <c r="H168" s="12"/>
      <c r="I168" s="174"/>
      <c r="J168" s="183">
        <f>BK168</f>
        <v>0</v>
      </c>
      <c r="K168" s="12"/>
      <c r="L168" s="171"/>
      <c r="M168" s="176"/>
      <c r="N168" s="177"/>
      <c r="O168" s="177"/>
      <c r="P168" s="178">
        <f>SUM(P169:P175)</f>
        <v>0</v>
      </c>
      <c r="Q168" s="177"/>
      <c r="R168" s="178">
        <f>SUM(R169:R175)</f>
        <v>0.00030000000000000003</v>
      </c>
      <c r="S168" s="177"/>
      <c r="T168" s="179">
        <f>SUM(T169:T175)</f>
        <v>0.0094999999999999998</v>
      </c>
      <c r="U168" s="12"/>
      <c r="V168" s="12"/>
      <c r="W168" s="12"/>
      <c r="X168" s="12"/>
      <c r="Y168" s="12"/>
      <c r="Z168" s="12"/>
      <c r="AA168" s="12"/>
      <c r="AB168" s="12"/>
      <c r="AC168" s="12"/>
      <c r="AD168" s="12"/>
      <c r="AE168" s="12"/>
      <c r="AR168" s="172" t="s">
        <v>83</v>
      </c>
      <c r="AT168" s="180" t="s">
        <v>75</v>
      </c>
      <c r="AU168" s="180" t="s">
        <v>83</v>
      </c>
      <c r="AY168" s="172" t="s">
        <v>178</v>
      </c>
      <c r="BK168" s="181">
        <f>SUM(BK169:BK175)</f>
        <v>0</v>
      </c>
    </row>
    <row r="169" s="2" customFormat="1" ht="22.2" customHeight="1">
      <c r="A169" s="34"/>
      <c r="B169" s="184"/>
      <c r="C169" s="185" t="s">
        <v>340</v>
      </c>
      <c r="D169" s="185" t="s">
        <v>180</v>
      </c>
      <c r="E169" s="186" t="s">
        <v>2842</v>
      </c>
      <c r="F169" s="187" t="s">
        <v>2843</v>
      </c>
      <c r="G169" s="188" t="s">
        <v>683</v>
      </c>
      <c r="H169" s="189">
        <v>65</v>
      </c>
      <c r="I169" s="190"/>
      <c r="J169" s="191">
        <f>ROUND(I169*H169,2)</f>
        <v>0</v>
      </c>
      <c r="K169" s="192"/>
      <c r="L169" s="35"/>
      <c r="M169" s="193" t="s">
        <v>1</v>
      </c>
      <c r="N169" s="194" t="s">
        <v>42</v>
      </c>
      <c r="O169" s="78"/>
      <c r="P169" s="195">
        <f>O169*H169</f>
        <v>0</v>
      </c>
      <c r="Q169" s="195">
        <v>0</v>
      </c>
      <c r="R169" s="195">
        <f>Q169*H169</f>
        <v>0</v>
      </c>
      <c r="S169" s="195">
        <v>0</v>
      </c>
      <c r="T169" s="196">
        <f>S169*H169</f>
        <v>0</v>
      </c>
      <c r="U169" s="34"/>
      <c r="V169" s="34"/>
      <c r="W169" s="34"/>
      <c r="X169" s="34"/>
      <c r="Y169" s="34"/>
      <c r="Z169" s="34"/>
      <c r="AA169" s="34"/>
      <c r="AB169" s="34"/>
      <c r="AC169" s="34"/>
      <c r="AD169" s="34"/>
      <c r="AE169" s="34"/>
      <c r="AR169" s="197" t="s">
        <v>184</v>
      </c>
      <c r="AT169" s="197" t="s">
        <v>180</v>
      </c>
      <c r="AU169" s="197" t="s">
        <v>89</v>
      </c>
      <c r="AY169" s="15" t="s">
        <v>178</v>
      </c>
      <c r="BE169" s="198">
        <f>IF(N169="základná",J169,0)</f>
        <v>0</v>
      </c>
      <c r="BF169" s="198">
        <f>IF(N169="znížená",J169,0)</f>
        <v>0</v>
      </c>
      <c r="BG169" s="198">
        <f>IF(N169="zákl. prenesená",J169,0)</f>
        <v>0</v>
      </c>
      <c r="BH169" s="198">
        <f>IF(N169="zníž. prenesená",J169,0)</f>
        <v>0</v>
      </c>
      <c r="BI169" s="198">
        <f>IF(N169="nulová",J169,0)</f>
        <v>0</v>
      </c>
      <c r="BJ169" s="15" t="s">
        <v>89</v>
      </c>
      <c r="BK169" s="198">
        <f>ROUND(I169*H169,2)</f>
        <v>0</v>
      </c>
      <c r="BL169" s="15" t="s">
        <v>184</v>
      </c>
      <c r="BM169" s="197" t="s">
        <v>2844</v>
      </c>
    </row>
    <row r="170" s="2" customFormat="1" ht="22.2" customHeight="1">
      <c r="A170" s="34"/>
      <c r="B170" s="184"/>
      <c r="C170" s="185" t="s">
        <v>344</v>
      </c>
      <c r="D170" s="185" t="s">
        <v>180</v>
      </c>
      <c r="E170" s="186" t="s">
        <v>2845</v>
      </c>
      <c r="F170" s="187" t="s">
        <v>2846</v>
      </c>
      <c r="G170" s="188" t="s">
        <v>2847</v>
      </c>
      <c r="H170" s="189">
        <v>10</v>
      </c>
      <c r="I170" s="190"/>
      <c r="J170" s="191">
        <f>ROUND(I170*H170,2)</f>
        <v>0</v>
      </c>
      <c r="K170" s="192"/>
      <c r="L170" s="35"/>
      <c r="M170" s="193" t="s">
        <v>1</v>
      </c>
      <c r="N170" s="194" t="s">
        <v>42</v>
      </c>
      <c r="O170" s="78"/>
      <c r="P170" s="195">
        <f>O170*H170</f>
        <v>0</v>
      </c>
      <c r="Q170" s="195">
        <v>3.0000000000000001E-05</v>
      </c>
      <c r="R170" s="195">
        <f>Q170*H170</f>
        <v>0.00030000000000000003</v>
      </c>
      <c r="S170" s="195">
        <v>0.00095</v>
      </c>
      <c r="T170" s="196">
        <f>S170*H170</f>
        <v>0.0094999999999999998</v>
      </c>
      <c r="U170" s="34"/>
      <c r="V170" s="34"/>
      <c r="W170" s="34"/>
      <c r="X170" s="34"/>
      <c r="Y170" s="34"/>
      <c r="Z170" s="34"/>
      <c r="AA170" s="34"/>
      <c r="AB170" s="34"/>
      <c r="AC170" s="34"/>
      <c r="AD170" s="34"/>
      <c r="AE170" s="34"/>
      <c r="AR170" s="197" t="s">
        <v>184</v>
      </c>
      <c r="AT170" s="197" t="s">
        <v>180</v>
      </c>
      <c r="AU170" s="197" t="s">
        <v>89</v>
      </c>
      <c r="AY170" s="15" t="s">
        <v>178</v>
      </c>
      <c r="BE170" s="198">
        <f>IF(N170="základná",J170,0)</f>
        <v>0</v>
      </c>
      <c r="BF170" s="198">
        <f>IF(N170="znížená",J170,0)</f>
        <v>0</v>
      </c>
      <c r="BG170" s="198">
        <f>IF(N170="zákl. prenesená",J170,0)</f>
        <v>0</v>
      </c>
      <c r="BH170" s="198">
        <f>IF(N170="zníž. prenesená",J170,0)</f>
        <v>0</v>
      </c>
      <c r="BI170" s="198">
        <f>IF(N170="nulová",J170,0)</f>
        <v>0</v>
      </c>
      <c r="BJ170" s="15" t="s">
        <v>89</v>
      </c>
      <c r="BK170" s="198">
        <f>ROUND(I170*H170,2)</f>
        <v>0</v>
      </c>
      <c r="BL170" s="15" t="s">
        <v>184</v>
      </c>
      <c r="BM170" s="197" t="s">
        <v>2848</v>
      </c>
    </row>
    <row r="171" s="2" customFormat="1" ht="19.8" customHeight="1">
      <c r="A171" s="34"/>
      <c r="B171" s="184"/>
      <c r="C171" s="185" t="s">
        <v>348</v>
      </c>
      <c r="D171" s="185" t="s">
        <v>180</v>
      </c>
      <c r="E171" s="186" t="s">
        <v>1597</v>
      </c>
      <c r="F171" s="187" t="s">
        <v>1598</v>
      </c>
      <c r="G171" s="188" t="s">
        <v>227</v>
      </c>
      <c r="H171" s="189">
        <v>8.2260000000000009</v>
      </c>
      <c r="I171" s="190"/>
      <c r="J171" s="191">
        <f>ROUND(I171*H171,2)</f>
        <v>0</v>
      </c>
      <c r="K171" s="192"/>
      <c r="L171" s="35"/>
      <c r="M171" s="193" t="s">
        <v>1</v>
      </c>
      <c r="N171" s="194" t="s">
        <v>42</v>
      </c>
      <c r="O171" s="78"/>
      <c r="P171" s="195">
        <f>O171*H171</f>
        <v>0</v>
      </c>
      <c r="Q171" s="195">
        <v>0</v>
      </c>
      <c r="R171" s="195">
        <f>Q171*H171</f>
        <v>0</v>
      </c>
      <c r="S171" s="195">
        <v>0</v>
      </c>
      <c r="T171" s="196">
        <f>S171*H171</f>
        <v>0</v>
      </c>
      <c r="U171" s="34"/>
      <c r="V171" s="34"/>
      <c r="W171" s="34"/>
      <c r="X171" s="34"/>
      <c r="Y171" s="34"/>
      <c r="Z171" s="34"/>
      <c r="AA171" s="34"/>
      <c r="AB171" s="34"/>
      <c r="AC171" s="34"/>
      <c r="AD171" s="34"/>
      <c r="AE171" s="34"/>
      <c r="AR171" s="197" t="s">
        <v>184</v>
      </c>
      <c r="AT171" s="197" t="s">
        <v>180</v>
      </c>
      <c r="AU171" s="197" t="s">
        <v>89</v>
      </c>
      <c r="AY171" s="15" t="s">
        <v>178</v>
      </c>
      <c r="BE171" s="198">
        <f>IF(N171="základná",J171,0)</f>
        <v>0</v>
      </c>
      <c r="BF171" s="198">
        <f>IF(N171="znížená",J171,0)</f>
        <v>0</v>
      </c>
      <c r="BG171" s="198">
        <f>IF(N171="zákl. prenesená",J171,0)</f>
        <v>0</v>
      </c>
      <c r="BH171" s="198">
        <f>IF(N171="zníž. prenesená",J171,0)</f>
        <v>0</v>
      </c>
      <c r="BI171" s="198">
        <f>IF(N171="nulová",J171,0)</f>
        <v>0</v>
      </c>
      <c r="BJ171" s="15" t="s">
        <v>89</v>
      </c>
      <c r="BK171" s="198">
        <f>ROUND(I171*H171,2)</f>
        <v>0</v>
      </c>
      <c r="BL171" s="15" t="s">
        <v>184</v>
      </c>
      <c r="BM171" s="197" t="s">
        <v>2849</v>
      </c>
    </row>
    <row r="172" s="2" customFormat="1" ht="22.2" customHeight="1">
      <c r="A172" s="34"/>
      <c r="B172" s="184"/>
      <c r="C172" s="185" t="s">
        <v>352</v>
      </c>
      <c r="D172" s="185" t="s">
        <v>180</v>
      </c>
      <c r="E172" s="186" t="s">
        <v>1599</v>
      </c>
      <c r="F172" s="187" t="s">
        <v>1600</v>
      </c>
      <c r="G172" s="188" t="s">
        <v>227</v>
      </c>
      <c r="H172" s="189">
        <v>74.034000000000006</v>
      </c>
      <c r="I172" s="190"/>
      <c r="J172" s="191">
        <f>ROUND(I172*H172,2)</f>
        <v>0</v>
      </c>
      <c r="K172" s="192"/>
      <c r="L172" s="35"/>
      <c r="M172" s="193" t="s">
        <v>1</v>
      </c>
      <c r="N172" s="194" t="s">
        <v>42</v>
      </c>
      <c r="O172" s="78"/>
      <c r="P172" s="195">
        <f>O172*H172</f>
        <v>0</v>
      </c>
      <c r="Q172" s="195">
        <v>0</v>
      </c>
      <c r="R172" s="195">
        <f>Q172*H172</f>
        <v>0</v>
      </c>
      <c r="S172" s="195">
        <v>0</v>
      </c>
      <c r="T172" s="196">
        <f>S172*H172</f>
        <v>0</v>
      </c>
      <c r="U172" s="34"/>
      <c r="V172" s="34"/>
      <c r="W172" s="34"/>
      <c r="X172" s="34"/>
      <c r="Y172" s="34"/>
      <c r="Z172" s="34"/>
      <c r="AA172" s="34"/>
      <c r="AB172" s="34"/>
      <c r="AC172" s="34"/>
      <c r="AD172" s="34"/>
      <c r="AE172" s="34"/>
      <c r="AR172" s="197" t="s">
        <v>184</v>
      </c>
      <c r="AT172" s="197" t="s">
        <v>180</v>
      </c>
      <c r="AU172" s="197" t="s">
        <v>89</v>
      </c>
      <c r="AY172" s="15" t="s">
        <v>178</v>
      </c>
      <c r="BE172" s="198">
        <f>IF(N172="základná",J172,0)</f>
        <v>0</v>
      </c>
      <c r="BF172" s="198">
        <f>IF(N172="znížená",J172,0)</f>
        <v>0</v>
      </c>
      <c r="BG172" s="198">
        <f>IF(N172="zákl. prenesená",J172,0)</f>
        <v>0</v>
      </c>
      <c r="BH172" s="198">
        <f>IF(N172="zníž. prenesená",J172,0)</f>
        <v>0</v>
      </c>
      <c r="BI172" s="198">
        <f>IF(N172="nulová",J172,0)</f>
        <v>0</v>
      </c>
      <c r="BJ172" s="15" t="s">
        <v>89</v>
      </c>
      <c r="BK172" s="198">
        <f>ROUND(I172*H172,2)</f>
        <v>0</v>
      </c>
      <c r="BL172" s="15" t="s">
        <v>184</v>
      </c>
      <c r="BM172" s="197" t="s">
        <v>2850</v>
      </c>
    </row>
    <row r="173" s="2" customFormat="1" ht="22.2" customHeight="1">
      <c r="A173" s="34"/>
      <c r="B173" s="184"/>
      <c r="C173" s="185" t="s">
        <v>356</v>
      </c>
      <c r="D173" s="185" t="s">
        <v>180</v>
      </c>
      <c r="E173" s="186" t="s">
        <v>2123</v>
      </c>
      <c r="F173" s="187" t="s">
        <v>2124</v>
      </c>
      <c r="G173" s="188" t="s">
        <v>227</v>
      </c>
      <c r="H173" s="189">
        <v>8.2260000000000009</v>
      </c>
      <c r="I173" s="190"/>
      <c r="J173" s="191">
        <f>ROUND(I173*H173,2)</f>
        <v>0</v>
      </c>
      <c r="K173" s="192"/>
      <c r="L173" s="35"/>
      <c r="M173" s="193" t="s">
        <v>1</v>
      </c>
      <c r="N173" s="194" t="s">
        <v>42</v>
      </c>
      <c r="O173" s="78"/>
      <c r="P173" s="195">
        <f>O173*H173</f>
        <v>0</v>
      </c>
      <c r="Q173" s="195">
        <v>0</v>
      </c>
      <c r="R173" s="195">
        <f>Q173*H173</f>
        <v>0</v>
      </c>
      <c r="S173" s="195">
        <v>0</v>
      </c>
      <c r="T173" s="196">
        <f>S173*H173</f>
        <v>0</v>
      </c>
      <c r="U173" s="34"/>
      <c r="V173" s="34"/>
      <c r="W173" s="34"/>
      <c r="X173" s="34"/>
      <c r="Y173" s="34"/>
      <c r="Z173" s="34"/>
      <c r="AA173" s="34"/>
      <c r="AB173" s="34"/>
      <c r="AC173" s="34"/>
      <c r="AD173" s="34"/>
      <c r="AE173" s="34"/>
      <c r="AR173" s="197" t="s">
        <v>184</v>
      </c>
      <c r="AT173" s="197" t="s">
        <v>180</v>
      </c>
      <c r="AU173" s="197" t="s">
        <v>89</v>
      </c>
      <c r="AY173" s="15" t="s">
        <v>178</v>
      </c>
      <c r="BE173" s="198">
        <f>IF(N173="základná",J173,0)</f>
        <v>0</v>
      </c>
      <c r="BF173" s="198">
        <f>IF(N173="znížená",J173,0)</f>
        <v>0</v>
      </c>
      <c r="BG173" s="198">
        <f>IF(N173="zákl. prenesená",J173,0)</f>
        <v>0</v>
      </c>
      <c r="BH173" s="198">
        <f>IF(N173="zníž. prenesená",J173,0)</f>
        <v>0</v>
      </c>
      <c r="BI173" s="198">
        <f>IF(N173="nulová",J173,0)</f>
        <v>0</v>
      </c>
      <c r="BJ173" s="15" t="s">
        <v>89</v>
      </c>
      <c r="BK173" s="198">
        <f>ROUND(I173*H173,2)</f>
        <v>0</v>
      </c>
      <c r="BL173" s="15" t="s">
        <v>184</v>
      </c>
      <c r="BM173" s="197" t="s">
        <v>2851</v>
      </c>
    </row>
    <row r="174" s="2" customFormat="1" ht="22.2" customHeight="1">
      <c r="A174" s="34"/>
      <c r="B174" s="184"/>
      <c r="C174" s="185" t="s">
        <v>360</v>
      </c>
      <c r="D174" s="185" t="s">
        <v>180</v>
      </c>
      <c r="E174" s="186" t="s">
        <v>2126</v>
      </c>
      <c r="F174" s="187" t="s">
        <v>2127</v>
      </c>
      <c r="G174" s="188" t="s">
        <v>227</v>
      </c>
      <c r="H174" s="189">
        <v>16.452000000000002</v>
      </c>
      <c r="I174" s="190"/>
      <c r="J174" s="191">
        <f>ROUND(I174*H174,2)</f>
        <v>0</v>
      </c>
      <c r="K174" s="192"/>
      <c r="L174" s="35"/>
      <c r="M174" s="193" t="s">
        <v>1</v>
      </c>
      <c r="N174" s="194" t="s">
        <v>42</v>
      </c>
      <c r="O174" s="78"/>
      <c r="P174" s="195">
        <f>O174*H174</f>
        <v>0</v>
      </c>
      <c r="Q174" s="195">
        <v>0</v>
      </c>
      <c r="R174" s="195">
        <f>Q174*H174</f>
        <v>0</v>
      </c>
      <c r="S174" s="195">
        <v>0</v>
      </c>
      <c r="T174" s="196">
        <f>S174*H174</f>
        <v>0</v>
      </c>
      <c r="U174" s="34"/>
      <c r="V174" s="34"/>
      <c r="W174" s="34"/>
      <c r="X174" s="34"/>
      <c r="Y174" s="34"/>
      <c r="Z174" s="34"/>
      <c r="AA174" s="34"/>
      <c r="AB174" s="34"/>
      <c r="AC174" s="34"/>
      <c r="AD174" s="34"/>
      <c r="AE174" s="34"/>
      <c r="AR174" s="197" t="s">
        <v>184</v>
      </c>
      <c r="AT174" s="197" t="s">
        <v>180</v>
      </c>
      <c r="AU174" s="197" t="s">
        <v>89</v>
      </c>
      <c r="AY174" s="15" t="s">
        <v>178</v>
      </c>
      <c r="BE174" s="198">
        <f>IF(N174="základná",J174,0)</f>
        <v>0</v>
      </c>
      <c r="BF174" s="198">
        <f>IF(N174="znížená",J174,0)</f>
        <v>0</v>
      </c>
      <c r="BG174" s="198">
        <f>IF(N174="zákl. prenesená",J174,0)</f>
        <v>0</v>
      </c>
      <c r="BH174" s="198">
        <f>IF(N174="zníž. prenesená",J174,0)</f>
        <v>0</v>
      </c>
      <c r="BI174" s="198">
        <f>IF(N174="nulová",J174,0)</f>
        <v>0</v>
      </c>
      <c r="BJ174" s="15" t="s">
        <v>89</v>
      </c>
      <c r="BK174" s="198">
        <f>ROUND(I174*H174,2)</f>
        <v>0</v>
      </c>
      <c r="BL174" s="15" t="s">
        <v>184</v>
      </c>
      <c r="BM174" s="197" t="s">
        <v>2852</v>
      </c>
    </row>
    <row r="175" s="2" customFormat="1" ht="22.2" customHeight="1">
      <c r="A175" s="34"/>
      <c r="B175" s="184"/>
      <c r="C175" s="185" t="s">
        <v>364</v>
      </c>
      <c r="D175" s="185" t="s">
        <v>180</v>
      </c>
      <c r="E175" s="186" t="s">
        <v>2129</v>
      </c>
      <c r="F175" s="187" t="s">
        <v>2130</v>
      </c>
      <c r="G175" s="188" t="s">
        <v>227</v>
      </c>
      <c r="H175" s="189">
        <v>8.2260000000000009</v>
      </c>
      <c r="I175" s="190"/>
      <c r="J175" s="191">
        <f>ROUND(I175*H175,2)</f>
        <v>0</v>
      </c>
      <c r="K175" s="192"/>
      <c r="L175" s="35"/>
      <c r="M175" s="193" t="s">
        <v>1</v>
      </c>
      <c r="N175" s="194" t="s">
        <v>42</v>
      </c>
      <c r="O175" s="78"/>
      <c r="P175" s="195">
        <f>O175*H175</f>
        <v>0</v>
      </c>
      <c r="Q175" s="195">
        <v>0</v>
      </c>
      <c r="R175" s="195">
        <f>Q175*H175</f>
        <v>0</v>
      </c>
      <c r="S175" s="195">
        <v>0</v>
      </c>
      <c r="T175" s="196">
        <f>S175*H175</f>
        <v>0</v>
      </c>
      <c r="U175" s="34"/>
      <c r="V175" s="34"/>
      <c r="W175" s="34"/>
      <c r="X175" s="34"/>
      <c r="Y175" s="34"/>
      <c r="Z175" s="34"/>
      <c r="AA175" s="34"/>
      <c r="AB175" s="34"/>
      <c r="AC175" s="34"/>
      <c r="AD175" s="34"/>
      <c r="AE175" s="34"/>
      <c r="AR175" s="197" t="s">
        <v>184</v>
      </c>
      <c r="AT175" s="197" t="s">
        <v>180</v>
      </c>
      <c r="AU175" s="197" t="s">
        <v>89</v>
      </c>
      <c r="AY175" s="15" t="s">
        <v>178</v>
      </c>
      <c r="BE175" s="198">
        <f>IF(N175="základná",J175,0)</f>
        <v>0</v>
      </c>
      <c r="BF175" s="198">
        <f>IF(N175="znížená",J175,0)</f>
        <v>0</v>
      </c>
      <c r="BG175" s="198">
        <f>IF(N175="zákl. prenesená",J175,0)</f>
        <v>0</v>
      </c>
      <c r="BH175" s="198">
        <f>IF(N175="zníž. prenesená",J175,0)</f>
        <v>0</v>
      </c>
      <c r="BI175" s="198">
        <f>IF(N175="nulová",J175,0)</f>
        <v>0</v>
      </c>
      <c r="BJ175" s="15" t="s">
        <v>89</v>
      </c>
      <c r="BK175" s="198">
        <f>ROUND(I175*H175,2)</f>
        <v>0</v>
      </c>
      <c r="BL175" s="15" t="s">
        <v>184</v>
      </c>
      <c r="BM175" s="197" t="s">
        <v>2853</v>
      </c>
    </row>
    <row r="176" s="12" customFormat="1" ht="22.8" customHeight="1">
      <c r="A176" s="12"/>
      <c r="B176" s="171"/>
      <c r="C176" s="12"/>
      <c r="D176" s="172" t="s">
        <v>75</v>
      </c>
      <c r="E176" s="182" t="s">
        <v>580</v>
      </c>
      <c r="F176" s="182" t="s">
        <v>729</v>
      </c>
      <c r="G176" s="12"/>
      <c r="H176" s="12"/>
      <c r="I176" s="174"/>
      <c r="J176" s="183">
        <f>BK176</f>
        <v>0</v>
      </c>
      <c r="K176" s="12"/>
      <c r="L176" s="171"/>
      <c r="M176" s="176"/>
      <c r="N176" s="177"/>
      <c r="O176" s="177"/>
      <c r="P176" s="178">
        <f>P177</f>
        <v>0</v>
      </c>
      <c r="Q176" s="177"/>
      <c r="R176" s="178">
        <f>R177</f>
        <v>0</v>
      </c>
      <c r="S176" s="177"/>
      <c r="T176" s="179">
        <f>T177</f>
        <v>0</v>
      </c>
      <c r="U176" s="12"/>
      <c r="V176" s="12"/>
      <c r="W176" s="12"/>
      <c r="X176" s="12"/>
      <c r="Y176" s="12"/>
      <c r="Z176" s="12"/>
      <c r="AA176" s="12"/>
      <c r="AB176" s="12"/>
      <c r="AC176" s="12"/>
      <c r="AD176" s="12"/>
      <c r="AE176" s="12"/>
      <c r="AR176" s="172" t="s">
        <v>83</v>
      </c>
      <c r="AT176" s="180" t="s">
        <v>75</v>
      </c>
      <c r="AU176" s="180" t="s">
        <v>83</v>
      </c>
      <c r="AY176" s="172" t="s">
        <v>178</v>
      </c>
      <c r="BK176" s="181">
        <f>BK177</f>
        <v>0</v>
      </c>
    </row>
    <row r="177" s="2" customFormat="1" ht="22.2" customHeight="1">
      <c r="A177" s="34"/>
      <c r="B177" s="184"/>
      <c r="C177" s="185" t="s">
        <v>368</v>
      </c>
      <c r="D177" s="185" t="s">
        <v>180</v>
      </c>
      <c r="E177" s="186" t="s">
        <v>2761</v>
      </c>
      <c r="F177" s="187" t="s">
        <v>2762</v>
      </c>
      <c r="G177" s="188" t="s">
        <v>227</v>
      </c>
      <c r="H177" s="189">
        <v>77.548000000000002</v>
      </c>
      <c r="I177" s="190"/>
      <c r="J177" s="191">
        <f>ROUND(I177*H177,2)</f>
        <v>0</v>
      </c>
      <c r="K177" s="192"/>
      <c r="L177" s="35"/>
      <c r="M177" s="216" t="s">
        <v>1</v>
      </c>
      <c r="N177" s="217" t="s">
        <v>42</v>
      </c>
      <c r="O177" s="213"/>
      <c r="P177" s="214">
        <f>O177*H177</f>
        <v>0</v>
      </c>
      <c r="Q177" s="214">
        <v>0</v>
      </c>
      <c r="R177" s="214">
        <f>Q177*H177</f>
        <v>0</v>
      </c>
      <c r="S177" s="214">
        <v>0</v>
      </c>
      <c r="T177" s="215">
        <f>S177*H177</f>
        <v>0</v>
      </c>
      <c r="U177" s="34"/>
      <c r="V177" s="34"/>
      <c r="W177" s="34"/>
      <c r="X177" s="34"/>
      <c r="Y177" s="34"/>
      <c r="Z177" s="34"/>
      <c r="AA177" s="34"/>
      <c r="AB177" s="34"/>
      <c r="AC177" s="34"/>
      <c r="AD177" s="34"/>
      <c r="AE177" s="34"/>
      <c r="AR177" s="197" t="s">
        <v>184</v>
      </c>
      <c r="AT177" s="197" t="s">
        <v>180</v>
      </c>
      <c r="AU177" s="197" t="s">
        <v>89</v>
      </c>
      <c r="AY177" s="15" t="s">
        <v>178</v>
      </c>
      <c r="BE177" s="198">
        <f>IF(N177="základná",J177,0)</f>
        <v>0</v>
      </c>
      <c r="BF177" s="198">
        <f>IF(N177="znížená",J177,0)</f>
        <v>0</v>
      </c>
      <c r="BG177" s="198">
        <f>IF(N177="zákl. prenesená",J177,0)</f>
        <v>0</v>
      </c>
      <c r="BH177" s="198">
        <f>IF(N177="zníž. prenesená",J177,0)</f>
        <v>0</v>
      </c>
      <c r="BI177" s="198">
        <f>IF(N177="nulová",J177,0)</f>
        <v>0</v>
      </c>
      <c r="BJ177" s="15" t="s">
        <v>89</v>
      </c>
      <c r="BK177" s="198">
        <f>ROUND(I177*H177,2)</f>
        <v>0</v>
      </c>
      <c r="BL177" s="15" t="s">
        <v>184</v>
      </c>
      <c r="BM177" s="197" t="s">
        <v>2763</v>
      </c>
    </row>
    <row r="178" s="2" customFormat="1" ht="6.96" customHeight="1">
      <c r="A178" s="34"/>
      <c r="B178" s="61"/>
      <c r="C178" s="62"/>
      <c r="D178" s="62"/>
      <c r="E178" s="62"/>
      <c r="F178" s="62"/>
      <c r="G178" s="62"/>
      <c r="H178" s="62"/>
      <c r="I178" s="62"/>
      <c r="J178" s="62"/>
      <c r="K178" s="62"/>
      <c r="L178" s="35"/>
      <c r="M178" s="34"/>
      <c r="O178" s="34"/>
      <c r="P178" s="34"/>
      <c r="Q178" s="34"/>
      <c r="R178" s="34"/>
      <c r="S178" s="34"/>
      <c r="T178" s="34"/>
      <c r="U178" s="34"/>
      <c r="V178" s="34"/>
      <c r="W178" s="34"/>
      <c r="X178" s="34"/>
      <c r="Y178" s="34"/>
      <c r="Z178" s="34"/>
      <c r="AA178" s="34"/>
      <c r="AB178" s="34"/>
      <c r="AC178" s="34"/>
      <c r="AD178" s="34"/>
      <c r="AE178" s="34"/>
    </row>
  </sheetData>
  <autoFilter ref="C122:K177"/>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851563" style="1" customWidth="1"/>
    <col min="2" max="2" width="1.148438" style="1" customWidth="1"/>
    <col min="3" max="3" width="4.421875" style="1" customWidth="1"/>
    <col min="4" max="4" width="4.574219" style="1" customWidth="1"/>
    <col min="5" max="5" width="18.28125" style="1" customWidth="1"/>
    <col min="6" max="6" width="54.42188" style="1" customWidth="1"/>
    <col min="7" max="7" width="8.003906" style="1" customWidth="1"/>
    <col min="8" max="8" width="15.00391" style="1" customWidth="1"/>
    <col min="9" max="9" width="16.85156" style="1" customWidth="1"/>
    <col min="10" max="10" width="23.85156" style="1" customWidth="1"/>
    <col min="11" max="11" width="23.85156" style="1" hidden="1" customWidth="1"/>
    <col min="12" max="12" width="10.00391" style="1" customWidth="1"/>
    <col min="13" max="13" width="11.57422" style="1" hidden="1" customWidth="1"/>
    <col min="14" max="14" width="9.140625" style="1" hidden="1"/>
    <col min="15" max="15" width="15.14063" style="1" hidden="1" customWidth="1"/>
    <col min="16" max="16" width="15.14063" style="1" hidden="1" customWidth="1"/>
    <col min="17" max="17" width="15.14063" style="1" hidden="1" customWidth="1"/>
    <col min="18" max="18" width="15.14063" style="1" hidden="1" customWidth="1"/>
    <col min="19" max="19" width="15.14063" style="1" hidden="1" customWidth="1"/>
    <col min="20" max="20" width="15.14063" style="1" hidden="1" customWidth="1"/>
    <col min="21" max="21" width="17.42188" style="1" hidden="1" customWidth="1"/>
    <col min="22" max="22" width="13.14063" style="1" customWidth="1"/>
    <col min="23" max="23" width="17.42188" style="1" customWidth="1"/>
    <col min="24" max="24" width="13.14063" style="1" customWidth="1"/>
    <col min="25" max="25" width="16.00391" style="1" customWidth="1"/>
    <col min="26" max="26" width="11.71094" style="1" customWidth="1"/>
    <col min="27" max="27" width="16.00391" style="1" customWidth="1"/>
    <col min="28" max="28" width="17.42188" style="1" customWidth="1"/>
    <col min="29" max="29" width="11.71094" style="1" customWidth="1"/>
    <col min="30" max="30" width="16.00391" style="1" customWidth="1"/>
    <col min="31" max="31" width="17.42188"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L2" s="14" t="s">
        <v>5</v>
      </c>
      <c r="M2" s="1"/>
      <c r="N2" s="1"/>
      <c r="O2" s="1"/>
      <c r="P2" s="1"/>
      <c r="Q2" s="1"/>
      <c r="R2" s="1"/>
      <c r="S2" s="1"/>
      <c r="T2" s="1"/>
      <c r="U2" s="1"/>
      <c r="V2" s="1"/>
      <c r="AT2" s="15" t="s">
        <v>122</v>
      </c>
    </row>
    <row r="3" s="1" customFormat="1" ht="6.96" customHeight="1">
      <c r="B3" s="16"/>
      <c r="C3" s="17"/>
      <c r="D3" s="17"/>
      <c r="E3" s="17"/>
      <c r="F3" s="17"/>
      <c r="G3" s="17"/>
      <c r="H3" s="17"/>
      <c r="I3" s="17"/>
      <c r="J3" s="17"/>
      <c r="K3" s="17"/>
      <c r="L3" s="18"/>
      <c r="AT3" s="15" t="s">
        <v>76</v>
      </c>
    </row>
    <row r="4" s="1" customFormat="1" ht="24.96" customHeight="1">
      <c r="B4" s="18"/>
      <c r="D4" s="19" t="s">
        <v>123</v>
      </c>
      <c r="L4" s="18"/>
      <c r="M4" s="129" t="s">
        <v>9</v>
      </c>
      <c r="AT4" s="15" t="s">
        <v>3</v>
      </c>
    </row>
    <row r="5" s="1" customFormat="1" ht="6.96" customHeight="1">
      <c r="B5" s="18"/>
      <c r="L5" s="18"/>
    </row>
    <row r="6" s="1" customFormat="1" ht="12" customHeight="1">
      <c r="B6" s="18"/>
      <c r="D6" s="28" t="s">
        <v>15</v>
      </c>
      <c r="L6" s="18"/>
    </row>
    <row r="7" s="1" customFormat="1" ht="27" customHeight="1">
      <c r="B7" s="18"/>
      <c r="E7" s="130" t="str">
        <f>'Rekapitulácia stavby'!K6</f>
        <v>Centrum integrovanej zdravotnej starostlivosti, denné centrum pre seniorov, denný stacionár v meste Bánovce nad Bebravou</v>
      </c>
      <c r="F7" s="28"/>
      <c r="G7" s="28"/>
      <c r="H7" s="28"/>
      <c r="L7" s="18"/>
    </row>
    <row r="8" s="2" customFormat="1" ht="12" customHeight="1">
      <c r="A8" s="34"/>
      <c r="B8" s="35"/>
      <c r="C8" s="34"/>
      <c r="D8" s="28" t="s">
        <v>124</v>
      </c>
      <c r="E8" s="34"/>
      <c r="F8" s="34"/>
      <c r="G8" s="34"/>
      <c r="H8" s="34"/>
      <c r="I8" s="34"/>
      <c r="J8" s="34"/>
      <c r="K8" s="34"/>
      <c r="L8" s="56"/>
      <c r="S8" s="34"/>
      <c r="T8" s="34"/>
      <c r="U8" s="34"/>
      <c r="V8" s="34"/>
      <c r="W8" s="34"/>
      <c r="X8" s="34"/>
      <c r="Y8" s="34"/>
      <c r="Z8" s="34"/>
      <c r="AA8" s="34"/>
      <c r="AB8" s="34"/>
      <c r="AC8" s="34"/>
      <c r="AD8" s="34"/>
      <c r="AE8" s="34"/>
    </row>
    <row r="9" s="2" customFormat="1" ht="15.6" customHeight="1">
      <c r="A9" s="34"/>
      <c r="B9" s="35"/>
      <c r="C9" s="34"/>
      <c r="D9" s="34"/>
      <c r="E9" s="68" t="s">
        <v>2854</v>
      </c>
      <c r="F9" s="34"/>
      <c r="G9" s="34"/>
      <c r="H9" s="34"/>
      <c r="I9" s="34"/>
      <c r="J9" s="34"/>
      <c r="K9" s="34"/>
      <c r="L9" s="56"/>
      <c r="S9" s="34"/>
      <c r="T9" s="34"/>
      <c r="U9" s="34"/>
      <c r="V9" s="34"/>
      <c r="W9" s="34"/>
      <c r="X9" s="34"/>
      <c r="Y9" s="34"/>
      <c r="Z9" s="34"/>
      <c r="AA9" s="34"/>
      <c r="AB9" s="34"/>
      <c r="AC9" s="34"/>
      <c r="AD9" s="34"/>
      <c r="AE9" s="34"/>
    </row>
    <row r="10" s="2" customFormat="1">
      <c r="A10" s="34"/>
      <c r="B10" s="35"/>
      <c r="C10" s="34"/>
      <c r="D10" s="34"/>
      <c r="E10" s="34"/>
      <c r="F10" s="34"/>
      <c r="G10" s="34"/>
      <c r="H10" s="34"/>
      <c r="I10" s="34"/>
      <c r="J10" s="34"/>
      <c r="K10" s="34"/>
      <c r="L10" s="56"/>
      <c r="S10" s="34"/>
      <c r="T10" s="34"/>
      <c r="U10" s="34"/>
      <c r="V10" s="34"/>
      <c r="W10" s="34"/>
      <c r="X10" s="34"/>
      <c r="Y10" s="34"/>
      <c r="Z10" s="34"/>
      <c r="AA10" s="34"/>
      <c r="AB10" s="34"/>
      <c r="AC10" s="34"/>
      <c r="AD10" s="34"/>
      <c r="AE10" s="34"/>
    </row>
    <row r="11" s="2" customFormat="1" ht="12" customHeight="1">
      <c r="A11" s="34"/>
      <c r="B11" s="35"/>
      <c r="C11" s="34"/>
      <c r="D11" s="28" t="s">
        <v>17</v>
      </c>
      <c r="E11" s="34"/>
      <c r="F11" s="23" t="s">
        <v>1</v>
      </c>
      <c r="G11" s="34"/>
      <c r="H11" s="34"/>
      <c r="I11" s="28" t="s">
        <v>18</v>
      </c>
      <c r="J11" s="23" t="s">
        <v>1</v>
      </c>
      <c r="K11" s="34"/>
      <c r="L11" s="56"/>
      <c r="S11" s="34"/>
      <c r="T11" s="34"/>
      <c r="U11" s="34"/>
      <c r="V11" s="34"/>
      <c r="W11" s="34"/>
      <c r="X11" s="34"/>
      <c r="Y11" s="34"/>
      <c r="Z11" s="34"/>
      <c r="AA11" s="34"/>
      <c r="AB11" s="34"/>
      <c r="AC11" s="34"/>
      <c r="AD11" s="34"/>
      <c r="AE11" s="34"/>
    </row>
    <row r="12" s="2" customFormat="1" ht="12" customHeight="1">
      <c r="A12" s="34"/>
      <c r="B12" s="35"/>
      <c r="C12" s="34"/>
      <c r="D12" s="28" t="s">
        <v>19</v>
      </c>
      <c r="E12" s="34"/>
      <c r="F12" s="23" t="s">
        <v>20</v>
      </c>
      <c r="G12" s="34"/>
      <c r="H12" s="34"/>
      <c r="I12" s="28" t="s">
        <v>21</v>
      </c>
      <c r="J12" s="70" t="str">
        <f>'Rekapitulácia stavby'!AN8</f>
        <v>12. 7. 2021</v>
      </c>
      <c r="K12" s="34"/>
      <c r="L12" s="56"/>
      <c r="S12" s="34"/>
      <c r="T12" s="34"/>
      <c r="U12" s="34"/>
      <c r="V12" s="34"/>
      <c r="W12" s="34"/>
      <c r="X12" s="34"/>
      <c r="Y12" s="34"/>
      <c r="Z12" s="34"/>
      <c r="AA12" s="34"/>
      <c r="AB12" s="34"/>
      <c r="AC12" s="34"/>
      <c r="AD12" s="34"/>
      <c r="AE12" s="34"/>
    </row>
    <row r="13" s="2" customFormat="1" ht="10.8" customHeight="1">
      <c r="A13" s="34"/>
      <c r="B13" s="35"/>
      <c r="C13" s="34"/>
      <c r="D13" s="34"/>
      <c r="E13" s="34"/>
      <c r="F13" s="34"/>
      <c r="G13" s="34"/>
      <c r="H13" s="34"/>
      <c r="I13" s="34"/>
      <c r="J13" s="34"/>
      <c r="K13" s="34"/>
      <c r="L13" s="56"/>
      <c r="S13" s="34"/>
      <c r="T13" s="34"/>
      <c r="U13" s="34"/>
      <c r="V13" s="34"/>
      <c r="W13" s="34"/>
      <c r="X13" s="34"/>
      <c r="Y13" s="34"/>
      <c r="Z13" s="34"/>
      <c r="AA13" s="34"/>
      <c r="AB13" s="34"/>
      <c r="AC13" s="34"/>
      <c r="AD13" s="34"/>
      <c r="AE13" s="34"/>
    </row>
    <row r="14" s="2" customFormat="1" ht="12" customHeight="1">
      <c r="A14" s="34"/>
      <c r="B14" s="35"/>
      <c r="C14" s="34"/>
      <c r="D14" s="28" t="s">
        <v>23</v>
      </c>
      <c r="E14" s="34"/>
      <c r="F14" s="34"/>
      <c r="G14" s="34"/>
      <c r="H14" s="34"/>
      <c r="I14" s="28" t="s">
        <v>24</v>
      </c>
      <c r="J14" s="23" t="s">
        <v>1</v>
      </c>
      <c r="K14" s="34"/>
      <c r="L14" s="56"/>
      <c r="S14" s="34"/>
      <c r="T14" s="34"/>
      <c r="U14" s="34"/>
      <c r="V14" s="34"/>
      <c r="W14" s="34"/>
      <c r="X14" s="34"/>
      <c r="Y14" s="34"/>
      <c r="Z14" s="34"/>
      <c r="AA14" s="34"/>
      <c r="AB14" s="34"/>
      <c r="AC14" s="34"/>
      <c r="AD14" s="34"/>
      <c r="AE14" s="34"/>
    </row>
    <row r="15" s="2" customFormat="1" ht="18" customHeight="1">
      <c r="A15" s="34"/>
      <c r="B15" s="35"/>
      <c r="C15" s="34"/>
      <c r="D15" s="34"/>
      <c r="E15" s="23" t="s">
        <v>25</v>
      </c>
      <c r="F15" s="34"/>
      <c r="G15" s="34"/>
      <c r="H15" s="34"/>
      <c r="I15" s="28" t="s">
        <v>26</v>
      </c>
      <c r="J15" s="23" t="s">
        <v>1</v>
      </c>
      <c r="K15" s="34"/>
      <c r="L15" s="56"/>
      <c r="S15" s="34"/>
      <c r="T15" s="34"/>
      <c r="U15" s="34"/>
      <c r="V15" s="34"/>
      <c r="W15" s="34"/>
      <c r="X15" s="34"/>
      <c r="Y15" s="34"/>
      <c r="Z15" s="34"/>
      <c r="AA15" s="34"/>
      <c r="AB15" s="34"/>
      <c r="AC15" s="34"/>
      <c r="AD15" s="34"/>
      <c r="AE15" s="34"/>
    </row>
    <row r="16" s="2" customFormat="1" ht="6.96" customHeight="1">
      <c r="A16" s="34"/>
      <c r="B16" s="35"/>
      <c r="C16" s="34"/>
      <c r="D16" s="34"/>
      <c r="E16" s="34"/>
      <c r="F16" s="34"/>
      <c r="G16" s="34"/>
      <c r="H16" s="34"/>
      <c r="I16" s="34"/>
      <c r="J16" s="34"/>
      <c r="K16" s="34"/>
      <c r="L16" s="56"/>
      <c r="S16" s="34"/>
      <c r="T16" s="34"/>
      <c r="U16" s="34"/>
      <c r="V16" s="34"/>
      <c r="W16" s="34"/>
      <c r="X16" s="34"/>
      <c r="Y16" s="34"/>
      <c r="Z16" s="34"/>
      <c r="AA16" s="34"/>
      <c r="AB16" s="34"/>
      <c r="AC16" s="34"/>
      <c r="AD16" s="34"/>
      <c r="AE16" s="34"/>
    </row>
    <row r="17" s="2" customFormat="1" ht="12" customHeight="1">
      <c r="A17" s="34"/>
      <c r="B17" s="35"/>
      <c r="C17" s="34"/>
      <c r="D17" s="28" t="s">
        <v>27</v>
      </c>
      <c r="E17" s="34"/>
      <c r="F17" s="34"/>
      <c r="G17" s="34"/>
      <c r="H17" s="34"/>
      <c r="I17" s="28" t="s">
        <v>24</v>
      </c>
      <c r="J17" s="29" t="str">
        <f>'Rekapitulácia stavby'!AN13</f>
        <v>Vyplň údaj</v>
      </c>
      <c r="K17" s="34"/>
      <c r="L17" s="56"/>
      <c r="S17" s="34"/>
      <c r="T17" s="34"/>
      <c r="U17" s="34"/>
      <c r="V17" s="34"/>
      <c r="W17" s="34"/>
      <c r="X17" s="34"/>
      <c r="Y17" s="34"/>
      <c r="Z17" s="34"/>
      <c r="AA17" s="34"/>
      <c r="AB17" s="34"/>
      <c r="AC17" s="34"/>
      <c r="AD17" s="34"/>
      <c r="AE17" s="34"/>
    </row>
    <row r="18" s="2" customFormat="1" ht="18" customHeight="1">
      <c r="A18" s="34"/>
      <c r="B18" s="35"/>
      <c r="C18" s="34"/>
      <c r="D18" s="34"/>
      <c r="E18" s="29" t="str">
        <f>'Rekapitulácia stavby'!E14</f>
        <v>Vyplň údaj</v>
      </c>
      <c r="F18" s="23"/>
      <c r="G18" s="23"/>
      <c r="H18" s="23"/>
      <c r="I18" s="28" t="s">
        <v>26</v>
      </c>
      <c r="J18" s="29" t="str">
        <f>'Rekapitulácia stavby'!AN14</f>
        <v>Vyplň údaj</v>
      </c>
      <c r="K18" s="34"/>
      <c r="L18" s="56"/>
      <c r="S18" s="34"/>
      <c r="T18" s="34"/>
      <c r="U18" s="34"/>
      <c r="V18" s="34"/>
      <c r="W18" s="34"/>
      <c r="X18" s="34"/>
      <c r="Y18" s="34"/>
      <c r="Z18" s="34"/>
      <c r="AA18" s="34"/>
      <c r="AB18" s="34"/>
      <c r="AC18" s="34"/>
      <c r="AD18" s="34"/>
      <c r="AE18" s="34"/>
    </row>
    <row r="19" s="2" customFormat="1" ht="6.96" customHeight="1">
      <c r="A19" s="34"/>
      <c r="B19" s="35"/>
      <c r="C19" s="34"/>
      <c r="D19" s="34"/>
      <c r="E19" s="34"/>
      <c r="F19" s="34"/>
      <c r="G19" s="34"/>
      <c r="H19" s="34"/>
      <c r="I19" s="34"/>
      <c r="J19" s="34"/>
      <c r="K19" s="34"/>
      <c r="L19" s="56"/>
      <c r="S19" s="34"/>
      <c r="T19" s="34"/>
      <c r="U19" s="34"/>
      <c r="V19" s="34"/>
      <c r="W19" s="34"/>
      <c r="X19" s="34"/>
      <c r="Y19" s="34"/>
      <c r="Z19" s="34"/>
      <c r="AA19" s="34"/>
      <c r="AB19" s="34"/>
      <c r="AC19" s="34"/>
      <c r="AD19" s="34"/>
      <c r="AE19" s="34"/>
    </row>
    <row r="20" s="2" customFormat="1" ht="12" customHeight="1">
      <c r="A20" s="34"/>
      <c r="B20" s="35"/>
      <c r="C20" s="34"/>
      <c r="D20" s="28" t="s">
        <v>29</v>
      </c>
      <c r="E20" s="34"/>
      <c r="F20" s="34"/>
      <c r="G20" s="34"/>
      <c r="H20" s="34"/>
      <c r="I20" s="28" t="s">
        <v>24</v>
      </c>
      <c r="J20" s="23" t="s">
        <v>1</v>
      </c>
      <c r="K20" s="34"/>
      <c r="L20" s="56"/>
      <c r="S20" s="34"/>
      <c r="T20" s="34"/>
      <c r="U20" s="34"/>
      <c r="V20" s="34"/>
      <c r="W20" s="34"/>
      <c r="X20" s="34"/>
      <c r="Y20" s="34"/>
      <c r="Z20" s="34"/>
      <c r="AA20" s="34"/>
      <c r="AB20" s="34"/>
      <c r="AC20" s="34"/>
      <c r="AD20" s="34"/>
      <c r="AE20" s="34"/>
    </row>
    <row r="21" s="2" customFormat="1" ht="18" customHeight="1">
      <c r="A21" s="34"/>
      <c r="B21" s="35"/>
      <c r="C21" s="34"/>
      <c r="D21" s="34"/>
      <c r="E21" s="23" t="s">
        <v>2409</v>
      </c>
      <c r="F21" s="34"/>
      <c r="G21" s="34"/>
      <c r="H21" s="34"/>
      <c r="I21" s="28" t="s">
        <v>26</v>
      </c>
      <c r="J21" s="23" t="s">
        <v>1</v>
      </c>
      <c r="K21" s="34"/>
      <c r="L21" s="56"/>
      <c r="S21" s="34"/>
      <c r="T21" s="34"/>
      <c r="U21" s="34"/>
      <c r="V21" s="34"/>
      <c r="W21" s="34"/>
      <c r="X21" s="34"/>
      <c r="Y21" s="34"/>
      <c r="Z21" s="34"/>
      <c r="AA21" s="34"/>
      <c r="AB21" s="34"/>
      <c r="AC21" s="34"/>
      <c r="AD21" s="34"/>
      <c r="AE21" s="34"/>
    </row>
    <row r="22" s="2" customFormat="1" ht="6.96" customHeight="1">
      <c r="A22" s="34"/>
      <c r="B22" s="35"/>
      <c r="C22" s="34"/>
      <c r="D22" s="34"/>
      <c r="E22" s="34"/>
      <c r="F22" s="34"/>
      <c r="G22" s="34"/>
      <c r="H22" s="34"/>
      <c r="I22" s="34"/>
      <c r="J22" s="34"/>
      <c r="K22" s="34"/>
      <c r="L22" s="56"/>
      <c r="S22" s="34"/>
      <c r="T22" s="34"/>
      <c r="U22" s="34"/>
      <c r="V22" s="34"/>
      <c r="W22" s="34"/>
      <c r="X22" s="34"/>
      <c r="Y22" s="34"/>
      <c r="Z22" s="34"/>
      <c r="AA22" s="34"/>
      <c r="AB22" s="34"/>
      <c r="AC22" s="34"/>
      <c r="AD22" s="34"/>
      <c r="AE22" s="34"/>
    </row>
    <row r="23" s="2" customFormat="1" ht="12" customHeight="1">
      <c r="A23" s="34"/>
      <c r="B23" s="35"/>
      <c r="C23" s="34"/>
      <c r="D23" s="28" t="s">
        <v>32</v>
      </c>
      <c r="E23" s="34"/>
      <c r="F23" s="34"/>
      <c r="G23" s="34"/>
      <c r="H23" s="34"/>
      <c r="I23" s="28" t="s">
        <v>24</v>
      </c>
      <c r="J23" s="23" t="s">
        <v>1</v>
      </c>
      <c r="K23" s="34"/>
      <c r="L23" s="56"/>
      <c r="S23" s="34"/>
      <c r="T23" s="34"/>
      <c r="U23" s="34"/>
      <c r="V23" s="34"/>
      <c r="W23" s="34"/>
      <c r="X23" s="34"/>
      <c r="Y23" s="34"/>
      <c r="Z23" s="34"/>
      <c r="AA23" s="34"/>
      <c r="AB23" s="34"/>
      <c r="AC23" s="34"/>
      <c r="AD23" s="34"/>
      <c r="AE23" s="34"/>
    </row>
    <row r="24" s="2" customFormat="1" ht="18" customHeight="1">
      <c r="A24" s="34"/>
      <c r="B24" s="35"/>
      <c r="C24" s="34"/>
      <c r="D24" s="34"/>
      <c r="E24" s="23" t="s">
        <v>2410</v>
      </c>
      <c r="F24" s="34"/>
      <c r="G24" s="34"/>
      <c r="H24" s="34"/>
      <c r="I24" s="28" t="s">
        <v>26</v>
      </c>
      <c r="J24" s="23" t="s">
        <v>1</v>
      </c>
      <c r="K24" s="34"/>
      <c r="L24" s="56"/>
      <c r="S24" s="34"/>
      <c r="T24" s="34"/>
      <c r="U24" s="34"/>
      <c r="V24" s="34"/>
      <c r="W24" s="34"/>
      <c r="X24" s="34"/>
      <c r="Y24" s="34"/>
      <c r="Z24" s="34"/>
      <c r="AA24" s="34"/>
      <c r="AB24" s="34"/>
      <c r="AC24" s="34"/>
      <c r="AD24" s="34"/>
      <c r="AE24" s="34"/>
    </row>
    <row r="25" s="2" customFormat="1" ht="6.96" customHeight="1">
      <c r="A25" s="34"/>
      <c r="B25" s="35"/>
      <c r="C25" s="34"/>
      <c r="D25" s="34"/>
      <c r="E25" s="34"/>
      <c r="F25" s="34"/>
      <c r="G25" s="34"/>
      <c r="H25" s="34"/>
      <c r="I25" s="34"/>
      <c r="J25" s="34"/>
      <c r="K25" s="34"/>
      <c r="L25" s="56"/>
      <c r="S25" s="34"/>
      <c r="T25" s="34"/>
      <c r="U25" s="34"/>
      <c r="V25" s="34"/>
      <c r="W25" s="34"/>
      <c r="X25" s="34"/>
      <c r="Y25" s="34"/>
      <c r="Z25" s="34"/>
      <c r="AA25" s="34"/>
      <c r="AB25" s="34"/>
      <c r="AC25" s="34"/>
      <c r="AD25" s="34"/>
      <c r="AE25" s="34"/>
    </row>
    <row r="26" s="2" customFormat="1" ht="12" customHeight="1">
      <c r="A26" s="34"/>
      <c r="B26" s="35"/>
      <c r="C26" s="34"/>
      <c r="D26" s="28" t="s">
        <v>34</v>
      </c>
      <c r="E26" s="34"/>
      <c r="F26" s="34"/>
      <c r="G26" s="34"/>
      <c r="H26" s="34"/>
      <c r="I26" s="34"/>
      <c r="J26" s="34"/>
      <c r="K26" s="34"/>
      <c r="L26" s="56"/>
      <c r="S26" s="34"/>
      <c r="T26" s="34"/>
      <c r="U26" s="34"/>
      <c r="V26" s="34"/>
      <c r="W26" s="34"/>
      <c r="X26" s="34"/>
      <c r="Y26" s="34"/>
      <c r="Z26" s="34"/>
      <c r="AA26" s="34"/>
      <c r="AB26" s="34"/>
      <c r="AC26" s="34"/>
      <c r="AD26" s="34"/>
      <c r="AE26" s="34"/>
    </row>
    <row r="27" s="8" customFormat="1" ht="14.4" customHeight="1">
      <c r="A27" s="131"/>
      <c r="B27" s="132"/>
      <c r="C27" s="131"/>
      <c r="D27" s="131"/>
      <c r="E27" s="32" t="s">
        <v>1</v>
      </c>
      <c r="F27" s="32"/>
      <c r="G27" s="32"/>
      <c r="H27" s="32"/>
      <c r="I27" s="131"/>
      <c r="J27" s="131"/>
      <c r="K27" s="131"/>
      <c r="L27" s="133"/>
      <c r="S27" s="131"/>
      <c r="T27" s="131"/>
      <c r="U27" s="131"/>
      <c r="V27" s="131"/>
      <c r="W27" s="131"/>
      <c r="X27" s="131"/>
      <c r="Y27" s="131"/>
      <c r="Z27" s="131"/>
      <c r="AA27" s="131"/>
      <c r="AB27" s="131"/>
      <c r="AC27" s="131"/>
      <c r="AD27" s="131"/>
      <c r="AE27" s="131"/>
    </row>
    <row r="28" s="2" customFormat="1" ht="6.96" customHeight="1">
      <c r="A28" s="34"/>
      <c r="B28" s="35"/>
      <c r="C28" s="34"/>
      <c r="D28" s="34"/>
      <c r="E28" s="34"/>
      <c r="F28" s="34"/>
      <c r="G28" s="34"/>
      <c r="H28" s="34"/>
      <c r="I28" s="34"/>
      <c r="J28" s="34"/>
      <c r="K28" s="34"/>
      <c r="L28" s="56"/>
      <c r="S28" s="34"/>
      <c r="T28" s="34"/>
      <c r="U28" s="34"/>
      <c r="V28" s="34"/>
      <c r="W28" s="34"/>
      <c r="X28" s="34"/>
      <c r="Y28" s="34"/>
      <c r="Z28" s="34"/>
      <c r="AA28" s="34"/>
      <c r="AB28" s="34"/>
      <c r="AC28" s="34"/>
      <c r="AD28" s="34"/>
      <c r="AE28" s="34"/>
    </row>
    <row r="29" s="2" customFormat="1" ht="6.96" customHeight="1">
      <c r="A29" s="34"/>
      <c r="B29" s="35"/>
      <c r="C29" s="34"/>
      <c r="D29" s="91"/>
      <c r="E29" s="91"/>
      <c r="F29" s="91"/>
      <c r="G29" s="91"/>
      <c r="H29" s="91"/>
      <c r="I29" s="91"/>
      <c r="J29" s="91"/>
      <c r="K29" s="91"/>
      <c r="L29" s="56"/>
      <c r="S29" s="34"/>
      <c r="T29" s="34"/>
      <c r="U29" s="34"/>
      <c r="V29" s="34"/>
      <c r="W29" s="34"/>
      <c r="X29" s="34"/>
      <c r="Y29" s="34"/>
      <c r="Z29" s="34"/>
      <c r="AA29" s="34"/>
      <c r="AB29" s="34"/>
      <c r="AC29" s="34"/>
      <c r="AD29" s="34"/>
      <c r="AE29" s="34"/>
    </row>
    <row r="30" s="2" customFormat="1" ht="25.44" customHeight="1">
      <c r="A30" s="34"/>
      <c r="B30" s="35"/>
      <c r="C30" s="34"/>
      <c r="D30" s="134" t="s">
        <v>36</v>
      </c>
      <c r="E30" s="34"/>
      <c r="F30" s="34"/>
      <c r="G30" s="34"/>
      <c r="H30" s="34"/>
      <c r="I30" s="34"/>
      <c r="J30" s="97">
        <f>ROUND(J122, 2)</f>
        <v>0</v>
      </c>
      <c r="K30" s="34"/>
      <c r="L30" s="56"/>
      <c r="S30" s="34"/>
      <c r="T30" s="34"/>
      <c r="U30" s="34"/>
      <c r="V30" s="34"/>
      <c r="W30" s="34"/>
      <c r="X30" s="34"/>
      <c r="Y30" s="34"/>
      <c r="Z30" s="34"/>
      <c r="AA30" s="34"/>
      <c r="AB30" s="34"/>
      <c r="AC30" s="34"/>
      <c r="AD30" s="34"/>
      <c r="AE30" s="34"/>
    </row>
    <row r="31" s="2" customFormat="1" ht="6.96" customHeight="1">
      <c r="A31" s="34"/>
      <c r="B31" s="35"/>
      <c r="C31" s="34"/>
      <c r="D31" s="91"/>
      <c r="E31" s="91"/>
      <c r="F31" s="91"/>
      <c r="G31" s="91"/>
      <c r="H31" s="91"/>
      <c r="I31" s="91"/>
      <c r="J31" s="91"/>
      <c r="K31" s="91"/>
      <c r="L31" s="56"/>
      <c r="S31" s="34"/>
      <c r="T31" s="34"/>
      <c r="U31" s="34"/>
      <c r="V31" s="34"/>
      <c r="W31" s="34"/>
      <c r="X31" s="34"/>
      <c r="Y31" s="34"/>
      <c r="Z31" s="34"/>
      <c r="AA31" s="34"/>
      <c r="AB31" s="34"/>
      <c r="AC31" s="34"/>
      <c r="AD31" s="34"/>
      <c r="AE31" s="34"/>
    </row>
    <row r="32" s="2" customFormat="1" ht="14.4" customHeight="1">
      <c r="A32" s="34"/>
      <c r="B32" s="35"/>
      <c r="C32" s="34"/>
      <c r="D32" s="34"/>
      <c r="E32" s="34"/>
      <c r="F32" s="39" t="s">
        <v>38</v>
      </c>
      <c r="G32" s="34"/>
      <c r="H32" s="34"/>
      <c r="I32" s="39" t="s">
        <v>37</v>
      </c>
      <c r="J32" s="39" t="s">
        <v>39</v>
      </c>
      <c r="K32" s="34"/>
      <c r="L32" s="56"/>
      <c r="S32" s="34"/>
      <c r="T32" s="34"/>
      <c r="U32" s="34"/>
      <c r="V32" s="34"/>
      <c r="W32" s="34"/>
      <c r="X32" s="34"/>
      <c r="Y32" s="34"/>
      <c r="Z32" s="34"/>
      <c r="AA32" s="34"/>
      <c r="AB32" s="34"/>
      <c r="AC32" s="34"/>
      <c r="AD32" s="34"/>
      <c r="AE32" s="34"/>
    </row>
    <row r="33" s="2" customFormat="1" ht="14.4" customHeight="1">
      <c r="A33" s="34"/>
      <c r="B33" s="35"/>
      <c r="C33" s="34"/>
      <c r="D33" s="135" t="s">
        <v>40</v>
      </c>
      <c r="E33" s="41" t="s">
        <v>41</v>
      </c>
      <c r="F33" s="136">
        <f>ROUND((SUM(BE122:BE152)),  2)</f>
        <v>0</v>
      </c>
      <c r="G33" s="137"/>
      <c r="H33" s="137"/>
      <c r="I33" s="138">
        <v>0.20000000000000001</v>
      </c>
      <c r="J33" s="136">
        <f>ROUND(((SUM(BE122:BE152))*I33),  2)</f>
        <v>0</v>
      </c>
      <c r="K33" s="34"/>
      <c r="L33" s="56"/>
      <c r="S33" s="34"/>
      <c r="T33" s="34"/>
      <c r="U33" s="34"/>
      <c r="V33" s="34"/>
      <c r="W33" s="34"/>
      <c r="X33" s="34"/>
      <c r="Y33" s="34"/>
      <c r="Z33" s="34"/>
      <c r="AA33" s="34"/>
      <c r="AB33" s="34"/>
      <c r="AC33" s="34"/>
      <c r="AD33" s="34"/>
      <c r="AE33" s="34"/>
    </row>
    <row r="34" s="2" customFormat="1" ht="14.4" customHeight="1">
      <c r="A34" s="34"/>
      <c r="B34" s="35"/>
      <c r="C34" s="34"/>
      <c r="D34" s="34"/>
      <c r="E34" s="41" t="s">
        <v>42</v>
      </c>
      <c r="F34" s="136">
        <f>ROUND((SUM(BF122:BF152)),  2)</f>
        <v>0</v>
      </c>
      <c r="G34" s="137"/>
      <c r="H34" s="137"/>
      <c r="I34" s="138">
        <v>0.20000000000000001</v>
      </c>
      <c r="J34" s="136">
        <f>ROUND(((SUM(BF122:BF152))*I34),  2)</f>
        <v>0</v>
      </c>
      <c r="K34" s="34"/>
      <c r="L34" s="56"/>
      <c r="S34" s="34"/>
      <c r="T34" s="34"/>
      <c r="U34" s="34"/>
      <c r="V34" s="34"/>
      <c r="W34" s="34"/>
      <c r="X34" s="34"/>
      <c r="Y34" s="34"/>
      <c r="Z34" s="34"/>
      <c r="AA34" s="34"/>
      <c r="AB34" s="34"/>
      <c r="AC34" s="34"/>
      <c r="AD34" s="34"/>
      <c r="AE34" s="34"/>
    </row>
    <row r="35" hidden="1" s="2" customFormat="1" ht="14.4" customHeight="1">
      <c r="A35" s="34"/>
      <c r="B35" s="35"/>
      <c r="C35" s="34"/>
      <c r="D35" s="34"/>
      <c r="E35" s="28" t="s">
        <v>43</v>
      </c>
      <c r="F35" s="139">
        <f>ROUND((SUM(BG122:BG152)),  2)</f>
        <v>0</v>
      </c>
      <c r="G35" s="34"/>
      <c r="H35" s="34"/>
      <c r="I35" s="140">
        <v>0.20000000000000001</v>
      </c>
      <c r="J35" s="139">
        <f>0</f>
        <v>0</v>
      </c>
      <c r="K35" s="34"/>
      <c r="L35" s="56"/>
      <c r="S35" s="34"/>
      <c r="T35" s="34"/>
      <c r="U35" s="34"/>
      <c r="V35" s="34"/>
      <c r="W35" s="34"/>
      <c r="X35" s="34"/>
      <c r="Y35" s="34"/>
      <c r="Z35" s="34"/>
      <c r="AA35" s="34"/>
      <c r="AB35" s="34"/>
      <c r="AC35" s="34"/>
      <c r="AD35" s="34"/>
      <c r="AE35" s="34"/>
    </row>
    <row r="36" hidden="1" s="2" customFormat="1" ht="14.4" customHeight="1">
      <c r="A36" s="34"/>
      <c r="B36" s="35"/>
      <c r="C36" s="34"/>
      <c r="D36" s="34"/>
      <c r="E36" s="28" t="s">
        <v>44</v>
      </c>
      <c r="F36" s="139">
        <f>ROUND((SUM(BH122:BH152)),  2)</f>
        <v>0</v>
      </c>
      <c r="G36" s="34"/>
      <c r="H36" s="34"/>
      <c r="I36" s="140">
        <v>0.20000000000000001</v>
      </c>
      <c r="J36" s="139">
        <f>0</f>
        <v>0</v>
      </c>
      <c r="K36" s="34"/>
      <c r="L36" s="56"/>
      <c r="S36" s="34"/>
      <c r="T36" s="34"/>
      <c r="U36" s="34"/>
      <c r="V36" s="34"/>
      <c r="W36" s="34"/>
      <c r="X36" s="34"/>
      <c r="Y36" s="34"/>
      <c r="Z36" s="34"/>
      <c r="AA36" s="34"/>
      <c r="AB36" s="34"/>
      <c r="AC36" s="34"/>
      <c r="AD36" s="34"/>
      <c r="AE36" s="34"/>
    </row>
    <row r="37" hidden="1" s="2" customFormat="1" ht="14.4" customHeight="1">
      <c r="A37" s="34"/>
      <c r="B37" s="35"/>
      <c r="C37" s="34"/>
      <c r="D37" s="34"/>
      <c r="E37" s="41" t="s">
        <v>45</v>
      </c>
      <c r="F37" s="136">
        <f>ROUND((SUM(BI122:BI152)),  2)</f>
        <v>0</v>
      </c>
      <c r="G37" s="137"/>
      <c r="H37" s="137"/>
      <c r="I37" s="138">
        <v>0</v>
      </c>
      <c r="J37" s="136">
        <f>0</f>
        <v>0</v>
      </c>
      <c r="K37" s="34"/>
      <c r="L37" s="56"/>
      <c r="S37" s="34"/>
      <c r="T37" s="34"/>
      <c r="U37" s="34"/>
      <c r="V37" s="34"/>
      <c r="W37" s="34"/>
      <c r="X37" s="34"/>
      <c r="Y37" s="34"/>
      <c r="Z37" s="34"/>
      <c r="AA37" s="34"/>
      <c r="AB37" s="34"/>
      <c r="AC37" s="34"/>
      <c r="AD37" s="34"/>
      <c r="AE37" s="34"/>
    </row>
    <row r="38" s="2" customFormat="1" ht="6.96" customHeight="1">
      <c r="A38" s="34"/>
      <c r="B38" s="35"/>
      <c r="C38" s="34"/>
      <c r="D38" s="34"/>
      <c r="E38" s="34"/>
      <c r="F38" s="34"/>
      <c r="G38" s="34"/>
      <c r="H38" s="34"/>
      <c r="I38" s="34"/>
      <c r="J38" s="34"/>
      <c r="K38" s="34"/>
      <c r="L38" s="56"/>
      <c r="S38" s="34"/>
      <c r="T38" s="34"/>
      <c r="U38" s="34"/>
      <c r="V38" s="34"/>
      <c r="W38" s="34"/>
      <c r="X38" s="34"/>
      <c r="Y38" s="34"/>
      <c r="Z38" s="34"/>
      <c r="AA38" s="34"/>
      <c r="AB38" s="34"/>
      <c r="AC38" s="34"/>
      <c r="AD38" s="34"/>
      <c r="AE38" s="34"/>
    </row>
    <row r="39" s="2" customFormat="1" ht="25.44" customHeight="1">
      <c r="A39" s="34"/>
      <c r="B39" s="35"/>
      <c r="C39" s="141"/>
      <c r="D39" s="142" t="s">
        <v>46</v>
      </c>
      <c r="E39" s="82"/>
      <c r="F39" s="82"/>
      <c r="G39" s="143" t="s">
        <v>47</v>
      </c>
      <c r="H39" s="144" t="s">
        <v>48</v>
      </c>
      <c r="I39" s="82"/>
      <c r="J39" s="145">
        <f>SUM(J30:J37)</f>
        <v>0</v>
      </c>
      <c r="K39" s="146"/>
      <c r="L39" s="56"/>
      <c r="S39" s="34"/>
      <c r="T39" s="34"/>
      <c r="U39" s="34"/>
      <c r="V39" s="34"/>
      <c r="W39" s="34"/>
      <c r="X39" s="34"/>
      <c r="Y39" s="34"/>
      <c r="Z39" s="34"/>
      <c r="AA39" s="34"/>
      <c r="AB39" s="34"/>
      <c r="AC39" s="34"/>
      <c r="AD39" s="34"/>
      <c r="AE39" s="34"/>
    </row>
    <row r="40" s="2" customFormat="1" ht="14.4" customHeight="1">
      <c r="A40" s="34"/>
      <c r="B40" s="35"/>
      <c r="C40" s="34"/>
      <c r="D40" s="34"/>
      <c r="E40" s="34"/>
      <c r="F40" s="34"/>
      <c r="G40" s="34"/>
      <c r="H40" s="34"/>
      <c r="I40" s="34"/>
      <c r="J40" s="34"/>
      <c r="K40" s="34"/>
      <c r="L40" s="56"/>
      <c r="S40" s="34"/>
      <c r="T40" s="34"/>
      <c r="U40" s="34"/>
      <c r="V40" s="34"/>
      <c r="W40" s="34"/>
      <c r="X40" s="34"/>
      <c r="Y40" s="34"/>
      <c r="Z40" s="34"/>
      <c r="AA40" s="34"/>
      <c r="AB40" s="34"/>
      <c r="AC40" s="34"/>
      <c r="AD40" s="34"/>
      <c r="AE40" s="34"/>
    </row>
    <row r="41" s="1" customFormat="1" ht="14.4" customHeight="1">
      <c r="B41" s="18"/>
      <c r="L41" s="18"/>
    </row>
    <row r="42" s="1" customFormat="1" ht="14.4" customHeight="1">
      <c r="B42" s="18"/>
      <c r="L42" s="18"/>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56"/>
      <c r="D50" s="57" t="s">
        <v>49</v>
      </c>
      <c r="E50" s="58"/>
      <c r="F50" s="58"/>
      <c r="G50" s="57" t="s">
        <v>50</v>
      </c>
      <c r="H50" s="58"/>
      <c r="I50" s="58"/>
      <c r="J50" s="58"/>
      <c r="K50" s="58"/>
      <c r="L50" s="56"/>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34"/>
      <c r="B61" s="35"/>
      <c r="C61" s="34"/>
      <c r="D61" s="59" t="s">
        <v>51</v>
      </c>
      <c r="E61" s="37"/>
      <c r="F61" s="147" t="s">
        <v>52</v>
      </c>
      <c r="G61" s="59" t="s">
        <v>51</v>
      </c>
      <c r="H61" s="37"/>
      <c r="I61" s="37"/>
      <c r="J61" s="148" t="s">
        <v>52</v>
      </c>
      <c r="K61" s="37"/>
      <c r="L61" s="56"/>
      <c r="S61" s="34"/>
      <c r="T61" s="34"/>
      <c r="U61" s="34"/>
      <c r="V61" s="34"/>
      <c r="W61" s="34"/>
      <c r="X61" s="34"/>
      <c r="Y61" s="34"/>
      <c r="Z61" s="34"/>
      <c r="AA61" s="34"/>
      <c r="AB61" s="34"/>
      <c r="AC61" s="34"/>
      <c r="AD61" s="34"/>
      <c r="AE61" s="34"/>
    </row>
    <row r="62">
      <c r="B62" s="18"/>
      <c r="L62" s="18"/>
    </row>
    <row r="63">
      <c r="B63" s="18"/>
      <c r="L63" s="18"/>
    </row>
    <row r="64">
      <c r="B64" s="18"/>
      <c r="L64" s="18"/>
    </row>
    <row r="65" s="2" customFormat="1">
      <c r="A65" s="34"/>
      <c r="B65" s="35"/>
      <c r="C65" s="34"/>
      <c r="D65" s="57" t="s">
        <v>53</v>
      </c>
      <c r="E65" s="60"/>
      <c r="F65" s="60"/>
      <c r="G65" s="57" t="s">
        <v>54</v>
      </c>
      <c r="H65" s="60"/>
      <c r="I65" s="60"/>
      <c r="J65" s="60"/>
      <c r="K65" s="60"/>
      <c r="L65" s="56"/>
      <c r="S65" s="34"/>
      <c r="T65" s="34"/>
      <c r="U65" s="34"/>
      <c r="V65" s="34"/>
      <c r="W65" s="34"/>
      <c r="X65" s="34"/>
      <c r="Y65" s="34"/>
      <c r="Z65" s="34"/>
      <c r="AA65" s="34"/>
      <c r="AB65" s="34"/>
      <c r="AC65" s="34"/>
      <c r="AD65" s="34"/>
      <c r="AE65" s="34"/>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34"/>
      <c r="B76" s="35"/>
      <c r="C76" s="34"/>
      <c r="D76" s="59" t="s">
        <v>51</v>
      </c>
      <c r="E76" s="37"/>
      <c r="F76" s="147" t="s">
        <v>52</v>
      </c>
      <c r="G76" s="59" t="s">
        <v>51</v>
      </c>
      <c r="H76" s="37"/>
      <c r="I76" s="37"/>
      <c r="J76" s="148" t="s">
        <v>52</v>
      </c>
      <c r="K76" s="37"/>
      <c r="L76" s="56"/>
      <c r="S76" s="34"/>
      <c r="T76" s="34"/>
      <c r="U76" s="34"/>
      <c r="V76" s="34"/>
      <c r="W76" s="34"/>
      <c r="X76" s="34"/>
      <c r="Y76" s="34"/>
      <c r="Z76" s="34"/>
      <c r="AA76" s="34"/>
      <c r="AB76" s="34"/>
      <c r="AC76" s="34"/>
      <c r="AD76" s="34"/>
      <c r="AE76" s="34"/>
    </row>
    <row r="77" s="2" customFormat="1" ht="14.4" customHeight="1">
      <c r="A77" s="34"/>
      <c r="B77" s="61"/>
      <c r="C77" s="62"/>
      <c r="D77" s="62"/>
      <c r="E77" s="62"/>
      <c r="F77" s="62"/>
      <c r="G77" s="62"/>
      <c r="H77" s="62"/>
      <c r="I77" s="62"/>
      <c r="J77" s="62"/>
      <c r="K77" s="62"/>
      <c r="L77" s="56"/>
      <c r="S77" s="34"/>
      <c r="T77" s="34"/>
      <c r="U77" s="34"/>
      <c r="V77" s="34"/>
      <c r="W77" s="34"/>
      <c r="X77" s="34"/>
      <c r="Y77" s="34"/>
      <c r="Z77" s="34"/>
      <c r="AA77" s="34"/>
      <c r="AB77" s="34"/>
      <c r="AC77" s="34"/>
      <c r="AD77" s="34"/>
      <c r="AE77" s="34"/>
    </row>
    <row r="81" s="2" customFormat="1" ht="6.96" customHeight="1">
      <c r="A81" s="34"/>
      <c r="B81" s="63"/>
      <c r="C81" s="64"/>
      <c r="D81" s="64"/>
      <c r="E81" s="64"/>
      <c r="F81" s="64"/>
      <c r="G81" s="64"/>
      <c r="H81" s="64"/>
      <c r="I81" s="64"/>
      <c r="J81" s="64"/>
      <c r="K81" s="64"/>
      <c r="L81" s="56"/>
      <c r="S81" s="34"/>
      <c r="T81" s="34"/>
      <c r="U81" s="34"/>
      <c r="V81" s="34"/>
      <c r="W81" s="34"/>
      <c r="X81" s="34"/>
      <c r="Y81" s="34"/>
      <c r="Z81" s="34"/>
      <c r="AA81" s="34"/>
      <c r="AB81" s="34"/>
      <c r="AC81" s="34"/>
      <c r="AD81" s="34"/>
      <c r="AE81" s="34"/>
    </row>
    <row r="82" s="2" customFormat="1" ht="24.96" customHeight="1">
      <c r="A82" s="34"/>
      <c r="B82" s="35"/>
      <c r="C82" s="19" t="s">
        <v>128</v>
      </c>
      <c r="D82" s="34"/>
      <c r="E82" s="34"/>
      <c r="F82" s="34"/>
      <c r="G82" s="34"/>
      <c r="H82" s="34"/>
      <c r="I82" s="34"/>
      <c r="J82" s="34"/>
      <c r="K82" s="34"/>
      <c r="L82" s="56"/>
      <c r="S82" s="34"/>
      <c r="T82" s="34"/>
      <c r="U82" s="34"/>
      <c r="V82" s="34"/>
      <c r="W82" s="34"/>
      <c r="X82" s="34"/>
      <c r="Y82" s="34"/>
      <c r="Z82" s="34"/>
      <c r="AA82" s="34"/>
      <c r="AB82" s="34"/>
      <c r="AC82" s="34"/>
      <c r="AD82" s="34"/>
      <c r="AE82" s="34"/>
    </row>
    <row r="83" s="2" customFormat="1" ht="6.96" customHeight="1">
      <c r="A83" s="34"/>
      <c r="B83" s="35"/>
      <c r="C83" s="34"/>
      <c r="D83" s="34"/>
      <c r="E83" s="34"/>
      <c r="F83" s="34"/>
      <c r="G83" s="34"/>
      <c r="H83" s="34"/>
      <c r="I83" s="34"/>
      <c r="J83" s="34"/>
      <c r="K83" s="34"/>
      <c r="L83" s="56"/>
      <c r="S83" s="34"/>
      <c r="T83" s="34"/>
      <c r="U83" s="34"/>
      <c r="V83" s="34"/>
      <c r="W83" s="34"/>
      <c r="X83" s="34"/>
      <c r="Y83" s="34"/>
      <c r="Z83" s="34"/>
      <c r="AA83" s="34"/>
      <c r="AB83" s="34"/>
      <c r="AC83" s="34"/>
      <c r="AD83" s="34"/>
      <c r="AE83" s="34"/>
    </row>
    <row r="84" s="2" customFormat="1" ht="12" customHeight="1">
      <c r="A84" s="34"/>
      <c r="B84" s="35"/>
      <c r="C84" s="28" t="s">
        <v>15</v>
      </c>
      <c r="D84" s="34"/>
      <c r="E84" s="34"/>
      <c r="F84" s="34"/>
      <c r="G84" s="34"/>
      <c r="H84" s="34"/>
      <c r="I84" s="34"/>
      <c r="J84" s="34"/>
      <c r="K84" s="34"/>
      <c r="L84" s="56"/>
      <c r="S84" s="34"/>
      <c r="T84" s="34"/>
      <c r="U84" s="34"/>
      <c r="V84" s="34"/>
      <c r="W84" s="34"/>
      <c r="X84" s="34"/>
      <c r="Y84" s="34"/>
      <c r="Z84" s="34"/>
      <c r="AA84" s="34"/>
      <c r="AB84" s="34"/>
      <c r="AC84" s="34"/>
      <c r="AD84" s="34"/>
      <c r="AE84" s="34"/>
    </row>
    <row r="85" s="2" customFormat="1" ht="27" customHeight="1">
      <c r="A85" s="34"/>
      <c r="B85" s="35"/>
      <c r="C85" s="34"/>
      <c r="D85" s="34"/>
      <c r="E85" s="130" t="str">
        <f>E7</f>
        <v>Centrum integrovanej zdravotnej starostlivosti, denné centrum pre seniorov, denný stacionár v meste Bánovce nad Bebravou</v>
      </c>
      <c r="F85" s="28"/>
      <c r="G85" s="28"/>
      <c r="H85" s="28"/>
      <c r="I85" s="34"/>
      <c r="J85" s="34"/>
      <c r="K85" s="34"/>
      <c r="L85" s="56"/>
      <c r="S85" s="34"/>
      <c r="T85" s="34"/>
      <c r="U85" s="34"/>
      <c r="V85" s="34"/>
      <c r="W85" s="34"/>
      <c r="X85" s="34"/>
      <c r="Y85" s="34"/>
      <c r="Z85" s="34"/>
      <c r="AA85" s="34"/>
      <c r="AB85" s="34"/>
      <c r="AC85" s="34"/>
      <c r="AD85" s="34"/>
      <c r="AE85" s="34"/>
    </row>
    <row r="86" s="2" customFormat="1" ht="12" customHeight="1">
      <c r="A86" s="34"/>
      <c r="B86" s="35"/>
      <c r="C86" s="28" t="s">
        <v>124</v>
      </c>
      <c r="D86" s="34"/>
      <c r="E86" s="34"/>
      <c r="F86" s="34"/>
      <c r="G86" s="34"/>
      <c r="H86" s="34"/>
      <c r="I86" s="34"/>
      <c r="J86" s="34"/>
      <c r="K86" s="34"/>
      <c r="L86" s="56"/>
      <c r="S86" s="34"/>
      <c r="T86" s="34"/>
      <c r="U86" s="34"/>
      <c r="V86" s="34"/>
      <c r="W86" s="34"/>
      <c r="X86" s="34"/>
      <c r="Y86" s="34"/>
      <c r="Z86" s="34"/>
      <c r="AA86" s="34"/>
      <c r="AB86" s="34"/>
      <c r="AC86" s="34"/>
      <c r="AD86" s="34"/>
      <c r="AE86" s="34"/>
    </row>
    <row r="87" s="2" customFormat="1" ht="15.6" customHeight="1">
      <c r="A87" s="34"/>
      <c r="B87" s="35"/>
      <c r="C87" s="34"/>
      <c r="D87" s="34"/>
      <c r="E87" s="68" t="str">
        <f>E9</f>
        <v>SO 05a - Plynová prípojka STL</v>
      </c>
      <c r="F87" s="34"/>
      <c r="G87" s="34"/>
      <c r="H87" s="34"/>
      <c r="I87" s="34"/>
      <c r="J87" s="34"/>
      <c r="K87" s="34"/>
      <c r="L87" s="56"/>
      <c r="S87" s="34"/>
      <c r="T87" s="34"/>
      <c r="U87" s="34"/>
      <c r="V87" s="34"/>
      <c r="W87" s="34"/>
      <c r="X87" s="34"/>
      <c r="Y87" s="34"/>
      <c r="Z87" s="34"/>
      <c r="AA87" s="34"/>
      <c r="AB87" s="34"/>
      <c r="AC87" s="34"/>
      <c r="AD87" s="34"/>
      <c r="AE87" s="34"/>
    </row>
    <row r="88" s="2" customFormat="1" ht="6.96" customHeight="1">
      <c r="A88" s="34"/>
      <c r="B88" s="35"/>
      <c r="C88" s="34"/>
      <c r="D88" s="34"/>
      <c r="E88" s="34"/>
      <c r="F88" s="34"/>
      <c r="G88" s="34"/>
      <c r="H88" s="34"/>
      <c r="I88" s="34"/>
      <c r="J88" s="34"/>
      <c r="K88" s="34"/>
      <c r="L88" s="56"/>
      <c r="S88" s="34"/>
      <c r="T88" s="34"/>
      <c r="U88" s="34"/>
      <c r="V88" s="34"/>
      <c r="W88" s="34"/>
      <c r="X88" s="34"/>
      <c r="Y88" s="34"/>
      <c r="Z88" s="34"/>
      <c r="AA88" s="34"/>
      <c r="AB88" s="34"/>
      <c r="AC88" s="34"/>
      <c r="AD88" s="34"/>
      <c r="AE88" s="34"/>
    </row>
    <row r="89" s="2" customFormat="1" ht="12" customHeight="1">
      <c r="A89" s="34"/>
      <c r="B89" s="35"/>
      <c r="C89" s="28" t="s">
        <v>19</v>
      </c>
      <c r="D89" s="34"/>
      <c r="E89" s="34"/>
      <c r="F89" s="23" t="str">
        <f>F12</f>
        <v>Bánovce nad Bebravou</v>
      </c>
      <c r="G89" s="34"/>
      <c r="H89" s="34"/>
      <c r="I89" s="28" t="s">
        <v>21</v>
      </c>
      <c r="J89" s="70" t="str">
        <f>IF(J12="","",J12)</f>
        <v>12. 7. 2021</v>
      </c>
      <c r="K89" s="34"/>
      <c r="L89" s="56"/>
      <c r="S89" s="34"/>
      <c r="T89" s="34"/>
      <c r="U89" s="34"/>
      <c r="V89" s="34"/>
      <c r="W89" s="34"/>
      <c r="X89" s="34"/>
      <c r="Y89" s="34"/>
      <c r="Z89" s="34"/>
      <c r="AA89" s="34"/>
      <c r="AB89" s="34"/>
      <c r="AC89" s="34"/>
      <c r="AD89" s="34"/>
      <c r="AE89" s="34"/>
    </row>
    <row r="90" s="2" customFormat="1" ht="6.96" customHeight="1">
      <c r="A90" s="34"/>
      <c r="B90" s="35"/>
      <c r="C90" s="34"/>
      <c r="D90" s="34"/>
      <c r="E90" s="34"/>
      <c r="F90" s="34"/>
      <c r="G90" s="34"/>
      <c r="H90" s="34"/>
      <c r="I90" s="34"/>
      <c r="J90" s="34"/>
      <c r="K90" s="34"/>
      <c r="L90" s="56"/>
      <c r="S90" s="34"/>
      <c r="T90" s="34"/>
      <c r="U90" s="34"/>
      <c r="V90" s="34"/>
      <c r="W90" s="34"/>
      <c r="X90" s="34"/>
      <c r="Y90" s="34"/>
      <c r="Z90" s="34"/>
      <c r="AA90" s="34"/>
      <c r="AB90" s="34"/>
      <c r="AC90" s="34"/>
      <c r="AD90" s="34"/>
      <c r="AE90" s="34"/>
    </row>
    <row r="91" s="2" customFormat="1" ht="15.6" customHeight="1">
      <c r="A91" s="34"/>
      <c r="B91" s="35"/>
      <c r="C91" s="28" t="s">
        <v>23</v>
      </c>
      <c r="D91" s="34"/>
      <c r="E91" s="34"/>
      <c r="F91" s="23" t="str">
        <f>E15</f>
        <v>Mesto Bánovce nad Bebravou</v>
      </c>
      <c r="G91" s="34"/>
      <c r="H91" s="34"/>
      <c r="I91" s="28" t="s">
        <v>29</v>
      </c>
      <c r="J91" s="32" t="str">
        <f>E21</f>
        <v>PLYN AZ-PI</v>
      </c>
      <c r="K91" s="34"/>
      <c r="L91" s="56"/>
      <c r="S91" s="34"/>
      <c r="T91" s="34"/>
      <c r="U91" s="34"/>
      <c r="V91" s="34"/>
      <c r="W91" s="34"/>
      <c r="X91" s="34"/>
      <c r="Y91" s="34"/>
      <c r="Z91" s="34"/>
      <c r="AA91" s="34"/>
      <c r="AB91" s="34"/>
      <c r="AC91" s="34"/>
      <c r="AD91" s="34"/>
      <c r="AE91" s="34"/>
    </row>
    <row r="92" s="2" customFormat="1" ht="15.6" customHeight="1">
      <c r="A92" s="34"/>
      <c r="B92" s="35"/>
      <c r="C92" s="28" t="s">
        <v>27</v>
      </c>
      <c r="D92" s="34"/>
      <c r="E92" s="34"/>
      <c r="F92" s="23" t="str">
        <f>IF(E18="","",E18)</f>
        <v>Vyplň údaj</v>
      </c>
      <c r="G92" s="34"/>
      <c r="H92" s="34"/>
      <c r="I92" s="28" t="s">
        <v>32</v>
      </c>
      <c r="J92" s="32" t="str">
        <f>E24</f>
        <v>Andrej Zvarik</v>
      </c>
      <c r="K92" s="34"/>
      <c r="L92" s="56"/>
      <c r="S92" s="34"/>
      <c r="T92" s="34"/>
      <c r="U92" s="34"/>
      <c r="V92" s="34"/>
      <c r="W92" s="34"/>
      <c r="X92" s="34"/>
      <c r="Y92" s="34"/>
      <c r="Z92" s="34"/>
      <c r="AA92" s="34"/>
      <c r="AB92" s="34"/>
      <c r="AC92" s="34"/>
      <c r="AD92" s="34"/>
      <c r="AE92" s="34"/>
    </row>
    <row r="93" s="2" customFormat="1" ht="10.32" customHeight="1">
      <c r="A93" s="34"/>
      <c r="B93" s="35"/>
      <c r="C93" s="34"/>
      <c r="D93" s="34"/>
      <c r="E93" s="34"/>
      <c r="F93" s="34"/>
      <c r="G93" s="34"/>
      <c r="H93" s="34"/>
      <c r="I93" s="34"/>
      <c r="J93" s="34"/>
      <c r="K93" s="34"/>
      <c r="L93" s="56"/>
      <c r="S93" s="34"/>
      <c r="T93" s="34"/>
      <c r="U93" s="34"/>
      <c r="V93" s="34"/>
      <c r="W93" s="34"/>
      <c r="X93" s="34"/>
      <c r="Y93" s="34"/>
      <c r="Z93" s="34"/>
      <c r="AA93" s="34"/>
      <c r="AB93" s="34"/>
      <c r="AC93" s="34"/>
      <c r="AD93" s="34"/>
      <c r="AE93" s="34"/>
    </row>
    <row r="94" s="2" customFormat="1" ht="29.28" customHeight="1">
      <c r="A94" s="34"/>
      <c r="B94" s="35"/>
      <c r="C94" s="149" t="s">
        <v>129</v>
      </c>
      <c r="D94" s="141"/>
      <c r="E94" s="141"/>
      <c r="F94" s="141"/>
      <c r="G94" s="141"/>
      <c r="H94" s="141"/>
      <c r="I94" s="141"/>
      <c r="J94" s="150" t="s">
        <v>130</v>
      </c>
      <c r="K94" s="141"/>
      <c r="L94" s="56"/>
      <c r="S94" s="34"/>
      <c r="T94" s="34"/>
      <c r="U94" s="34"/>
      <c r="V94" s="34"/>
      <c r="W94" s="34"/>
      <c r="X94" s="34"/>
      <c r="Y94" s="34"/>
      <c r="Z94" s="34"/>
      <c r="AA94" s="34"/>
      <c r="AB94" s="34"/>
      <c r="AC94" s="34"/>
      <c r="AD94" s="34"/>
      <c r="AE94" s="34"/>
    </row>
    <row r="95" s="2" customFormat="1" ht="10.32" customHeight="1">
      <c r="A95" s="34"/>
      <c r="B95" s="35"/>
      <c r="C95" s="34"/>
      <c r="D95" s="34"/>
      <c r="E95" s="34"/>
      <c r="F95" s="34"/>
      <c r="G95" s="34"/>
      <c r="H95" s="34"/>
      <c r="I95" s="34"/>
      <c r="J95" s="34"/>
      <c r="K95" s="34"/>
      <c r="L95" s="56"/>
      <c r="S95" s="34"/>
      <c r="T95" s="34"/>
      <c r="U95" s="34"/>
      <c r="V95" s="34"/>
      <c r="W95" s="34"/>
      <c r="X95" s="34"/>
      <c r="Y95" s="34"/>
      <c r="Z95" s="34"/>
      <c r="AA95" s="34"/>
      <c r="AB95" s="34"/>
      <c r="AC95" s="34"/>
      <c r="AD95" s="34"/>
      <c r="AE95" s="34"/>
    </row>
    <row r="96" s="2" customFormat="1" ht="22.8" customHeight="1">
      <c r="A96" s="34"/>
      <c r="B96" s="35"/>
      <c r="C96" s="151" t="s">
        <v>131</v>
      </c>
      <c r="D96" s="34"/>
      <c r="E96" s="34"/>
      <c r="F96" s="34"/>
      <c r="G96" s="34"/>
      <c r="H96" s="34"/>
      <c r="I96" s="34"/>
      <c r="J96" s="97">
        <f>J122</f>
        <v>0</v>
      </c>
      <c r="K96" s="34"/>
      <c r="L96" s="56"/>
      <c r="S96" s="34"/>
      <c r="T96" s="34"/>
      <c r="U96" s="34"/>
      <c r="V96" s="34"/>
      <c r="W96" s="34"/>
      <c r="X96" s="34"/>
      <c r="Y96" s="34"/>
      <c r="Z96" s="34"/>
      <c r="AA96" s="34"/>
      <c r="AB96" s="34"/>
      <c r="AC96" s="34"/>
      <c r="AD96" s="34"/>
      <c r="AE96" s="34"/>
      <c r="AU96" s="15" t="s">
        <v>132</v>
      </c>
    </row>
    <row r="97" s="9" customFormat="1" ht="24.96" customHeight="1">
      <c r="A97" s="9"/>
      <c r="B97" s="152"/>
      <c r="C97" s="9"/>
      <c r="D97" s="153" t="s">
        <v>2855</v>
      </c>
      <c r="E97" s="154"/>
      <c r="F97" s="154"/>
      <c r="G97" s="154"/>
      <c r="H97" s="154"/>
      <c r="I97" s="154"/>
      <c r="J97" s="155">
        <f>J123</f>
        <v>0</v>
      </c>
      <c r="K97" s="9"/>
      <c r="L97" s="152"/>
      <c r="S97" s="9"/>
      <c r="T97" s="9"/>
      <c r="U97" s="9"/>
      <c r="V97" s="9"/>
      <c r="W97" s="9"/>
      <c r="X97" s="9"/>
      <c r="Y97" s="9"/>
      <c r="Z97" s="9"/>
      <c r="AA97" s="9"/>
      <c r="AB97" s="9"/>
      <c r="AC97" s="9"/>
      <c r="AD97" s="9"/>
      <c r="AE97" s="9"/>
    </row>
    <row r="98" s="10" customFormat="1" ht="19.92" customHeight="1">
      <c r="A98" s="10"/>
      <c r="B98" s="156"/>
      <c r="C98" s="10"/>
      <c r="D98" s="157" t="s">
        <v>2856</v>
      </c>
      <c r="E98" s="158"/>
      <c r="F98" s="158"/>
      <c r="G98" s="158"/>
      <c r="H98" s="158"/>
      <c r="I98" s="158"/>
      <c r="J98" s="159">
        <f>J124</f>
        <v>0</v>
      </c>
      <c r="K98" s="10"/>
      <c r="L98" s="156"/>
      <c r="S98" s="10"/>
      <c r="T98" s="10"/>
      <c r="U98" s="10"/>
      <c r="V98" s="10"/>
      <c r="W98" s="10"/>
      <c r="X98" s="10"/>
      <c r="Y98" s="10"/>
      <c r="Z98" s="10"/>
      <c r="AA98" s="10"/>
      <c r="AB98" s="10"/>
      <c r="AC98" s="10"/>
      <c r="AD98" s="10"/>
      <c r="AE98" s="10"/>
    </row>
    <row r="99" s="10" customFormat="1" ht="19.92" customHeight="1">
      <c r="A99" s="10"/>
      <c r="B99" s="156"/>
      <c r="C99" s="10"/>
      <c r="D99" s="157" t="s">
        <v>2857</v>
      </c>
      <c r="E99" s="158"/>
      <c r="F99" s="158"/>
      <c r="G99" s="158"/>
      <c r="H99" s="158"/>
      <c r="I99" s="158"/>
      <c r="J99" s="159">
        <f>J130</f>
        <v>0</v>
      </c>
      <c r="K99" s="10"/>
      <c r="L99" s="156"/>
      <c r="S99" s="10"/>
      <c r="T99" s="10"/>
      <c r="U99" s="10"/>
      <c r="V99" s="10"/>
      <c r="W99" s="10"/>
      <c r="X99" s="10"/>
      <c r="Y99" s="10"/>
      <c r="Z99" s="10"/>
      <c r="AA99" s="10"/>
      <c r="AB99" s="10"/>
      <c r="AC99" s="10"/>
      <c r="AD99" s="10"/>
      <c r="AE99" s="10"/>
    </row>
    <row r="100" s="9" customFormat="1" ht="24.96" customHeight="1">
      <c r="A100" s="9"/>
      <c r="B100" s="152"/>
      <c r="C100" s="9"/>
      <c r="D100" s="153" t="s">
        <v>2858</v>
      </c>
      <c r="E100" s="154"/>
      <c r="F100" s="154"/>
      <c r="G100" s="154"/>
      <c r="H100" s="154"/>
      <c r="I100" s="154"/>
      <c r="J100" s="155">
        <f>J132</f>
        <v>0</v>
      </c>
      <c r="K100" s="9"/>
      <c r="L100" s="152"/>
      <c r="S100" s="9"/>
      <c r="T100" s="9"/>
      <c r="U100" s="9"/>
      <c r="V100" s="9"/>
      <c r="W100" s="9"/>
      <c r="X100" s="9"/>
      <c r="Y100" s="9"/>
      <c r="Z100" s="9"/>
      <c r="AA100" s="9"/>
      <c r="AB100" s="9"/>
      <c r="AC100" s="9"/>
      <c r="AD100" s="9"/>
      <c r="AE100" s="9"/>
    </row>
    <row r="101" s="10" customFormat="1" ht="19.92" customHeight="1">
      <c r="A101" s="10"/>
      <c r="B101" s="156"/>
      <c r="C101" s="10"/>
      <c r="D101" s="157" t="s">
        <v>2859</v>
      </c>
      <c r="E101" s="158"/>
      <c r="F101" s="158"/>
      <c r="G101" s="158"/>
      <c r="H101" s="158"/>
      <c r="I101" s="158"/>
      <c r="J101" s="159">
        <f>J133</f>
        <v>0</v>
      </c>
      <c r="K101" s="10"/>
      <c r="L101" s="156"/>
      <c r="S101" s="10"/>
      <c r="T101" s="10"/>
      <c r="U101" s="10"/>
      <c r="V101" s="10"/>
      <c r="W101" s="10"/>
      <c r="X101" s="10"/>
      <c r="Y101" s="10"/>
      <c r="Z101" s="10"/>
      <c r="AA101" s="10"/>
      <c r="AB101" s="10"/>
      <c r="AC101" s="10"/>
      <c r="AD101" s="10"/>
      <c r="AE101" s="10"/>
    </row>
    <row r="102" s="10" customFormat="1" ht="19.92" customHeight="1">
      <c r="A102" s="10"/>
      <c r="B102" s="156"/>
      <c r="C102" s="10"/>
      <c r="D102" s="157" t="s">
        <v>1803</v>
      </c>
      <c r="E102" s="158"/>
      <c r="F102" s="158"/>
      <c r="G102" s="158"/>
      <c r="H102" s="158"/>
      <c r="I102" s="158"/>
      <c r="J102" s="159">
        <f>J148</f>
        <v>0</v>
      </c>
      <c r="K102" s="10"/>
      <c r="L102" s="156"/>
      <c r="S102" s="10"/>
      <c r="T102" s="10"/>
      <c r="U102" s="10"/>
      <c r="V102" s="10"/>
      <c r="W102" s="10"/>
      <c r="X102" s="10"/>
      <c r="Y102" s="10"/>
      <c r="Z102" s="10"/>
      <c r="AA102" s="10"/>
      <c r="AB102" s="10"/>
      <c r="AC102" s="10"/>
      <c r="AD102" s="10"/>
      <c r="AE102" s="10"/>
    </row>
    <row r="103" s="2" customFormat="1" ht="21.84" customHeight="1">
      <c r="A103" s="34"/>
      <c r="B103" s="35"/>
      <c r="C103" s="34"/>
      <c r="D103" s="34"/>
      <c r="E103" s="34"/>
      <c r="F103" s="34"/>
      <c r="G103" s="34"/>
      <c r="H103" s="34"/>
      <c r="I103" s="34"/>
      <c r="J103" s="34"/>
      <c r="K103" s="34"/>
      <c r="L103" s="56"/>
      <c r="S103" s="34"/>
      <c r="T103" s="34"/>
      <c r="U103" s="34"/>
      <c r="V103" s="34"/>
      <c r="W103" s="34"/>
      <c r="X103" s="34"/>
      <c r="Y103" s="34"/>
      <c r="Z103" s="34"/>
      <c r="AA103" s="34"/>
      <c r="AB103" s="34"/>
      <c r="AC103" s="34"/>
      <c r="AD103" s="34"/>
      <c r="AE103" s="34"/>
    </row>
    <row r="104" s="2" customFormat="1" ht="6.96" customHeight="1">
      <c r="A104" s="34"/>
      <c r="B104" s="61"/>
      <c r="C104" s="62"/>
      <c r="D104" s="62"/>
      <c r="E104" s="62"/>
      <c r="F104" s="62"/>
      <c r="G104" s="62"/>
      <c r="H104" s="62"/>
      <c r="I104" s="62"/>
      <c r="J104" s="62"/>
      <c r="K104" s="62"/>
      <c r="L104" s="56"/>
      <c r="S104" s="34"/>
      <c r="T104" s="34"/>
      <c r="U104" s="34"/>
      <c r="V104" s="34"/>
      <c r="W104" s="34"/>
      <c r="X104" s="34"/>
      <c r="Y104" s="34"/>
      <c r="Z104" s="34"/>
      <c r="AA104" s="34"/>
      <c r="AB104" s="34"/>
      <c r="AC104" s="34"/>
      <c r="AD104" s="34"/>
      <c r="AE104" s="34"/>
    </row>
    <row r="108" s="2" customFormat="1" ht="6.96" customHeight="1">
      <c r="A108" s="34"/>
      <c r="B108" s="63"/>
      <c r="C108" s="64"/>
      <c r="D108" s="64"/>
      <c r="E108" s="64"/>
      <c r="F108" s="64"/>
      <c r="G108" s="64"/>
      <c r="H108" s="64"/>
      <c r="I108" s="64"/>
      <c r="J108" s="64"/>
      <c r="K108" s="64"/>
      <c r="L108" s="56"/>
      <c r="S108" s="34"/>
      <c r="T108" s="34"/>
      <c r="U108" s="34"/>
      <c r="V108" s="34"/>
      <c r="W108" s="34"/>
      <c r="X108" s="34"/>
      <c r="Y108" s="34"/>
      <c r="Z108" s="34"/>
      <c r="AA108" s="34"/>
      <c r="AB108" s="34"/>
      <c r="AC108" s="34"/>
      <c r="AD108" s="34"/>
      <c r="AE108" s="34"/>
    </row>
    <row r="109" s="2" customFormat="1" ht="24.96" customHeight="1">
      <c r="A109" s="34"/>
      <c r="B109" s="35"/>
      <c r="C109" s="19" t="s">
        <v>164</v>
      </c>
      <c r="D109" s="34"/>
      <c r="E109" s="34"/>
      <c r="F109" s="34"/>
      <c r="G109" s="34"/>
      <c r="H109" s="34"/>
      <c r="I109" s="34"/>
      <c r="J109" s="34"/>
      <c r="K109" s="34"/>
      <c r="L109" s="56"/>
      <c r="S109" s="34"/>
      <c r="T109" s="34"/>
      <c r="U109" s="34"/>
      <c r="V109" s="34"/>
      <c r="W109" s="34"/>
      <c r="X109" s="34"/>
      <c r="Y109" s="34"/>
      <c r="Z109" s="34"/>
      <c r="AA109" s="34"/>
      <c r="AB109" s="34"/>
      <c r="AC109" s="34"/>
      <c r="AD109" s="34"/>
      <c r="AE109" s="34"/>
    </row>
    <row r="110" s="2" customFormat="1" ht="6.96" customHeight="1">
      <c r="A110" s="34"/>
      <c r="B110" s="35"/>
      <c r="C110" s="34"/>
      <c r="D110" s="34"/>
      <c r="E110" s="34"/>
      <c r="F110" s="34"/>
      <c r="G110" s="34"/>
      <c r="H110" s="34"/>
      <c r="I110" s="34"/>
      <c r="J110" s="34"/>
      <c r="K110" s="34"/>
      <c r="L110" s="56"/>
      <c r="S110" s="34"/>
      <c r="T110" s="34"/>
      <c r="U110" s="34"/>
      <c r="V110" s="34"/>
      <c r="W110" s="34"/>
      <c r="X110" s="34"/>
      <c r="Y110" s="34"/>
      <c r="Z110" s="34"/>
      <c r="AA110" s="34"/>
      <c r="AB110" s="34"/>
      <c r="AC110" s="34"/>
      <c r="AD110" s="34"/>
      <c r="AE110" s="34"/>
    </row>
    <row r="111" s="2" customFormat="1" ht="12" customHeight="1">
      <c r="A111" s="34"/>
      <c r="B111" s="35"/>
      <c r="C111" s="28" t="s">
        <v>15</v>
      </c>
      <c r="D111" s="34"/>
      <c r="E111" s="34"/>
      <c r="F111" s="34"/>
      <c r="G111" s="34"/>
      <c r="H111" s="34"/>
      <c r="I111" s="34"/>
      <c r="J111" s="34"/>
      <c r="K111" s="34"/>
      <c r="L111" s="56"/>
      <c r="S111" s="34"/>
      <c r="T111" s="34"/>
      <c r="U111" s="34"/>
      <c r="V111" s="34"/>
      <c r="W111" s="34"/>
      <c r="X111" s="34"/>
      <c r="Y111" s="34"/>
      <c r="Z111" s="34"/>
      <c r="AA111" s="34"/>
      <c r="AB111" s="34"/>
      <c r="AC111" s="34"/>
      <c r="AD111" s="34"/>
      <c r="AE111" s="34"/>
    </row>
    <row r="112" s="2" customFormat="1" ht="27" customHeight="1">
      <c r="A112" s="34"/>
      <c r="B112" s="35"/>
      <c r="C112" s="34"/>
      <c r="D112" s="34"/>
      <c r="E112" s="130" t="str">
        <f>E7</f>
        <v>Centrum integrovanej zdravotnej starostlivosti, denné centrum pre seniorov, denný stacionár v meste Bánovce nad Bebravou</v>
      </c>
      <c r="F112" s="28"/>
      <c r="G112" s="28"/>
      <c r="H112" s="28"/>
      <c r="I112" s="34"/>
      <c r="J112" s="34"/>
      <c r="K112" s="34"/>
      <c r="L112" s="56"/>
      <c r="S112" s="34"/>
      <c r="T112" s="34"/>
      <c r="U112" s="34"/>
      <c r="V112" s="34"/>
      <c r="W112" s="34"/>
      <c r="X112" s="34"/>
      <c r="Y112" s="34"/>
      <c r="Z112" s="34"/>
      <c r="AA112" s="34"/>
      <c r="AB112" s="34"/>
      <c r="AC112" s="34"/>
      <c r="AD112" s="34"/>
      <c r="AE112" s="34"/>
    </row>
    <row r="113" s="2" customFormat="1" ht="12" customHeight="1">
      <c r="A113" s="34"/>
      <c r="B113" s="35"/>
      <c r="C113" s="28" t="s">
        <v>124</v>
      </c>
      <c r="D113" s="34"/>
      <c r="E113" s="34"/>
      <c r="F113" s="34"/>
      <c r="G113" s="34"/>
      <c r="H113" s="34"/>
      <c r="I113" s="34"/>
      <c r="J113" s="34"/>
      <c r="K113" s="34"/>
      <c r="L113" s="56"/>
      <c r="S113" s="34"/>
      <c r="T113" s="34"/>
      <c r="U113" s="34"/>
      <c r="V113" s="34"/>
      <c r="W113" s="34"/>
      <c r="X113" s="34"/>
      <c r="Y113" s="34"/>
      <c r="Z113" s="34"/>
      <c r="AA113" s="34"/>
      <c r="AB113" s="34"/>
      <c r="AC113" s="34"/>
      <c r="AD113" s="34"/>
      <c r="AE113" s="34"/>
    </row>
    <row r="114" s="2" customFormat="1" ht="15.6" customHeight="1">
      <c r="A114" s="34"/>
      <c r="B114" s="35"/>
      <c r="C114" s="34"/>
      <c r="D114" s="34"/>
      <c r="E114" s="68" t="str">
        <f>E9</f>
        <v>SO 05a - Plynová prípojka STL</v>
      </c>
      <c r="F114" s="34"/>
      <c r="G114" s="34"/>
      <c r="H114" s="34"/>
      <c r="I114" s="34"/>
      <c r="J114" s="34"/>
      <c r="K114" s="34"/>
      <c r="L114" s="56"/>
      <c r="S114" s="34"/>
      <c r="T114" s="34"/>
      <c r="U114" s="34"/>
      <c r="V114" s="34"/>
      <c r="W114" s="34"/>
      <c r="X114" s="34"/>
      <c r="Y114" s="34"/>
      <c r="Z114" s="34"/>
      <c r="AA114" s="34"/>
      <c r="AB114" s="34"/>
      <c r="AC114" s="34"/>
      <c r="AD114" s="34"/>
      <c r="AE114" s="34"/>
    </row>
    <row r="115" s="2" customFormat="1" ht="6.96" customHeight="1">
      <c r="A115" s="34"/>
      <c r="B115" s="35"/>
      <c r="C115" s="34"/>
      <c r="D115" s="34"/>
      <c r="E115" s="34"/>
      <c r="F115" s="34"/>
      <c r="G115" s="34"/>
      <c r="H115" s="34"/>
      <c r="I115" s="34"/>
      <c r="J115" s="34"/>
      <c r="K115" s="34"/>
      <c r="L115" s="56"/>
      <c r="S115" s="34"/>
      <c r="T115" s="34"/>
      <c r="U115" s="34"/>
      <c r="V115" s="34"/>
      <c r="W115" s="34"/>
      <c r="X115" s="34"/>
      <c r="Y115" s="34"/>
      <c r="Z115" s="34"/>
      <c r="AA115" s="34"/>
      <c r="AB115" s="34"/>
      <c r="AC115" s="34"/>
      <c r="AD115" s="34"/>
      <c r="AE115" s="34"/>
    </row>
    <row r="116" s="2" customFormat="1" ht="12" customHeight="1">
      <c r="A116" s="34"/>
      <c r="B116" s="35"/>
      <c r="C116" s="28" t="s">
        <v>19</v>
      </c>
      <c r="D116" s="34"/>
      <c r="E116" s="34"/>
      <c r="F116" s="23" t="str">
        <f>F12</f>
        <v>Bánovce nad Bebravou</v>
      </c>
      <c r="G116" s="34"/>
      <c r="H116" s="34"/>
      <c r="I116" s="28" t="s">
        <v>21</v>
      </c>
      <c r="J116" s="70" t="str">
        <f>IF(J12="","",J12)</f>
        <v>12. 7. 2021</v>
      </c>
      <c r="K116" s="34"/>
      <c r="L116" s="56"/>
      <c r="S116" s="34"/>
      <c r="T116" s="34"/>
      <c r="U116" s="34"/>
      <c r="V116" s="34"/>
      <c r="W116" s="34"/>
      <c r="X116" s="34"/>
      <c r="Y116" s="34"/>
      <c r="Z116" s="34"/>
      <c r="AA116" s="34"/>
      <c r="AB116" s="34"/>
      <c r="AC116" s="34"/>
      <c r="AD116" s="34"/>
      <c r="AE116" s="34"/>
    </row>
    <row r="117" s="2" customFormat="1" ht="6.96" customHeight="1">
      <c r="A117" s="34"/>
      <c r="B117" s="35"/>
      <c r="C117" s="34"/>
      <c r="D117" s="34"/>
      <c r="E117" s="34"/>
      <c r="F117" s="34"/>
      <c r="G117" s="34"/>
      <c r="H117" s="34"/>
      <c r="I117" s="34"/>
      <c r="J117" s="34"/>
      <c r="K117" s="34"/>
      <c r="L117" s="56"/>
      <c r="S117" s="34"/>
      <c r="T117" s="34"/>
      <c r="U117" s="34"/>
      <c r="V117" s="34"/>
      <c r="W117" s="34"/>
      <c r="X117" s="34"/>
      <c r="Y117" s="34"/>
      <c r="Z117" s="34"/>
      <c r="AA117" s="34"/>
      <c r="AB117" s="34"/>
      <c r="AC117" s="34"/>
      <c r="AD117" s="34"/>
      <c r="AE117" s="34"/>
    </row>
    <row r="118" s="2" customFormat="1" ht="15.6" customHeight="1">
      <c r="A118" s="34"/>
      <c r="B118" s="35"/>
      <c r="C118" s="28" t="s">
        <v>23</v>
      </c>
      <c r="D118" s="34"/>
      <c r="E118" s="34"/>
      <c r="F118" s="23" t="str">
        <f>E15</f>
        <v>Mesto Bánovce nad Bebravou</v>
      </c>
      <c r="G118" s="34"/>
      <c r="H118" s="34"/>
      <c r="I118" s="28" t="s">
        <v>29</v>
      </c>
      <c r="J118" s="32" t="str">
        <f>E21</f>
        <v>PLYN AZ-PI</v>
      </c>
      <c r="K118" s="34"/>
      <c r="L118" s="56"/>
      <c r="S118" s="34"/>
      <c r="T118" s="34"/>
      <c r="U118" s="34"/>
      <c r="V118" s="34"/>
      <c r="W118" s="34"/>
      <c r="X118" s="34"/>
      <c r="Y118" s="34"/>
      <c r="Z118" s="34"/>
      <c r="AA118" s="34"/>
      <c r="AB118" s="34"/>
      <c r="AC118" s="34"/>
      <c r="AD118" s="34"/>
      <c r="AE118" s="34"/>
    </row>
    <row r="119" s="2" customFormat="1" ht="15.6" customHeight="1">
      <c r="A119" s="34"/>
      <c r="B119" s="35"/>
      <c r="C119" s="28" t="s">
        <v>27</v>
      </c>
      <c r="D119" s="34"/>
      <c r="E119" s="34"/>
      <c r="F119" s="23" t="str">
        <f>IF(E18="","",E18)</f>
        <v>Vyplň údaj</v>
      </c>
      <c r="G119" s="34"/>
      <c r="H119" s="34"/>
      <c r="I119" s="28" t="s">
        <v>32</v>
      </c>
      <c r="J119" s="32" t="str">
        <f>E24</f>
        <v>Andrej Zvarik</v>
      </c>
      <c r="K119" s="34"/>
      <c r="L119" s="56"/>
      <c r="S119" s="34"/>
      <c r="T119" s="34"/>
      <c r="U119" s="34"/>
      <c r="V119" s="34"/>
      <c r="W119" s="34"/>
      <c r="X119" s="34"/>
      <c r="Y119" s="34"/>
      <c r="Z119" s="34"/>
      <c r="AA119" s="34"/>
      <c r="AB119" s="34"/>
      <c r="AC119" s="34"/>
      <c r="AD119" s="34"/>
      <c r="AE119" s="34"/>
    </row>
    <row r="120" s="2" customFormat="1" ht="10.32" customHeight="1">
      <c r="A120" s="34"/>
      <c r="B120" s="35"/>
      <c r="C120" s="34"/>
      <c r="D120" s="34"/>
      <c r="E120" s="34"/>
      <c r="F120" s="34"/>
      <c r="G120" s="34"/>
      <c r="H120" s="34"/>
      <c r="I120" s="34"/>
      <c r="J120" s="34"/>
      <c r="K120" s="34"/>
      <c r="L120" s="56"/>
      <c r="S120" s="34"/>
      <c r="T120" s="34"/>
      <c r="U120" s="34"/>
      <c r="V120" s="34"/>
      <c r="W120" s="34"/>
      <c r="X120" s="34"/>
      <c r="Y120" s="34"/>
      <c r="Z120" s="34"/>
      <c r="AA120" s="34"/>
      <c r="AB120" s="34"/>
      <c r="AC120" s="34"/>
      <c r="AD120" s="34"/>
      <c r="AE120" s="34"/>
    </row>
    <row r="121" s="11" customFormat="1" ht="29.28" customHeight="1">
      <c r="A121" s="160"/>
      <c r="B121" s="161"/>
      <c r="C121" s="162" t="s">
        <v>165</v>
      </c>
      <c r="D121" s="163" t="s">
        <v>61</v>
      </c>
      <c r="E121" s="163" t="s">
        <v>57</v>
      </c>
      <c r="F121" s="163" t="s">
        <v>58</v>
      </c>
      <c r="G121" s="163" t="s">
        <v>166</v>
      </c>
      <c r="H121" s="163" t="s">
        <v>167</v>
      </c>
      <c r="I121" s="163" t="s">
        <v>168</v>
      </c>
      <c r="J121" s="164" t="s">
        <v>130</v>
      </c>
      <c r="K121" s="165" t="s">
        <v>169</v>
      </c>
      <c r="L121" s="166"/>
      <c r="M121" s="87" t="s">
        <v>1</v>
      </c>
      <c r="N121" s="88" t="s">
        <v>40</v>
      </c>
      <c r="O121" s="88" t="s">
        <v>170</v>
      </c>
      <c r="P121" s="88" t="s">
        <v>171</v>
      </c>
      <c r="Q121" s="88" t="s">
        <v>172</v>
      </c>
      <c r="R121" s="88" t="s">
        <v>173</v>
      </c>
      <c r="S121" s="88" t="s">
        <v>174</v>
      </c>
      <c r="T121" s="89" t="s">
        <v>175</v>
      </c>
      <c r="U121" s="160"/>
      <c r="V121" s="160"/>
      <c r="W121" s="160"/>
      <c r="X121" s="160"/>
      <c r="Y121" s="160"/>
      <c r="Z121" s="160"/>
      <c r="AA121" s="160"/>
      <c r="AB121" s="160"/>
      <c r="AC121" s="160"/>
      <c r="AD121" s="160"/>
      <c r="AE121" s="160"/>
    </row>
    <row r="122" s="2" customFormat="1" ht="22.8" customHeight="1">
      <c r="A122" s="34"/>
      <c r="B122" s="35"/>
      <c r="C122" s="94" t="s">
        <v>131</v>
      </c>
      <c r="D122" s="34"/>
      <c r="E122" s="34"/>
      <c r="F122" s="34"/>
      <c r="G122" s="34"/>
      <c r="H122" s="34"/>
      <c r="I122" s="34"/>
      <c r="J122" s="167">
        <f>BK122</f>
        <v>0</v>
      </c>
      <c r="K122" s="34"/>
      <c r="L122" s="35"/>
      <c r="M122" s="90"/>
      <c r="N122" s="74"/>
      <c r="O122" s="91"/>
      <c r="P122" s="168">
        <f>P123+P132</f>
        <v>0</v>
      </c>
      <c r="Q122" s="91"/>
      <c r="R122" s="168">
        <f>R123+R132</f>
        <v>0.34034000000000042</v>
      </c>
      <c r="S122" s="91"/>
      <c r="T122" s="169">
        <f>T123+T132</f>
        <v>0</v>
      </c>
      <c r="U122" s="34"/>
      <c r="V122" s="34"/>
      <c r="W122" s="34"/>
      <c r="X122" s="34"/>
      <c r="Y122" s="34"/>
      <c r="Z122" s="34"/>
      <c r="AA122" s="34"/>
      <c r="AB122" s="34"/>
      <c r="AC122" s="34"/>
      <c r="AD122" s="34"/>
      <c r="AE122" s="34"/>
      <c r="AT122" s="15" t="s">
        <v>75</v>
      </c>
      <c r="AU122" s="15" t="s">
        <v>132</v>
      </c>
      <c r="BK122" s="170">
        <f>BK123+BK132</f>
        <v>0</v>
      </c>
    </row>
    <row r="123" s="12" customFormat="1" ht="25.92" customHeight="1">
      <c r="A123" s="12"/>
      <c r="B123" s="171"/>
      <c r="C123" s="12"/>
      <c r="D123" s="172" t="s">
        <v>75</v>
      </c>
      <c r="E123" s="173" t="s">
        <v>176</v>
      </c>
      <c r="F123" s="173" t="s">
        <v>2860</v>
      </c>
      <c r="G123" s="12"/>
      <c r="H123" s="12"/>
      <c r="I123" s="174"/>
      <c r="J123" s="175">
        <f>BK123</f>
        <v>0</v>
      </c>
      <c r="K123" s="12"/>
      <c r="L123" s="171"/>
      <c r="M123" s="176"/>
      <c r="N123" s="177"/>
      <c r="O123" s="177"/>
      <c r="P123" s="178">
        <f>P124+P130</f>
        <v>0</v>
      </c>
      <c r="Q123" s="177"/>
      <c r="R123" s="178">
        <f>R124+R130</f>
        <v>0.34034000000000042</v>
      </c>
      <c r="S123" s="177"/>
      <c r="T123" s="179">
        <f>T124+T130</f>
        <v>0</v>
      </c>
      <c r="U123" s="12"/>
      <c r="V123" s="12"/>
      <c r="W123" s="12"/>
      <c r="X123" s="12"/>
      <c r="Y123" s="12"/>
      <c r="Z123" s="12"/>
      <c r="AA123" s="12"/>
      <c r="AB123" s="12"/>
      <c r="AC123" s="12"/>
      <c r="AD123" s="12"/>
      <c r="AE123" s="12"/>
      <c r="AR123" s="172" t="s">
        <v>83</v>
      </c>
      <c r="AT123" s="180" t="s">
        <v>75</v>
      </c>
      <c r="AU123" s="180" t="s">
        <v>76</v>
      </c>
      <c r="AY123" s="172" t="s">
        <v>178</v>
      </c>
      <c r="BK123" s="181">
        <f>BK124+BK130</f>
        <v>0</v>
      </c>
    </row>
    <row r="124" s="12" customFormat="1" ht="22.8" customHeight="1">
      <c r="A124" s="12"/>
      <c r="B124" s="171"/>
      <c r="C124" s="12"/>
      <c r="D124" s="172" t="s">
        <v>75</v>
      </c>
      <c r="E124" s="182" t="s">
        <v>83</v>
      </c>
      <c r="F124" s="182" t="s">
        <v>2861</v>
      </c>
      <c r="G124" s="12"/>
      <c r="H124" s="12"/>
      <c r="I124" s="174"/>
      <c r="J124" s="183">
        <f>BK124</f>
        <v>0</v>
      </c>
      <c r="K124" s="12"/>
      <c r="L124" s="171"/>
      <c r="M124" s="176"/>
      <c r="N124" s="177"/>
      <c r="O124" s="177"/>
      <c r="P124" s="178">
        <f>SUM(P125:P129)</f>
        <v>0</v>
      </c>
      <c r="Q124" s="177"/>
      <c r="R124" s="178">
        <f>SUM(R125:R129)</f>
        <v>0</v>
      </c>
      <c r="S124" s="177"/>
      <c r="T124" s="179">
        <f>SUM(T125:T129)</f>
        <v>0</v>
      </c>
      <c r="U124" s="12"/>
      <c r="V124" s="12"/>
      <c r="W124" s="12"/>
      <c r="X124" s="12"/>
      <c r="Y124" s="12"/>
      <c r="Z124" s="12"/>
      <c r="AA124" s="12"/>
      <c r="AB124" s="12"/>
      <c r="AC124" s="12"/>
      <c r="AD124" s="12"/>
      <c r="AE124" s="12"/>
      <c r="AR124" s="172" t="s">
        <v>83</v>
      </c>
      <c r="AT124" s="180" t="s">
        <v>75</v>
      </c>
      <c r="AU124" s="180" t="s">
        <v>83</v>
      </c>
      <c r="AY124" s="172" t="s">
        <v>178</v>
      </c>
      <c r="BK124" s="181">
        <f>SUM(BK125:BK129)</f>
        <v>0</v>
      </c>
    </row>
    <row r="125" s="2" customFormat="1" ht="19.8" customHeight="1">
      <c r="A125" s="34"/>
      <c r="B125" s="184"/>
      <c r="C125" s="185" t="s">
        <v>83</v>
      </c>
      <c r="D125" s="185" t="s">
        <v>180</v>
      </c>
      <c r="E125" s="186" t="s">
        <v>2862</v>
      </c>
      <c r="F125" s="187" t="s">
        <v>2863</v>
      </c>
      <c r="G125" s="188" t="s">
        <v>183</v>
      </c>
      <c r="H125" s="189">
        <v>1</v>
      </c>
      <c r="I125" s="190"/>
      <c r="J125" s="191">
        <f>ROUND(I125*H125,2)</f>
        <v>0</v>
      </c>
      <c r="K125" s="192"/>
      <c r="L125" s="35"/>
      <c r="M125" s="193" t="s">
        <v>1</v>
      </c>
      <c r="N125" s="194" t="s">
        <v>42</v>
      </c>
      <c r="O125" s="78"/>
      <c r="P125" s="195">
        <f>O125*H125</f>
        <v>0</v>
      </c>
      <c r="Q125" s="195">
        <v>0</v>
      </c>
      <c r="R125" s="195">
        <f>Q125*H125</f>
        <v>0</v>
      </c>
      <c r="S125" s="195">
        <v>0</v>
      </c>
      <c r="T125" s="196">
        <f>S125*H125</f>
        <v>0</v>
      </c>
      <c r="U125" s="34"/>
      <c r="V125" s="34"/>
      <c r="W125" s="34"/>
      <c r="X125" s="34"/>
      <c r="Y125" s="34"/>
      <c r="Z125" s="34"/>
      <c r="AA125" s="34"/>
      <c r="AB125" s="34"/>
      <c r="AC125" s="34"/>
      <c r="AD125" s="34"/>
      <c r="AE125" s="34"/>
      <c r="AR125" s="197" t="s">
        <v>184</v>
      </c>
      <c r="AT125" s="197" t="s">
        <v>180</v>
      </c>
      <c r="AU125" s="197" t="s">
        <v>89</v>
      </c>
      <c r="AY125" s="15" t="s">
        <v>178</v>
      </c>
      <c r="BE125" s="198">
        <f>IF(N125="základná",J125,0)</f>
        <v>0</v>
      </c>
      <c r="BF125" s="198">
        <f>IF(N125="znížená",J125,0)</f>
        <v>0</v>
      </c>
      <c r="BG125" s="198">
        <f>IF(N125="zákl. prenesená",J125,0)</f>
        <v>0</v>
      </c>
      <c r="BH125" s="198">
        <f>IF(N125="zníž. prenesená",J125,0)</f>
        <v>0</v>
      </c>
      <c r="BI125" s="198">
        <f>IF(N125="nulová",J125,0)</f>
        <v>0</v>
      </c>
      <c r="BJ125" s="15" t="s">
        <v>89</v>
      </c>
      <c r="BK125" s="198">
        <f>ROUND(I125*H125,2)</f>
        <v>0</v>
      </c>
      <c r="BL125" s="15" t="s">
        <v>184</v>
      </c>
      <c r="BM125" s="197" t="s">
        <v>89</v>
      </c>
    </row>
    <row r="126" s="2" customFormat="1" ht="34.8" customHeight="1">
      <c r="A126" s="34"/>
      <c r="B126" s="184"/>
      <c r="C126" s="185" t="s">
        <v>89</v>
      </c>
      <c r="D126" s="185" t="s">
        <v>180</v>
      </c>
      <c r="E126" s="186" t="s">
        <v>2864</v>
      </c>
      <c r="F126" s="187" t="s">
        <v>2865</v>
      </c>
      <c r="G126" s="188" t="s">
        <v>183</v>
      </c>
      <c r="H126" s="189">
        <v>1</v>
      </c>
      <c r="I126" s="190"/>
      <c r="J126" s="191">
        <f>ROUND(I126*H126,2)</f>
        <v>0</v>
      </c>
      <c r="K126" s="192"/>
      <c r="L126" s="35"/>
      <c r="M126" s="193" t="s">
        <v>1</v>
      </c>
      <c r="N126" s="194" t="s">
        <v>42</v>
      </c>
      <c r="O126" s="78"/>
      <c r="P126" s="195">
        <f>O126*H126</f>
        <v>0</v>
      </c>
      <c r="Q126" s="195">
        <v>0</v>
      </c>
      <c r="R126" s="195">
        <f>Q126*H126</f>
        <v>0</v>
      </c>
      <c r="S126" s="195">
        <v>0</v>
      </c>
      <c r="T126" s="196">
        <f>S126*H126</f>
        <v>0</v>
      </c>
      <c r="U126" s="34"/>
      <c r="V126" s="34"/>
      <c r="W126" s="34"/>
      <c r="X126" s="34"/>
      <c r="Y126" s="34"/>
      <c r="Z126" s="34"/>
      <c r="AA126" s="34"/>
      <c r="AB126" s="34"/>
      <c r="AC126" s="34"/>
      <c r="AD126" s="34"/>
      <c r="AE126" s="34"/>
      <c r="AR126" s="197" t="s">
        <v>184</v>
      </c>
      <c r="AT126" s="197" t="s">
        <v>180</v>
      </c>
      <c r="AU126" s="197" t="s">
        <v>89</v>
      </c>
      <c r="AY126" s="15" t="s">
        <v>178</v>
      </c>
      <c r="BE126" s="198">
        <f>IF(N126="základná",J126,0)</f>
        <v>0</v>
      </c>
      <c r="BF126" s="198">
        <f>IF(N126="znížená",J126,0)</f>
        <v>0</v>
      </c>
      <c r="BG126" s="198">
        <f>IF(N126="zákl. prenesená",J126,0)</f>
        <v>0</v>
      </c>
      <c r="BH126" s="198">
        <f>IF(N126="zníž. prenesená",J126,0)</f>
        <v>0</v>
      </c>
      <c r="BI126" s="198">
        <f>IF(N126="nulová",J126,0)</f>
        <v>0</v>
      </c>
      <c r="BJ126" s="15" t="s">
        <v>89</v>
      </c>
      <c r="BK126" s="198">
        <f>ROUND(I126*H126,2)</f>
        <v>0</v>
      </c>
      <c r="BL126" s="15" t="s">
        <v>184</v>
      </c>
      <c r="BM126" s="197" t="s">
        <v>184</v>
      </c>
    </row>
    <row r="127" s="2" customFormat="1" ht="22.2" customHeight="1">
      <c r="A127" s="34"/>
      <c r="B127" s="184"/>
      <c r="C127" s="185" t="s">
        <v>189</v>
      </c>
      <c r="D127" s="185" t="s">
        <v>180</v>
      </c>
      <c r="E127" s="186" t="s">
        <v>230</v>
      </c>
      <c r="F127" s="187" t="s">
        <v>231</v>
      </c>
      <c r="G127" s="188" t="s">
        <v>183</v>
      </c>
      <c r="H127" s="189">
        <v>0.57999999999999996</v>
      </c>
      <c r="I127" s="190"/>
      <c r="J127" s="191">
        <f>ROUND(I127*H127,2)</f>
        <v>0</v>
      </c>
      <c r="K127" s="192"/>
      <c r="L127" s="35"/>
      <c r="M127" s="193" t="s">
        <v>1</v>
      </c>
      <c r="N127" s="194" t="s">
        <v>42</v>
      </c>
      <c r="O127" s="78"/>
      <c r="P127" s="195">
        <f>O127*H127</f>
        <v>0</v>
      </c>
      <c r="Q127" s="195">
        <v>0</v>
      </c>
      <c r="R127" s="195">
        <f>Q127*H127</f>
        <v>0</v>
      </c>
      <c r="S127" s="195">
        <v>0</v>
      </c>
      <c r="T127" s="196">
        <f>S127*H127</f>
        <v>0</v>
      </c>
      <c r="U127" s="34"/>
      <c r="V127" s="34"/>
      <c r="W127" s="34"/>
      <c r="X127" s="34"/>
      <c r="Y127" s="34"/>
      <c r="Z127" s="34"/>
      <c r="AA127" s="34"/>
      <c r="AB127" s="34"/>
      <c r="AC127" s="34"/>
      <c r="AD127" s="34"/>
      <c r="AE127" s="34"/>
      <c r="AR127" s="197" t="s">
        <v>184</v>
      </c>
      <c r="AT127" s="197" t="s">
        <v>180</v>
      </c>
      <c r="AU127" s="197" t="s">
        <v>89</v>
      </c>
      <c r="AY127" s="15" t="s">
        <v>178</v>
      </c>
      <c r="BE127" s="198">
        <f>IF(N127="základná",J127,0)</f>
        <v>0</v>
      </c>
      <c r="BF127" s="198">
        <f>IF(N127="znížená",J127,0)</f>
        <v>0</v>
      </c>
      <c r="BG127" s="198">
        <f>IF(N127="zákl. prenesená",J127,0)</f>
        <v>0</v>
      </c>
      <c r="BH127" s="198">
        <f>IF(N127="zníž. prenesená",J127,0)</f>
        <v>0</v>
      </c>
      <c r="BI127" s="198">
        <f>IF(N127="nulová",J127,0)</f>
        <v>0</v>
      </c>
      <c r="BJ127" s="15" t="s">
        <v>89</v>
      </c>
      <c r="BK127" s="198">
        <f>ROUND(I127*H127,2)</f>
        <v>0</v>
      </c>
      <c r="BL127" s="15" t="s">
        <v>184</v>
      </c>
      <c r="BM127" s="197" t="s">
        <v>200</v>
      </c>
    </row>
    <row r="128" s="2" customFormat="1" ht="22.2" customHeight="1">
      <c r="A128" s="34"/>
      <c r="B128" s="184"/>
      <c r="C128" s="185" t="s">
        <v>184</v>
      </c>
      <c r="D128" s="185" t="s">
        <v>180</v>
      </c>
      <c r="E128" s="186" t="s">
        <v>2673</v>
      </c>
      <c r="F128" s="187" t="s">
        <v>2674</v>
      </c>
      <c r="G128" s="188" t="s">
        <v>183</v>
      </c>
      <c r="H128" s="189">
        <v>0.20999999999999999</v>
      </c>
      <c r="I128" s="190"/>
      <c r="J128" s="191">
        <f>ROUND(I128*H128,2)</f>
        <v>0</v>
      </c>
      <c r="K128" s="192"/>
      <c r="L128" s="35"/>
      <c r="M128" s="193" t="s">
        <v>1</v>
      </c>
      <c r="N128" s="194" t="s">
        <v>42</v>
      </c>
      <c r="O128" s="78"/>
      <c r="P128" s="195">
        <f>O128*H128</f>
        <v>0</v>
      </c>
      <c r="Q128" s="195">
        <v>0</v>
      </c>
      <c r="R128" s="195">
        <f>Q128*H128</f>
        <v>0</v>
      </c>
      <c r="S128" s="195">
        <v>0</v>
      </c>
      <c r="T128" s="196">
        <f>S128*H128</f>
        <v>0</v>
      </c>
      <c r="U128" s="34"/>
      <c r="V128" s="34"/>
      <c r="W128" s="34"/>
      <c r="X128" s="34"/>
      <c r="Y128" s="34"/>
      <c r="Z128" s="34"/>
      <c r="AA128" s="34"/>
      <c r="AB128" s="34"/>
      <c r="AC128" s="34"/>
      <c r="AD128" s="34"/>
      <c r="AE128" s="34"/>
      <c r="AR128" s="197" t="s">
        <v>184</v>
      </c>
      <c r="AT128" s="197" t="s">
        <v>180</v>
      </c>
      <c r="AU128" s="197" t="s">
        <v>89</v>
      </c>
      <c r="AY128" s="15" t="s">
        <v>178</v>
      </c>
      <c r="BE128" s="198">
        <f>IF(N128="základná",J128,0)</f>
        <v>0</v>
      </c>
      <c r="BF128" s="198">
        <f>IF(N128="znížená",J128,0)</f>
        <v>0</v>
      </c>
      <c r="BG128" s="198">
        <f>IF(N128="zákl. prenesená",J128,0)</f>
        <v>0</v>
      </c>
      <c r="BH128" s="198">
        <f>IF(N128="zníž. prenesená",J128,0)</f>
        <v>0</v>
      </c>
      <c r="BI128" s="198">
        <f>IF(N128="nulová",J128,0)</f>
        <v>0</v>
      </c>
      <c r="BJ128" s="15" t="s">
        <v>89</v>
      </c>
      <c r="BK128" s="198">
        <f>ROUND(I128*H128,2)</f>
        <v>0</v>
      </c>
      <c r="BL128" s="15" t="s">
        <v>184</v>
      </c>
      <c r="BM128" s="197" t="s">
        <v>208</v>
      </c>
    </row>
    <row r="129" s="2" customFormat="1" ht="14.4" customHeight="1">
      <c r="A129" s="34"/>
      <c r="B129" s="184"/>
      <c r="C129" s="185" t="s">
        <v>196</v>
      </c>
      <c r="D129" s="185" t="s">
        <v>180</v>
      </c>
      <c r="E129" s="186" t="s">
        <v>2866</v>
      </c>
      <c r="F129" s="187" t="s">
        <v>2867</v>
      </c>
      <c r="G129" s="188" t="s">
        <v>227</v>
      </c>
      <c r="H129" s="189">
        <v>0.20999999999999999</v>
      </c>
      <c r="I129" s="190"/>
      <c r="J129" s="191">
        <f>ROUND(I129*H129,2)</f>
        <v>0</v>
      </c>
      <c r="K129" s="192"/>
      <c r="L129" s="35"/>
      <c r="M129" s="193" t="s">
        <v>1</v>
      </c>
      <c r="N129" s="194" t="s">
        <v>42</v>
      </c>
      <c r="O129" s="78"/>
      <c r="P129" s="195">
        <f>O129*H129</f>
        <v>0</v>
      </c>
      <c r="Q129" s="195">
        <v>0</v>
      </c>
      <c r="R129" s="195">
        <f>Q129*H129</f>
        <v>0</v>
      </c>
      <c r="S129" s="195">
        <v>0</v>
      </c>
      <c r="T129" s="196">
        <f>S129*H129</f>
        <v>0</v>
      </c>
      <c r="U129" s="34"/>
      <c r="V129" s="34"/>
      <c r="W129" s="34"/>
      <c r="X129" s="34"/>
      <c r="Y129" s="34"/>
      <c r="Z129" s="34"/>
      <c r="AA129" s="34"/>
      <c r="AB129" s="34"/>
      <c r="AC129" s="34"/>
      <c r="AD129" s="34"/>
      <c r="AE129" s="34"/>
      <c r="AR129" s="197" t="s">
        <v>184</v>
      </c>
      <c r="AT129" s="197" t="s">
        <v>180</v>
      </c>
      <c r="AU129" s="197" t="s">
        <v>89</v>
      </c>
      <c r="AY129" s="15" t="s">
        <v>178</v>
      </c>
      <c r="BE129" s="198">
        <f>IF(N129="základná",J129,0)</f>
        <v>0</v>
      </c>
      <c r="BF129" s="198">
        <f>IF(N129="znížená",J129,0)</f>
        <v>0</v>
      </c>
      <c r="BG129" s="198">
        <f>IF(N129="zákl. prenesená",J129,0)</f>
        <v>0</v>
      </c>
      <c r="BH129" s="198">
        <f>IF(N129="zníž. prenesená",J129,0)</f>
        <v>0</v>
      </c>
      <c r="BI129" s="198">
        <f>IF(N129="nulová",J129,0)</f>
        <v>0</v>
      </c>
      <c r="BJ129" s="15" t="s">
        <v>89</v>
      </c>
      <c r="BK129" s="198">
        <f>ROUND(I129*H129,2)</f>
        <v>0</v>
      </c>
      <c r="BL129" s="15" t="s">
        <v>184</v>
      </c>
      <c r="BM129" s="197" t="s">
        <v>216</v>
      </c>
    </row>
    <row r="130" s="12" customFormat="1" ht="22.8" customHeight="1">
      <c r="A130" s="12"/>
      <c r="B130" s="171"/>
      <c r="C130" s="12"/>
      <c r="D130" s="172" t="s">
        <v>75</v>
      </c>
      <c r="E130" s="182" t="s">
        <v>184</v>
      </c>
      <c r="F130" s="182" t="s">
        <v>2868</v>
      </c>
      <c r="G130" s="12"/>
      <c r="H130" s="12"/>
      <c r="I130" s="174"/>
      <c r="J130" s="183">
        <f>BK130</f>
        <v>0</v>
      </c>
      <c r="K130" s="12"/>
      <c r="L130" s="171"/>
      <c r="M130" s="176"/>
      <c r="N130" s="177"/>
      <c r="O130" s="177"/>
      <c r="P130" s="178">
        <f>P131</f>
        <v>0</v>
      </c>
      <c r="Q130" s="177"/>
      <c r="R130" s="178">
        <f>R131</f>
        <v>0.34034000000000042</v>
      </c>
      <c r="S130" s="177"/>
      <c r="T130" s="179">
        <f>T131</f>
        <v>0</v>
      </c>
      <c r="U130" s="12"/>
      <c r="V130" s="12"/>
      <c r="W130" s="12"/>
      <c r="X130" s="12"/>
      <c r="Y130" s="12"/>
      <c r="Z130" s="12"/>
      <c r="AA130" s="12"/>
      <c r="AB130" s="12"/>
      <c r="AC130" s="12"/>
      <c r="AD130" s="12"/>
      <c r="AE130" s="12"/>
      <c r="AR130" s="172" t="s">
        <v>83</v>
      </c>
      <c r="AT130" s="180" t="s">
        <v>75</v>
      </c>
      <c r="AU130" s="180" t="s">
        <v>83</v>
      </c>
      <c r="AY130" s="172" t="s">
        <v>178</v>
      </c>
      <c r="BK130" s="181">
        <f>BK131</f>
        <v>0</v>
      </c>
    </row>
    <row r="131" s="2" customFormat="1" ht="30" customHeight="1">
      <c r="A131" s="34"/>
      <c r="B131" s="184"/>
      <c r="C131" s="185" t="s">
        <v>200</v>
      </c>
      <c r="D131" s="185" t="s">
        <v>180</v>
      </c>
      <c r="E131" s="186" t="s">
        <v>2869</v>
      </c>
      <c r="F131" s="187" t="s">
        <v>2870</v>
      </c>
      <c r="G131" s="188" t="s">
        <v>183</v>
      </c>
      <c r="H131" s="189">
        <v>0.17999999999999999</v>
      </c>
      <c r="I131" s="190"/>
      <c r="J131" s="191">
        <f>ROUND(I131*H131,2)</f>
        <v>0</v>
      </c>
      <c r="K131" s="192"/>
      <c r="L131" s="35"/>
      <c r="M131" s="193" t="s">
        <v>1</v>
      </c>
      <c r="N131" s="194" t="s">
        <v>42</v>
      </c>
      <c r="O131" s="78"/>
      <c r="P131" s="195">
        <f>O131*H131</f>
        <v>0</v>
      </c>
      <c r="Q131" s="195">
        <v>1.8907777777777801</v>
      </c>
      <c r="R131" s="195">
        <f>Q131*H131</f>
        <v>0.34034000000000042</v>
      </c>
      <c r="S131" s="195">
        <v>0</v>
      </c>
      <c r="T131" s="196">
        <f>S131*H131</f>
        <v>0</v>
      </c>
      <c r="U131" s="34"/>
      <c r="V131" s="34"/>
      <c r="W131" s="34"/>
      <c r="X131" s="34"/>
      <c r="Y131" s="34"/>
      <c r="Z131" s="34"/>
      <c r="AA131" s="34"/>
      <c r="AB131" s="34"/>
      <c r="AC131" s="34"/>
      <c r="AD131" s="34"/>
      <c r="AE131" s="34"/>
      <c r="AR131" s="197" t="s">
        <v>184</v>
      </c>
      <c r="AT131" s="197" t="s">
        <v>180</v>
      </c>
      <c r="AU131" s="197" t="s">
        <v>89</v>
      </c>
      <c r="AY131" s="15" t="s">
        <v>178</v>
      </c>
      <c r="BE131" s="198">
        <f>IF(N131="základná",J131,0)</f>
        <v>0</v>
      </c>
      <c r="BF131" s="198">
        <f>IF(N131="znížená",J131,0)</f>
        <v>0</v>
      </c>
      <c r="BG131" s="198">
        <f>IF(N131="zákl. prenesená",J131,0)</f>
        <v>0</v>
      </c>
      <c r="BH131" s="198">
        <f>IF(N131="zníž. prenesená",J131,0)</f>
        <v>0</v>
      </c>
      <c r="BI131" s="198">
        <f>IF(N131="nulová",J131,0)</f>
        <v>0</v>
      </c>
      <c r="BJ131" s="15" t="s">
        <v>89</v>
      </c>
      <c r="BK131" s="198">
        <f>ROUND(I131*H131,2)</f>
        <v>0</v>
      </c>
      <c r="BL131" s="15" t="s">
        <v>184</v>
      </c>
      <c r="BM131" s="197" t="s">
        <v>224</v>
      </c>
    </row>
    <row r="132" s="12" customFormat="1" ht="25.92" customHeight="1">
      <c r="A132" s="12"/>
      <c r="B132" s="171"/>
      <c r="C132" s="12"/>
      <c r="D132" s="172" t="s">
        <v>75</v>
      </c>
      <c r="E132" s="173" t="s">
        <v>454</v>
      </c>
      <c r="F132" s="173" t="s">
        <v>2511</v>
      </c>
      <c r="G132" s="12"/>
      <c r="H132" s="12"/>
      <c r="I132" s="174"/>
      <c r="J132" s="175">
        <f>BK132</f>
        <v>0</v>
      </c>
      <c r="K132" s="12"/>
      <c r="L132" s="171"/>
      <c r="M132" s="176"/>
      <c r="N132" s="177"/>
      <c r="O132" s="177"/>
      <c r="P132" s="178">
        <f>P133+P148</f>
        <v>0</v>
      </c>
      <c r="Q132" s="177"/>
      <c r="R132" s="178">
        <f>R133+R148</f>
        <v>0</v>
      </c>
      <c r="S132" s="177"/>
      <c r="T132" s="179">
        <f>T133+T148</f>
        <v>0</v>
      </c>
      <c r="U132" s="12"/>
      <c r="V132" s="12"/>
      <c r="W132" s="12"/>
      <c r="X132" s="12"/>
      <c r="Y132" s="12"/>
      <c r="Z132" s="12"/>
      <c r="AA132" s="12"/>
      <c r="AB132" s="12"/>
      <c r="AC132" s="12"/>
      <c r="AD132" s="12"/>
      <c r="AE132" s="12"/>
      <c r="AR132" s="172" t="s">
        <v>189</v>
      </c>
      <c r="AT132" s="180" t="s">
        <v>75</v>
      </c>
      <c r="AU132" s="180" t="s">
        <v>76</v>
      </c>
      <c r="AY132" s="172" t="s">
        <v>178</v>
      </c>
      <c r="BK132" s="181">
        <f>BK133+BK148</f>
        <v>0</v>
      </c>
    </row>
    <row r="133" s="12" customFormat="1" ht="22.8" customHeight="1">
      <c r="A133" s="12"/>
      <c r="B133" s="171"/>
      <c r="C133" s="12"/>
      <c r="D133" s="172" t="s">
        <v>75</v>
      </c>
      <c r="E133" s="182" t="s">
        <v>2512</v>
      </c>
      <c r="F133" s="182" t="s">
        <v>2513</v>
      </c>
      <c r="G133" s="12"/>
      <c r="H133" s="12"/>
      <c r="I133" s="174"/>
      <c r="J133" s="183">
        <f>BK133</f>
        <v>0</v>
      </c>
      <c r="K133" s="12"/>
      <c r="L133" s="171"/>
      <c r="M133" s="176"/>
      <c r="N133" s="177"/>
      <c r="O133" s="177"/>
      <c r="P133" s="178">
        <f>SUM(P134:P147)</f>
        <v>0</v>
      </c>
      <c r="Q133" s="177"/>
      <c r="R133" s="178">
        <f>SUM(R134:R147)</f>
        <v>0</v>
      </c>
      <c r="S133" s="177"/>
      <c r="T133" s="179">
        <f>SUM(T134:T147)</f>
        <v>0</v>
      </c>
      <c r="U133" s="12"/>
      <c r="V133" s="12"/>
      <c r="W133" s="12"/>
      <c r="X133" s="12"/>
      <c r="Y133" s="12"/>
      <c r="Z133" s="12"/>
      <c r="AA133" s="12"/>
      <c r="AB133" s="12"/>
      <c r="AC133" s="12"/>
      <c r="AD133" s="12"/>
      <c r="AE133" s="12"/>
      <c r="AR133" s="172" t="s">
        <v>189</v>
      </c>
      <c r="AT133" s="180" t="s">
        <v>75</v>
      </c>
      <c r="AU133" s="180" t="s">
        <v>83</v>
      </c>
      <c r="AY133" s="172" t="s">
        <v>178</v>
      </c>
      <c r="BK133" s="181">
        <f>SUM(BK134:BK147)</f>
        <v>0</v>
      </c>
    </row>
    <row r="134" s="2" customFormat="1" ht="14.4" customHeight="1">
      <c r="A134" s="34"/>
      <c r="B134" s="184"/>
      <c r="C134" s="185" t="s">
        <v>204</v>
      </c>
      <c r="D134" s="185" t="s">
        <v>180</v>
      </c>
      <c r="E134" s="186" t="s">
        <v>2871</v>
      </c>
      <c r="F134" s="187" t="s">
        <v>2872</v>
      </c>
      <c r="G134" s="188" t="s">
        <v>306</v>
      </c>
      <c r="H134" s="189">
        <v>1</v>
      </c>
      <c r="I134" s="190"/>
      <c r="J134" s="191">
        <f>ROUND(I134*H134,2)</f>
        <v>0</v>
      </c>
      <c r="K134" s="192"/>
      <c r="L134" s="35"/>
      <c r="M134" s="193" t="s">
        <v>1</v>
      </c>
      <c r="N134" s="194" t="s">
        <v>42</v>
      </c>
      <c r="O134" s="78"/>
      <c r="P134" s="195">
        <f>O134*H134</f>
        <v>0</v>
      </c>
      <c r="Q134" s="195">
        <v>0</v>
      </c>
      <c r="R134" s="195">
        <f>Q134*H134</f>
        <v>0</v>
      </c>
      <c r="S134" s="195">
        <v>0</v>
      </c>
      <c r="T134" s="196">
        <f>S134*H134</f>
        <v>0</v>
      </c>
      <c r="U134" s="34"/>
      <c r="V134" s="34"/>
      <c r="W134" s="34"/>
      <c r="X134" s="34"/>
      <c r="Y134" s="34"/>
      <c r="Z134" s="34"/>
      <c r="AA134" s="34"/>
      <c r="AB134" s="34"/>
      <c r="AC134" s="34"/>
      <c r="AD134" s="34"/>
      <c r="AE134" s="34"/>
      <c r="AR134" s="197" t="s">
        <v>437</v>
      </c>
      <c r="AT134" s="197" t="s">
        <v>180</v>
      </c>
      <c r="AU134" s="197" t="s">
        <v>89</v>
      </c>
      <c r="AY134" s="15" t="s">
        <v>178</v>
      </c>
      <c r="BE134" s="198">
        <f>IF(N134="základná",J134,0)</f>
        <v>0</v>
      </c>
      <c r="BF134" s="198">
        <f>IF(N134="znížená",J134,0)</f>
        <v>0</v>
      </c>
      <c r="BG134" s="198">
        <f>IF(N134="zákl. prenesená",J134,0)</f>
        <v>0</v>
      </c>
      <c r="BH134" s="198">
        <f>IF(N134="zníž. prenesená",J134,0)</f>
        <v>0</v>
      </c>
      <c r="BI134" s="198">
        <f>IF(N134="nulová",J134,0)</f>
        <v>0</v>
      </c>
      <c r="BJ134" s="15" t="s">
        <v>89</v>
      </c>
      <c r="BK134" s="198">
        <f>ROUND(I134*H134,2)</f>
        <v>0</v>
      </c>
      <c r="BL134" s="15" t="s">
        <v>437</v>
      </c>
      <c r="BM134" s="197" t="s">
        <v>233</v>
      </c>
    </row>
    <row r="135" s="2" customFormat="1" ht="14.4" customHeight="1">
      <c r="A135" s="34"/>
      <c r="B135" s="184"/>
      <c r="C135" s="185" t="s">
        <v>208</v>
      </c>
      <c r="D135" s="185" t="s">
        <v>180</v>
      </c>
      <c r="E135" s="186" t="s">
        <v>2873</v>
      </c>
      <c r="F135" s="187" t="s">
        <v>2874</v>
      </c>
      <c r="G135" s="188" t="s">
        <v>683</v>
      </c>
      <c r="H135" s="189">
        <v>1.5</v>
      </c>
      <c r="I135" s="190"/>
      <c r="J135" s="191">
        <f>ROUND(I135*H135,2)</f>
        <v>0</v>
      </c>
      <c r="K135" s="192"/>
      <c r="L135" s="35"/>
      <c r="M135" s="193" t="s">
        <v>1</v>
      </c>
      <c r="N135" s="194" t="s">
        <v>42</v>
      </c>
      <c r="O135" s="78"/>
      <c r="P135" s="195">
        <f>O135*H135</f>
        <v>0</v>
      </c>
      <c r="Q135" s="195">
        <v>0</v>
      </c>
      <c r="R135" s="195">
        <f>Q135*H135</f>
        <v>0</v>
      </c>
      <c r="S135" s="195">
        <v>0</v>
      </c>
      <c r="T135" s="196">
        <f>S135*H135</f>
        <v>0</v>
      </c>
      <c r="U135" s="34"/>
      <c r="V135" s="34"/>
      <c r="W135" s="34"/>
      <c r="X135" s="34"/>
      <c r="Y135" s="34"/>
      <c r="Z135" s="34"/>
      <c r="AA135" s="34"/>
      <c r="AB135" s="34"/>
      <c r="AC135" s="34"/>
      <c r="AD135" s="34"/>
      <c r="AE135" s="34"/>
      <c r="AR135" s="197" t="s">
        <v>437</v>
      </c>
      <c r="AT135" s="197" t="s">
        <v>180</v>
      </c>
      <c r="AU135" s="197" t="s">
        <v>89</v>
      </c>
      <c r="AY135" s="15" t="s">
        <v>178</v>
      </c>
      <c r="BE135" s="198">
        <f>IF(N135="základná",J135,0)</f>
        <v>0</v>
      </c>
      <c r="BF135" s="198">
        <f>IF(N135="znížená",J135,0)</f>
        <v>0</v>
      </c>
      <c r="BG135" s="198">
        <f>IF(N135="zákl. prenesená",J135,0)</f>
        <v>0</v>
      </c>
      <c r="BH135" s="198">
        <f>IF(N135="zníž. prenesená",J135,0)</f>
        <v>0</v>
      </c>
      <c r="BI135" s="198">
        <f>IF(N135="nulová",J135,0)</f>
        <v>0</v>
      </c>
      <c r="BJ135" s="15" t="s">
        <v>89</v>
      </c>
      <c r="BK135" s="198">
        <f>ROUND(I135*H135,2)</f>
        <v>0</v>
      </c>
      <c r="BL135" s="15" t="s">
        <v>437</v>
      </c>
      <c r="BM135" s="197" t="s">
        <v>243</v>
      </c>
    </row>
    <row r="136" s="2" customFormat="1" ht="14.4" customHeight="1">
      <c r="A136" s="34"/>
      <c r="B136" s="184"/>
      <c r="C136" s="185" t="s">
        <v>212</v>
      </c>
      <c r="D136" s="185" t="s">
        <v>180</v>
      </c>
      <c r="E136" s="186" t="s">
        <v>2875</v>
      </c>
      <c r="F136" s="187" t="s">
        <v>2876</v>
      </c>
      <c r="G136" s="188" t="s">
        <v>1630</v>
      </c>
      <c r="H136" s="189">
        <v>1</v>
      </c>
      <c r="I136" s="190"/>
      <c r="J136" s="191">
        <f>ROUND(I136*H136,2)</f>
        <v>0</v>
      </c>
      <c r="K136" s="192"/>
      <c r="L136" s="35"/>
      <c r="M136" s="193" t="s">
        <v>1</v>
      </c>
      <c r="N136" s="194" t="s">
        <v>42</v>
      </c>
      <c r="O136" s="78"/>
      <c r="P136" s="195">
        <f>O136*H136</f>
        <v>0</v>
      </c>
      <c r="Q136" s="195">
        <v>0</v>
      </c>
      <c r="R136" s="195">
        <f>Q136*H136</f>
        <v>0</v>
      </c>
      <c r="S136" s="195">
        <v>0</v>
      </c>
      <c r="T136" s="196">
        <f>S136*H136</f>
        <v>0</v>
      </c>
      <c r="U136" s="34"/>
      <c r="V136" s="34"/>
      <c r="W136" s="34"/>
      <c r="X136" s="34"/>
      <c r="Y136" s="34"/>
      <c r="Z136" s="34"/>
      <c r="AA136" s="34"/>
      <c r="AB136" s="34"/>
      <c r="AC136" s="34"/>
      <c r="AD136" s="34"/>
      <c r="AE136" s="34"/>
      <c r="AR136" s="197" t="s">
        <v>437</v>
      </c>
      <c r="AT136" s="197" t="s">
        <v>180</v>
      </c>
      <c r="AU136" s="197" t="s">
        <v>89</v>
      </c>
      <c r="AY136" s="15" t="s">
        <v>178</v>
      </c>
      <c r="BE136" s="198">
        <f>IF(N136="základná",J136,0)</f>
        <v>0</v>
      </c>
      <c r="BF136" s="198">
        <f>IF(N136="znížená",J136,0)</f>
        <v>0</v>
      </c>
      <c r="BG136" s="198">
        <f>IF(N136="zákl. prenesená",J136,0)</f>
        <v>0</v>
      </c>
      <c r="BH136" s="198">
        <f>IF(N136="zníž. prenesená",J136,0)</f>
        <v>0</v>
      </c>
      <c r="BI136" s="198">
        <f>IF(N136="nulová",J136,0)</f>
        <v>0</v>
      </c>
      <c r="BJ136" s="15" t="s">
        <v>89</v>
      </c>
      <c r="BK136" s="198">
        <f>ROUND(I136*H136,2)</f>
        <v>0</v>
      </c>
      <c r="BL136" s="15" t="s">
        <v>437</v>
      </c>
      <c r="BM136" s="197" t="s">
        <v>251</v>
      </c>
    </row>
    <row r="137" s="2" customFormat="1" ht="14.4" customHeight="1">
      <c r="A137" s="34"/>
      <c r="B137" s="184"/>
      <c r="C137" s="185" t="s">
        <v>216</v>
      </c>
      <c r="D137" s="185" t="s">
        <v>180</v>
      </c>
      <c r="E137" s="186" t="s">
        <v>2877</v>
      </c>
      <c r="F137" s="187" t="s">
        <v>2878</v>
      </c>
      <c r="G137" s="188" t="s">
        <v>683</v>
      </c>
      <c r="H137" s="189">
        <v>1.6000000000000001</v>
      </c>
      <c r="I137" s="190"/>
      <c r="J137" s="191">
        <f>ROUND(I137*H137,2)</f>
        <v>0</v>
      </c>
      <c r="K137" s="192"/>
      <c r="L137" s="35"/>
      <c r="M137" s="193" t="s">
        <v>1</v>
      </c>
      <c r="N137" s="194" t="s">
        <v>42</v>
      </c>
      <c r="O137" s="78"/>
      <c r="P137" s="195">
        <f>O137*H137</f>
        <v>0</v>
      </c>
      <c r="Q137" s="195">
        <v>0</v>
      </c>
      <c r="R137" s="195">
        <f>Q137*H137</f>
        <v>0</v>
      </c>
      <c r="S137" s="195">
        <v>0</v>
      </c>
      <c r="T137" s="196">
        <f>S137*H137</f>
        <v>0</v>
      </c>
      <c r="U137" s="34"/>
      <c r="V137" s="34"/>
      <c r="W137" s="34"/>
      <c r="X137" s="34"/>
      <c r="Y137" s="34"/>
      <c r="Z137" s="34"/>
      <c r="AA137" s="34"/>
      <c r="AB137" s="34"/>
      <c r="AC137" s="34"/>
      <c r="AD137" s="34"/>
      <c r="AE137" s="34"/>
      <c r="AR137" s="197" t="s">
        <v>437</v>
      </c>
      <c r="AT137" s="197" t="s">
        <v>180</v>
      </c>
      <c r="AU137" s="197" t="s">
        <v>89</v>
      </c>
      <c r="AY137" s="15" t="s">
        <v>178</v>
      </c>
      <c r="BE137" s="198">
        <f>IF(N137="základná",J137,0)</f>
        <v>0</v>
      </c>
      <c r="BF137" s="198">
        <f>IF(N137="znížená",J137,0)</f>
        <v>0</v>
      </c>
      <c r="BG137" s="198">
        <f>IF(N137="zákl. prenesená",J137,0)</f>
        <v>0</v>
      </c>
      <c r="BH137" s="198">
        <f>IF(N137="zníž. prenesená",J137,0)</f>
        <v>0</v>
      </c>
      <c r="BI137" s="198">
        <f>IF(N137="nulová",J137,0)</f>
        <v>0</v>
      </c>
      <c r="BJ137" s="15" t="s">
        <v>89</v>
      </c>
      <c r="BK137" s="198">
        <f>ROUND(I137*H137,2)</f>
        <v>0</v>
      </c>
      <c r="BL137" s="15" t="s">
        <v>437</v>
      </c>
      <c r="BM137" s="197" t="s">
        <v>7</v>
      </c>
    </row>
    <row r="138" s="2" customFormat="1" ht="14.4" customHeight="1">
      <c r="A138" s="34"/>
      <c r="B138" s="184"/>
      <c r="C138" s="185" t="s">
        <v>220</v>
      </c>
      <c r="D138" s="185" t="s">
        <v>180</v>
      </c>
      <c r="E138" s="186" t="s">
        <v>2879</v>
      </c>
      <c r="F138" s="187" t="s">
        <v>2880</v>
      </c>
      <c r="G138" s="188" t="s">
        <v>1630</v>
      </c>
      <c r="H138" s="189">
        <v>1</v>
      </c>
      <c r="I138" s="190"/>
      <c r="J138" s="191">
        <f>ROUND(I138*H138,2)</f>
        <v>0</v>
      </c>
      <c r="K138" s="192"/>
      <c r="L138" s="35"/>
      <c r="M138" s="193" t="s">
        <v>1</v>
      </c>
      <c r="N138" s="194" t="s">
        <v>42</v>
      </c>
      <c r="O138" s="78"/>
      <c r="P138" s="195">
        <f>O138*H138</f>
        <v>0</v>
      </c>
      <c r="Q138" s="195">
        <v>0</v>
      </c>
      <c r="R138" s="195">
        <f>Q138*H138</f>
        <v>0</v>
      </c>
      <c r="S138" s="195">
        <v>0</v>
      </c>
      <c r="T138" s="196">
        <f>S138*H138</f>
        <v>0</v>
      </c>
      <c r="U138" s="34"/>
      <c r="V138" s="34"/>
      <c r="W138" s="34"/>
      <c r="X138" s="34"/>
      <c r="Y138" s="34"/>
      <c r="Z138" s="34"/>
      <c r="AA138" s="34"/>
      <c r="AB138" s="34"/>
      <c r="AC138" s="34"/>
      <c r="AD138" s="34"/>
      <c r="AE138" s="34"/>
      <c r="AR138" s="197" t="s">
        <v>437</v>
      </c>
      <c r="AT138" s="197" t="s">
        <v>180</v>
      </c>
      <c r="AU138" s="197" t="s">
        <v>89</v>
      </c>
      <c r="AY138" s="15" t="s">
        <v>178</v>
      </c>
      <c r="BE138" s="198">
        <f>IF(N138="základná",J138,0)</f>
        <v>0</v>
      </c>
      <c r="BF138" s="198">
        <f>IF(N138="znížená",J138,0)</f>
        <v>0</v>
      </c>
      <c r="BG138" s="198">
        <f>IF(N138="zákl. prenesená",J138,0)</f>
        <v>0</v>
      </c>
      <c r="BH138" s="198">
        <f>IF(N138="zníž. prenesená",J138,0)</f>
        <v>0</v>
      </c>
      <c r="BI138" s="198">
        <f>IF(N138="nulová",J138,0)</f>
        <v>0</v>
      </c>
      <c r="BJ138" s="15" t="s">
        <v>89</v>
      </c>
      <c r="BK138" s="198">
        <f>ROUND(I138*H138,2)</f>
        <v>0</v>
      </c>
      <c r="BL138" s="15" t="s">
        <v>437</v>
      </c>
      <c r="BM138" s="197" t="s">
        <v>266</v>
      </c>
    </row>
    <row r="139" s="2" customFormat="1" ht="14.4" customHeight="1">
      <c r="A139" s="34"/>
      <c r="B139" s="184"/>
      <c r="C139" s="185" t="s">
        <v>224</v>
      </c>
      <c r="D139" s="185" t="s">
        <v>180</v>
      </c>
      <c r="E139" s="186" t="s">
        <v>2881</v>
      </c>
      <c r="F139" s="187" t="s">
        <v>2882</v>
      </c>
      <c r="G139" s="188" t="s">
        <v>306</v>
      </c>
      <c r="H139" s="189">
        <v>1</v>
      </c>
      <c r="I139" s="190"/>
      <c r="J139" s="191">
        <f>ROUND(I139*H139,2)</f>
        <v>0</v>
      </c>
      <c r="K139" s="192"/>
      <c r="L139" s="35"/>
      <c r="M139" s="193" t="s">
        <v>1</v>
      </c>
      <c r="N139" s="194" t="s">
        <v>42</v>
      </c>
      <c r="O139" s="78"/>
      <c r="P139" s="195">
        <f>O139*H139</f>
        <v>0</v>
      </c>
      <c r="Q139" s="195">
        <v>0</v>
      </c>
      <c r="R139" s="195">
        <f>Q139*H139</f>
        <v>0</v>
      </c>
      <c r="S139" s="195">
        <v>0</v>
      </c>
      <c r="T139" s="196">
        <f>S139*H139</f>
        <v>0</v>
      </c>
      <c r="U139" s="34"/>
      <c r="V139" s="34"/>
      <c r="W139" s="34"/>
      <c r="X139" s="34"/>
      <c r="Y139" s="34"/>
      <c r="Z139" s="34"/>
      <c r="AA139" s="34"/>
      <c r="AB139" s="34"/>
      <c r="AC139" s="34"/>
      <c r="AD139" s="34"/>
      <c r="AE139" s="34"/>
      <c r="AR139" s="197" t="s">
        <v>437</v>
      </c>
      <c r="AT139" s="197" t="s">
        <v>180</v>
      </c>
      <c r="AU139" s="197" t="s">
        <v>89</v>
      </c>
      <c r="AY139" s="15" t="s">
        <v>178</v>
      </c>
      <c r="BE139" s="198">
        <f>IF(N139="základná",J139,0)</f>
        <v>0</v>
      </c>
      <c r="BF139" s="198">
        <f>IF(N139="znížená",J139,0)</f>
        <v>0</v>
      </c>
      <c r="BG139" s="198">
        <f>IF(N139="zákl. prenesená",J139,0)</f>
        <v>0</v>
      </c>
      <c r="BH139" s="198">
        <f>IF(N139="zníž. prenesená",J139,0)</f>
        <v>0</v>
      </c>
      <c r="BI139" s="198">
        <f>IF(N139="nulová",J139,0)</f>
        <v>0</v>
      </c>
      <c r="BJ139" s="15" t="s">
        <v>89</v>
      </c>
      <c r="BK139" s="198">
        <f>ROUND(I139*H139,2)</f>
        <v>0</v>
      </c>
      <c r="BL139" s="15" t="s">
        <v>437</v>
      </c>
      <c r="BM139" s="197" t="s">
        <v>274</v>
      </c>
    </row>
    <row r="140" s="2" customFormat="1" ht="22.2" customHeight="1">
      <c r="A140" s="34"/>
      <c r="B140" s="184"/>
      <c r="C140" s="185" t="s">
        <v>229</v>
      </c>
      <c r="D140" s="185" t="s">
        <v>180</v>
      </c>
      <c r="E140" s="186" t="s">
        <v>2883</v>
      </c>
      <c r="F140" s="187" t="s">
        <v>2884</v>
      </c>
      <c r="G140" s="188" t="s">
        <v>683</v>
      </c>
      <c r="H140" s="189">
        <v>1.5</v>
      </c>
      <c r="I140" s="190"/>
      <c r="J140" s="191">
        <f>ROUND(I140*H140,2)</f>
        <v>0</v>
      </c>
      <c r="K140" s="192"/>
      <c r="L140" s="35"/>
      <c r="M140" s="193" t="s">
        <v>1</v>
      </c>
      <c r="N140" s="194" t="s">
        <v>42</v>
      </c>
      <c r="O140" s="78"/>
      <c r="P140" s="195">
        <f>O140*H140</f>
        <v>0</v>
      </c>
      <c r="Q140" s="195">
        <v>0</v>
      </c>
      <c r="R140" s="195">
        <f>Q140*H140</f>
        <v>0</v>
      </c>
      <c r="S140" s="195">
        <v>0</v>
      </c>
      <c r="T140" s="196">
        <f>S140*H140</f>
        <v>0</v>
      </c>
      <c r="U140" s="34"/>
      <c r="V140" s="34"/>
      <c r="W140" s="34"/>
      <c r="X140" s="34"/>
      <c r="Y140" s="34"/>
      <c r="Z140" s="34"/>
      <c r="AA140" s="34"/>
      <c r="AB140" s="34"/>
      <c r="AC140" s="34"/>
      <c r="AD140" s="34"/>
      <c r="AE140" s="34"/>
      <c r="AR140" s="197" t="s">
        <v>437</v>
      </c>
      <c r="AT140" s="197" t="s">
        <v>180</v>
      </c>
      <c r="AU140" s="197" t="s">
        <v>89</v>
      </c>
      <c r="AY140" s="15" t="s">
        <v>178</v>
      </c>
      <c r="BE140" s="198">
        <f>IF(N140="základná",J140,0)</f>
        <v>0</v>
      </c>
      <c r="BF140" s="198">
        <f>IF(N140="znížená",J140,0)</f>
        <v>0</v>
      </c>
      <c r="BG140" s="198">
        <f>IF(N140="zákl. prenesená",J140,0)</f>
        <v>0</v>
      </c>
      <c r="BH140" s="198">
        <f>IF(N140="zníž. prenesená",J140,0)</f>
        <v>0</v>
      </c>
      <c r="BI140" s="198">
        <f>IF(N140="nulová",J140,0)</f>
        <v>0</v>
      </c>
      <c r="BJ140" s="15" t="s">
        <v>89</v>
      </c>
      <c r="BK140" s="198">
        <f>ROUND(I140*H140,2)</f>
        <v>0</v>
      </c>
      <c r="BL140" s="15" t="s">
        <v>437</v>
      </c>
      <c r="BM140" s="197" t="s">
        <v>283</v>
      </c>
    </row>
    <row r="141" s="2" customFormat="1" ht="14.4" customHeight="1">
      <c r="A141" s="34"/>
      <c r="B141" s="184"/>
      <c r="C141" s="185" t="s">
        <v>233</v>
      </c>
      <c r="D141" s="185" t="s">
        <v>180</v>
      </c>
      <c r="E141" s="186" t="s">
        <v>2885</v>
      </c>
      <c r="F141" s="187" t="s">
        <v>2886</v>
      </c>
      <c r="G141" s="188" t="s">
        <v>683</v>
      </c>
      <c r="H141" s="189">
        <v>1</v>
      </c>
      <c r="I141" s="190"/>
      <c r="J141" s="191">
        <f>ROUND(I141*H141,2)</f>
        <v>0</v>
      </c>
      <c r="K141" s="192"/>
      <c r="L141" s="35"/>
      <c r="M141" s="193" t="s">
        <v>1</v>
      </c>
      <c r="N141" s="194" t="s">
        <v>42</v>
      </c>
      <c r="O141" s="78"/>
      <c r="P141" s="195">
        <f>O141*H141</f>
        <v>0</v>
      </c>
      <c r="Q141" s="195">
        <v>0</v>
      </c>
      <c r="R141" s="195">
        <f>Q141*H141</f>
        <v>0</v>
      </c>
      <c r="S141" s="195">
        <v>0</v>
      </c>
      <c r="T141" s="196">
        <f>S141*H141</f>
        <v>0</v>
      </c>
      <c r="U141" s="34"/>
      <c r="V141" s="34"/>
      <c r="W141" s="34"/>
      <c r="X141" s="34"/>
      <c r="Y141" s="34"/>
      <c r="Z141" s="34"/>
      <c r="AA141" s="34"/>
      <c r="AB141" s="34"/>
      <c r="AC141" s="34"/>
      <c r="AD141" s="34"/>
      <c r="AE141" s="34"/>
      <c r="AR141" s="197" t="s">
        <v>437</v>
      </c>
      <c r="AT141" s="197" t="s">
        <v>180</v>
      </c>
      <c r="AU141" s="197" t="s">
        <v>89</v>
      </c>
      <c r="AY141" s="15" t="s">
        <v>178</v>
      </c>
      <c r="BE141" s="198">
        <f>IF(N141="základná",J141,0)</f>
        <v>0</v>
      </c>
      <c r="BF141" s="198">
        <f>IF(N141="znížená",J141,0)</f>
        <v>0</v>
      </c>
      <c r="BG141" s="198">
        <f>IF(N141="zákl. prenesená",J141,0)</f>
        <v>0</v>
      </c>
      <c r="BH141" s="198">
        <f>IF(N141="zníž. prenesená",J141,0)</f>
        <v>0</v>
      </c>
      <c r="BI141" s="198">
        <f>IF(N141="nulová",J141,0)</f>
        <v>0</v>
      </c>
      <c r="BJ141" s="15" t="s">
        <v>89</v>
      </c>
      <c r="BK141" s="198">
        <f>ROUND(I141*H141,2)</f>
        <v>0</v>
      </c>
      <c r="BL141" s="15" t="s">
        <v>437</v>
      </c>
      <c r="BM141" s="197" t="s">
        <v>291</v>
      </c>
    </row>
    <row r="142" s="2" customFormat="1" ht="14.4" customHeight="1">
      <c r="A142" s="34"/>
      <c r="B142" s="184"/>
      <c r="C142" s="185" t="s">
        <v>239</v>
      </c>
      <c r="D142" s="185" t="s">
        <v>180</v>
      </c>
      <c r="E142" s="186" t="s">
        <v>2887</v>
      </c>
      <c r="F142" s="187" t="s">
        <v>2888</v>
      </c>
      <c r="G142" s="188" t="s">
        <v>306</v>
      </c>
      <c r="H142" s="189">
        <v>1</v>
      </c>
      <c r="I142" s="190"/>
      <c r="J142" s="191">
        <f>ROUND(I142*H142,2)</f>
        <v>0</v>
      </c>
      <c r="K142" s="192"/>
      <c r="L142" s="35"/>
      <c r="M142" s="193" t="s">
        <v>1</v>
      </c>
      <c r="N142" s="194" t="s">
        <v>42</v>
      </c>
      <c r="O142" s="78"/>
      <c r="P142" s="195">
        <f>O142*H142</f>
        <v>0</v>
      </c>
      <c r="Q142" s="195">
        <v>0</v>
      </c>
      <c r="R142" s="195">
        <f>Q142*H142</f>
        <v>0</v>
      </c>
      <c r="S142" s="195">
        <v>0</v>
      </c>
      <c r="T142" s="196">
        <f>S142*H142</f>
        <v>0</v>
      </c>
      <c r="U142" s="34"/>
      <c r="V142" s="34"/>
      <c r="W142" s="34"/>
      <c r="X142" s="34"/>
      <c r="Y142" s="34"/>
      <c r="Z142" s="34"/>
      <c r="AA142" s="34"/>
      <c r="AB142" s="34"/>
      <c r="AC142" s="34"/>
      <c r="AD142" s="34"/>
      <c r="AE142" s="34"/>
      <c r="AR142" s="197" t="s">
        <v>437</v>
      </c>
      <c r="AT142" s="197" t="s">
        <v>180</v>
      </c>
      <c r="AU142" s="197" t="s">
        <v>89</v>
      </c>
      <c r="AY142" s="15" t="s">
        <v>178</v>
      </c>
      <c r="BE142" s="198">
        <f>IF(N142="základná",J142,0)</f>
        <v>0</v>
      </c>
      <c r="BF142" s="198">
        <f>IF(N142="znížená",J142,0)</f>
        <v>0</v>
      </c>
      <c r="BG142" s="198">
        <f>IF(N142="zákl. prenesená",J142,0)</f>
        <v>0</v>
      </c>
      <c r="BH142" s="198">
        <f>IF(N142="zníž. prenesená",J142,0)</f>
        <v>0</v>
      </c>
      <c r="BI142" s="198">
        <f>IF(N142="nulová",J142,0)</f>
        <v>0</v>
      </c>
      <c r="BJ142" s="15" t="s">
        <v>89</v>
      </c>
      <c r="BK142" s="198">
        <f>ROUND(I142*H142,2)</f>
        <v>0</v>
      </c>
      <c r="BL142" s="15" t="s">
        <v>437</v>
      </c>
      <c r="BM142" s="197" t="s">
        <v>299</v>
      </c>
    </row>
    <row r="143" s="2" customFormat="1" ht="14.4" customHeight="1">
      <c r="A143" s="34"/>
      <c r="B143" s="184"/>
      <c r="C143" s="185" t="s">
        <v>243</v>
      </c>
      <c r="D143" s="185" t="s">
        <v>180</v>
      </c>
      <c r="E143" s="186" t="s">
        <v>216</v>
      </c>
      <c r="F143" s="187" t="s">
        <v>2889</v>
      </c>
      <c r="G143" s="188" t="s">
        <v>683</v>
      </c>
      <c r="H143" s="189">
        <v>1.5</v>
      </c>
      <c r="I143" s="190"/>
      <c r="J143" s="191">
        <f>ROUND(I143*H143,2)</f>
        <v>0</v>
      </c>
      <c r="K143" s="192"/>
      <c r="L143" s="35"/>
      <c r="M143" s="193" t="s">
        <v>1</v>
      </c>
      <c r="N143" s="194" t="s">
        <v>42</v>
      </c>
      <c r="O143" s="78"/>
      <c r="P143" s="195">
        <f>O143*H143</f>
        <v>0</v>
      </c>
      <c r="Q143" s="195">
        <v>0</v>
      </c>
      <c r="R143" s="195">
        <f>Q143*H143</f>
        <v>0</v>
      </c>
      <c r="S143" s="195">
        <v>0</v>
      </c>
      <c r="T143" s="196">
        <f>S143*H143</f>
        <v>0</v>
      </c>
      <c r="U143" s="34"/>
      <c r="V143" s="34"/>
      <c r="W143" s="34"/>
      <c r="X143" s="34"/>
      <c r="Y143" s="34"/>
      <c r="Z143" s="34"/>
      <c r="AA143" s="34"/>
      <c r="AB143" s="34"/>
      <c r="AC143" s="34"/>
      <c r="AD143" s="34"/>
      <c r="AE143" s="34"/>
      <c r="AR143" s="197" t="s">
        <v>437</v>
      </c>
      <c r="AT143" s="197" t="s">
        <v>180</v>
      </c>
      <c r="AU143" s="197" t="s">
        <v>89</v>
      </c>
      <c r="AY143" s="15" t="s">
        <v>178</v>
      </c>
      <c r="BE143" s="198">
        <f>IF(N143="základná",J143,0)</f>
        <v>0</v>
      </c>
      <c r="BF143" s="198">
        <f>IF(N143="znížená",J143,0)</f>
        <v>0</v>
      </c>
      <c r="BG143" s="198">
        <f>IF(N143="zákl. prenesená",J143,0)</f>
        <v>0</v>
      </c>
      <c r="BH143" s="198">
        <f>IF(N143="zníž. prenesená",J143,0)</f>
        <v>0</v>
      </c>
      <c r="BI143" s="198">
        <f>IF(N143="nulová",J143,0)</f>
        <v>0</v>
      </c>
      <c r="BJ143" s="15" t="s">
        <v>89</v>
      </c>
      <c r="BK143" s="198">
        <f>ROUND(I143*H143,2)</f>
        <v>0</v>
      </c>
      <c r="BL143" s="15" t="s">
        <v>437</v>
      </c>
      <c r="BM143" s="197" t="s">
        <v>308</v>
      </c>
    </row>
    <row r="144" s="2" customFormat="1" ht="22.2" customHeight="1">
      <c r="A144" s="34"/>
      <c r="B144" s="184"/>
      <c r="C144" s="185" t="s">
        <v>247</v>
      </c>
      <c r="D144" s="185" t="s">
        <v>180</v>
      </c>
      <c r="E144" s="186" t="s">
        <v>2890</v>
      </c>
      <c r="F144" s="187" t="s">
        <v>2891</v>
      </c>
      <c r="G144" s="188" t="s">
        <v>683</v>
      </c>
      <c r="H144" s="189">
        <v>1.5</v>
      </c>
      <c r="I144" s="190"/>
      <c r="J144" s="191">
        <f>ROUND(I144*H144,2)</f>
        <v>0</v>
      </c>
      <c r="K144" s="192"/>
      <c r="L144" s="35"/>
      <c r="M144" s="193" t="s">
        <v>1</v>
      </c>
      <c r="N144" s="194" t="s">
        <v>42</v>
      </c>
      <c r="O144" s="78"/>
      <c r="P144" s="195">
        <f>O144*H144</f>
        <v>0</v>
      </c>
      <c r="Q144" s="195">
        <v>0</v>
      </c>
      <c r="R144" s="195">
        <f>Q144*H144</f>
        <v>0</v>
      </c>
      <c r="S144" s="195">
        <v>0</v>
      </c>
      <c r="T144" s="196">
        <f>S144*H144</f>
        <v>0</v>
      </c>
      <c r="U144" s="34"/>
      <c r="V144" s="34"/>
      <c r="W144" s="34"/>
      <c r="X144" s="34"/>
      <c r="Y144" s="34"/>
      <c r="Z144" s="34"/>
      <c r="AA144" s="34"/>
      <c r="AB144" s="34"/>
      <c r="AC144" s="34"/>
      <c r="AD144" s="34"/>
      <c r="AE144" s="34"/>
      <c r="AR144" s="197" t="s">
        <v>437</v>
      </c>
      <c r="AT144" s="197" t="s">
        <v>180</v>
      </c>
      <c r="AU144" s="197" t="s">
        <v>89</v>
      </c>
      <c r="AY144" s="15" t="s">
        <v>178</v>
      </c>
      <c r="BE144" s="198">
        <f>IF(N144="základná",J144,0)</f>
        <v>0</v>
      </c>
      <c r="BF144" s="198">
        <f>IF(N144="znížená",J144,0)</f>
        <v>0</v>
      </c>
      <c r="BG144" s="198">
        <f>IF(N144="zákl. prenesená",J144,0)</f>
        <v>0</v>
      </c>
      <c r="BH144" s="198">
        <f>IF(N144="zníž. prenesená",J144,0)</f>
        <v>0</v>
      </c>
      <c r="BI144" s="198">
        <f>IF(N144="nulová",J144,0)</f>
        <v>0</v>
      </c>
      <c r="BJ144" s="15" t="s">
        <v>89</v>
      </c>
      <c r="BK144" s="198">
        <f>ROUND(I144*H144,2)</f>
        <v>0</v>
      </c>
      <c r="BL144" s="15" t="s">
        <v>437</v>
      </c>
      <c r="BM144" s="197" t="s">
        <v>316</v>
      </c>
    </row>
    <row r="145" s="2" customFormat="1" ht="22.2" customHeight="1">
      <c r="A145" s="34"/>
      <c r="B145" s="184"/>
      <c r="C145" s="185" t="s">
        <v>251</v>
      </c>
      <c r="D145" s="185" t="s">
        <v>180</v>
      </c>
      <c r="E145" s="186" t="s">
        <v>2892</v>
      </c>
      <c r="F145" s="187" t="s">
        <v>2893</v>
      </c>
      <c r="G145" s="188" t="s">
        <v>306</v>
      </c>
      <c r="H145" s="189">
        <v>1</v>
      </c>
      <c r="I145" s="190"/>
      <c r="J145" s="191">
        <f>ROUND(I145*H145,2)</f>
        <v>0</v>
      </c>
      <c r="K145" s="192"/>
      <c r="L145" s="35"/>
      <c r="M145" s="193" t="s">
        <v>1</v>
      </c>
      <c r="N145" s="194" t="s">
        <v>42</v>
      </c>
      <c r="O145" s="78"/>
      <c r="P145" s="195">
        <f>O145*H145</f>
        <v>0</v>
      </c>
      <c r="Q145" s="195">
        <v>0</v>
      </c>
      <c r="R145" s="195">
        <f>Q145*H145</f>
        <v>0</v>
      </c>
      <c r="S145" s="195">
        <v>0</v>
      </c>
      <c r="T145" s="196">
        <f>S145*H145</f>
        <v>0</v>
      </c>
      <c r="U145" s="34"/>
      <c r="V145" s="34"/>
      <c r="W145" s="34"/>
      <c r="X145" s="34"/>
      <c r="Y145" s="34"/>
      <c r="Z145" s="34"/>
      <c r="AA145" s="34"/>
      <c r="AB145" s="34"/>
      <c r="AC145" s="34"/>
      <c r="AD145" s="34"/>
      <c r="AE145" s="34"/>
      <c r="AR145" s="197" t="s">
        <v>437</v>
      </c>
      <c r="AT145" s="197" t="s">
        <v>180</v>
      </c>
      <c r="AU145" s="197" t="s">
        <v>89</v>
      </c>
      <c r="AY145" s="15" t="s">
        <v>178</v>
      </c>
      <c r="BE145" s="198">
        <f>IF(N145="základná",J145,0)</f>
        <v>0</v>
      </c>
      <c r="BF145" s="198">
        <f>IF(N145="znížená",J145,0)</f>
        <v>0</v>
      </c>
      <c r="BG145" s="198">
        <f>IF(N145="zákl. prenesená",J145,0)</f>
        <v>0</v>
      </c>
      <c r="BH145" s="198">
        <f>IF(N145="zníž. prenesená",J145,0)</f>
        <v>0</v>
      </c>
      <c r="BI145" s="198">
        <f>IF(N145="nulová",J145,0)</f>
        <v>0</v>
      </c>
      <c r="BJ145" s="15" t="s">
        <v>89</v>
      </c>
      <c r="BK145" s="198">
        <f>ROUND(I145*H145,2)</f>
        <v>0</v>
      </c>
      <c r="BL145" s="15" t="s">
        <v>437</v>
      </c>
      <c r="BM145" s="197" t="s">
        <v>324</v>
      </c>
    </row>
    <row r="146" s="2" customFormat="1" ht="22.2" customHeight="1">
      <c r="A146" s="34"/>
      <c r="B146" s="184"/>
      <c r="C146" s="185" t="s">
        <v>255</v>
      </c>
      <c r="D146" s="185" t="s">
        <v>180</v>
      </c>
      <c r="E146" s="186" t="s">
        <v>2894</v>
      </c>
      <c r="F146" s="187" t="s">
        <v>2895</v>
      </c>
      <c r="G146" s="188" t="s">
        <v>306</v>
      </c>
      <c r="H146" s="189">
        <v>1</v>
      </c>
      <c r="I146" s="190"/>
      <c r="J146" s="191">
        <f>ROUND(I146*H146,2)</f>
        <v>0</v>
      </c>
      <c r="K146" s="192"/>
      <c r="L146" s="35"/>
      <c r="M146" s="193" t="s">
        <v>1</v>
      </c>
      <c r="N146" s="194" t="s">
        <v>42</v>
      </c>
      <c r="O146" s="78"/>
      <c r="P146" s="195">
        <f>O146*H146</f>
        <v>0</v>
      </c>
      <c r="Q146" s="195">
        <v>0</v>
      </c>
      <c r="R146" s="195">
        <f>Q146*H146</f>
        <v>0</v>
      </c>
      <c r="S146" s="195">
        <v>0</v>
      </c>
      <c r="T146" s="196">
        <f>S146*H146</f>
        <v>0</v>
      </c>
      <c r="U146" s="34"/>
      <c r="V146" s="34"/>
      <c r="W146" s="34"/>
      <c r="X146" s="34"/>
      <c r="Y146" s="34"/>
      <c r="Z146" s="34"/>
      <c r="AA146" s="34"/>
      <c r="AB146" s="34"/>
      <c r="AC146" s="34"/>
      <c r="AD146" s="34"/>
      <c r="AE146" s="34"/>
      <c r="AR146" s="197" t="s">
        <v>437</v>
      </c>
      <c r="AT146" s="197" t="s">
        <v>180</v>
      </c>
      <c r="AU146" s="197" t="s">
        <v>89</v>
      </c>
      <c r="AY146" s="15" t="s">
        <v>178</v>
      </c>
      <c r="BE146" s="198">
        <f>IF(N146="základná",J146,0)</f>
        <v>0</v>
      </c>
      <c r="BF146" s="198">
        <f>IF(N146="znížená",J146,0)</f>
        <v>0</v>
      </c>
      <c r="BG146" s="198">
        <f>IF(N146="zákl. prenesená",J146,0)</f>
        <v>0</v>
      </c>
      <c r="BH146" s="198">
        <f>IF(N146="zníž. prenesená",J146,0)</f>
        <v>0</v>
      </c>
      <c r="BI146" s="198">
        <f>IF(N146="nulová",J146,0)</f>
        <v>0</v>
      </c>
      <c r="BJ146" s="15" t="s">
        <v>89</v>
      </c>
      <c r="BK146" s="198">
        <f>ROUND(I146*H146,2)</f>
        <v>0</v>
      </c>
      <c r="BL146" s="15" t="s">
        <v>437</v>
      </c>
      <c r="BM146" s="197" t="s">
        <v>332</v>
      </c>
    </row>
    <row r="147" s="2" customFormat="1" ht="19.8" customHeight="1">
      <c r="A147" s="34"/>
      <c r="B147" s="184"/>
      <c r="C147" s="185" t="s">
        <v>7</v>
      </c>
      <c r="D147" s="185" t="s">
        <v>180</v>
      </c>
      <c r="E147" s="186" t="s">
        <v>2896</v>
      </c>
      <c r="F147" s="187" t="s">
        <v>2897</v>
      </c>
      <c r="G147" s="188" t="s">
        <v>683</v>
      </c>
      <c r="H147" s="189">
        <v>1.5</v>
      </c>
      <c r="I147" s="190"/>
      <c r="J147" s="191">
        <f>ROUND(I147*H147,2)</f>
        <v>0</v>
      </c>
      <c r="K147" s="192"/>
      <c r="L147" s="35"/>
      <c r="M147" s="193" t="s">
        <v>1</v>
      </c>
      <c r="N147" s="194" t="s">
        <v>42</v>
      </c>
      <c r="O147" s="78"/>
      <c r="P147" s="195">
        <f>O147*H147</f>
        <v>0</v>
      </c>
      <c r="Q147" s="195">
        <v>0</v>
      </c>
      <c r="R147" s="195">
        <f>Q147*H147</f>
        <v>0</v>
      </c>
      <c r="S147" s="195">
        <v>0</v>
      </c>
      <c r="T147" s="196">
        <f>S147*H147</f>
        <v>0</v>
      </c>
      <c r="U147" s="34"/>
      <c r="V147" s="34"/>
      <c r="W147" s="34"/>
      <c r="X147" s="34"/>
      <c r="Y147" s="34"/>
      <c r="Z147" s="34"/>
      <c r="AA147" s="34"/>
      <c r="AB147" s="34"/>
      <c r="AC147" s="34"/>
      <c r="AD147" s="34"/>
      <c r="AE147" s="34"/>
      <c r="AR147" s="197" t="s">
        <v>437</v>
      </c>
      <c r="AT147" s="197" t="s">
        <v>180</v>
      </c>
      <c r="AU147" s="197" t="s">
        <v>89</v>
      </c>
      <c r="AY147" s="15" t="s">
        <v>178</v>
      </c>
      <c r="BE147" s="198">
        <f>IF(N147="základná",J147,0)</f>
        <v>0</v>
      </c>
      <c r="BF147" s="198">
        <f>IF(N147="znížená",J147,0)</f>
        <v>0</v>
      </c>
      <c r="BG147" s="198">
        <f>IF(N147="zákl. prenesená",J147,0)</f>
        <v>0</v>
      </c>
      <c r="BH147" s="198">
        <f>IF(N147="zníž. prenesená",J147,0)</f>
        <v>0</v>
      </c>
      <c r="BI147" s="198">
        <f>IF(N147="nulová",J147,0)</f>
        <v>0</v>
      </c>
      <c r="BJ147" s="15" t="s">
        <v>89</v>
      </c>
      <c r="BK147" s="198">
        <f>ROUND(I147*H147,2)</f>
        <v>0</v>
      </c>
      <c r="BL147" s="15" t="s">
        <v>437</v>
      </c>
      <c r="BM147" s="197" t="s">
        <v>340</v>
      </c>
    </row>
    <row r="148" s="12" customFormat="1" ht="22.8" customHeight="1">
      <c r="A148" s="12"/>
      <c r="B148" s="171"/>
      <c r="C148" s="12"/>
      <c r="D148" s="172" t="s">
        <v>75</v>
      </c>
      <c r="E148" s="182" t="s">
        <v>2035</v>
      </c>
      <c r="F148" s="182" t="s">
        <v>2036</v>
      </c>
      <c r="G148" s="12"/>
      <c r="H148" s="12"/>
      <c r="I148" s="174"/>
      <c r="J148" s="183">
        <f>BK148</f>
        <v>0</v>
      </c>
      <c r="K148" s="12"/>
      <c r="L148" s="171"/>
      <c r="M148" s="176"/>
      <c r="N148" s="177"/>
      <c r="O148" s="177"/>
      <c r="P148" s="178">
        <f>SUM(P149:P152)</f>
        <v>0</v>
      </c>
      <c r="Q148" s="177"/>
      <c r="R148" s="178">
        <f>SUM(R149:R152)</f>
        <v>0</v>
      </c>
      <c r="S148" s="177"/>
      <c r="T148" s="179">
        <f>SUM(T149:T152)</f>
        <v>0</v>
      </c>
      <c r="U148" s="12"/>
      <c r="V148" s="12"/>
      <c r="W148" s="12"/>
      <c r="X148" s="12"/>
      <c r="Y148" s="12"/>
      <c r="Z148" s="12"/>
      <c r="AA148" s="12"/>
      <c r="AB148" s="12"/>
      <c r="AC148" s="12"/>
      <c r="AD148" s="12"/>
      <c r="AE148" s="12"/>
      <c r="AR148" s="172" t="s">
        <v>189</v>
      </c>
      <c r="AT148" s="180" t="s">
        <v>75</v>
      </c>
      <c r="AU148" s="180" t="s">
        <v>83</v>
      </c>
      <c r="AY148" s="172" t="s">
        <v>178</v>
      </c>
      <c r="BK148" s="181">
        <f>SUM(BK149:BK152)</f>
        <v>0</v>
      </c>
    </row>
    <row r="149" s="2" customFormat="1" ht="14.4" customHeight="1">
      <c r="A149" s="34"/>
      <c r="B149" s="184"/>
      <c r="C149" s="185" t="s">
        <v>262</v>
      </c>
      <c r="D149" s="185" t="s">
        <v>180</v>
      </c>
      <c r="E149" s="186" t="s">
        <v>2635</v>
      </c>
      <c r="F149" s="187" t="s">
        <v>2036</v>
      </c>
      <c r="G149" s="188" t="s">
        <v>1630</v>
      </c>
      <c r="H149" s="189">
        <v>1</v>
      </c>
      <c r="I149" s="190"/>
      <c r="J149" s="191">
        <f>ROUND(I149*H149,2)</f>
        <v>0</v>
      </c>
      <c r="K149" s="192"/>
      <c r="L149" s="35"/>
      <c r="M149" s="193" t="s">
        <v>1</v>
      </c>
      <c r="N149" s="194" t="s">
        <v>42</v>
      </c>
      <c r="O149" s="78"/>
      <c r="P149" s="195">
        <f>O149*H149</f>
        <v>0</v>
      </c>
      <c r="Q149" s="195">
        <v>0</v>
      </c>
      <c r="R149" s="195">
        <f>Q149*H149</f>
        <v>0</v>
      </c>
      <c r="S149" s="195">
        <v>0</v>
      </c>
      <c r="T149" s="196">
        <f>S149*H149</f>
        <v>0</v>
      </c>
      <c r="U149" s="34"/>
      <c r="V149" s="34"/>
      <c r="W149" s="34"/>
      <c r="X149" s="34"/>
      <c r="Y149" s="34"/>
      <c r="Z149" s="34"/>
      <c r="AA149" s="34"/>
      <c r="AB149" s="34"/>
      <c r="AC149" s="34"/>
      <c r="AD149" s="34"/>
      <c r="AE149" s="34"/>
      <c r="AR149" s="197" t="s">
        <v>437</v>
      </c>
      <c r="AT149" s="197" t="s">
        <v>180</v>
      </c>
      <c r="AU149" s="197" t="s">
        <v>89</v>
      </c>
      <c r="AY149" s="15" t="s">
        <v>178</v>
      </c>
      <c r="BE149" s="198">
        <f>IF(N149="základná",J149,0)</f>
        <v>0</v>
      </c>
      <c r="BF149" s="198">
        <f>IF(N149="znížená",J149,0)</f>
        <v>0</v>
      </c>
      <c r="BG149" s="198">
        <f>IF(N149="zákl. prenesená",J149,0)</f>
        <v>0</v>
      </c>
      <c r="BH149" s="198">
        <f>IF(N149="zníž. prenesená",J149,0)</f>
        <v>0</v>
      </c>
      <c r="BI149" s="198">
        <f>IF(N149="nulová",J149,0)</f>
        <v>0</v>
      </c>
      <c r="BJ149" s="15" t="s">
        <v>89</v>
      </c>
      <c r="BK149" s="198">
        <f>ROUND(I149*H149,2)</f>
        <v>0</v>
      </c>
      <c r="BL149" s="15" t="s">
        <v>437</v>
      </c>
      <c r="BM149" s="197" t="s">
        <v>348</v>
      </c>
    </row>
    <row r="150" s="2" customFormat="1" ht="14.4" customHeight="1">
      <c r="A150" s="34"/>
      <c r="B150" s="184"/>
      <c r="C150" s="185" t="s">
        <v>266</v>
      </c>
      <c r="D150" s="185" t="s">
        <v>180</v>
      </c>
      <c r="E150" s="186" t="s">
        <v>2637</v>
      </c>
      <c r="F150" s="187" t="s">
        <v>2898</v>
      </c>
      <c r="G150" s="188" t="s">
        <v>1630</v>
      </c>
      <c r="H150" s="189">
        <v>1</v>
      </c>
      <c r="I150" s="190"/>
      <c r="J150" s="191">
        <f>ROUND(I150*H150,2)</f>
        <v>0</v>
      </c>
      <c r="K150" s="192"/>
      <c r="L150" s="35"/>
      <c r="M150" s="193" t="s">
        <v>1</v>
      </c>
      <c r="N150" s="194" t="s">
        <v>42</v>
      </c>
      <c r="O150" s="78"/>
      <c r="P150" s="195">
        <f>O150*H150</f>
        <v>0</v>
      </c>
      <c r="Q150" s="195">
        <v>0</v>
      </c>
      <c r="R150" s="195">
        <f>Q150*H150</f>
        <v>0</v>
      </c>
      <c r="S150" s="195">
        <v>0</v>
      </c>
      <c r="T150" s="196">
        <f>S150*H150</f>
        <v>0</v>
      </c>
      <c r="U150" s="34"/>
      <c r="V150" s="34"/>
      <c r="W150" s="34"/>
      <c r="X150" s="34"/>
      <c r="Y150" s="34"/>
      <c r="Z150" s="34"/>
      <c r="AA150" s="34"/>
      <c r="AB150" s="34"/>
      <c r="AC150" s="34"/>
      <c r="AD150" s="34"/>
      <c r="AE150" s="34"/>
      <c r="AR150" s="197" t="s">
        <v>437</v>
      </c>
      <c r="AT150" s="197" t="s">
        <v>180</v>
      </c>
      <c r="AU150" s="197" t="s">
        <v>89</v>
      </c>
      <c r="AY150" s="15" t="s">
        <v>178</v>
      </c>
      <c r="BE150" s="198">
        <f>IF(N150="základná",J150,0)</f>
        <v>0</v>
      </c>
      <c r="BF150" s="198">
        <f>IF(N150="znížená",J150,0)</f>
        <v>0</v>
      </c>
      <c r="BG150" s="198">
        <f>IF(N150="zákl. prenesená",J150,0)</f>
        <v>0</v>
      </c>
      <c r="BH150" s="198">
        <f>IF(N150="zníž. prenesená",J150,0)</f>
        <v>0</v>
      </c>
      <c r="BI150" s="198">
        <f>IF(N150="nulová",J150,0)</f>
        <v>0</v>
      </c>
      <c r="BJ150" s="15" t="s">
        <v>89</v>
      </c>
      <c r="BK150" s="198">
        <f>ROUND(I150*H150,2)</f>
        <v>0</v>
      </c>
      <c r="BL150" s="15" t="s">
        <v>437</v>
      </c>
      <c r="BM150" s="197" t="s">
        <v>356</v>
      </c>
    </row>
    <row r="151" s="2" customFormat="1" ht="14.4" customHeight="1">
      <c r="A151" s="34"/>
      <c r="B151" s="184"/>
      <c r="C151" s="185" t="s">
        <v>270</v>
      </c>
      <c r="D151" s="185" t="s">
        <v>180</v>
      </c>
      <c r="E151" s="186" t="s">
        <v>2639</v>
      </c>
      <c r="F151" s="187" t="s">
        <v>2899</v>
      </c>
      <c r="G151" s="188" t="s">
        <v>1630</v>
      </c>
      <c r="H151" s="189">
        <v>1</v>
      </c>
      <c r="I151" s="190"/>
      <c r="J151" s="191">
        <f>ROUND(I151*H151,2)</f>
        <v>0</v>
      </c>
      <c r="K151" s="192"/>
      <c r="L151" s="35"/>
      <c r="M151" s="193" t="s">
        <v>1</v>
      </c>
      <c r="N151" s="194" t="s">
        <v>42</v>
      </c>
      <c r="O151" s="78"/>
      <c r="P151" s="195">
        <f>O151*H151</f>
        <v>0</v>
      </c>
      <c r="Q151" s="195">
        <v>0</v>
      </c>
      <c r="R151" s="195">
        <f>Q151*H151</f>
        <v>0</v>
      </c>
      <c r="S151" s="195">
        <v>0</v>
      </c>
      <c r="T151" s="196">
        <f>S151*H151</f>
        <v>0</v>
      </c>
      <c r="U151" s="34"/>
      <c r="V151" s="34"/>
      <c r="W151" s="34"/>
      <c r="X151" s="34"/>
      <c r="Y151" s="34"/>
      <c r="Z151" s="34"/>
      <c r="AA151" s="34"/>
      <c r="AB151" s="34"/>
      <c r="AC151" s="34"/>
      <c r="AD151" s="34"/>
      <c r="AE151" s="34"/>
      <c r="AR151" s="197" t="s">
        <v>437</v>
      </c>
      <c r="AT151" s="197" t="s">
        <v>180</v>
      </c>
      <c r="AU151" s="197" t="s">
        <v>89</v>
      </c>
      <c r="AY151" s="15" t="s">
        <v>178</v>
      </c>
      <c r="BE151" s="198">
        <f>IF(N151="základná",J151,0)</f>
        <v>0</v>
      </c>
      <c r="BF151" s="198">
        <f>IF(N151="znížená",J151,0)</f>
        <v>0</v>
      </c>
      <c r="BG151" s="198">
        <f>IF(N151="zákl. prenesená",J151,0)</f>
        <v>0</v>
      </c>
      <c r="BH151" s="198">
        <f>IF(N151="zníž. prenesená",J151,0)</f>
        <v>0</v>
      </c>
      <c r="BI151" s="198">
        <f>IF(N151="nulová",J151,0)</f>
        <v>0</v>
      </c>
      <c r="BJ151" s="15" t="s">
        <v>89</v>
      </c>
      <c r="BK151" s="198">
        <f>ROUND(I151*H151,2)</f>
        <v>0</v>
      </c>
      <c r="BL151" s="15" t="s">
        <v>437</v>
      </c>
      <c r="BM151" s="197" t="s">
        <v>364</v>
      </c>
    </row>
    <row r="152" s="2" customFormat="1" ht="14.4" customHeight="1">
      <c r="A152" s="34"/>
      <c r="B152" s="184"/>
      <c r="C152" s="185" t="s">
        <v>274</v>
      </c>
      <c r="D152" s="185" t="s">
        <v>180</v>
      </c>
      <c r="E152" s="186" t="s">
        <v>2641</v>
      </c>
      <c r="F152" s="187" t="s">
        <v>2900</v>
      </c>
      <c r="G152" s="188" t="s">
        <v>1630</v>
      </c>
      <c r="H152" s="189">
        <v>1</v>
      </c>
      <c r="I152" s="190"/>
      <c r="J152" s="191">
        <f>ROUND(I152*H152,2)</f>
        <v>0</v>
      </c>
      <c r="K152" s="192"/>
      <c r="L152" s="35"/>
      <c r="M152" s="216" t="s">
        <v>1</v>
      </c>
      <c r="N152" s="217" t="s">
        <v>42</v>
      </c>
      <c r="O152" s="213"/>
      <c r="P152" s="214">
        <f>O152*H152</f>
        <v>0</v>
      </c>
      <c r="Q152" s="214">
        <v>0</v>
      </c>
      <c r="R152" s="214">
        <f>Q152*H152</f>
        <v>0</v>
      </c>
      <c r="S152" s="214">
        <v>0</v>
      </c>
      <c r="T152" s="215">
        <f>S152*H152</f>
        <v>0</v>
      </c>
      <c r="U152" s="34"/>
      <c r="V152" s="34"/>
      <c r="W152" s="34"/>
      <c r="X152" s="34"/>
      <c r="Y152" s="34"/>
      <c r="Z152" s="34"/>
      <c r="AA152" s="34"/>
      <c r="AB152" s="34"/>
      <c r="AC152" s="34"/>
      <c r="AD152" s="34"/>
      <c r="AE152" s="34"/>
      <c r="AR152" s="197" t="s">
        <v>437</v>
      </c>
      <c r="AT152" s="197" t="s">
        <v>180</v>
      </c>
      <c r="AU152" s="197" t="s">
        <v>89</v>
      </c>
      <c r="AY152" s="15" t="s">
        <v>178</v>
      </c>
      <c r="BE152" s="198">
        <f>IF(N152="základná",J152,0)</f>
        <v>0</v>
      </c>
      <c r="BF152" s="198">
        <f>IF(N152="znížená",J152,0)</f>
        <v>0</v>
      </c>
      <c r="BG152" s="198">
        <f>IF(N152="zákl. prenesená",J152,0)</f>
        <v>0</v>
      </c>
      <c r="BH152" s="198">
        <f>IF(N152="zníž. prenesená",J152,0)</f>
        <v>0</v>
      </c>
      <c r="BI152" s="198">
        <f>IF(N152="nulová",J152,0)</f>
        <v>0</v>
      </c>
      <c r="BJ152" s="15" t="s">
        <v>89</v>
      </c>
      <c r="BK152" s="198">
        <f>ROUND(I152*H152,2)</f>
        <v>0</v>
      </c>
      <c r="BL152" s="15" t="s">
        <v>437</v>
      </c>
      <c r="BM152" s="197" t="s">
        <v>372</v>
      </c>
    </row>
    <row r="153" s="2" customFormat="1" ht="6.96" customHeight="1">
      <c r="A153" s="34"/>
      <c r="B153" s="61"/>
      <c r="C153" s="62"/>
      <c r="D153" s="62"/>
      <c r="E153" s="62"/>
      <c r="F153" s="62"/>
      <c r="G153" s="62"/>
      <c r="H153" s="62"/>
      <c r="I153" s="62"/>
      <c r="J153" s="62"/>
      <c r="K153" s="62"/>
      <c r="L153" s="35"/>
      <c r="M153" s="34"/>
      <c r="O153" s="34"/>
      <c r="P153" s="34"/>
      <c r="Q153" s="34"/>
      <c r="R153" s="34"/>
      <c r="S153" s="34"/>
      <c r="T153" s="34"/>
      <c r="U153" s="34"/>
      <c r="V153" s="34"/>
      <c r="W153" s="34"/>
      <c r="X153" s="34"/>
      <c r="Y153" s="34"/>
      <c r="Z153" s="34"/>
      <c r="AA153" s="34"/>
      <c r="AB153" s="34"/>
      <c r="AC153" s="34"/>
      <c r="AD153" s="34"/>
      <c r="AE153" s="34"/>
    </row>
  </sheetData>
  <autoFilter ref="C121:K152"/>
  <mergeCells count="9">
    <mergeCell ref="E7:H7"/>
    <mergeCell ref="E9:H9"/>
    <mergeCell ref="E18:H18"/>
    <mergeCell ref="E27:H27"/>
    <mergeCell ref="E85:H85"/>
    <mergeCell ref="E87:H87"/>
    <mergeCell ref="E112:H112"/>
    <mergeCell ref="E114:H114"/>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851563" style="1" customWidth="1"/>
    <col min="2" max="2" width="1.148438" style="1" customWidth="1"/>
    <col min="3" max="3" width="4.421875" style="1" customWidth="1"/>
    <col min="4" max="4" width="4.574219" style="1" customWidth="1"/>
    <col min="5" max="5" width="18.28125" style="1" customWidth="1"/>
    <col min="6" max="6" width="54.42188" style="1" customWidth="1"/>
    <col min="7" max="7" width="8.003906" style="1" customWidth="1"/>
    <col min="8" max="8" width="15.00391" style="1" customWidth="1"/>
    <col min="9" max="9" width="16.85156" style="1" customWidth="1"/>
    <col min="10" max="10" width="23.85156" style="1" customWidth="1"/>
    <col min="11" max="11" width="23.85156" style="1" hidden="1" customWidth="1"/>
    <col min="12" max="12" width="10.00391" style="1" customWidth="1"/>
    <col min="13" max="13" width="11.57422" style="1" hidden="1" customWidth="1"/>
    <col min="14" max="14" width="9.140625" style="1" hidden="1"/>
    <col min="15" max="15" width="15.14063" style="1" hidden="1" customWidth="1"/>
    <col min="16" max="16" width="15.14063" style="1" hidden="1" customWidth="1"/>
    <col min="17" max="17" width="15.14063" style="1" hidden="1" customWidth="1"/>
    <col min="18" max="18" width="15.14063" style="1" hidden="1" customWidth="1"/>
    <col min="19" max="19" width="15.14063" style="1" hidden="1" customWidth="1"/>
    <col min="20" max="20" width="15.14063" style="1" hidden="1" customWidth="1"/>
    <col min="21" max="21" width="17.42188" style="1" hidden="1" customWidth="1"/>
    <col min="22" max="22" width="13.14063" style="1" customWidth="1"/>
    <col min="23" max="23" width="17.42188" style="1" customWidth="1"/>
    <col min="24" max="24" width="13.14063" style="1" customWidth="1"/>
    <col min="25" max="25" width="16.00391" style="1" customWidth="1"/>
    <col min="26" max="26" width="11.71094" style="1" customWidth="1"/>
    <col min="27" max="27" width="16.00391" style="1" customWidth="1"/>
    <col min="28" max="28" width="17.42188" style="1" customWidth="1"/>
    <col min="29" max="29" width="11.71094" style="1" customWidth="1"/>
    <col min="30" max="30" width="16.00391" style="1" customWidth="1"/>
    <col min="31" max="31" width="17.42188"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L2" s="14" t="s">
        <v>5</v>
      </c>
      <c r="M2" s="1"/>
      <c r="N2" s="1"/>
      <c r="O2" s="1"/>
      <c r="P2" s="1"/>
      <c r="Q2" s="1"/>
      <c r="R2" s="1"/>
      <c r="S2" s="1"/>
      <c r="T2" s="1"/>
      <c r="U2" s="1"/>
      <c r="V2" s="1"/>
      <c r="AT2" s="15" t="s">
        <v>90</v>
      </c>
    </row>
    <row r="3" s="1" customFormat="1" ht="6.96" customHeight="1">
      <c r="B3" s="16"/>
      <c r="C3" s="17"/>
      <c r="D3" s="17"/>
      <c r="E3" s="17"/>
      <c r="F3" s="17"/>
      <c r="G3" s="17"/>
      <c r="H3" s="17"/>
      <c r="I3" s="17"/>
      <c r="J3" s="17"/>
      <c r="K3" s="17"/>
      <c r="L3" s="18"/>
      <c r="AT3" s="15" t="s">
        <v>76</v>
      </c>
    </row>
    <row r="4" s="1" customFormat="1" ht="24.96" customHeight="1">
      <c r="B4" s="18"/>
      <c r="D4" s="19" t="s">
        <v>123</v>
      </c>
      <c r="L4" s="18"/>
      <c r="M4" s="129" t="s">
        <v>9</v>
      </c>
      <c r="AT4" s="15" t="s">
        <v>3</v>
      </c>
    </row>
    <row r="5" s="1" customFormat="1" ht="6.96" customHeight="1">
      <c r="B5" s="18"/>
      <c r="L5" s="18"/>
    </row>
    <row r="6" s="1" customFormat="1" ht="12" customHeight="1">
      <c r="B6" s="18"/>
      <c r="D6" s="28" t="s">
        <v>15</v>
      </c>
      <c r="L6" s="18"/>
    </row>
    <row r="7" s="1" customFormat="1" ht="27" customHeight="1">
      <c r="B7" s="18"/>
      <c r="E7" s="130" t="str">
        <f>'Rekapitulácia stavby'!K6</f>
        <v>Centrum integrovanej zdravotnej starostlivosti, denné centrum pre seniorov, denný stacionár v meste Bánovce nad Bebravou</v>
      </c>
      <c r="F7" s="28"/>
      <c r="G7" s="28"/>
      <c r="H7" s="28"/>
      <c r="L7" s="18"/>
    </row>
    <row r="8" s="1" customFormat="1" ht="12" customHeight="1">
      <c r="B8" s="18"/>
      <c r="D8" s="28" t="s">
        <v>124</v>
      </c>
      <c r="L8" s="18"/>
    </row>
    <row r="9" s="2" customFormat="1" ht="14.4" customHeight="1">
      <c r="A9" s="34"/>
      <c r="B9" s="35"/>
      <c r="C9" s="34"/>
      <c r="D9" s="34"/>
      <c r="E9" s="130" t="s">
        <v>125</v>
      </c>
      <c r="F9" s="34"/>
      <c r="G9" s="34"/>
      <c r="H9" s="34"/>
      <c r="I9" s="34"/>
      <c r="J9" s="34"/>
      <c r="K9" s="34"/>
      <c r="L9" s="56"/>
      <c r="S9" s="34"/>
      <c r="T9" s="34"/>
      <c r="U9" s="34"/>
      <c r="V9" s="34"/>
      <c r="W9" s="34"/>
      <c r="X9" s="34"/>
      <c r="Y9" s="34"/>
      <c r="Z9" s="34"/>
      <c r="AA9" s="34"/>
      <c r="AB9" s="34"/>
      <c r="AC9" s="34"/>
      <c r="AD9" s="34"/>
      <c r="AE9" s="34"/>
    </row>
    <row r="10" s="2" customFormat="1" ht="12" customHeight="1">
      <c r="A10" s="34"/>
      <c r="B10" s="35"/>
      <c r="C10" s="34"/>
      <c r="D10" s="28" t="s">
        <v>126</v>
      </c>
      <c r="E10" s="34"/>
      <c r="F10" s="34"/>
      <c r="G10" s="34"/>
      <c r="H10" s="34"/>
      <c r="I10" s="34"/>
      <c r="J10" s="34"/>
      <c r="K10" s="34"/>
      <c r="L10" s="56"/>
      <c r="S10" s="34"/>
      <c r="T10" s="34"/>
      <c r="U10" s="34"/>
      <c r="V10" s="34"/>
      <c r="W10" s="34"/>
      <c r="X10" s="34"/>
      <c r="Y10" s="34"/>
      <c r="Z10" s="34"/>
      <c r="AA10" s="34"/>
      <c r="AB10" s="34"/>
      <c r="AC10" s="34"/>
      <c r="AD10" s="34"/>
      <c r="AE10" s="34"/>
    </row>
    <row r="11" s="2" customFormat="1" ht="15.6" customHeight="1">
      <c r="A11" s="34"/>
      <c r="B11" s="35"/>
      <c r="C11" s="34"/>
      <c r="D11" s="34"/>
      <c r="E11" s="68" t="s">
        <v>127</v>
      </c>
      <c r="F11" s="34"/>
      <c r="G11" s="34"/>
      <c r="H11" s="34"/>
      <c r="I11" s="34"/>
      <c r="J11" s="34"/>
      <c r="K11" s="34"/>
      <c r="L11" s="56"/>
      <c r="S11" s="34"/>
      <c r="T11" s="34"/>
      <c r="U11" s="34"/>
      <c r="V11" s="34"/>
      <c r="W11" s="34"/>
      <c r="X11" s="34"/>
      <c r="Y11" s="34"/>
      <c r="Z11" s="34"/>
      <c r="AA11" s="34"/>
      <c r="AB11" s="34"/>
      <c r="AC11" s="34"/>
      <c r="AD11" s="34"/>
      <c r="AE11" s="34"/>
    </row>
    <row r="12" s="2" customFormat="1">
      <c r="A12" s="34"/>
      <c r="B12" s="35"/>
      <c r="C12" s="34"/>
      <c r="D12" s="34"/>
      <c r="E12" s="34"/>
      <c r="F12" s="34"/>
      <c r="G12" s="34"/>
      <c r="H12" s="34"/>
      <c r="I12" s="34"/>
      <c r="J12" s="34"/>
      <c r="K12" s="34"/>
      <c r="L12" s="56"/>
      <c r="S12" s="34"/>
      <c r="T12" s="34"/>
      <c r="U12" s="34"/>
      <c r="V12" s="34"/>
      <c r="W12" s="34"/>
      <c r="X12" s="34"/>
      <c r="Y12" s="34"/>
      <c r="Z12" s="34"/>
      <c r="AA12" s="34"/>
      <c r="AB12" s="34"/>
      <c r="AC12" s="34"/>
      <c r="AD12" s="34"/>
      <c r="AE12" s="34"/>
    </row>
    <row r="13" s="2" customFormat="1" ht="12" customHeight="1">
      <c r="A13" s="34"/>
      <c r="B13" s="35"/>
      <c r="C13" s="34"/>
      <c r="D13" s="28" t="s">
        <v>17</v>
      </c>
      <c r="E13" s="34"/>
      <c r="F13" s="23" t="s">
        <v>1</v>
      </c>
      <c r="G13" s="34"/>
      <c r="H13" s="34"/>
      <c r="I13" s="28" t="s">
        <v>18</v>
      </c>
      <c r="J13" s="23" t="s">
        <v>1</v>
      </c>
      <c r="K13" s="34"/>
      <c r="L13" s="56"/>
      <c r="S13" s="34"/>
      <c r="T13" s="34"/>
      <c r="U13" s="34"/>
      <c r="V13" s="34"/>
      <c r="W13" s="34"/>
      <c r="X13" s="34"/>
      <c r="Y13" s="34"/>
      <c r="Z13" s="34"/>
      <c r="AA13" s="34"/>
      <c r="AB13" s="34"/>
      <c r="AC13" s="34"/>
      <c r="AD13" s="34"/>
      <c r="AE13" s="34"/>
    </row>
    <row r="14" s="2" customFormat="1" ht="12" customHeight="1">
      <c r="A14" s="34"/>
      <c r="B14" s="35"/>
      <c r="C14" s="34"/>
      <c r="D14" s="28" t="s">
        <v>19</v>
      </c>
      <c r="E14" s="34"/>
      <c r="F14" s="23" t="s">
        <v>20</v>
      </c>
      <c r="G14" s="34"/>
      <c r="H14" s="34"/>
      <c r="I14" s="28" t="s">
        <v>21</v>
      </c>
      <c r="J14" s="70" t="str">
        <f>'Rekapitulácia stavby'!AN8</f>
        <v>12. 7. 2021</v>
      </c>
      <c r="K14" s="34"/>
      <c r="L14" s="56"/>
      <c r="S14" s="34"/>
      <c r="T14" s="34"/>
      <c r="U14" s="34"/>
      <c r="V14" s="34"/>
      <c r="W14" s="34"/>
      <c r="X14" s="34"/>
      <c r="Y14" s="34"/>
      <c r="Z14" s="34"/>
      <c r="AA14" s="34"/>
      <c r="AB14" s="34"/>
      <c r="AC14" s="34"/>
      <c r="AD14" s="34"/>
      <c r="AE14" s="34"/>
    </row>
    <row r="15" s="2" customFormat="1" ht="10.8" customHeight="1">
      <c r="A15" s="34"/>
      <c r="B15" s="35"/>
      <c r="C15" s="34"/>
      <c r="D15" s="34"/>
      <c r="E15" s="34"/>
      <c r="F15" s="34"/>
      <c r="G15" s="34"/>
      <c r="H15" s="34"/>
      <c r="I15" s="34"/>
      <c r="J15" s="34"/>
      <c r="K15" s="34"/>
      <c r="L15" s="56"/>
      <c r="S15" s="34"/>
      <c r="T15" s="34"/>
      <c r="U15" s="34"/>
      <c r="V15" s="34"/>
      <c r="W15" s="34"/>
      <c r="X15" s="34"/>
      <c r="Y15" s="34"/>
      <c r="Z15" s="34"/>
      <c r="AA15" s="34"/>
      <c r="AB15" s="34"/>
      <c r="AC15" s="34"/>
      <c r="AD15" s="34"/>
      <c r="AE15" s="34"/>
    </row>
    <row r="16" s="2" customFormat="1" ht="12" customHeight="1">
      <c r="A16" s="34"/>
      <c r="B16" s="35"/>
      <c r="C16" s="34"/>
      <c r="D16" s="28" t="s">
        <v>23</v>
      </c>
      <c r="E16" s="34"/>
      <c r="F16" s="34"/>
      <c r="G16" s="34"/>
      <c r="H16" s="34"/>
      <c r="I16" s="28" t="s">
        <v>24</v>
      </c>
      <c r="J16" s="23" t="s">
        <v>1</v>
      </c>
      <c r="K16" s="34"/>
      <c r="L16" s="56"/>
      <c r="S16" s="34"/>
      <c r="T16" s="34"/>
      <c r="U16" s="34"/>
      <c r="V16" s="34"/>
      <c r="W16" s="34"/>
      <c r="X16" s="34"/>
      <c r="Y16" s="34"/>
      <c r="Z16" s="34"/>
      <c r="AA16" s="34"/>
      <c r="AB16" s="34"/>
      <c r="AC16" s="34"/>
      <c r="AD16" s="34"/>
      <c r="AE16" s="34"/>
    </row>
    <row r="17" s="2" customFormat="1" ht="18" customHeight="1">
      <c r="A17" s="34"/>
      <c r="B17" s="35"/>
      <c r="C17" s="34"/>
      <c r="D17" s="34"/>
      <c r="E17" s="23" t="s">
        <v>25</v>
      </c>
      <c r="F17" s="34"/>
      <c r="G17" s="34"/>
      <c r="H17" s="34"/>
      <c r="I17" s="28" t="s">
        <v>26</v>
      </c>
      <c r="J17" s="23" t="s">
        <v>1</v>
      </c>
      <c r="K17" s="34"/>
      <c r="L17" s="56"/>
      <c r="S17" s="34"/>
      <c r="T17" s="34"/>
      <c r="U17" s="34"/>
      <c r="V17" s="34"/>
      <c r="W17" s="34"/>
      <c r="X17" s="34"/>
      <c r="Y17" s="34"/>
      <c r="Z17" s="34"/>
      <c r="AA17" s="34"/>
      <c r="AB17" s="34"/>
      <c r="AC17" s="34"/>
      <c r="AD17" s="34"/>
      <c r="AE17" s="34"/>
    </row>
    <row r="18" s="2" customFormat="1" ht="6.96" customHeight="1">
      <c r="A18" s="34"/>
      <c r="B18" s="35"/>
      <c r="C18" s="34"/>
      <c r="D18" s="34"/>
      <c r="E18" s="34"/>
      <c r="F18" s="34"/>
      <c r="G18" s="34"/>
      <c r="H18" s="34"/>
      <c r="I18" s="34"/>
      <c r="J18" s="34"/>
      <c r="K18" s="34"/>
      <c r="L18" s="56"/>
      <c r="S18" s="34"/>
      <c r="T18" s="34"/>
      <c r="U18" s="34"/>
      <c r="V18" s="34"/>
      <c r="W18" s="34"/>
      <c r="X18" s="34"/>
      <c r="Y18" s="34"/>
      <c r="Z18" s="34"/>
      <c r="AA18" s="34"/>
      <c r="AB18" s="34"/>
      <c r="AC18" s="34"/>
      <c r="AD18" s="34"/>
      <c r="AE18" s="34"/>
    </row>
    <row r="19" s="2" customFormat="1" ht="12" customHeight="1">
      <c r="A19" s="34"/>
      <c r="B19" s="35"/>
      <c r="C19" s="34"/>
      <c r="D19" s="28" t="s">
        <v>27</v>
      </c>
      <c r="E19" s="34"/>
      <c r="F19" s="34"/>
      <c r="G19" s="34"/>
      <c r="H19" s="34"/>
      <c r="I19" s="28" t="s">
        <v>24</v>
      </c>
      <c r="J19" s="29" t="str">
        <f>'Rekapitulácia stavby'!AN13</f>
        <v>Vyplň údaj</v>
      </c>
      <c r="K19" s="34"/>
      <c r="L19" s="56"/>
      <c r="S19" s="34"/>
      <c r="T19" s="34"/>
      <c r="U19" s="34"/>
      <c r="V19" s="34"/>
      <c r="W19" s="34"/>
      <c r="X19" s="34"/>
      <c r="Y19" s="34"/>
      <c r="Z19" s="34"/>
      <c r="AA19" s="34"/>
      <c r="AB19" s="34"/>
      <c r="AC19" s="34"/>
      <c r="AD19" s="34"/>
      <c r="AE19" s="34"/>
    </row>
    <row r="20" s="2" customFormat="1" ht="18" customHeight="1">
      <c r="A20" s="34"/>
      <c r="B20" s="35"/>
      <c r="C20" s="34"/>
      <c r="D20" s="34"/>
      <c r="E20" s="29" t="str">
        <f>'Rekapitulácia stavby'!E14</f>
        <v>Vyplň údaj</v>
      </c>
      <c r="F20" s="23"/>
      <c r="G20" s="23"/>
      <c r="H20" s="23"/>
      <c r="I20" s="28" t="s">
        <v>26</v>
      </c>
      <c r="J20" s="29" t="str">
        <f>'Rekapitulácia stavby'!AN14</f>
        <v>Vyplň údaj</v>
      </c>
      <c r="K20" s="34"/>
      <c r="L20" s="56"/>
      <c r="S20" s="34"/>
      <c r="T20" s="34"/>
      <c r="U20" s="34"/>
      <c r="V20" s="34"/>
      <c r="W20" s="34"/>
      <c r="X20" s="34"/>
      <c r="Y20" s="34"/>
      <c r="Z20" s="34"/>
      <c r="AA20" s="34"/>
      <c r="AB20" s="34"/>
      <c r="AC20" s="34"/>
      <c r="AD20" s="34"/>
      <c r="AE20" s="34"/>
    </row>
    <row r="21" s="2" customFormat="1" ht="6.96" customHeight="1">
      <c r="A21" s="34"/>
      <c r="B21" s="35"/>
      <c r="C21" s="34"/>
      <c r="D21" s="34"/>
      <c r="E21" s="34"/>
      <c r="F21" s="34"/>
      <c r="G21" s="34"/>
      <c r="H21" s="34"/>
      <c r="I21" s="34"/>
      <c r="J21" s="34"/>
      <c r="K21" s="34"/>
      <c r="L21" s="56"/>
      <c r="S21" s="34"/>
      <c r="T21" s="34"/>
      <c r="U21" s="34"/>
      <c r="V21" s="34"/>
      <c r="W21" s="34"/>
      <c r="X21" s="34"/>
      <c r="Y21" s="34"/>
      <c r="Z21" s="34"/>
      <c r="AA21" s="34"/>
      <c r="AB21" s="34"/>
      <c r="AC21" s="34"/>
      <c r="AD21" s="34"/>
      <c r="AE21" s="34"/>
    </row>
    <row r="22" s="2" customFormat="1" ht="12" customHeight="1">
      <c r="A22" s="34"/>
      <c r="B22" s="35"/>
      <c r="C22" s="34"/>
      <c r="D22" s="28" t="s">
        <v>29</v>
      </c>
      <c r="E22" s="34"/>
      <c r="F22" s="34"/>
      <c r="G22" s="34"/>
      <c r="H22" s="34"/>
      <c r="I22" s="28" t="s">
        <v>24</v>
      </c>
      <c r="J22" s="23" t="s">
        <v>1</v>
      </c>
      <c r="K22" s="34"/>
      <c r="L22" s="56"/>
      <c r="S22" s="34"/>
      <c r="T22" s="34"/>
      <c r="U22" s="34"/>
      <c r="V22" s="34"/>
      <c r="W22" s="34"/>
      <c r="X22" s="34"/>
      <c r="Y22" s="34"/>
      <c r="Z22" s="34"/>
      <c r="AA22" s="34"/>
      <c r="AB22" s="34"/>
      <c r="AC22" s="34"/>
      <c r="AD22" s="34"/>
      <c r="AE22" s="34"/>
    </row>
    <row r="23" s="2" customFormat="1" ht="18" customHeight="1">
      <c r="A23" s="34"/>
      <c r="B23" s="35"/>
      <c r="C23" s="34"/>
      <c r="D23" s="34"/>
      <c r="E23" s="23" t="s">
        <v>31</v>
      </c>
      <c r="F23" s="34"/>
      <c r="G23" s="34"/>
      <c r="H23" s="34"/>
      <c r="I23" s="28" t="s">
        <v>26</v>
      </c>
      <c r="J23" s="23" t="s">
        <v>1</v>
      </c>
      <c r="K23" s="34"/>
      <c r="L23" s="56"/>
      <c r="S23" s="34"/>
      <c r="T23" s="34"/>
      <c r="U23" s="34"/>
      <c r="V23" s="34"/>
      <c r="W23" s="34"/>
      <c r="X23" s="34"/>
      <c r="Y23" s="34"/>
      <c r="Z23" s="34"/>
      <c r="AA23" s="34"/>
      <c r="AB23" s="34"/>
      <c r="AC23" s="34"/>
      <c r="AD23" s="34"/>
      <c r="AE23" s="34"/>
    </row>
    <row r="24" s="2" customFormat="1" ht="6.96" customHeight="1">
      <c r="A24" s="34"/>
      <c r="B24" s="35"/>
      <c r="C24" s="34"/>
      <c r="D24" s="34"/>
      <c r="E24" s="34"/>
      <c r="F24" s="34"/>
      <c r="G24" s="34"/>
      <c r="H24" s="34"/>
      <c r="I24" s="34"/>
      <c r="J24" s="34"/>
      <c r="K24" s="34"/>
      <c r="L24" s="56"/>
      <c r="S24" s="34"/>
      <c r="T24" s="34"/>
      <c r="U24" s="34"/>
      <c r="V24" s="34"/>
      <c r="W24" s="34"/>
      <c r="X24" s="34"/>
      <c r="Y24" s="34"/>
      <c r="Z24" s="34"/>
      <c r="AA24" s="34"/>
      <c r="AB24" s="34"/>
      <c r="AC24" s="34"/>
      <c r="AD24" s="34"/>
      <c r="AE24" s="34"/>
    </row>
    <row r="25" s="2" customFormat="1" ht="12" customHeight="1">
      <c r="A25" s="34"/>
      <c r="B25" s="35"/>
      <c r="C25" s="34"/>
      <c r="D25" s="28" t="s">
        <v>32</v>
      </c>
      <c r="E25" s="34"/>
      <c r="F25" s="34"/>
      <c r="G25" s="34"/>
      <c r="H25" s="34"/>
      <c r="I25" s="28" t="s">
        <v>24</v>
      </c>
      <c r="J25" s="23" t="s">
        <v>1</v>
      </c>
      <c r="K25" s="34"/>
      <c r="L25" s="56"/>
      <c r="S25" s="34"/>
      <c r="T25" s="34"/>
      <c r="U25" s="34"/>
      <c r="V25" s="34"/>
      <c r="W25" s="34"/>
      <c r="X25" s="34"/>
      <c r="Y25" s="34"/>
      <c r="Z25" s="34"/>
      <c r="AA25" s="34"/>
      <c r="AB25" s="34"/>
      <c r="AC25" s="34"/>
      <c r="AD25" s="34"/>
      <c r="AE25" s="34"/>
    </row>
    <row r="26" s="2" customFormat="1" ht="18" customHeight="1">
      <c r="A26" s="34"/>
      <c r="B26" s="35"/>
      <c r="C26" s="34"/>
      <c r="D26" s="34"/>
      <c r="E26" s="23" t="s">
        <v>33</v>
      </c>
      <c r="F26" s="34"/>
      <c r="G26" s="34"/>
      <c r="H26" s="34"/>
      <c r="I26" s="28" t="s">
        <v>26</v>
      </c>
      <c r="J26" s="23" t="s">
        <v>1</v>
      </c>
      <c r="K26" s="34"/>
      <c r="L26" s="56"/>
      <c r="S26" s="34"/>
      <c r="T26" s="34"/>
      <c r="U26" s="34"/>
      <c r="V26" s="34"/>
      <c r="W26" s="34"/>
      <c r="X26" s="34"/>
      <c r="Y26" s="34"/>
      <c r="Z26" s="34"/>
      <c r="AA26" s="34"/>
      <c r="AB26" s="34"/>
      <c r="AC26" s="34"/>
      <c r="AD26" s="34"/>
      <c r="AE26" s="34"/>
    </row>
    <row r="27" s="2" customFormat="1" ht="6.96" customHeight="1">
      <c r="A27" s="34"/>
      <c r="B27" s="35"/>
      <c r="C27" s="34"/>
      <c r="D27" s="34"/>
      <c r="E27" s="34"/>
      <c r="F27" s="34"/>
      <c r="G27" s="34"/>
      <c r="H27" s="34"/>
      <c r="I27" s="34"/>
      <c r="J27" s="34"/>
      <c r="K27" s="34"/>
      <c r="L27" s="56"/>
      <c r="S27" s="34"/>
      <c r="T27" s="34"/>
      <c r="U27" s="34"/>
      <c r="V27" s="34"/>
      <c r="W27" s="34"/>
      <c r="X27" s="34"/>
      <c r="Y27" s="34"/>
      <c r="Z27" s="34"/>
      <c r="AA27" s="34"/>
      <c r="AB27" s="34"/>
      <c r="AC27" s="34"/>
      <c r="AD27" s="34"/>
      <c r="AE27" s="34"/>
    </row>
    <row r="28" s="2" customFormat="1" ht="12" customHeight="1">
      <c r="A28" s="34"/>
      <c r="B28" s="35"/>
      <c r="C28" s="34"/>
      <c r="D28" s="28" t="s">
        <v>34</v>
      </c>
      <c r="E28" s="34"/>
      <c r="F28" s="34"/>
      <c r="G28" s="34"/>
      <c r="H28" s="34"/>
      <c r="I28" s="34"/>
      <c r="J28" s="34"/>
      <c r="K28" s="34"/>
      <c r="L28" s="56"/>
      <c r="S28" s="34"/>
      <c r="T28" s="34"/>
      <c r="U28" s="34"/>
      <c r="V28" s="34"/>
      <c r="W28" s="34"/>
      <c r="X28" s="34"/>
      <c r="Y28" s="34"/>
      <c r="Z28" s="34"/>
      <c r="AA28" s="34"/>
      <c r="AB28" s="34"/>
      <c r="AC28" s="34"/>
      <c r="AD28" s="34"/>
      <c r="AE28" s="34"/>
    </row>
    <row r="29" s="8" customFormat="1" ht="14.4" customHeight="1">
      <c r="A29" s="131"/>
      <c r="B29" s="132"/>
      <c r="C29" s="131"/>
      <c r="D29" s="131"/>
      <c r="E29" s="32" t="s">
        <v>1</v>
      </c>
      <c r="F29" s="32"/>
      <c r="G29" s="32"/>
      <c r="H29" s="32"/>
      <c r="I29" s="131"/>
      <c r="J29" s="131"/>
      <c r="K29" s="131"/>
      <c r="L29" s="133"/>
      <c r="S29" s="131"/>
      <c r="T29" s="131"/>
      <c r="U29" s="131"/>
      <c r="V29" s="131"/>
      <c r="W29" s="131"/>
      <c r="X29" s="131"/>
      <c r="Y29" s="131"/>
      <c r="Z29" s="131"/>
      <c r="AA29" s="131"/>
      <c r="AB29" s="131"/>
      <c r="AC29" s="131"/>
      <c r="AD29" s="131"/>
      <c r="AE29" s="131"/>
    </row>
    <row r="30" s="2" customFormat="1" ht="6.96" customHeight="1">
      <c r="A30" s="34"/>
      <c r="B30" s="35"/>
      <c r="C30" s="34"/>
      <c r="D30" s="34"/>
      <c r="E30" s="34"/>
      <c r="F30" s="34"/>
      <c r="G30" s="34"/>
      <c r="H30" s="34"/>
      <c r="I30" s="34"/>
      <c r="J30" s="34"/>
      <c r="K30" s="34"/>
      <c r="L30" s="56"/>
      <c r="S30" s="34"/>
      <c r="T30" s="34"/>
      <c r="U30" s="34"/>
      <c r="V30" s="34"/>
      <c r="W30" s="34"/>
      <c r="X30" s="34"/>
      <c r="Y30" s="34"/>
      <c r="Z30" s="34"/>
      <c r="AA30" s="34"/>
      <c r="AB30" s="34"/>
      <c r="AC30" s="34"/>
      <c r="AD30" s="34"/>
      <c r="AE30" s="34"/>
    </row>
    <row r="31" s="2" customFormat="1" ht="6.96" customHeight="1">
      <c r="A31" s="34"/>
      <c r="B31" s="35"/>
      <c r="C31" s="34"/>
      <c r="D31" s="91"/>
      <c r="E31" s="91"/>
      <c r="F31" s="91"/>
      <c r="G31" s="91"/>
      <c r="H31" s="91"/>
      <c r="I31" s="91"/>
      <c r="J31" s="91"/>
      <c r="K31" s="91"/>
      <c r="L31" s="56"/>
      <c r="S31" s="34"/>
      <c r="T31" s="34"/>
      <c r="U31" s="34"/>
      <c r="V31" s="34"/>
      <c r="W31" s="34"/>
      <c r="X31" s="34"/>
      <c r="Y31" s="34"/>
      <c r="Z31" s="34"/>
      <c r="AA31" s="34"/>
      <c r="AB31" s="34"/>
      <c r="AC31" s="34"/>
      <c r="AD31" s="34"/>
      <c r="AE31" s="34"/>
    </row>
    <row r="32" s="2" customFormat="1" ht="25.44" customHeight="1">
      <c r="A32" s="34"/>
      <c r="B32" s="35"/>
      <c r="C32" s="34"/>
      <c r="D32" s="134" t="s">
        <v>36</v>
      </c>
      <c r="E32" s="34"/>
      <c r="F32" s="34"/>
      <c r="G32" s="34"/>
      <c r="H32" s="34"/>
      <c r="I32" s="34"/>
      <c r="J32" s="97">
        <f>ROUND(J151, 2)</f>
        <v>0</v>
      </c>
      <c r="K32" s="34"/>
      <c r="L32" s="56"/>
      <c r="S32" s="34"/>
      <c r="T32" s="34"/>
      <c r="U32" s="34"/>
      <c r="V32" s="34"/>
      <c r="W32" s="34"/>
      <c r="X32" s="34"/>
      <c r="Y32" s="34"/>
      <c r="Z32" s="34"/>
      <c r="AA32" s="34"/>
      <c r="AB32" s="34"/>
      <c r="AC32" s="34"/>
      <c r="AD32" s="34"/>
      <c r="AE32" s="34"/>
    </row>
    <row r="33" s="2" customFormat="1" ht="6.96" customHeight="1">
      <c r="A33" s="34"/>
      <c r="B33" s="35"/>
      <c r="C33" s="34"/>
      <c r="D33" s="91"/>
      <c r="E33" s="91"/>
      <c r="F33" s="91"/>
      <c r="G33" s="91"/>
      <c r="H33" s="91"/>
      <c r="I33" s="91"/>
      <c r="J33" s="91"/>
      <c r="K33" s="91"/>
      <c r="L33" s="56"/>
      <c r="S33" s="34"/>
      <c r="T33" s="34"/>
      <c r="U33" s="34"/>
      <c r="V33" s="34"/>
      <c r="W33" s="34"/>
      <c r="X33" s="34"/>
      <c r="Y33" s="34"/>
      <c r="Z33" s="34"/>
      <c r="AA33" s="34"/>
      <c r="AB33" s="34"/>
      <c r="AC33" s="34"/>
      <c r="AD33" s="34"/>
      <c r="AE33" s="34"/>
    </row>
    <row r="34" s="2" customFormat="1" ht="14.4" customHeight="1">
      <c r="A34" s="34"/>
      <c r="B34" s="35"/>
      <c r="C34" s="34"/>
      <c r="D34" s="34"/>
      <c r="E34" s="34"/>
      <c r="F34" s="39" t="s">
        <v>38</v>
      </c>
      <c r="G34" s="34"/>
      <c r="H34" s="34"/>
      <c r="I34" s="39" t="s">
        <v>37</v>
      </c>
      <c r="J34" s="39" t="s">
        <v>39</v>
      </c>
      <c r="K34" s="34"/>
      <c r="L34" s="56"/>
      <c r="S34" s="34"/>
      <c r="T34" s="34"/>
      <c r="U34" s="34"/>
      <c r="V34" s="34"/>
      <c r="W34" s="34"/>
      <c r="X34" s="34"/>
      <c r="Y34" s="34"/>
      <c r="Z34" s="34"/>
      <c r="AA34" s="34"/>
      <c r="AB34" s="34"/>
      <c r="AC34" s="34"/>
      <c r="AD34" s="34"/>
      <c r="AE34" s="34"/>
    </row>
    <row r="35" s="2" customFormat="1" ht="14.4" customHeight="1">
      <c r="A35" s="34"/>
      <c r="B35" s="35"/>
      <c r="C35" s="34"/>
      <c r="D35" s="135" t="s">
        <v>40</v>
      </c>
      <c r="E35" s="41" t="s">
        <v>41</v>
      </c>
      <c r="F35" s="136">
        <f>ROUND((SUM(BE151:BE509)),  2)</f>
        <v>0</v>
      </c>
      <c r="G35" s="137"/>
      <c r="H35" s="137"/>
      <c r="I35" s="138">
        <v>0.20000000000000001</v>
      </c>
      <c r="J35" s="136">
        <f>ROUND(((SUM(BE151:BE509))*I35),  2)</f>
        <v>0</v>
      </c>
      <c r="K35" s="34"/>
      <c r="L35" s="56"/>
      <c r="S35" s="34"/>
      <c r="T35" s="34"/>
      <c r="U35" s="34"/>
      <c r="V35" s="34"/>
      <c r="W35" s="34"/>
      <c r="X35" s="34"/>
      <c r="Y35" s="34"/>
      <c r="Z35" s="34"/>
      <c r="AA35" s="34"/>
      <c r="AB35" s="34"/>
      <c r="AC35" s="34"/>
      <c r="AD35" s="34"/>
      <c r="AE35" s="34"/>
    </row>
    <row r="36" s="2" customFormat="1" ht="14.4" customHeight="1">
      <c r="A36" s="34"/>
      <c r="B36" s="35"/>
      <c r="C36" s="34"/>
      <c r="D36" s="34"/>
      <c r="E36" s="41" t="s">
        <v>42</v>
      </c>
      <c r="F36" s="136">
        <f>ROUND((SUM(BF151:BF509)),  2)</f>
        <v>0</v>
      </c>
      <c r="G36" s="137"/>
      <c r="H36" s="137"/>
      <c r="I36" s="138">
        <v>0.20000000000000001</v>
      </c>
      <c r="J36" s="136">
        <f>ROUND(((SUM(BF151:BF509))*I36),  2)</f>
        <v>0</v>
      </c>
      <c r="K36" s="34"/>
      <c r="L36" s="56"/>
      <c r="S36" s="34"/>
      <c r="T36" s="34"/>
      <c r="U36" s="34"/>
      <c r="V36" s="34"/>
      <c r="W36" s="34"/>
      <c r="X36" s="34"/>
      <c r="Y36" s="34"/>
      <c r="Z36" s="34"/>
      <c r="AA36" s="34"/>
      <c r="AB36" s="34"/>
      <c r="AC36" s="34"/>
      <c r="AD36" s="34"/>
      <c r="AE36" s="34"/>
    </row>
    <row r="37" hidden="1" s="2" customFormat="1" ht="14.4" customHeight="1">
      <c r="A37" s="34"/>
      <c r="B37" s="35"/>
      <c r="C37" s="34"/>
      <c r="D37" s="34"/>
      <c r="E37" s="28" t="s">
        <v>43</v>
      </c>
      <c r="F37" s="139">
        <f>ROUND((SUM(BG151:BG509)),  2)</f>
        <v>0</v>
      </c>
      <c r="G37" s="34"/>
      <c r="H37" s="34"/>
      <c r="I37" s="140">
        <v>0.20000000000000001</v>
      </c>
      <c r="J37" s="139">
        <f>0</f>
        <v>0</v>
      </c>
      <c r="K37" s="34"/>
      <c r="L37" s="56"/>
      <c r="S37" s="34"/>
      <c r="T37" s="34"/>
      <c r="U37" s="34"/>
      <c r="V37" s="34"/>
      <c r="W37" s="34"/>
      <c r="X37" s="34"/>
      <c r="Y37" s="34"/>
      <c r="Z37" s="34"/>
      <c r="AA37" s="34"/>
      <c r="AB37" s="34"/>
      <c r="AC37" s="34"/>
      <c r="AD37" s="34"/>
      <c r="AE37" s="34"/>
    </row>
    <row r="38" hidden="1" s="2" customFormat="1" ht="14.4" customHeight="1">
      <c r="A38" s="34"/>
      <c r="B38" s="35"/>
      <c r="C38" s="34"/>
      <c r="D38" s="34"/>
      <c r="E38" s="28" t="s">
        <v>44</v>
      </c>
      <c r="F38" s="139">
        <f>ROUND((SUM(BH151:BH509)),  2)</f>
        <v>0</v>
      </c>
      <c r="G38" s="34"/>
      <c r="H38" s="34"/>
      <c r="I38" s="140">
        <v>0.20000000000000001</v>
      </c>
      <c r="J38" s="139">
        <f>0</f>
        <v>0</v>
      </c>
      <c r="K38" s="34"/>
      <c r="L38" s="56"/>
      <c r="S38" s="34"/>
      <c r="T38" s="34"/>
      <c r="U38" s="34"/>
      <c r="V38" s="34"/>
      <c r="W38" s="34"/>
      <c r="X38" s="34"/>
      <c r="Y38" s="34"/>
      <c r="Z38" s="34"/>
      <c r="AA38" s="34"/>
      <c r="AB38" s="34"/>
      <c r="AC38" s="34"/>
      <c r="AD38" s="34"/>
      <c r="AE38" s="34"/>
    </row>
    <row r="39" hidden="1" s="2" customFormat="1" ht="14.4" customHeight="1">
      <c r="A39" s="34"/>
      <c r="B39" s="35"/>
      <c r="C39" s="34"/>
      <c r="D39" s="34"/>
      <c r="E39" s="41" t="s">
        <v>45</v>
      </c>
      <c r="F39" s="136">
        <f>ROUND((SUM(BI151:BI509)),  2)</f>
        <v>0</v>
      </c>
      <c r="G39" s="137"/>
      <c r="H39" s="137"/>
      <c r="I39" s="138">
        <v>0</v>
      </c>
      <c r="J39" s="136">
        <f>0</f>
        <v>0</v>
      </c>
      <c r="K39" s="34"/>
      <c r="L39" s="56"/>
      <c r="S39" s="34"/>
      <c r="T39" s="34"/>
      <c r="U39" s="34"/>
      <c r="V39" s="34"/>
      <c r="W39" s="34"/>
      <c r="X39" s="34"/>
      <c r="Y39" s="34"/>
      <c r="Z39" s="34"/>
      <c r="AA39" s="34"/>
      <c r="AB39" s="34"/>
      <c r="AC39" s="34"/>
      <c r="AD39" s="34"/>
      <c r="AE39" s="34"/>
    </row>
    <row r="40" s="2" customFormat="1" ht="6.96" customHeight="1">
      <c r="A40" s="34"/>
      <c r="B40" s="35"/>
      <c r="C40" s="34"/>
      <c r="D40" s="34"/>
      <c r="E40" s="34"/>
      <c r="F40" s="34"/>
      <c r="G40" s="34"/>
      <c r="H40" s="34"/>
      <c r="I40" s="34"/>
      <c r="J40" s="34"/>
      <c r="K40" s="34"/>
      <c r="L40" s="56"/>
      <c r="S40" s="34"/>
      <c r="T40" s="34"/>
      <c r="U40" s="34"/>
      <c r="V40" s="34"/>
      <c r="W40" s="34"/>
      <c r="X40" s="34"/>
      <c r="Y40" s="34"/>
      <c r="Z40" s="34"/>
      <c r="AA40" s="34"/>
      <c r="AB40" s="34"/>
      <c r="AC40" s="34"/>
      <c r="AD40" s="34"/>
      <c r="AE40" s="34"/>
    </row>
    <row r="41" s="2" customFormat="1" ht="25.44" customHeight="1">
      <c r="A41" s="34"/>
      <c r="B41" s="35"/>
      <c r="C41" s="141"/>
      <c r="D41" s="142" t="s">
        <v>46</v>
      </c>
      <c r="E41" s="82"/>
      <c r="F41" s="82"/>
      <c r="G41" s="143" t="s">
        <v>47</v>
      </c>
      <c r="H41" s="144" t="s">
        <v>48</v>
      </c>
      <c r="I41" s="82"/>
      <c r="J41" s="145">
        <f>SUM(J32:J39)</f>
        <v>0</v>
      </c>
      <c r="K41" s="146"/>
      <c r="L41" s="56"/>
      <c r="S41" s="34"/>
      <c r="T41" s="34"/>
      <c r="U41" s="34"/>
      <c r="V41" s="34"/>
      <c r="W41" s="34"/>
      <c r="X41" s="34"/>
      <c r="Y41" s="34"/>
      <c r="Z41" s="34"/>
      <c r="AA41" s="34"/>
      <c r="AB41" s="34"/>
      <c r="AC41" s="34"/>
      <c r="AD41" s="34"/>
      <c r="AE41" s="34"/>
    </row>
    <row r="42" s="2" customFormat="1" ht="14.4" customHeight="1">
      <c r="A42" s="34"/>
      <c r="B42" s="35"/>
      <c r="C42" s="34"/>
      <c r="D42" s="34"/>
      <c r="E42" s="34"/>
      <c r="F42" s="34"/>
      <c r="G42" s="34"/>
      <c r="H42" s="34"/>
      <c r="I42" s="34"/>
      <c r="J42" s="34"/>
      <c r="K42" s="34"/>
      <c r="L42" s="56"/>
      <c r="S42" s="34"/>
      <c r="T42" s="34"/>
      <c r="U42" s="34"/>
      <c r="V42" s="34"/>
      <c r="W42" s="34"/>
      <c r="X42" s="34"/>
      <c r="Y42" s="34"/>
      <c r="Z42" s="34"/>
      <c r="AA42" s="34"/>
      <c r="AB42" s="34"/>
      <c r="AC42" s="34"/>
      <c r="AD42" s="34"/>
      <c r="AE42" s="34"/>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56"/>
      <c r="D50" s="57" t="s">
        <v>49</v>
      </c>
      <c r="E50" s="58"/>
      <c r="F50" s="58"/>
      <c r="G50" s="57" t="s">
        <v>50</v>
      </c>
      <c r="H50" s="58"/>
      <c r="I50" s="58"/>
      <c r="J50" s="58"/>
      <c r="K50" s="58"/>
      <c r="L50" s="56"/>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34"/>
      <c r="B61" s="35"/>
      <c r="C61" s="34"/>
      <c r="D61" s="59" t="s">
        <v>51</v>
      </c>
      <c r="E61" s="37"/>
      <c r="F61" s="147" t="s">
        <v>52</v>
      </c>
      <c r="G61" s="59" t="s">
        <v>51</v>
      </c>
      <c r="H61" s="37"/>
      <c r="I61" s="37"/>
      <c r="J61" s="148" t="s">
        <v>52</v>
      </c>
      <c r="K61" s="37"/>
      <c r="L61" s="56"/>
      <c r="S61" s="34"/>
      <c r="T61" s="34"/>
      <c r="U61" s="34"/>
      <c r="V61" s="34"/>
      <c r="W61" s="34"/>
      <c r="X61" s="34"/>
      <c r="Y61" s="34"/>
      <c r="Z61" s="34"/>
      <c r="AA61" s="34"/>
      <c r="AB61" s="34"/>
      <c r="AC61" s="34"/>
      <c r="AD61" s="34"/>
      <c r="AE61" s="34"/>
    </row>
    <row r="62">
      <c r="B62" s="18"/>
      <c r="L62" s="18"/>
    </row>
    <row r="63">
      <c r="B63" s="18"/>
      <c r="L63" s="18"/>
    </row>
    <row r="64">
      <c r="B64" s="18"/>
      <c r="L64" s="18"/>
    </row>
    <row r="65" s="2" customFormat="1">
      <c r="A65" s="34"/>
      <c r="B65" s="35"/>
      <c r="C65" s="34"/>
      <c r="D65" s="57" t="s">
        <v>53</v>
      </c>
      <c r="E65" s="60"/>
      <c r="F65" s="60"/>
      <c r="G65" s="57" t="s">
        <v>54</v>
      </c>
      <c r="H65" s="60"/>
      <c r="I65" s="60"/>
      <c r="J65" s="60"/>
      <c r="K65" s="60"/>
      <c r="L65" s="56"/>
      <c r="S65" s="34"/>
      <c r="T65" s="34"/>
      <c r="U65" s="34"/>
      <c r="V65" s="34"/>
      <c r="W65" s="34"/>
      <c r="X65" s="34"/>
      <c r="Y65" s="34"/>
      <c r="Z65" s="34"/>
      <c r="AA65" s="34"/>
      <c r="AB65" s="34"/>
      <c r="AC65" s="34"/>
      <c r="AD65" s="34"/>
      <c r="AE65" s="34"/>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34"/>
      <c r="B76" s="35"/>
      <c r="C76" s="34"/>
      <c r="D76" s="59" t="s">
        <v>51</v>
      </c>
      <c r="E76" s="37"/>
      <c r="F76" s="147" t="s">
        <v>52</v>
      </c>
      <c r="G76" s="59" t="s">
        <v>51</v>
      </c>
      <c r="H76" s="37"/>
      <c r="I76" s="37"/>
      <c r="J76" s="148" t="s">
        <v>52</v>
      </c>
      <c r="K76" s="37"/>
      <c r="L76" s="56"/>
      <c r="S76" s="34"/>
      <c r="T76" s="34"/>
      <c r="U76" s="34"/>
      <c r="V76" s="34"/>
      <c r="W76" s="34"/>
      <c r="X76" s="34"/>
      <c r="Y76" s="34"/>
      <c r="Z76" s="34"/>
      <c r="AA76" s="34"/>
      <c r="AB76" s="34"/>
      <c r="AC76" s="34"/>
      <c r="AD76" s="34"/>
      <c r="AE76" s="34"/>
    </row>
    <row r="77" s="2" customFormat="1" ht="14.4" customHeight="1">
      <c r="A77" s="34"/>
      <c r="B77" s="61"/>
      <c r="C77" s="62"/>
      <c r="D77" s="62"/>
      <c r="E77" s="62"/>
      <c r="F77" s="62"/>
      <c r="G77" s="62"/>
      <c r="H77" s="62"/>
      <c r="I77" s="62"/>
      <c r="J77" s="62"/>
      <c r="K77" s="62"/>
      <c r="L77" s="56"/>
      <c r="S77" s="34"/>
      <c r="T77" s="34"/>
      <c r="U77" s="34"/>
      <c r="V77" s="34"/>
      <c r="W77" s="34"/>
      <c r="X77" s="34"/>
      <c r="Y77" s="34"/>
      <c r="Z77" s="34"/>
      <c r="AA77" s="34"/>
      <c r="AB77" s="34"/>
      <c r="AC77" s="34"/>
      <c r="AD77" s="34"/>
      <c r="AE77" s="34"/>
    </row>
    <row r="81" s="2" customFormat="1" ht="6.96" customHeight="1">
      <c r="A81" s="34"/>
      <c r="B81" s="63"/>
      <c r="C81" s="64"/>
      <c r="D81" s="64"/>
      <c r="E81" s="64"/>
      <c r="F81" s="64"/>
      <c r="G81" s="64"/>
      <c r="H81" s="64"/>
      <c r="I81" s="64"/>
      <c r="J81" s="64"/>
      <c r="K81" s="64"/>
      <c r="L81" s="56"/>
      <c r="S81" s="34"/>
      <c r="T81" s="34"/>
      <c r="U81" s="34"/>
      <c r="V81" s="34"/>
      <c r="W81" s="34"/>
      <c r="X81" s="34"/>
      <c r="Y81" s="34"/>
      <c r="Z81" s="34"/>
      <c r="AA81" s="34"/>
      <c r="AB81" s="34"/>
      <c r="AC81" s="34"/>
      <c r="AD81" s="34"/>
      <c r="AE81" s="34"/>
    </row>
    <row r="82" s="2" customFormat="1" ht="24.96" customHeight="1">
      <c r="A82" s="34"/>
      <c r="B82" s="35"/>
      <c r="C82" s="19" t="s">
        <v>128</v>
      </c>
      <c r="D82" s="34"/>
      <c r="E82" s="34"/>
      <c r="F82" s="34"/>
      <c r="G82" s="34"/>
      <c r="H82" s="34"/>
      <c r="I82" s="34"/>
      <c r="J82" s="34"/>
      <c r="K82" s="34"/>
      <c r="L82" s="56"/>
      <c r="S82" s="34"/>
      <c r="T82" s="34"/>
      <c r="U82" s="34"/>
      <c r="V82" s="34"/>
      <c r="W82" s="34"/>
      <c r="X82" s="34"/>
      <c r="Y82" s="34"/>
      <c r="Z82" s="34"/>
      <c r="AA82" s="34"/>
      <c r="AB82" s="34"/>
      <c r="AC82" s="34"/>
      <c r="AD82" s="34"/>
      <c r="AE82" s="34"/>
    </row>
    <row r="83" s="2" customFormat="1" ht="6.96" customHeight="1">
      <c r="A83" s="34"/>
      <c r="B83" s="35"/>
      <c r="C83" s="34"/>
      <c r="D83" s="34"/>
      <c r="E83" s="34"/>
      <c r="F83" s="34"/>
      <c r="G83" s="34"/>
      <c r="H83" s="34"/>
      <c r="I83" s="34"/>
      <c r="J83" s="34"/>
      <c r="K83" s="34"/>
      <c r="L83" s="56"/>
      <c r="S83" s="34"/>
      <c r="T83" s="34"/>
      <c r="U83" s="34"/>
      <c r="V83" s="34"/>
      <c r="W83" s="34"/>
      <c r="X83" s="34"/>
      <c r="Y83" s="34"/>
      <c r="Z83" s="34"/>
      <c r="AA83" s="34"/>
      <c r="AB83" s="34"/>
      <c r="AC83" s="34"/>
      <c r="AD83" s="34"/>
      <c r="AE83" s="34"/>
    </row>
    <row r="84" s="2" customFormat="1" ht="12" customHeight="1">
      <c r="A84" s="34"/>
      <c r="B84" s="35"/>
      <c r="C84" s="28" t="s">
        <v>15</v>
      </c>
      <c r="D84" s="34"/>
      <c r="E84" s="34"/>
      <c r="F84" s="34"/>
      <c r="G84" s="34"/>
      <c r="H84" s="34"/>
      <c r="I84" s="34"/>
      <c r="J84" s="34"/>
      <c r="K84" s="34"/>
      <c r="L84" s="56"/>
      <c r="S84" s="34"/>
      <c r="T84" s="34"/>
      <c r="U84" s="34"/>
      <c r="V84" s="34"/>
      <c r="W84" s="34"/>
      <c r="X84" s="34"/>
      <c r="Y84" s="34"/>
      <c r="Z84" s="34"/>
      <c r="AA84" s="34"/>
      <c r="AB84" s="34"/>
      <c r="AC84" s="34"/>
      <c r="AD84" s="34"/>
      <c r="AE84" s="34"/>
    </row>
    <row r="85" s="2" customFormat="1" ht="27" customHeight="1">
      <c r="A85" s="34"/>
      <c r="B85" s="35"/>
      <c r="C85" s="34"/>
      <c r="D85" s="34"/>
      <c r="E85" s="130" t="str">
        <f>E7</f>
        <v>Centrum integrovanej zdravotnej starostlivosti, denné centrum pre seniorov, denný stacionár v meste Bánovce nad Bebravou</v>
      </c>
      <c r="F85" s="28"/>
      <c r="G85" s="28"/>
      <c r="H85" s="28"/>
      <c r="I85" s="34"/>
      <c r="J85" s="34"/>
      <c r="K85" s="34"/>
      <c r="L85" s="56"/>
      <c r="S85" s="34"/>
      <c r="T85" s="34"/>
      <c r="U85" s="34"/>
      <c r="V85" s="34"/>
      <c r="W85" s="34"/>
      <c r="X85" s="34"/>
      <c r="Y85" s="34"/>
      <c r="Z85" s="34"/>
      <c r="AA85" s="34"/>
      <c r="AB85" s="34"/>
      <c r="AC85" s="34"/>
      <c r="AD85" s="34"/>
      <c r="AE85" s="34"/>
    </row>
    <row r="86" s="1" customFormat="1" ht="12" customHeight="1">
      <c r="B86" s="18"/>
      <c r="C86" s="28" t="s">
        <v>124</v>
      </c>
      <c r="L86" s="18"/>
    </row>
    <row r="87" s="2" customFormat="1" ht="14.4" customHeight="1">
      <c r="A87" s="34"/>
      <c r="B87" s="35"/>
      <c r="C87" s="34"/>
      <c r="D87" s="34"/>
      <c r="E87" s="130" t="s">
        <v>125</v>
      </c>
      <c r="F87" s="34"/>
      <c r="G87" s="34"/>
      <c r="H87" s="34"/>
      <c r="I87" s="34"/>
      <c r="J87" s="34"/>
      <c r="K87" s="34"/>
      <c r="L87" s="56"/>
      <c r="S87" s="34"/>
      <c r="T87" s="34"/>
      <c r="U87" s="34"/>
      <c r="V87" s="34"/>
      <c r="W87" s="34"/>
      <c r="X87" s="34"/>
      <c r="Y87" s="34"/>
      <c r="Z87" s="34"/>
      <c r="AA87" s="34"/>
      <c r="AB87" s="34"/>
      <c r="AC87" s="34"/>
      <c r="AD87" s="34"/>
      <c r="AE87" s="34"/>
    </row>
    <row r="88" s="2" customFormat="1" ht="12" customHeight="1">
      <c r="A88" s="34"/>
      <c r="B88" s="35"/>
      <c r="C88" s="28" t="s">
        <v>126</v>
      </c>
      <c r="D88" s="34"/>
      <c r="E88" s="34"/>
      <c r="F88" s="34"/>
      <c r="G88" s="34"/>
      <c r="H88" s="34"/>
      <c r="I88" s="34"/>
      <c r="J88" s="34"/>
      <c r="K88" s="34"/>
      <c r="L88" s="56"/>
      <c r="S88" s="34"/>
      <c r="T88" s="34"/>
      <c r="U88" s="34"/>
      <c r="V88" s="34"/>
      <c r="W88" s="34"/>
      <c r="X88" s="34"/>
      <c r="Y88" s="34"/>
      <c r="Z88" s="34"/>
      <c r="AA88" s="34"/>
      <c r="AB88" s="34"/>
      <c r="AC88" s="34"/>
      <c r="AD88" s="34"/>
      <c r="AE88" s="34"/>
    </row>
    <row r="89" s="2" customFormat="1" ht="15.6" customHeight="1">
      <c r="A89" s="34"/>
      <c r="B89" s="35"/>
      <c r="C89" s="34"/>
      <c r="D89" s="34"/>
      <c r="E89" s="68" t="str">
        <f>E11</f>
        <v>1a - stavebná časť objektu</v>
      </c>
      <c r="F89" s="34"/>
      <c r="G89" s="34"/>
      <c r="H89" s="34"/>
      <c r="I89" s="34"/>
      <c r="J89" s="34"/>
      <c r="K89" s="34"/>
      <c r="L89" s="56"/>
      <c r="S89" s="34"/>
      <c r="T89" s="34"/>
      <c r="U89" s="34"/>
      <c r="V89" s="34"/>
      <c r="W89" s="34"/>
      <c r="X89" s="34"/>
      <c r="Y89" s="34"/>
      <c r="Z89" s="34"/>
      <c r="AA89" s="34"/>
      <c r="AB89" s="34"/>
      <c r="AC89" s="34"/>
      <c r="AD89" s="34"/>
      <c r="AE89" s="34"/>
    </row>
    <row r="90" s="2" customFormat="1" ht="6.96" customHeight="1">
      <c r="A90" s="34"/>
      <c r="B90" s="35"/>
      <c r="C90" s="34"/>
      <c r="D90" s="34"/>
      <c r="E90" s="34"/>
      <c r="F90" s="34"/>
      <c r="G90" s="34"/>
      <c r="H90" s="34"/>
      <c r="I90" s="34"/>
      <c r="J90" s="34"/>
      <c r="K90" s="34"/>
      <c r="L90" s="56"/>
      <c r="S90" s="34"/>
      <c r="T90" s="34"/>
      <c r="U90" s="34"/>
      <c r="V90" s="34"/>
      <c r="W90" s="34"/>
      <c r="X90" s="34"/>
      <c r="Y90" s="34"/>
      <c r="Z90" s="34"/>
      <c r="AA90" s="34"/>
      <c r="AB90" s="34"/>
      <c r="AC90" s="34"/>
      <c r="AD90" s="34"/>
      <c r="AE90" s="34"/>
    </row>
    <row r="91" s="2" customFormat="1" ht="12" customHeight="1">
      <c r="A91" s="34"/>
      <c r="B91" s="35"/>
      <c r="C91" s="28" t="s">
        <v>19</v>
      </c>
      <c r="D91" s="34"/>
      <c r="E91" s="34"/>
      <c r="F91" s="23" t="str">
        <f>F14</f>
        <v>Bánovce nad Bebravou</v>
      </c>
      <c r="G91" s="34"/>
      <c r="H91" s="34"/>
      <c r="I91" s="28" t="s">
        <v>21</v>
      </c>
      <c r="J91" s="70" t="str">
        <f>IF(J14="","",J14)</f>
        <v>12. 7. 2021</v>
      </c>
      <c r="K91" s="34"/>
      <c r="L91" s="56"/>
      <c r="S91" s="34"/>
      <c r="T91" s="34"/>
      <c r="U91" s="34"/>
      <c r="V91" s="34"/>
      <c r="W91" s="34"/>
      <c r="X91" s="34"/>
      <c r="Y91" s="34"/>
      <c r="Z91" s="34"/>
      <c r="AA91" s="34"/>
      <c r="AB91" s="34"/>
      <c r="AC91" s="34"/>
      <c r="AD91" s="34"/>
      <c r="AE91" s="34"/>
    </row>
    <row r="92" s="2" customFormat="1" ht="6.96" customHeight="1">
      <c r="A92" s="34"/>
      <c r="B92" s="35"/>
      <c r="C92" s="34"/>
      <c r="D92" s="34"/>
      <c r="E92" s="34"/>
      <c r="F92" s="34"/>
      <c r="G92" s="34"/>
      <c r="H92" s="34"/>
      <c r="I92" s="34"/>
      <c r="J92" s="34"/>
      <c r="K92" s="34"/>
      <c r="L92" s="56"/>
      <c r="S92" s="34"/>
      <c r="T92" s="34"/>
      <c r="U92" s="34"/>
      <c r="V92" s="34"/>
      <c r="W92" s="34"/>
      <c r="X92" s="34"/>
      <c r="Y92" s="34"/>
      <c r="Z92" s="34"/>
      <c r="AA92" s="34"/>
      <c r="AB92" s="34"/>
      <c r="AC92" s="34"/>
      <c r="AD92" s="34"/>
      <c r="AE92" s="34"/>
    </row>
    <row r="93" s="2" customFormat="1" ht="15.6" customHeight="1">
      <c r="A93" s="34"/>
      <c r="B93" s="35"/>
      <c r="C93" s="28" t="s">
        <v>23</v>
      </c>
      <c r="D93" s="34"/>
      <c r="E93" s="34"/>
      <c r="F93" s="23" t="str">
        <f>E17</f>
        <v>Mesto Bánovce nad Bebravou</v>
      </c>
      <c r="G93" s="34"/>
      <c r="H93" s="34"/>
      <c r="I93" s="28" t="s">
        <v>29</v>
      </c>
      <c r="J93" s="32" t="str">
        <f>E23</f>
        <v>Ing. Viliam Bátory</v>
      </c>
      <c r="K93" s="34"/>
      <c r="L93" s="56"/>
      <c r="S93" s="34"/>
      <c r="T93" s="34"/>
      <c r="U93" s="34"/>
      <c r="V93" s="34"/>
      <c r="W93" s="34"/>
      <c r="X93" s="34"/>
      <c r="Y93" s="34"/>
      <c r="Z93" s="34"/>
      <c r="AA93" s="34"/>
      <c r="AB93" s="34"/>
      <c r="AC93" s="34"/>
      <c r="AD93" s="34"/>
      <c r="AE93" s="34"/>
    </row>
    <row r="94" s="2" customFormat="1" ht="15.6" customHeight="1">
      <c r="A94" s="34"/>
      <c r="B94" s="35"/>
      <c r="C94" s="28" t="s">
        <v>27</v>
      </c>
      <c r="D94" s="34"/>
      <c r="E94" s="34"/>
      <c r="F94" s="23" t="str">
        <f>IF(E20="","",E20)</f>
        <v>Vyplň údaj</v>
      </c>
      <c r="G94" s="34"/>
      <c r="H94" s="34"/>
      <c r="I94" s="28" t="s">
        <v>32</v>
      </c>
      <c r="J94" s="32" t="str">
        <f>E26</f>
        <v>Miroslav Holeš</v>
      </c>
      <c r="K94" s="34"/>
      <c r="L94" s="56"/>
      <c r="S94" s="34"/>
      <c r="T94" s="34"/>
      <c r="U94" s="34"/>
      <c r="V94" s="34"/>
      <c r="W94" s="34"/>
      <c r="X94" s="34"/>
      <c r="Y94" s="34"/>
      <c r="Z94" s="34"/>
      <c r="AA94" s="34"/>
      <c r="AB94" s="34"/>
      <c r="AC94" s="34"/>
      <c r="AD94" s="34"/>
      <c r="AE94" s="34"/>
    </row>
    <row r="95" s="2" customFormat="1" ht="10.32" customHeight="1">
      <c r="A95" s="34"/>
      <c r="B95" s="35"/>
      <c r="C95" s="34"/>
      <c r="D95" s="34"/>
      <c r="E95" s="34"/>
      <c r="F95" s="34"/>
      <c r="G95" s="34"/>
      <c r="H95" s="34"/>
      <c r="I95" s="34"/>
      <c r="J95" s="34"/>
      <c r="K95" s="34"/>
      <c r="L95" s="56"/>
      <c r="S95" s="34"/>
      <c r="T95" s="34"/>
      <c r="U95" s="34"/>
      <c r="V95" s="34"/>
      <c r="W95" s="34"/>
      <c r="X95" s="34"/>
      <c r="Y95" s="34"/>
      <c r="Z95" s="34"/>
      <c r="AA95" s="34"/>
      <c r="AB95" s="34"/>
      <c r="AC95" s="34"/>
      <c r="AD95" s="34"/>
      <c r="AE95" s="34"/>
    </row>
    <row r="96" s="2" customFormat="1" ht="29.28" customHeight="1">
      <c r="A96" s="34"/>
      <c r="B96" s="35"/>
      <c r="C96" s="149" t="s">
        <v>129</v>
      </c>
      <c r="D96" s="141"/>
      <c r="E96" s="141"/>
      <c r="F96" s="141"/>
      <c r="G96" s="141"/>
      <c r="H96" s="141"/>
      <c r="I96" s="141"/>
      <c r="J96" s="150" t="s">
        <v>130</v>
      </c>
      <c r="K96" s="141"/>
      <c r="L96" s="56"/>
      <c r="S96" s="34"/>
      <c r="T96" s="34"/>
      <c r="U96" s="34"/>
      <c r="V96" s="34"/>
      <c r="W96" s="34"/>
      <c r="X96" s="34"/>
      <c r="Y96" s="34"/>
      <c r="Z96" s="34"/>
      <c r="AA96" s="34"/>
      <c r="AB96" s="34"/>
      <c r="AC96" s="34"/>
      <c r="AD96" s="34"/>
      <c r="AE96" s="34"/>
    </row>
    <row r="97" s="2" customFormat="1" ht="10.32" customHeight="1">
      <c r="A97" s="34"/>
      <c r="B97" s="35"/>
      <c r="C97" s="34"/>
      <c r="D97" s="34"/>
      <c r="E97" s="34"/>
      <c r="F97" s="34"/>
      <c r="G97" s="34"/>
      <c r="H97" s="34"/>
      <c r="I97" s="34"/>
      <c r="J97" s="34"/>
      <c r="K97" s="34"/>
      <c r="L97" s="56"/>
      <c r="S97" s="34"/>
      <c r="T97" s="34"/>
      <c r="U97" s="34"/>
      <c r="V97" s="34"/>
      <c r="W97" s="34"/>
      <c r="X97" s="34"/>
      <c r="Y97" s="34"/>
      <c r="Z97" s="34"/>
      <c r="AA97" s="34"/>
      <c r="AB97" s="34"/>
      <c r="AC97" s="34"/>
      <c r="AD97" s="34"/>
      <c r="AE97" s="34"/>
    </row>
    <row r="98" s="2" customFormat="1" ht="22.8" customHeight="1">
      <c r="A98" s="34"/>
      <c r="B98" s="35"/>
      <c r="C98" s="151" t="s">
        <v>131</v>
      </c>
      <c r="D98" s="34"/>
      <c r="E98" s="34"/>
      <c r="F98" s="34"/>
      <c r="G98" s="34"/>
      <c r="H98" s="34"/>
      <c r="I98" s="34"/>
      <c r="J98" s="97">
        <f>J151</f>
        <v>0</v>
      </c>
      <c r="K98" s="34"/>
      <c r="L98" s="56"/>
      <c r="S98" s="34"/>
      <c r="T98" s="34"/>
      <c r="U98" s="34"/>
      <c r="V98" s="34"/>
      <c r="W98" s="34"/>
      <c r="X98" s="34"/>
      <c r="Y98" s="34"/>
      <c r="Z98" s="34"/>
      <c r="AA98" s="34"/>
      <c r="AB98" s="34"/>
      <c r="AC98" s="34"/>
      <c r="AD98" s="34"/>
      <c r="AE98" s="34"/>
      <c r="AU98" s="15" t="s">
        <v>132</v>
      </c>
    </row>
    <row r="99" s="9" customFormat="1" ht="24.96" customHeight="1">
      <c r="A99" s="9"/>
      <c r="B99" s="152"/>
      <c r="C99" s="9"/>
      <c r="D99" s="153" t="s">
        <v>133</v>
      </c>
      <c r="E99" s="154"/>
      <c r="F99" s="154"/>
      <c r="G99" s="154"/>
      <c r="H99" s="154"/>
      <c r="I99" s="154"/>
      <c r="J99" s="155">
        <f>J152</f>
        <v>0</v>
      </c>
      <c r="K99" s="9"/>
      <c r="L99" s="152"/>
      <c r="S99" s="9"/>
      <c r="T99" s="9"/>
      <c r="U99" s="9"/>
      <c r="V99" s="9"/>
      <c r="W99" s="9"/>
      <c r="X99" s="9"/>
      <c r="Y99" s="9"/>
      <c r="Z99" s="9"/>
      <c r="AA99" s="9"/>
      <c r="AB99" s="9"/>
      <c r="AC99" s="9"/>
      <c r="AD99" s="9"/>
      <c r="AE99" s="9"/>
    </row>
    <row r="100" s="10" customFormat="1" ht="19.92" customHeight="1">
      <c r="A100" s="10"/>
      <c r="B100" s="156"/>
      <c r="C100" s="10"/>
      <c r="D100" s="157" t="s">
        <v>134</v>
      </c>
      <c r="E100" s="158"/>
      <c r="F100" s="158"/>
      <c r="G100" s="158"/>
      <c r="H100" s="158"/>
      <c r="I100" s="158"/>
      <c r="J100" s="159">
        <f>J153</f>
        <v>0</v>
      </c>
      <c r="K100" s="10"/>
      <c r="L100" s="156"/>
      <c r="S100" s="10"/>
      <c r="T100" s="10"/>
      <c r="U100" s="10"/>
      <c r="V100" s="10"/>
      <c r="W100" s="10"/>
      <c r="X100" s="10"/>
      <c r="Y100" s="10"/>
      <c r="Z100" s="10"/>
      <c r="AA100" s="10"/>
      <c r="AB100" s="10"/>
      <c r="AC100" s="10"/>
      <c r="AD100" s="10"/>
      <c r="AE100" s="10"/>
    </row>
    <row r="101" s="10" customFormat="1" ht="19.92" customHeight="1">
      <c r="A101" s="10"/>
      <c r="B101" s="156"/>
      <c r="C101" s="10"/>
      <c r="D101" s="157" t="s">
        <v>135</v>
      </c>
      <c r="E101" s="158"/>
      <c r="F101" s="158"/>
      <c r="G101" s="158"/>
      <c r="H101" s="158"/>
      <c r="I101" s="158"/>
      <c r="J101" s="159">
        <f>J168</f>
        <v>0</v>
      </c>
      <c r="K101" s="10"/>
      <c r="L101" s="156"/>
      <c r="S101" s="10"/>
      <c r="T101" s="10"/>
      <c r="U101" s="10"/>
      <c r="V101" s="10"/>
      <c r="W101" s="10"/>
      <c r="X101" s="10"/>
      <c r="Y101" s="10"/>
      <c r="Z101" s="10"/>
      <c r="AA101" s="10"/>
      <c r="AB101" s="10"/>
      <c r="AC101" s="10"/>
      <c r="AD101" s="10"/>
      <c r="AE101" s="10"/>
    </row>
    <row r="102" s="10" customFormat="1" ht="19.92" customHeight="1">
      <c r="A102" s="10"/>
      <c r="B102" s="156"/>
      <c r="C102" s="10"/>
      <c r="D102" s="157" t="s">
        <v>136</v>
      </c>
      <c r="E102" s="158"/>
      <c r="F102" s="158"/>
      <c r="G102" s="158"/>
      <c r="H102" s="158"/>
      <c r="I102" s="158"/>
      <c r="J102" s="159">
        <f>J179</f>
        <v>0</v>
      </c>
      <c r="K102" s="10"/>
      <c r="L102" s="156"/>
      <c r="S102" s="10"/>
      <c r="T102" s="10"/>
      <c r="U102" s="10"/>
      <c r="V102" s="10"/>
      <c r="W102" s="10"/>
      <c r="X102" s="10"/>
      <c r="Y102" s="10"/>
      <c r="Z102" s="10"/>
      <c r="AA102" s="10"/>
      <c r="AB102" s="10"/>
      <c r="AC102" s="10"/>
      <c r="AD102" s="10"/>
      <c r="AE102" s="10"/>
    </row>
    <row r="103" s="10" customFormat="1" ht="19.92" customHeight="1">
      <c r="A103" s="10"/>
      <c r="B103" s="156"/>
      <c r="C103" s="10"/>
      <c r="D103" s="157" t="s">
        <v>137</v>
      </c>
      <c r="E103" s="158"/>
      <c r="F103" s="158"/>
      <c r="G103" s="158"/>
      <c r="H103" s="158"/>
      <c r="I103" s="158"/>
      <c r="J103" s="159">
        <f>J204</f>
        <v>0</v>
      </c>
      <c r="K103" s="10"/>
      <c r="L103" s="156"/>
      <c r="S103" s="10"/>
      <c r="T103" s="10"/>
      <c r="U103" s="10"/>
      <c r="V103" s="10"/>
      <c r="W103" s="10"/>
      <c r="X103" s="10"/>
      <c r="Y103" s="10"/>
      <c r="Z103" s="10"/>
      <c r="AA103" s="10"/>
      <c r="AB103" s="10"/>
      <c r="AC103" s="10"/>
      <c r="AD103" s="10"/>
      <c r="AE103" s="10"/>
    </row>
    <row r="104" s="10" customFormat="1" ht="19.92" customHeight="1">
      <c r="A104" s="10"/>
      <c r="B104" s="156"/>
      <c r="C104" s="10"/>
      <c r="D104" s="157" t="s">
        <v>138</v>
      </c>
      <c r="E104" s="158"/>
      <c r="F104" s="158"/>
      <c r="G104" s="158"/>
      <c r="H104" s="158"/>
      <c r="I104" s="158"/>
      <c r="J104" s="159">
        <f>J231</f>
        <v>0</v>
      </c>
      <c r="K104" s="10"/>
      <c r="L104" s="156"/>
      <c r="S104" s="10"/>
      <c r="T104" s="10"/>
      <c r="U104" s="10"/>
      <c r="V104" s="10"/>
      <c r="W104" s="10"/>
      <c r="X104" s="10"/>
      <c r="Y104" s="10"/>
      <c r="Z104" s="10"/>
      <c r="AA104" s="10"/>
      <c r="AB104" s="10"/>
      <c r="AC104" s="10"/>
      <c r="AD104" s="10"/>
      <c r="AE104" s="10"/>
    </row>
    <row r="105" s="10" customFormat="1" ht="19.92" customHeight="1">
      <c r="A105" s="10"/>
      <c r="B105" s="156"/>
      <c r="C105" s="10"/>
      <c r="D105" s="157" t="s">
        <v>139</v>
      </c>
      <c r="E105" s="158"/>
      <c r="F105" s="158"/>
      <c r="G105" s="158"/>
      <c r="H105" s="158"/>
      <c r="I105" s="158"/>
      <c r="J105" s="159">
        <f>J235</f>
        <v>0</v>
      </c>
      <c r="K105" s="10"/>
      <c r="L105" s="156"/>
      <c r="S105" s="10"/>
      <c r="T105" s="10"/>
      <c r="U105" s="10"/>
      <c r="V105" s="10"/>
      <c r="W105" s="10"/>
      <c r="X105" s="10"/>
      <c r="Y105" s="10"/>
      <c r="Z105" s="10"/>
      <c r="AA105" s="10"/>
      <c r="AB105" s="10"/>
      <c r="AC105" s="10"/>
      <c r="AD105" s="10"/>
      <c r="AE105" s="10"/>
    </row>
    <row r="106" s="10" customFormat="1" ht="19.92" customHeight="1">
      <c r="A106" s="10"/>
      <c r="B106" s="156"/>
      <c r="C106" s="10"/>
      <c r="D106" s="157" t="s">
        <v>140</v>
      </c>
      <c r="E106" s="158"/>
      <c r="F106" s="158"/>
      <c r="G106" s="158"/>
      <c r="H106" s="158"/>
      <c r="I106" s="158"/>
      <c r="J106" s="159">
        <f>J283</f>
        <v>0</v>
      </c>
      <c r="K106" s="10"/>
      <c r="L106" s="156"/>
      <c r="S106" s="10"/>
      <c r="T106" s="10"/>
      <c r="U106" s="10"/>
      <c r="V106" s="10"/>
      <c r="W106" s="10"/>
      <c r="X106" s="10"/>
      <c r="Y106" s="10"/>
      <c r="Z106" s="10"/>
      <c r="AA106" s="10"/>
      <c r="AB106" s="10"/>
      <c r="AC106" s="10"/>
      <c r="AD106" s="10"/>
      <c r="AE106" s="10"/>
    </row>
    <row r="107" s="10" customFormat="1" ht="19.92" customHeight="1">
      <c r="A107" s="10"/>
      <c r="B107" s="156"/>
      <c r="C107" s="10"/>
      <c r="D107" s="157" t="s">
        <v>141</v>
      </c>
      <c r="E107" s="158"/>
      <c r="F107" s="158"/>
      <c r="G107" s="158"/>
      <c r="H107" s="158"/>
      <c r="I107" s="158"/>
      <c r="J107" s="159">
        <f>J296</f>
        <v>0</v>
      </c>
      <c r="K107" s="10"/>
      <c r="L107" s="156"/>
      <c r="S107" s="10"/>
      <c r="T107" s="10"/>
      <c r="U107" s="10"/>
      <c r="V107" s="10"/>
      <c r="W107" s="10"/>
      <c r="X107" s="10"/>
      <c r="Y107" s="10"/>
      <c r="Z107" s="10"/>
      <c r="AA107" s="10"/>
      <c r="AB107" s="10"/>
      <c r="AC107" s="10"/>
      <c r="AD107" s="10"/>
      <c r="AE107" s="10"/>
    </row>
    <row r="108" s="9" customFormat="1" ht="24.96" customHeight="1">
      <c r="A108" s="9"/>
      <c r="B108" s="152"/>
      <c r="C108" s="9"/>
      <c r="D108" s="153" t="s">
        <v>142</v>
      </c>
      <c r="E108" s="154"/>
      <c r="F108" s="154"/>
      <c r="G108" s="154"/>
      <c r="H108" s="154"/>
      <c r="I108" s="154"/>
      <c r="J108" s="155">
        <f>J298</f>
        <v>0</v>
      </c>
      <c r="K108" s="9"/>
      <c r="L108" s="152"/>
      <c r="S108" s="9"/>
      <c r="T108" s="9"/>
      <c r="U108" s="9"/>
      <c r="V108" s="9"/>
      <c r="W108" s="9"/>
      <c r="X108" s="9"/>
      <c r="Y108" s="9"/>
      <c r="Z108" s="9"/>
      <c r="AA108" s="9"/>
      <c r="AB108" s="9"/>
      <c r="AC108" s="9"/>
      <c r="AD108" s="9"/>
      <c r="AE108" s="9"/>
    </row>
    <row r="109" s="10" customFormat="1" ht="19.92" customHeight="1">
      <c r="A109" s="10"/>
      <c r="B109" s="156"/>
      <c r="C109" s="10"/>
      <c r="D109" s="157" t="s">
        <v>143</v>
      </c>
      <c r="E109" s="158"/>
      <c r="F109" s="158"/>
      <c r="G109" s="158"/>
      <c r="H109" s="158"/>
      <c r="I109" s="158"/>
      <c r="J109" s="159">
        <f>J299</f>
        <v>0</v>
      </c>
      <c r="K109" s="10"/>
      <c r="L109" s="156"/>
      <c r="S109" s="10"/>
      <c r="T109" s="10"/>
      <c r="U109" s="10"/>
      <c r="V109" s="10"/>
      <c r="W109" s="10"/>
      <c r="X109" s="10"/>
      <c r="Y109" s="10"/>
      <c r="Z109" s="10"/>
      <c r="AA109" s="10"/>
      <c r="AB109" s="10"/>
      <c r="AC109" s="10"/>
      <c r="AD109" s="10"/>
      <c r="AE109" s="10"/>
    </row>
    <row r="110" s="10" customFormat="1" ht="19.92" customHeight="1">
      <c r="A110" s="10"/>
      <c r="B110" s="156"/>
      <c r="C110" s="10"/>
      <c r="D110" s="157" t="s">
        <v>144</v>
      </c>
      <c r="E110" s="158"/>
      <c r="F110" s="158"/>
      <c r="G110" s="158"/>
      <c r="H110" s="158"/>
      <c r="I110" s="158"/>
      <c r="J110" s="159">
        <f>J315</f>
        <v>0</v>
      </c>
      <c r="K110" s="10"/>
      <c r="L110" s="156"/>
      <c r="S110" s="10"/>
      <c r="T110" s="10"/>
      <c r="U110" s="10"/>
      <c r="V110" s="10"/>
      <c r="W110" s="10"/>
      <c r="X110" s="10"/>
      <c r="Y110" s="10"/>
      <c r="Z110" s="10"/>
      <c r="AA110" s="10"/>
      <c r="AB110" s="10"/>
      <c r="AC110" s="10"/>
      <c r="AD110" s="10"/>
      <c r="AE110" s="10"/>
    </row>
    <row r="111" s="10" customFormat="1" ht="19.92" customHeight="1">
      <c r="A111" s="10"/>
      <c r="B111" s="156"/>
      <c r="C111" s="10"/>
      <c r="D111" s="157" t="s">
        <v>145</v>
      </c>
      <c r="E111" s="158"/>
      <c r="F111" s="158"/>
      <c r="G111" s="158"/>
      <c r="H111" s="158"/>
      <c r="I111" s="158"/>
      <c r="J111" s="159">
        <f>J332</f>
        <v>0</v>
      </c>
      <c r="K111" s="10"/>
      <c r="L111" s="156"/>
      <c r="S111" s="10"/>
      <c r="T111" s="10"/>
      <c r="U111" s="10"/>
      <c r="V111" s="10"/>
      <c r="W111" s="10"/>
      <c r="X111" s="10"/>
      <c r="Y111" s="10"/>
      <c r="Z111" s="10"/>
      <c r="AA111" s="10"/>
      <c r="AB111" s="10"/>
      <c r="AC111" s="10"/>
      <c r="AD111" s="10"/>
      <c r="AE111" s="10"/>
    </row>
    <row r="112" s="10" customFormat="1" ht="19.92" customHeight="1">
      <c r="A112" s="10"/>
      <c r="B112" s="156"/>
      <c r="C112" s="10"/>
      <c r="D112" s="157" t="s">
        <v>146</v>
      </c>
      <c r="E112" s="158"/>
      <c r="F112" s="158"/>
      <c r="G112" s="158"/>
      <c r="H112" s="158"/>
      <c r="I112" s="158"/>
      <c r="J112" s="159">
        <f>J348</f>
        <v>0</v>
      </c>
      <c r="K112" s="10"/>
      <c r="L112" s="156"/>
      <c r="S112" s="10"/>
      <c r="T112" s="10"/>
      <c r="U112" s="10"/>
      <c r="V112" s="10"/>
      <c r="W112" s="10"/>
      <c r="X112" s="10"/>
      <c r="Y112" s="10"/>
      <c r="Z112" s="10"/>
      <c r="AA112" s="10"/>
      <c r="AB112" s="10"/>
      <c r="AC112" s="10"/>
      <c r="AD112" s="10"/>
      <c r="AE112" s="10"/>
    </row>
    <row r="113" s="10" customFormat="1" ht="19.92" customHeight="1">
      <c r="A113" s="10"/>
      <c r="B113" s="156"/>
      <c r="C113" s="10"/>
      <c r="D113" s="157" t="s">
        <v>147</v>
      </c>
      <c r="E113" s="158"/>
      <c r="F113" s="158"/>
      <c r="G113" s="158"/>
      <c r="H113" s="158"/>
      <c r="I113" s="158"/>
      <c r="J113" s="159">
        <f>J352</f>
        <v>0</v>
      </c>
      <c r="K113" s="10"/>
      <c r="L113" s="156"/>
      <c r="S113" s="10"/>
      <c r="T113" s="10"/>
      <c r="U113" s="10"/>
      <c r="V113" s="10"/>
      <c r="W113" s="10"/>
      <c r="X113" s="10"/>
      <c r="Y113" s="10"/>
      <c r="Z113" s="10"/>
      <c r="AA113" s="10"/>
      <c r="AB113" s="10"/>
      <c r="AC113" s="10"/>
      <c r="AD113" s="10"/>
      <c r="AE113" s="10"/>
    </row>
    <row r="114" s="10" customFormat="1" ht="19.92" customHeight="1">
      <c r="A114" s="10"/>
      <c r="B114" s="156"/>
      <c r="C114" s="10"/>
      <c r="D114" s="157" t="s">
        <v>148</v>
      </c>
      <c r="E114" s="158"/>
      <c r="F114" s="158"/>
      <c r="G114" s="158"/>
      <c r="H114" s="158"/>
      <c r="I114" s="158"/>
      <c r="J114" s="159">
        <f>J367</f>
        <v>0</v>
      </c>
      <c r="K114" s="10"/>
      <c r="L114" s="156"/>
      <c r="S114" s="10"/>
      <c r="T114" s="10"/>
      <c r="U114" s="10"/>
      <c r="V114" s="10"/>
      <c r="W114" s="10"/>
      <c r="X114" s="10"/>
      <c r="Y114" s="10"/>
      <c r="Z114" s="10"/>
      <c r="AA114" s="10"/>
      <c r="AB114" s="10"/>
      <c r="AC114" s="10"/>
      <c r="AD114" s="10"/>
      <c r="AE114" s="10"/>
    </row>
    <row r="115" s="10" customFormat="1" ht="19.92" customHeight="1">
      <c r="A115" s="10"/>
      <c r="B115" s="156"/>
      <c r="C115" s="10"/>
      <c r="D115" s="157" t="s">
        <v>149</v>
      </c>
      <c r="E115" s="158"/>
      <c r="F115" s="158"/>
      <c r="G115" s="158"/>
      <c r="H115" s="158"/>
      <c r="I115" s="158"/>
      <c r="J115" s="159">
        <f>J372</f>
        <v>0</v>
      </c>
      <c r="K115" s="10"/>
      <c r="L115" s="156"/>
      <c r="S115" s="10"/>
      <c r="T115" s="10"/>
      <c r="U115" s="10"/>
      <c r="V115" s="10"/>
      <c r="W115" s="10"/>
      <c r="X115" s="10"/>
      <c r="Y115" s="10"/>
      <c r="Z115" s="10"/>
      <c r="AA115" s="10"/>
      <c r="AB115" s="10"/>
      <c r="AC115" s="10"/>
      <c r="AD115" s="10"/>
      <c r="AE115" s="10"/>
    </row>
    <row r="116" s="10" customFormat="1" ht="19.92" customHeight="1">
      <c r="A116" s="10"/>
      <c r="B116" s="156"/>
      <c r="C116" s="10"/>
      <c r="D116" s="157" t="s">
        <v>150</v>
      </c>
      <c r="E116" s="158"/>
      <c r="F116" s="158"/>
      <c r="G116" s="158"/>
      <c r="H116" s="158"/>
      <c r="I116" s="158"/>
      <c r="J116" s="159">
        <f>J427</f>
        <v>0</v>
      </c>
      <c r="K116" s="10"/>
      <c r="L116" s="156"/>
      <c r="S116" s="10"/>
      <c r="T116" s="10"/>
      <c r="U116" s="10"/>
      <c r="V116" s="10"/>
      <c r="W116" s="10"/>
      <c r="X116" s="10"/>
      <c r="Y116" s="10"/>
      <c r="Z116" s="10"/>
      <c r="AA116" s="10"/>
      <c r="AB116" s="10"/>
      <c r="AC116" s="10"/>
      <c r="AD116" s="10"/>
      <c r="AE116" s="10"/>
    </row>
    <row r="117" s="10" customFormat="1" ht="19.92" customHeight="1">
      <c r="A117" s="10"/>
      <c r="B117" s="156"/>
      <c r="C117" s="10"/>
      <c r="D117" s="157" t="s">
        <v>151</v>
      </c>
      <c r="E117" s="158"/>
      <c r="F117" s="158"/>
      <c r="G117" s="158"/>
      <c r="H117" s="158"/>
      <c r="I117" s="158"/>
      <c r="J117" s="159">
        <f>J446</f>
        <v>0</v>
      </c>
      <c r="K117" s="10"/>
      <c r="L117" s="156"/>
      <c r="S117" s="10"/>
      <c r="T117" s="10"/>
      <c r="U117" s="10"/>
      <c r="V117" s="10"/>
      <c r="W117" s="10"/>
      <c r="X117" s="10"/>
      <c r="Y117" s="10"/>
      <c r="Z117" s="10"/>
      <c r="AA117" s="10"/>
      <c r="AB117" s="10"/>
      <c r="AC117" s="10"/>
      <c r="AD117" s="10"/>
      <c r="AE117" s="10"/>
    </row>
    <row r="118" s="10" customFormat="1" ht="19.92" customHeight="1">
      <c r="A118" s="10"/>
      <c r="B118" s="156"/>
      <c r="C118" s="10"/>
      <c r="D118" s="157" t="s">
        <v>152</v>
      </c>
      <c r="E118" s="158"/>
      <c r="F118" s="158"/>
      <c r="G118" s="158"/>
      <c r="H118" s="158"/>
      <c r="I118" s="158"/>
      <c r="J118" s="159">
        <f>J458</f>
        <v>0</v>
      </c>
      <c r="K118" s="10"/>
      <c r="L118" s="156"/>
      <c r="S118" s="10"/>
      <c r="T118" s="10"/>
      <c r="U118" s="10"/>
      <c r="V118" s="10"/>
      <c r="W118" s="10"/>
      <c r="X118" s="10"/>
      <c r="Y118" s="10"/>
      <c r="Z118" s="10"/>
      <c r="AA118" s="10"/>
      <c r="AB118" s="10"/>
      <c r="AC118" s="10"/>
      <c r="AD118" s="10"/>
      <c r="AE118" s="10"/>
    </row>
    <row r="119" s="10" customFormat="1" ht="19.92" customHeight="1">
      <c r="A119" s="10"/>
      <c r="B119" s="156"/>
      <c r="C119" s="10"/>
      <c r="D119" s="157" t="s">
        <v>153</v>
      </c>
      <c r="E119" s="158"/>
      <c r="F119" s="158"/>
      <c r="G119" s="158"/>
      <c r="H119" s="158"/>
      <c r="I119" s="158"/>
      <c r="J119" s="159">
        <f>J466</f>
        <v>0</v>
      </c>
      <c r="K119" s="10"/>
      <c r="L119" s="156"/>
      <c r="S119" s="10"/>
      <c r="T119" s="10"/>
      <c r="U119" s="10"/>
      <c r="V119" s="10"/>
      <c r="W119" s="10"/>
      <c r="X119" s="10"/>
      <c r="Y119" s="10"/>
      <c r="Z119" s="10"/>
      <c r="AA119" s="10"/>
      <c r="AB119" s="10"/>
      <c r="AC119" s="10"/>
      <c r="AD119" s="10"/>
      <c r="AE119" s="10"/>
    </row>
    <row r="120" s="10" customFormat="1" ht="19.92" customHeight="1">
      <c r="A120" s="10"/>
      <c r="B120" s="156"/>
      <c r="C120" s="10"/>
      <c r="D120" s="157" t="s">
        <v>154</v>
      </c>
      <c r="E120" s="158"/>
      <c r="F120" s="158"/>
      <c r="G120" s="158"/>
      <c r="H120" s="158"/>
      <c r="I120" s="158"/>
      <c r="J120" s="159">
        <f>J473</f>
        <v>0</v>
      </c>
      <c r="K120" s="10"/>
      <c r="L120" s="156"/>
      <c r="S120" s="10"/>
      <c r="T120" s="10"/>
      <c r="U120" s="10"/>
      <c r="V120" s="10"/>
      <c r="W120" s="10"/>
      <c r="X120" s="10"/>
      <c r="Y120" s="10"/>
      <c r="Z120" s="10"/>
      <c r="AA120" s="10"/>
      <c r="AB120" s="10"/>
      <c r="AC120" s="10"/>
      <c r="AD120" s="10"/>
      <c r="AE120" s="10"/>
    </row>
    <row r="121" s="10" customFormat="1" ht="19.92" customHeight="1">
      <c r="A121" s="10"/>
      <c r="B121" s="156"/>
      <c r="C121" s="10"/>
      <c r="D121" s="157" t="s">
        <v>155</v>
      </c>
      <c r="E121" s="158"/>
      <c r="F121" s="158"/>
      <c r="G121" s="158"/>
      <c r="H121" s="158"/>
      <c r="I121" s="158"/>
      <c r="J121" s="159">
        <f>J476</f>
        <v>0</v>
      </c>
      <c r="K121" s="10"/>
      <c r="L121" s="156"/>
      <c r="S121" s="10"/>
      <c r="T121" s="10"/>
      <c r="U121" s="10"/>
      <c r="V121" s="10"/>
      <c r="W121" s="10"/>
      <c r="X121" s="10"/>
      <c r="Y121" s="10"/>
      <c r="Z121" s="10"/>
      <c r="AA121" s="10"/>
      <c r="AB121" s="10"/>
      <c r="AC121" s="10"/>
      <c r="AD121" s="10"/>
      <c r="AE121" s="10"/>
    </row>
    <row r="122" s="10" customFormat="1" ht="19.92" customHeight="1">
      <c r="A122" s="10"/>
      <c r="B122" s="156"/>
      <c r="C122" s="10"/>
      <c r="D122" s="157" t="s">
        <v>156</v>
      </c>
      <c r="E122" s="158"/>
      <c r="F122" s="158"/>
      <c r="G122" s="158"/>
      <c r="H122" s="158"/>
      <c r="I122" s="158"/>
      <c r="J122" s="159">
        <f>J481</f>
        <v>0</v>
      </c>
      <c r="K122" s="10"/>
      <c r="L122" s="156"/>
      <c r="S122" s="10"/>
      <c r="T122" s="10"/>
      <c r="U122" s="10"/>
      <c r="V122" s="10"/>
      <c r="W122" s="10"/>
      <c r="X122" s="10"/>
      <c r="Y122" s="10"/>
      <c r="Z122" s="10"/>
      <c r="AA122" s="10"/>
      <c r="AB122" s="10"/>
      <c r="AC122" s="10"/>
      <c r="AD122" s="10"/>
      <c r="AE122" s="10"/>
    </row>
    <row r="123" s="10" customFormat="1" ht="19.92" customHeight="1">
      <c r="A123" s="10"/>
      <c r="B123" s="156"/>
      <c r="C123" s="10"/>
      <c r="D123" s="157" t="s">
        <v>157</v>
      </c>
      <c r="E123" s="158"/>
      <c r="F123" s="158"/>
      <c r="G123" s="158"/>
      <c r="H123" s="158"/>
      <c r="I123" s="158"/>
      <c r="J123" s="159">
        <f>J485</f>
        <v>0</v>
      </c>
      <c r="K123" s="10"/>
      <c r="L123" s="156"/>
      <c r="S123" s="10"/>
      <c r="T123" s="10"/>
      <c r="U123" s="10"/>
      <c r="V123" s="10"/>
      <c r="W123" s="10"/>
      <c r="X123" s="10"/>
      <c r="Y123" s="10"/>
      <c r="Z123" s="10"/>
      <c r="AA123" s="10"/>
      <c r="AB123" s="10"/>
      <c r="AC123" s="10"/>
      <c r="AD123" s="10"/>
      <c r="AE123" s="10"/>
    </row>
    <row r="124" s="10" customFormat="1" ht="19.92" customHeight="1">
      <c r="A124" s="10"/>
      <c r="B124" s="156"/>
      <c r="C124" s="10"/>
      <c r="D124" s="157" t="s">
        <v>158</v>
      </c>
      <c r="E124" s="158"/>
      <c r="F124" s="158"/>
      <c r="G124" s="158"/>
      <c r="H124" s="158"/>
      <c r="I124" s="158"/>
      <c r="J124" s="159">
        <f>J488</f>
        <v>0</v>
      </c>
      <c r="K124" s="10"/>
      <c r="L124" s="156"/>
      <c r="S124" s="10"/>
      <c r="T124" s="10"/>
      <c r="U124" s="10"/>
      <c r="V124" s="10"/>
      <c r="W124" s="10"/>
      <c r="X124" s="10"/>
      <c r="Y124" s="10"/>
      <c r="Z124" s="10"/>
      <c r="AA124" s="10"/>
      <c r="AB124" s="10"/>
      <c r="AC124" s="10"/>
      <c r="AD124" s="10"/>
      <c r="AE124" s="10"/>
    </row>
    <row r="125" s="9" customFormat="1" ht="24.96" customHeight="1">
      <c r="A125" s="9"/>
      <c r="B125" s="152"/>
      <c r="C125" s="9"/>
      <c r="D125" s="153" t="s">
        <v>159</v>
      </c>
      <c r="E125" s="154"/>
      <c r="F125" s="154"/>
      <c r="G125" s="154"/>
      <c r="H125" s="154"/>
      <c r="I125" s="154"/>
      <c r="J125" s="155">
        <f>J492</f>
        <v>0</v>
      </c>
      <c r="K125" s="9"/>
      <c r="L125" s="152"/>
      <c r="S125" s="9"/>
      <c r="T125" s="9"/>
      <c r="U125" s="9"/>
      <c r="V125" s="9"/>
      <c r="W125" s="9"/>
      <c r="X125" s="9"/>
      <c r="Y125" s="9"/>
      <c r="Z125" s="9"/>
      <c r="AA125" s="9"/>
      <c r="AB125" s="9"/>
      <c r="AC125" s="9"/>
      <c r="AD125" s="9"/>
      <c r="AE125" s="9"/>
    </row>
    <row r="126" s="10" customFormat="1" ht="19.92" customHeight="1">
      <c r="A126" s="10"/>
      <c r="B126" s="156"/>
      <c r="C126" s="10"/>
      <c r="D126" s="157" t="s">
        <v>160</v>
      </c>
      <c r="E126" s="158"/>
      <c r="F126" s="158"/>
      <c r="G126" s="158"/>
      <c r="H126" s="158"/>
      <c r="I126" s="158"/>
      <c r="J126" s="159">
        <f>J493</f>
        <v>0</v>
      </c>
      <c r="K126" s="10"/>
      <c r="L126" s="156"/>
      <c r="S126" s="10"/>
      <c r="T126" s="10"/>
      <c r="U126" s="10"/>
      <c r="V126" s="10"/>
      <c r="W126" s="10"/>
      <c r="X126" s="10"/>
      <c r="Y126" s="10"/>
      <c r="Z126" s="10"/>
      <c r="AA126" s="10"/>
      <c r="AB126" s="10"/>
      <c r="AC126" s="10"/>
      <c r="AD126" s="10"/>
      <c r="AE126" s="10"/>
    </row>
    <row r="127" s="9" customFormat="1" ht="24.96" customHeight="1">
      <c r="A127" s="9"/>
      <c r="B127" s="152"/>
      <c r="C127" s="9"/>
      <c r="D127" s="153" t="s">
        <v>161</v>
      </c>
      <c r="E127" s="154"/>
      <c r="F127" s="154"/>
      <c r="G127" s="154"/>
      <c r="H127" s="154"/>
      <c r="I127" s="154"/>
      <c r="J127" s="155">
        <f>J497</f>
        <v>0</v>
      </c>
      <c r="K127" s="9"/>
      <c r="L127" s="152"/>
      <c r="S127" s="9"/>
      <c r="T127" s="9"/>
      <c r="U127" s="9"/>
      <c r="V127" s="9"/>
      <c r="W127" s="9"/>
      <c r="X127" s="9"/>
      <c r="Y127" s="9"/>
      <c r="Z127" s="9"/>
      <c r="AA127" s="9"/>
      <c r="AB127" s="9"/>
      <c r="AC127" s="9"/>
      <c r="AD127" s="9"/>
      <c r="AE127" s="9"/>
    </row>
    <row r="128" s="10" customFormat="1" ht="19.92" customHeight="1">
      <c r="A128" s="10"/>
      <c r="B128" s="156"/>
      <c r="C128" s="10"/>
      <c r="D128" s="157" t="s">
        <v>162</v>
      </c>
      <c r="E128" s="158"/>
      <c r="F128" s="158"/>
      <c r="G128" s="158"/>
      <c r="H128" s="158"/>
      <c r="I128" s="158"/>
      <c r="J128" s="159">
        <f>J498</f>
        <v>0</v>
      </c>
      <c r="K128" s="10"/>
      <c r="L128" s="156"/>
      <c r="S128" s="10"/>
      <c r="T128" s="10"/>
      <c r="U128" s="10"/>
      <c r="V128" s="10"/>
      <c r="W128" s="10"/>
      <c r="X128" s="10"/>
      <c r="Y128" s="10"/>
      <c r="Z128" s="10"/>
      <c r="AA128" s="10"/>
      <c r="AB128" s="10"/>
      <c r="AC128" s="10"/>
      <c r="AD128" s="10"/>
      <c r="AE128" s="10"/>
    </row>
    <row r="129" s="10" customFormat="1" ht="19.92" customHeight="1">
      <c r="A129" s="10"/>
      <c r="B129" s="156"/>
      <c r="C129" s="10"/>
      <c r="D129" s="157" t="s">
        <v>163</v>
      </c>
      <c r="E129" s="158"/>
      <c r="F129" s="158"/>
      <c r="G129" s="158"/>
      <c r="H129" s="158"/>
      <c r="I129" s="158"/>
      <c r="J129" s="159">
        <f>J504</f>
        <v>0</v>
      </c>
      <c r="K129" s="10"/>
      <c r="L129" s="156"/>
      <c r="S129" s="10"/>
      <c r="T129" s="10"/>
      <c r="U129" s="10"/>
      <c r="V129" s="10"/>
      <c r="W129" s="10"/>
      <c r="X129" s="10"/>
      <c r="Y129" s="10"/>
      <c r="Z129" s="10"/>
      <c r="AA129" s="10"/>
      <c r="AB129" s="10"/>
      <c r="AC129" s="10"/>
      <c r="AD129" s="10"/>
      <c r="AE129" s="10"/>
    </row>
    <row r="130" s="2" customFormat="1" ht="21.84" customHeight="1">
      <c r="A130" s="34"/>
      <c r="B130" s="35"/>
      <c r="C130" s="34"/>
      <c r="D130" s="34"/>
      <c r="E130" s="34"/>
      <c r="F130" s="34"/>
      <c r="G130" s="34"/>
      <c r="H130" s="34"/>
      <c r="I130" s="34"/>
      <c r="J130" s="34"/>
      <c r="K130" s="34"/>
      <c r="L130" s="56"/>
      <c r="S130" s="34"/>
      <c r="T130" s="34"/>
      <c r="U130" s="34"/>
      <c r="V130" s="34"/>
      <c r="W130" s="34"/>
      <c r="X130" s="34"/>
      <c r="Y130" s="34"/>
      <c r="Z130" s="34"/>
      <c r="AA130" s="34"/>
      <c r="AB130" s="34"/>
      <c r="AC130" s="34"/>
      <c r="AD130" s="34"/>
      <c r="AE130" s="34"/>
    </row>
    <row r="131" s="2" customFormat="1" ht="6.96" customHeight="1">
      <c r="A131" s="34"/>
      <c r="B131" s="61"/>
      <c r="C131" s="62"/>
      <c r="D131" s="62"/>
      <c r="E131" s="62"/>
      <c r="F131" s="62"/>
      <c r="G131" s="62"/>
      <c r="H131" s="62"/>
      <c r="I131" s="62"/>
      <c r="J131" s="62"/>
      <c r="K131" s="62"/>
      <c r="L131" s="56"/>
      <c r="S131" s="34"/>
      <c r="T131" s="34"/>
      <c r="U131" s="34"/>
      <c r="V131" s="34"/>
      <c r="W131" s="34"/>
      <c r="X131" s="34"/>
      <c r="Y131" s="34"/>
      <c r="Z131" s="34"/>
      <c r="AA131" s="34"/>
      <c r="AB131" s="34"/>
      <c r="AC131" s="34"/>
      <c r="AD131" s="34"/>
      <c r="AE131" s="34"/>
    </row>
    <row r="135" s="2" customFormat="1" ht="6.96" customHeight="1">
      <c r="A135" s="34"/>
      <c r="B135" s="63"/>
      <c r="C135" s="64"/>
      <c r="D135" s="64"/>
      <c r="E135" s="64"/>
      <c r="F135" s="64"/>
      <c r="G135" s="64"/>
      <c r="H135" s="64"/>
      <c r="I135" s="64"/>
      <c r="J135" s="64"/>
      <c r="K135" s="64"/>
      <c r="L135" s="56"/>
      <c r="S135" s="34"/>
      <c r="T135" s="34"/>
      <c r="U135" s="34"/>
      <c r="V135" s="34"/>
      <c r="W135" s="34"/>
      <c r="X135" s="34"/>
      <c r="Y135" s="34"/>
      <c r="Z135" s="34"/>
      <c r="AA135" s="34"/>
      <c r="AB135" s="34"/>
      <c r="AC135" s="34"/>
      <c r="AD135" s="34"/>
      <c r="AE135" s="34"/>
    </row>
    <row r="136" s="2" customFormat="1" ht="24.96" customHeight="1">
      <c r="A136" s="34"/>
      <c r="B136" s="35"/>
      <c r="C136" s="19" t="s">
        <v>164</v>
      </c>
      <c r="D136" s="34"/>
      <c r="E136" s="34"/>
      <c r="F136" s="34"/>
      <c r="G136" s="34"/>
      <c r="H136" s="34"/>
      <c r="I136" s="34"/>
      <c r="J136" s="34"/>
      <c r="K136" s="34"/>
      <c r="L136" s="56"/>
      <c r="S136" s="34"/>
      <c r="T136" s="34"/>
      <c r="U136" s="34"/>
      <c r="V136" s="34"/>
      <c r="W136" s="34"/>
      <c r="X136" s="34"/>
      <c r="Y136" s="34"/>
      <c r="Z136" s="34"/>
      <c r="AA136" s="34"/>
      <c r="AB136" s="34"/>
      <c r="AC136" s="34"/>
      <c r="AD136" s="34"/>
      <c r="AE136" s="34"/>
    </row>
    <row r="137" s="2" customFormat="1" ht="6.96" customHeight="1">
      <c r="A137" s="34"/>
      <c r="B137" s="35"/>
      <c r="C137" s="34"/>
      <c r="D137" s="34"/>
      <c r="E137" s="34"/>
      <c r="F137" s="34"/>
      <c r="G137" s="34"/>
      <c r="H137" s="34"/>
      <c r="I137" s="34"/>
      <c r="J137" s="34"/>
      <c r="K137" s="34"/>
      <c r="L137" s="56"/>
      <c r="S137" s="34"/>
      <c r="T137" s="34"/>
      <c r="U137" s="34"/>
      <c r="V137" s="34"/>
      <c r="W137" s="34"/>
      <c r="X137" s="34"/>
      <c r="Y137" s="34"/>
      <c r="Z137" s="34"/>
      <c r="AA137" s="34"/>
      <c r="AB137" s="34"/>
      <c r="AC137" s="34"/>
      <c r="AD137" s="34"/>
      <c r="AE137" s="34"/>
    </row>
    <row r="138" s="2" customFormat="1" ht="12" customHeight="1">
      <c r="A138" s="34"/>
      <c r="B138" s="35"/>
      <c r="C138" s="28" t="s">
        <v>15</v>
      </c>
      <c r="D138" s="34"/>
      <c r="E138" s="34"/>
      <c r="F138" s="34"/>
      <c r="G138" s="34"/>
      <c r="H138" s="34"/>
      <c r="I138" s="34"/>
      <c r="J138" s="34"/>
      <c r="K138" s="34"/>
      <c r="L138" s="56"/>
      <c r="S138" s="34"/>
      <c r="T138" s="34"/>
      <c r="U138" s="34"/>
      <c r="V138" s="34"/>
      <c r="W138" s="34"/>
      <c r="X138" s="34"/>
      <c r="Y138" s="34"/>
      <c r="Z138" s="34"/>
      <c r="AA138" s="34"/>
      <c r="AB138" s="34"/>
      <c r="AC138" s="34"/>
      <c r="AD138" s="34"/>
      <c r="AE138" s="34"/>
    </row>
    <row r="139" s="2" customFormat="1" ht="27" customHeight="1">
      <c r="A139" s="34"/>
      <c r="B139" s="35"/>
      <c r="C139" s="34"/>
      <c r="D139" s="34"/>
      <c r="E139" s="130" t="str">
        <f>E7</f>
        <v>Centrum integrovanej zdravotnej starostlivosti, denné centrum pre seniorov, denný stacionár v meste Bánovce nad Bebravou</v>
      </c>
      <c r="F139" s="28"/>
      <c r="G139" s="28"/>
      <c r="H139" s="28"/>
      <c r="I139" s="34"/>
      <c r="J139" s="34"/>
      <c r="K139" s="34"/>
      <c r="L139" s="56"/>
      <c r="S139" s="34"/>
      <c r="T139" s="34"/>
      <c r="U139" s="34"/>
      <c r="V139" s="34"/>
      <c r="W139" s="34"/>
      <c r="X139" s="34"/>
      <c r="Y139" s="34"/>
      <c r="Z139" s="34"/>
      <c r="AA139" s="34"/>
      <c r="AB139" s="34"/>
      <c r="AC139" s="34"/>
      <c r="AD139" s="34"/>
      <c r="AE139" s="34"/>
    </row>
    <row r="140" s="1" customFormat="1" ht="12" customHeight="1">
      <c r="B140" s="18"/>
      <c r="C140" s="28" t="s">
        <v>124</v>
      </c>
      <c r="L140" s="18"/>
    </row>
    <row r="141" s="2" customFormat="1" ht="14.4" customHeight="1">
      <c r="A141" s="34"/>
      <c r="B141" s="35"/>
      <c r="C141" s="34"/>
      <c r="D141" s="34"/>
      <c r="E141" s="130" t="s">
        <v>125</v>
      </c>
      <c r="F141" s="34"/>
      <c r="G141" s="34"/>
      <c r="H141" s="34"/>
      <c r="I141" s="34"/>
      <c r="J141" s="34"/>
      <c r="K141" s="34"/>
      <c r="L141" s="56"/>
      <c r="S141" s="34"/>
      <c r="T141" s="34"/>
      <c r="U141" s="34"/>
      <c r="V141" s="34"/>
      <c r="W141" s="34"/>
      <c r="X141" s="34"/>
      <c r="Y141" s="34"/>
      <c r="Z141" s="34"/>
      <c r="AA141" s="34"/>
      <c r="AB141" s="34"/>
      <c r="AC141" s="34"/>
      <c r="AD141" s="34"/>
      <c r="AE141" s="34"/>
    </row>
    <row r="142" s="2" customFormat="1" ht="12" customHeight="1">
      <c r="A142" s="34"/>
      <c r="B142" s="35"/>
      <c r="C142" s="28" t="s">
        <v>126</v>
      </c>
      <c r="D142" s="34"/>
      <c r="E142" s="34"/>
      <c r="F142" s="34"/>
      <c r="G142" s="34"/>
      <c r="H142" s="34"/>
      <c r="I142" s="34"/>
      <c r="J142" s="34"/>
      <c r="K142" s="34"/>
      <c r="L142" s="56"/>
      <c r="S142" s="34"/>
      <c r="T142" s="34"/>
      <c r="U142" s="34"/>
      <c r="V142" s="34"/>
      <c r="W142" s="34"/>
      <c r="X142" s="34"/>
      <c r="Y142" s="34"/>
      <c r="Z142" s="34"/>
      <c r="AA142" s="34"/>
      <c r="AB142" s="34"/>
      <c r="AC142" s="34"/>
      <c r="AD142" s="34"/>
      <c r="AE142" s="34"/>
    </row>
    <row r="143" s="2" customFormat="1" ht="15.6" customHeight="1">
      <c r="A143" s="34"/>
      <c r="B143" s="35"/>
      <c r="C143" s="34"/>
      <c r="D143" s="34"/>
      <c r="E143" s="68" t="str">
        <f>E11</f>
        <v>1a - stavebná časť objektu</v>
      </c>
      <c r="F143" s="34"/>
      <c r="G143" s="34"/>
      <c r="H143" s="34"/>
      <c r="I143" s="34"/>
      <c r="J143" s="34"/>
      <c r="K143" s="34"/>
      <c r="L143" s="56"/>
      <c r="S143" s="34"/>
      <c r="T143" s="34"/>
      <c r="U143" s="34"/>
      <c r="V143" s="34"/>
      <c r="W143" s="34"/>
      <c r="X143" s="34"/>
      <c r="Y143" s="34"/>
      <c r="Z143" s="34"/>
      <c r="AA143" s="34"/>
      <c r="AB143" s="34"/>
      <c r="AC143" s="34"/>
      <c r="AD143" s="34"/>
      <c r="AE143" s="34"/>
    </row>
    <row r="144" s="2" customFormat="1" ht="6.96" customHeight="1">
      <c r="A144" s="34"/>
      <c r="B144" s="35"/>
      <c r="C144" s="34"/>
      <c r="D144" s="34"/>
      <c r="E144" s="34"/>
      <c r="F144" s="34"/>
      <c r="G144" s="34"/>
      <c r="H144" s="34"/>
      <c r="I144" s="34"/>
      <c r="J144" s="34"/>
      <c r="K144" s="34"/>
      <c r="L144" s="56"/>
      <c r="S144" s="34"/>
      <c r="T144" s="34"/>
      <c r="U144" s="34"/>
      <c r="V144" s="34"/>
      <c r="W144" s="34"/>
      <c r="X144" s="34"/>
      <c r="Y144" s="34"/>
      <c r="Z144" s="34"/>
      <c r="AA144" s="34"/>
      <c r="AB144" s="34"/>
      <c r="AC144" s="34"/>
      <c r="AD144" s="34"/>
      <c r="AE144" s="34"/>
    </row>
    <row r="145" s="2" customFormat="1" ht="12" customHeight="1">
      <c r="A145" s="34"/>
      <c r="B145" s="35"/>
      <c r="C145" s="28" t="s">
        <v>19</v>
      </c>
      <c r="D145" s="34"/>
      <c r="E145" s="34"/>
      <c r="F145" s="23" t="str">
        <f>F14</f>
        <v>Bánovce nad Bebravou</v>
      </c>
      <c r="G145" s="34"/>
      <c r="H145" s="34"/>
      <c r="I145" s="28" t="s">
        <v>21</v>
      </c>
      <c r="J145" s="70" t="str">
        <f>IF(J14="","",J14)</f>
        <v>12. 7. 2021</v>
      </c>
      <c r="K145" s="34"/>
      <c r="L145" s="56"/>
      <c r="S145" s="34"/>
      <c r="T145" s="34"/>
      <c r="U145" s="34"/>
      <c r="V145" s="34"/>
      <c r="W145" s="34"/>
      <c r="X145" s="34"/>
      <c r="Y145" s="34"/>
      <c r="Z145" s="34"/>
      <c r="AA145" s="34"/>
      <c r="AB145" s="34"/>
      <c r="AC145" s="34"/>
      <c r="AD145" s="34"/>
      <c r="AE145" s="34"/>
    </row>
    <row r="146" s="2" customFormat="1" ht="6.96" customHeight="1">
      <c r="A146" s="34"/>
      <c r="B146" s="35"/>
      <c r="C146" s="34"/>
      <c r="D146" s="34"/>
      <c r="E146" s="34"/>
      <c r="F146" s="34"/>
      <c r="G146" s="34"/>
      <c r="H146" s="34"/>
      <c r="I146" s="34"/>
      <c r="J146" s="34"/>
      <c r="K146" s="34"/>
      <c r="L146" s="56"/>
      <c r="S146" s="34"/>
      <c r="T146" s="34"/>
      <c r="U146" s="34"/>
      <c r="V146" s="34"/>
      <c r="W146" s="34"/>
      <c r="X146" s="34"/>
      <c r="Y146" s="34"/>
      <c r="Z146" s="34"/>
      <c r="AA146" s="34"/>
      <c r="AB146" s="34"/>
      <c r="AC146" s="34"/>
      <c r="AD146" s="34"/>
      <c r="AE146" s="34"/>
    </row>
    <row r="147" s="2" customFormat="1" ht="15.6" customHeight="1">
      <c r="A147" s="34"/>
      <c r="B147" s="35"/>
      <c r="C147" s="28" t="s">
        <v>23</v>
      </c>
      <c r="D147" s="34"/>
      <c r="E147" s="34"/>
      <c r="F147" s="23" t="str">
        <f>E17</f>
        <v>Mesto Bánovce nad Bebravou</v>
      </c>
      <c r="G147" s="34"/>
      <c r="H147" s="34"/>
      <c r="I147" s="28" t="s">
        <v>29</v>
      </c>
      <c r="J147" s="32" t="str">
        <f>E23</f>
        <v>Ing. Viliam Bátory</v>
      </c>
      <c r="K147" s="34"/>
      <c r="L147" s="56"/>
      <c r="S147" s="34"/>
      <c r="T147" s="34"/>
      <c r="U147" s="34"/>
      <c r="V147" s="34"/>
      <c r="W147" s="34"/>
      <c r="X147" s="34"/>
      <c r="Y147" s="34"/>
      <c r="Z147" s="34"/>
      <c r="AA147" s="34"/>
      <c r="AB147" s="34"/>
      <c r="AC147" s="34"/>
      <c r="AD147" s="34"/>
      <c r="AE147" s="34"/>
    </row>
    <row r="148" s="2" customFormat="1" ht="15.6" customHeight="1">
      <c r="A148" s="34"/>
      <c r="B148" s="35"/>
      <c r="C148" s="28" t="s">
        <v>27</v>
      </c>
      <c r="D148" s="34"/>
      <c r="E148" s="34"/>
      <c r="F148" s="23" t="str">
        <f>IF(E20="","",E20)</f>
        <v>Vyplň údaj</v>
      </c>
      <c r="G148" s="34"/>
      <c r="H148" s="34"/>
      <c r="I148" s="28" t="s">
        <v>32</v>
      </c>
      <c r="J148" s="32" t="str">
        <f>E26</f>
        <v>Miroslav Holeš</v>
      </c>
      <c r="K148" s="34"/>
      <c r="L148" s="56"/>
      <c r="S148" s="34"/>
      <c r="T148" s="34"/>
      <c r="U148" s="34"/>
      <c r="V148" s="34"/>
      <c r="W148" s="34"/>
      <c r="X148" s="34"/>
      <c r="Y148" s="34"/>
      <c r="Z148" s="34"/>
      <c r="AA148" s="34"/>
      <c r="AB148" s="34"/>
      <c r="AC148" s="34"/>
      <c r="AD148" s="34"/>
      <c r="AE148" s="34"/>
    </row>
    <row r="149" s="2" customFormat="1" ht="10.32" customHeight="1">
      <c r="A149" s="34"/>
      <c r="B149" s="35"/>
      <c r="C149" s="34"/>
      <c r="D149" s="34"/>
      <c r="E149" s="34"/>
      <c r="F149" s="34"/>
      <c r="G149" s="34"/>
      <c r="H149" s="34"/>
      <c r="I149" s="34"/>
      <c r="J149" s="34"/>
      <c r="K149" s="34"/>
      <c r="L149" s="56"/>
      <c r="S149" s="34"/>
      <c r="T149" s="34"/>
      <c r="U149" s="34"/>
      <c r="V149" s="34"/>
      <c r="W149" s="34"/>
      <c r="X149" s="34"/>
      <c r="Y149" s="34"/>
      <c r="Z149" s="34"/>
      <c r="AA149" s="34"/>
      <c r="AB149" s="34"/>
      <c r="AC149" s="34"/>
      <c r="AD149" s="34"/>
      <c r="AE149" s="34"/>
    </row>
    <row r="150" s="11" customFormat="1" ht="29.28" customHeight="1">
      <c r="A150" s="160"/>
      <c r="B150" s="161"/>
      <c r="C150" s="162" t="s">
        <v>165</v>
      </c>
      <c r="D150" s="163" t="s">
        <v>61</v>
      </c>
      <c r="E150" s="163" t="s">
        <v>57</v>
      </c>
      <c r="F150" s="163" t="s">
        <v>58</v>
      </c>
      <c r="G150" s="163" t="s">
        <v>166</v>
      </c>
      <c r="H150" s="163" t="s">
        <v>167</v>
      </c>
      <c r="I150" s="163" t="s">
        <v>168</v>
      </c>
      <c r="J150" s="164" t="s">
        <v>130</v>
      </c>
      <c r="K150" s="165" t="s">
        <v>169</v>
      </c>
      <c r="L150" s="166"/>
      <c r="M150" s="87" t="s">
        <v>1</v>
      </c>
      <c r="N150" s="88" t="s">
        <v>40</v>
      </c>
      <c r="O150" s="88" t="s">
        <v>170</v>
      </c>
      <c r="P150" s="88" t="s">
        <v>171</v>
      </c>
      <c r="Q150" s="88" t="s">
        <v>172</v>
      </c>
      <c r="R150" s="88" t="s">
        <v>173</v>
      </c>
      <c r="S150" s="88" t="s">
        <v>174</v>
      </c>
      <c r="T150" s="89" t="s">
        <v>175</v>
      </c>
      <c r="U150" s="160"/>
      <c r="V150" s="160"/>
      <c r="W150" s="160"/>
      <c r="X150" s="160"/>
      <c r="Y150" s="160"/>
      <c r="Z150" s="160"/>
      <c r="AA150" s="160"/>
      <c r="AB150" s="160"/>
      <c r="AC150" s="160"/>
      <c r="AD150" s="160"/>
      <c r="AE150" s="160"/>
    </row>
    <row r="151" s="2" customFormat="1" ht="22.8" customHeight="1">
      <c r="A151" s="34"/>
      <c r="B151" s="35"/>
      <c r="C151" s="94" t="s">
        <v>131</v>
      </c>
      <c r="D151" s="34"/>
      <c r="E151" s="34"/>
      <c r="F151" s="34"/>
      <c r="G151" s="34"/>
      <c r="H151" s="34"/>
      <c r="I151" s="34"/>
      <c r="J151" s="167">
        <f>BK151</f>
        <v>0</v>
      </c>
      <c r="K151" s="34"/>
      <c r="L151" s="35"/>
      <c r="M151" s="90"/>
      <c r="N151" s="74"/>
      <c r="O151" s="91"/>
      <c r="P151" s="168">
        <f>P152+P298+P492+P497</f>
        <v>0</v>
      </c>
      <c r="Q151" s="91"/>
      <c r="R151" s="168">
        <f>R152+R298+R492+R497</f>
        <v>2139.29084031</v>
      </c>
      <c r="S151" s="91"/>
      <c r="T151" s="169">
        <f>T152+T298+T492+T497</f>
        <v>0</v>
      </c>
      <c r="U151" s="34"/>
      <c r="V151" s="34"/>
      <c r="W151" s="34"/>
      <c r="X151" s="34"/>
      <c r="Y151" s="34"/>
      <c r="Z151" s="34"/>
      <c r="AA151" s="34"/>
      <c r="AB151" s="34"/>
      <c r="AC151" s="34"/>
      <c r="AD151" s="34"/>
      <c r="AE151" s="34"/>
      <c r="AT151" s="15" t="s">
        <v>75</v>
      </c>
      <c r="AU151" s="15" t="s">
        <v>132</v>
      </c>
      <c r="BK151" s="170">
        <f>BK152+BK298+BK492+BK497</f>
        <v>0</v>
      </c>
    </row>
    <row r="152" s="12" customFormat="1" ht="25.92" customHeight="1">
      <c r="A152" s="12"/>
      <c r="B152" s="171"/>
      <c r="C152" s="12"/>
      <c r="D152" s="172" t="s">
        <v>75</v>
      </c>
      <c r="E152" s="173" t="s">
        <v>176</v>
      </c>
      <c r="F152" s="173" t="s">
        <v>177</v>
      </c>
      <c r="G152" s="12"/>
      <c r="H152" s="12"/>
      <c r="I152" s="174"/>
      <c r="J152" s="175">
        <f>BK152</f>
        <v>0</v>
      </c>
      <c r="K152" s="12"/>
      <c r="L152" s="171"/>
      <c r="M152" s="176"/>
      <c r="N152" s="177"/>
      <c r="O152" s="177"/>
      <c r="P152" s="178">
        <f>P153+P168+P179+P204+P231+P235+P283+P296</f>
        <v>0</v>
      </c>
      <c r="Q152" s="177"/>
      <c r="R152" s="178">
        <f>R153+R168+R179+R204+R231+R235+R283+R296</f>
        <v>2043.88164742</v>
      </c>
      <c r="S152" s="177"/>
      <c r="T152" s="179">
        <f>T153+T168+T179+T204+T231+T235+T283+T296</f>
        <v>0</v>
      </c>
      <c r="U152" s="12"/>
      <c r="V152" s="12"/>
      <c r="W152" s="12"/>
      <c r="X152" s="12"/>
      <c r="Y152" s="12"/>
      <c r="Z152" s="12"/>
      <c r="AA152" s="12"/>
      <c r="AB152" s="12"/>
      <c r="AC152" s="12"/>
      <c r="AD152" s="12"/>
      <c r="AE152" s="12"/>
      <c r="AR152" s="172" t="s">
        <v>83</v>
      </c>
      <c r="AT152" s="180" t="s">
        <v>75</v>
      </c>
      <c r="AU152" s="180" t="s">
        <v>76</v>
      </c>
      <c r="AY152" s="172" t="s">
        <v>178</v>
      </c>
      <c r="BK152" s="181">
        <f>BK153+BK168+BK179+BK204+BK231+BK235+BK283+BK296</f>
        <v>0</v>
      </c>
    </row>
    <row r="153" s="12" customFormat="1" ht="22.8" customHeight="1">
      <c r="A153" s="12"/>
      <c r="B153" s="171"/>
      <c r="C153" s="12"/>
      <c r="D153" s="172" t="s">
        <v>75</v>
      </c>
      <c r="E153" s="182" t="s">
        <v>83</v>
      </c>
      <c r="F153" s="182" t="s">
        <v>179</v>
      </c>
      <c r="G153" s="12"/>
      <c r="H153" s="12"/>
      <c r="I153" s="174"/>
      <c r="J153" s="183">
        <f>BK153</f>
        <v>0</v>
      </c>
      <c r="K153" s="12"/>
      <c r="L153" s="171"/>
      <c r="M153" s="176"/>
      <c r="N153" s="177"/>
      <c r="O153" s="177"/>
      <c r="P153" s="178">
        <f>SUM(P154:P167)</f>
        <v>0</v>
      </c>
      <c r="Q153" s="177"/>
      <c r="R153" s="178">
        <f>SUM(R154:R167)</f>
        <v>0</v>
      </c>
      <c r="S153" s="177"/>
      <c r="T153" s="179">
        <f>SUM(T154:T167)</f>
        <v>0</v>
      </c>
      <c r="U153" s="12"/>
      <c r="V153" s="12"/>
      <c r="W153" s="12"/>
      <c r="X153" s="12"/>
      <c r="Y153" s="12"/>
      <c r="Z153" s="12"/>
      <c r="AA153" s="12"/>
      <c r="AB153" s="12"/>
      <c r="AC153" s="12"/>
      <c r="AD153" s="12"/>
      <c r="AE153" s="12"/>
      <c r="AR153" s="172" t="s">
        <v>83</v>
      </c>
      <c r="AT153" s="180" t="s">
        <v>75</v>
      </c>
      <c r="AU153" s="180" t="s">
        <v>83</v>
      </c>
      <c r="AY153" s="172" t="s">
        <v>178</v>
      </c>
      <c r="BK153" s="181">
        <f>SUM(BK154:BK167)</f>
        <v>0</v>
      </c>
    </row>
    <row r="154" s="2" customFormat="1" ht="22.2" customHeight="1">
      <c r="A154" s="34"/>
      <c r="B154" s="184"/>
      <c r="C154" s="185" t="s">
        <v>83</v>
      </c>
      <c r="D154" s="185" t="s">
        <v>180</v>
      </c>
      <c r="E154" s="186" t="s">
        <v>181</v>
      </c>
      <c r="F154" s="187" t="s">
        <v>182</v>
      </c>
      <c r="G154" s="188" t="s">
        <v>183</v>
      </c>
      <c r="H154" s="189">
        <v>10</v>
      </c>
      <c r="I154" s="190"/>
      <c r="J154" s="191">
        <f>ROUND(I154*H154,2)</f>
        <v>0</v>
      </c>
      <c r="K154" s="192"/>
      <c r="L154" s="35"/>
      <c r="M154" s="193" t="s">
        <v>1</v>
      </c>
      <c r="N154" s="194" t="s">
        <v>42</v>
      </c>
      <c r="O154" s="78"/>
      <c r="P154" s="195">
        <f>O154*H154</f>
        <v>0</v>
      </c>
      <c r="Q154" s="195">
        <v>0</v>
      </c>
      <c r="R154" s="195">
        <f>Q154*H154</f>
        <v>0</v>
      </c>
      <c r="S154" s="195">
        <v>0</v>
      </c>
      <c r="T154" s="196">
        <f>S154*H154</f>
        <v>0</v>
      </c>
      <c r="U154" s="34"/>
      <c r="V154" s="34"/>
      <c r="W154" s="34"/>
      <c r="X154" s="34"/>
      <c r="Y154" s="34"/>
      <c r="Z154" s="34"/>
      <c r="AA154" s="34"/>
      <c r="AB154" s="34"/>
      <c r="AC154" s="34"/>
      <c r="AD154" s="34"/>
      <c r="AE154" s="34"/>
      <c r="AR154" s="197" t="s">
        <v>184</v>
      </c>
      <c r="AT154" s="197" t="s">
        <v>180</v>
      </c>
      <c r="AU154" s="197" t="s">
        <v>89</v>
      </c>
      <c r="AY154" s="15" t="s">
        <v>178</v>
      </c>
      <c r="BE154" s="198">
        <f>IF(N154="základná",J154,0)</f>
        <v>0</v>
      </c>
      <c r="BF154" s="198">
        <f>IF(N154="znížená",J154,0)</f>
        <v>0</v>
      </c>
      <c r="BG154" s="198">
        <f>IF(N154="zákl. prenesená",J154,0)</f>
        <v>0</v>
      </c>
      <c r="BH154" s="198">
        <f>IF(N154="zníž. prenesená",J154,0)</f>
        <v>0</v>
      </c>
      <c r="BI154" s="198">
        <f>IF(N154="nulová",J154,0)</f>
        <v>0</v>
      </c>
      <c r="BJ154" s="15" t="s">
        <v>89</v>
      </c>
      <c r="BK154" s="198">
        <f>ROUND(I154*H154,2)</f>
        <v>0</v>
      </c>
      <c r="BL154" s="15" t="s">
        <v>184</v>
      </c>
      <c r="BM154" s="197" t="s">
        <v>185</v>
      </c>
    </row>
    <row r="155" s="2" customFormat="1" ht="22.2" customHeight="1">
      <c r="A155" s="34"/>
      <c r="B155" s="184"/>
      <c r="C155" s="185" t="s">
        <v>89</v>
      </c>
      <c r="D155" s="185" t="s">
        <v>180</v>
      </c>
      <c r="E155" s="186" t="s">
        <v>186</v>
      </c>
      <c r="F155" s="187" t="s">
        <v>187</v>
      </c>
      <c r="G155" s="188" t="s">
        <v>183</v>
      </c>
      <c r="H155" s="189">
        <v>10</v>
      </c>
      <c r="I155" s="190"/>
      <c r="J155" s="191">
        <f>ROUND(I155*H155,2)</f>
        <v>0</v>
      </c>
      <c r="K155" s="192"/>
      <c r="L155" s="35"/>
      <c r="M155" s="193" t="s">
        <v>1</v>
      </c>
      <c r="N155" s="194" t="s">
        <v>42</v>
      </c>
      <c r="O155" s="78"/>
      <c r="P155" s="195">
        <f>O155*H155</f>
        <v>0</v>
      </c>
      <c r="Q155" s="195">
        <v>0</v>
      </c>
      <c r="R155" s="195">
        <f>Q155*H155</f>
        <v>0</v>
      </c>
      <c r="S155" s="195">
        <v>0</v>
      </c>
      <c r="T155" s="196">
        <f>S155*H155</f>
        <v>0</v>
      </c>
      <c r="U155" s="34"/>
      <c r="V155" s="34"/>
      <c r="W155" s="34"/>
      <c r="X155" s="34"/>
      <c r="Y155" s="34"/>
      <c r="Z155" s="34"/>
      <c r="AA155" s="34"/>
      <c r="AB155" s="34"/>
      <c r="AC155" s="34"/>
      <c r="AD155" s="34"/>
      <c r="AE155" s="34"/>
      <c r="AR155" s="197" t="s">
        <v>184</v>
      </c>
      <c r="AT155" s="197" t="s">
        <v>180</v>
      </c>
      <c r="AU155" s="197" t="s">
        <v>89</v>
      </c>
      <c r="AY155" s="15" t="s">
        <v>178</v>
      </c>
      <c r="BE155" s="198">
        <f>IF(N155="základná",J155,0)</f>
        <v>0</v>
      </c>
      <c r="BF155" s="198">
        <f>IF(N155="znížená",J155,0)</f>
        <v>0</v>
      </c>
      <c r="BG155" s="198">
        <f>IF(N155="zákl. prenesená",J155,0)</f>
        <v>0</v>
      </c>
      <c r="BH155" s="198">
        <f>IF(N155="zníž. prenesená",J155,0)</f>
        <v>0</v>
      </c>
      <c r="BI155" s="198">
        <f>IF(N155="nulová",J155,0)</f>
        <v>0</v>
      </c>
      <c r="BJ155" s="15" t="s">
        <v>89</v>
      </c>
      <c r="BK155" s="198">
        <f>ROUND(I155*H155,2)</f>
        <v>0</v>
      </c>
      <c r="BL155" s="15" t="s">
        <v>184</v>
      </c>
      <c r="BM155" s="197" t="s">
        <v>188</v>
      </c>
    </row>
    <row r="156" s="2" customFormat="1" ht="19.8" customHeight="1">
      <c r="A156" s="34"/>
      <c r="B156" s="184"/>
      <c r="C156" s="185" t="s">
        <v>189</v>
      </c>
      <c r="D156" s="185" t="s">
        <v>180</v>
      </c>
      <c r="E156" s="186" t="s">
        <v>190</v>
      </c>
      <c r="F156" s="187" t="s">
        <v>191</v>
      </c>
      <c r="G156" s="188" t="s">
        <v>183</v>
      </c>
      <c r="H156" s="189">
        <v>16.372</v>
      </c>
      <c r="I156" s="190"/>
      <c r="J156" s="191">
        <f>ROUND(I156*H156,2)</f>
        <v>0</v>
      </c>
      <c r="K156" s="192"/>
      <c r="L156" s="35"/>
      <c r="M156" s="193" t="s">
        <v>1</v>
      </c>
      <c r="N156" s="194" t="s">
        <v>42</v>
      </c>
      <c r="O156" s="78"/>
      <c r="P156" s="195">
        <f>O156*H156</f>
        <v>0</v>
      </c>
      <c r="Q156" s="195">
        <v>0</v>
      </c>
      <c r="R156" s="195">
        <f>Q156*H156</f>
        <v>0</v>
      </c>
      <c r="S156" s="195">
        <v>0</v>
      </c>
      <c r="T156" s="196">
        <f>S156*H156</f>
        <v>0</v>
      </c>
      <c r="U156" s="34"/>
      <c r="V156" s="34"/>
      <c r="W156" s="34"/>
      <c r="X156" s="34"/>
      <c r="Y156" s="34"/>
      <c r="Z156" s="34"/>
      <c r="AA156" s="34"/>
      <c r="AB156" s="34"/>
      <c r="AC156" s="34"/>
      <c r="AD156" s="34"/>
      <c r="AE156" s="34"/>
      <c r="AR156" s="197" t="s">
        <v>184</v>
      </c>
      <c r="AT156" s="197" t="s">
        <v>180</v>
      </c>
      <c r="AU156" s="197" t="s">
        <v>89</v>
      </c>
      <c r="AY156" s="15" t="s">
        <v>178</v>
      </c>
      <c r="BE156" s="198">
        <f>IF(N156="základná",J156,0)</f>
        <v>0</v>
      </c>
      <c r="BF156" s="198">
        <f>IF(N156="znížená",J156,0)</f>
        <v>0</v>
      </c>
      <c r="BG156" s="198">
        <f>IF(N156="zákl. prenesená",J156,0)</f>
        <v>0</v>
      </c>
      <c r="BH156" s="198">
        <f>IF(N156="zníž. prenesená",J156,0)</f>
        <v>0</v>
      </c>
      <c r="BI156" s="198">
        <f>IF(N156="nulová",J156,0)</f>
        <v>0</v>
      </c>
      <c r="BJ156" s="15" t="s">
        <v>89</v>
      </c>
      <c r="BK156" s="198">
        <f>ROUND(I156*H156,2)</f>
        <v>0</v>
      </c>
      <c r="BL156" s="15" t="s">
        <v>184</v>
      </c>
      <c r="BM156" s="197" t="s">
        <v>192</v>
      </c>
    </row>
    <row r="157" s="2" customFormat="1" ht="22.2" customHeight="1">
      <c r="A157" s="34"/>
      <c r="B157" s="184"/>
      <c r="C157" s="185" t="s">
        <v>184</v>
      </c>
      <c r="D157" s="185" t="s">
        <v>180</v>
      </c>
      <c r="E157" s="186" t="s">
        <v>193</v>
      </c>
      <c r="F157" s="187" t="s">
        <v>194</v>
      </c>
      <c r="G157" s="188" t="s">
        <v>183</v>
      </c>
      <c r="H157" s="189">
        <v>16.372</v>
      </c>
      <c r="I157" s="190"/>
      <c r="J157" s="191">
        <f>ROUND(I157*H157,2)</f>
        <v>0</v>
      </c>
      <c r="K157" s="192"/>
      <c r="L157" s="35"/>
      <c r="M157" s="193" t="s">
        <v>1</v>
      </c>
      <c r="N157" s="194" t="s">
        <v>42</v>
      </c>
      <c r="O157" s="78"/>
      <c r="P157" s="195">
        <f>O157*H157</f>
        <v>0</v>
      </c>
      <c r="Q157" s="195">
        <v>0</v>
      </c>
      <c r="R157" s="195">
        <f>Q157*H157</f>
        <v>0</v>
      </c>
      <c r="S157" s="195">
        <v>0</v>
      </c>
      <c r="T157" s="196">
        <f>S157*H157</f>
        <v>0</v>
      </c>
      <c r="U157" s="34"/>
      <c r="V157" s="34"/>
      <c r="W157" s="34"/>
      <c r="X157" s="34"/>
      <c r="Y157" s="34"/>
      <c r="Z157" s="34"/>
      <c r="AA157" s="34"/>
      <c r="AB157" s="34"/>
      <c r="AC157" s="34"/>
      <c r="AD157" s="34"/>
      <c r="AE157" s="34"/>
      <c r="AR157" s="197" t="s">
        <v>184</v>
      </c>
      <c r="AT157" s="197" t="s">
        <v>180</v>
      </c>
      <c r="AU157" s="197" t="s">
        <v>89</v>
      </c>
      <c r="AY157" s="15" t="s">
        <v>178</v>
      </c>
      <c r="BE157" s="198">
        <f>IF(N157="základná",J157,0)</f>
        <v>0</v>
      </c>
      <c r="BF157" s="198">
        <f>IF(N157="znížená",J157,0)</f>
        <v>0</v>
      </c>
      <c r="BG157" s="198">
        <f>IF(N157="zákl. prenesená",J157,0)</f>
        <v>0</v>
      </c>
      <c r="BH157" s="198">
        <f>IF(N157="zníž. prenesená",J157,0)</f>
        <v>0</v>
      </c>
      <c r="BI157" s="198">
        <f>IF(N157="nulová",J157,0)</f>
        <v>0</v>
      </c>
      <c r="BJ157" s="15" t="s">
        <v>89</v>
      </c>
      <c r="BK157" s="198">
        <f>ROUND(I157*H157,2)</f>
        <v>0</v>
      </c>
      <c r="BL157" s="15" t="s">
        <v>184</v>
      </c>
      <c r="BM157" s="197" t="s">
        <v>195</v>
      </c>
    </row>
    <row r="158" s="2" customFormat="1" ht="19.8" customHeight="1">
      <c r="A158" s="34"/>
      <c r="B158" s="184"/>
      <c r="C158" s="185" t="s">
        <v>196</v>
      </c>
      <c r="D158" s="185" t="s">
        <v>180</v>
      </c>
      <c r="E158" s="186" t="s">
        <v>197</v>
      </c>
      <c r="F158" s="187" t="s">
        <v>198</v>
      </c>
      <c r="G158" s="188" t="s">
        <v>183</v>
      </c>
      <c r="H158" s="189">
        <v>196.285</v>
      </c>
      <c r="I158" s="190"/>
      <c r="J158" s="191">
        <f>ROUND(I158*H158,2)</f>
        <v>0</v>
      </c>
      <c r="K158" s="192"/>
      <c r="L158" s="35"/>
      <c r="M158" s="193" t="s">
        <v>1</v>
      </c>
      <c r="N158" s="194" t="s">
        <v>42</v>
      </c>
      <c r="O158" s="78"/>
      <c r="P158" s="195">
        <f>O158*H158</f>
        <v>0</v>
      </c>
      <c r="Q158" s="195">
        <v>0</v>
      </c>
      <c r="R158" s="195">
        <f>Q158*H158</f>
        <v>0</v>
      </c>
      <c r="S158" s="195">
        <v>0</v>
      </c>
      <c r="T158" s="196">
        <f>S158*H158</f>
        <v>0</v>
      </c>
      <c r="U158" s="34"/>
      <c r="V158" s="34"/>
      <c r="W158" s="34"/>
      <c r="X158" s="34"/>
      <c r="Y158" s="34"/>
      <c r="Z158" s="34"/>
      <c r="AA158" s="34"/>
      <c r="AB158" s="34"/>
      <c r="AC158" s="34"/>
      <c r="AD158" s="34"/>
      <c r="AE158" s="34"/>
      <c r="AR158" s="197" t="s">
        <v>184</v>
      </c>
      <c r="AT158" s="197" t="s">
        <v>180</v>
      </c>
      <c r="AU158" s="197" t="s">
        <v>89</v>
      </c>
      <c r="AY158" s="15" t="s">
        <v>178</v>
      </c>
      <c r="BE158" s="198">
        <f>IF(N158="základná",J158,0)</f>
        <v>0</v>
      </c>
      <c r="BF158" s="198">
        <f>IF(N158="znížená",J158,0)</f>
        <v>0</v>
      </c>
      <c r="BG158" s="198">
        <f>IF(N158="zákl. prenesená",J158,0)</f>
        <v>0</v>
      </c>
      <c r="BH158" s="198">
        <f>IF(N158="zníž. prenesená",J158,0)</f>
        <v>0</v>
      </c>
      <c r="BI158" s="198">
        <f>IF(N158="nulová",J158,0)</f>
        <v>0</v>
      </c>
      <c r="BJ158" s="15" t="s">
        <v>89</v>
      </c>
      <c r="BK158" s="198">
        <f>ROUND(I158*H158,2)</f>
        <v>0</v>
      </c>
      <c r="BL158" s="15" t="s">
        <v>184</v>
      </c>
      <c r="BM158" s="197" t="s">
        <v>199</v>
      </c>
    </row>
    <row r="159" s="2" customFormat="1" ht="34.8" customHeight="1">
      <c r="A159" s="34"/>
      <c r="B159" s="184"/>
      <c r="C159" s="185" t="s">
        <v>200</v>
      </c>
      <c r="D159" s="185" t="s">
        <v>180</v>
      </c>
      <c r="E159" s="186" t="s">
        <v>201</v>
      </c>
      <c r="F159" s="187" t="s">
        <v>202</v>
      </c>
      <c r="G159" s="188" t="s">
        <v>183</v>
      </c>
      <c r="H159" s="189">
        <v>196.285</v>
      </c>
      <c r="I159" s="190"/>
      <c r="J159" s="191">
        <f>ROUND(I159*H159,2)</f>
        <v>0</v>
      </c>
      <c r="K159" s="192"/>
      <c r="L159" s="35"/>
      <c r="M159" s="193" t="s">
        <v>1</v>
      </c>
      <c r="N159" s="194" t="s">
        <v>42</v>
      </c>
      <c r="O159" s="78"/>
      <c r="P159" s="195">
        <f>O159*H159</f>
        <v>0</v>
      </c>
      <c r="Q159" s="195">
        <v>0</v>
      </c>
      <c r="R159" s="195">
        <f>Q159*H159</f>
        <v>0</v>
      </c>
      <c r="S159" s="195">
        <v>0</v>
      </c>
      <c r="T159" s="196">
        <f>S159*H159</f>
        <v>0</v>
      </c>
      <c r="U159" s="34"/>
      <c r="V159" s="34"/>
      <c r="W159" s="34"/>
      <c r="X159" s="34"/>
      <c r="Y159" s="34"/>
      <c r="Z159" s="34"/>
      <c r="AA159" s="34"/>
      <c r="AB159" s="34"/>
      <c r="AC159" s="34"/>
      <c r="AD159" s="34"/>
      <c r="AE159" s="34"/>
      <c r="AR159" s="197" t="s">
        <v>184</v>
      </c>
      <c r="AT159" s="197" t="s">
        <v>180</v>
      </c>
      <c r="AU159" s="197" t="s">
        <v>89</v>
      </c>
      <c r="AY159" s="15" t="s">
        <v>178</v>
      </c>
      <c r="BE159" s="198">
        <f>IF(N159="základná",J159,0)</f>
        <v>0</v>
      </c>
      <c r="BF159" s="198">
        <f>IF(N159="znížená",J159,0)</f>
        <v>0</v>
      </c>
      <c r="BG159" s="198">
        <f>IF(N159="zákl. prenesená",J159,0)</f>
        <v>0</v>
      </c>
      <c r="BH159" s="198">
        <f>IF(N159="zníž. prenesená",J159,0)</f>
        <v>0</v>
      </c>
      <c r="BI159" s="198">
        <f>IF(N159="nulová",J159,0)</f>
        <v>0</v>
      </c>
      <c r="BJ159" s="15" t="s">
        <v>89</v>
      </c>
      <c r="BK159" s="198">
        <f>ROUND(I159*H159,2)</f>
        <v>0</v>
      </c>
      <c r="BL159" s="15" t="s">
        <v>184</v>
      </c>
      <c r="BM159" s="197" t="s">
        <v>203</v>
      </c>
    </row>
    <row r="160" s="2" customFormat="1" ht="22.2" customHeight="1">
      <c r="A160" s="34"/>
      <c r="B160" s="184"/>
      <c r="C160" s="185" t="s">
        <v>204</v>
      </c>
      <c r="D160" s="185" t="s">
        <v>180</v>
      </c>
      <c r="E160" s="186" t="s">
        <v>205</v>
      </c>
      <c r="F160" s="187" t="s">
        <v>206</v>
      </c>
      <c r="G160" s="188" t="s">
        <v>183</v>
      </c>
      <c r="H160" s="189">
        <v>126.28</v>
      </c>
      <c r="I160" s="190"/>
      <c r="J160" s="191">
        <f>ROUND(I160*H160,2)</f>
        <v>0</v>
      </c>
      <c r="K160" s="192"/>
      <c r="L160" s="35"/>
      <c r="M160" s="193" t="s">
        <v>1</v>
      </c>
      <c r="N160" s="194" t="s">
        <v>42</v>
      </c>
      <c r="O160" s="78"/>
      <c r="P160" s="195">
        <f>O160*H160</f>
        <v>0</v>
      </c>
      <c r="Q160" s="195">
        <v>0</v>
      </c>
      <c r="R160" s="195">
        <f>Q160*H160</f>
        <v>0</v>
      </c>
      <c r="S160" s="195">
        <v>0</v>
      </c>
      <c r="T160" s="196">
        <f>S160*H160</f>
        <v>0</v>
      </c>
      <c r="U160" s="34"/>
      <c r="V160" s="34"/>
      <c r="W160" s="34"/>
      <c r="X160" s="34"/>
      <c r="Y160" s="34"/>
      <c r="Z160" s="34"/>
      <c r="AA160" s="34"/>
      <c r="AB160" s="34"/>
      <c r="AC160" s="34"/>
      <c r="AD160" s="34"/>
      <c r="AE160" s="34"/>
      <c r="AR160" s="197" t="s">
        <v>184</v>
      </c>
      <c r="AT160" s="197" t="s">
        <v>180</v>
      </c>
      <c r="AU160" s="197" t="s">
        <v>89</v>
      </c>
      <c r="AY160" s="15" t="s">
        <v>178</v>
      </c>
      <c r="BE160" s="198">
        <f>IF(N160="základná",J160,0)</f>
        <v>0</v>
      </c>
      <c r="BF160" s="198">
        <f>IF(N160="znížená",J160,0)</f>
        <v>0</v>
      </c>
      <c r="BG160" s="198">
        <f>IF(N160="zákl. prenesená",J160,0)</f>
        <v>0</v>
      </c>
      <c r="BH160" s="198">
        <f>IF(N160="zníž. prenesená",J160,0)</f>
        <v>0</v>
      </c>
      <c r="BI160" s="198">
        <f>IF(N160="nulová",J160,0)</f>
        <v>0</v>
      </c>
      <c r="BJ160" s="15" t="s">
        <v>89</v>
      </c>
      <c r="BK160" s="198">
        <f>ROUND(I160*H160,2)</f>
        <v>0</v>
      </c>
      <c r="BL160" s="15" t="s">
        <v>184</v>
      </c>
      <c r="BM160" s="197" t="s">
        <v>207</v>
      </c>
    </row>
    <row r="161" s="2" customFormat="1" ht="34.8" customHeight="1">
      <c r="A161" s="34"/>
      <c r="B161" s="184"/>
      <c r="C161" s="185" t="s">
        <v>208</v>
      </c>
      <c r="D161" s="185" t="s">
        <v>180</v>
      </c>
      <c r="E161" s="186" t="s">
        <v>209</v>
      </c>
      <c r="F161" s="187" t="s">
        <v>210</v>
      </c>
      <c r="G161" s="188" t="s">
        <v>183</v>
      </c>
      <c r="H161" s="189">
        <v>166.762</v>
      </c>
      <c r="I161" s="190"/>
      <c r="J161" s="191">
        <f>ROUND(I161*H161,2)</f>
        <v>0</v>
      </c>
      <c r="K161" s="192"/>
      <c r="L161" s="35"/>
      <c r="M161" s="193" t="s">
        <v>1</v>
      </c>
      <c r="N161" s="194" t="s">
        <v>42</v>
      </c>
      <c r="O161" s="78"/>
      <c r="P161" s="195">
        <f>O161*H161</f>
        <v>0</v>
      </c>
      <c r="Q161" s="195">
        <v>0</v>
      </c>
      <c r="R161" s="195">
        <f>Q161*H161</f>
        <v>0</v>
      </c>
      <c r="S161" s="195">
        <v>0</v>
      </c>
      <c r="T161" s="196">
        <f>S161*H161</f>
        <v>0</v>
      </c>
      <c r="U161" s="34"/>
      <c r="V161" s="34"/>
      <c r="W161" s="34"/>
      <c r="X161" s="34"/>
      <c r="Y161" s="34"/>
      <c r="Z161" s="34"/>
      <c r="AA161" s="34"/>
      <c r="AB161" s="34"/>
      <c r="AC161" s="34"/>
      <c r="AD161" s="34"/>
      <c r="AE161" s="34"/>
      <c r="AR161" s="197" t="s">
        <v>184</v>
      </c>
      <c r="AT161" s="197" t="s">
        <v>180</v>
      </c>
      <c r="AU161" s="197" t="s">
        <v>89</v>
      </c>
      <c r="AY161" s="15" t="s">
        <v>178</v>
      </c>
      <c r="BE161" s="198">
        <f>IF(N161="základná",J161,0)</f>
        <v>0</v>
      </c>
      <c r="BF161" s="198">
        <f>IF(N161="znížená",J161,0)</f>
        <v>0</v>
      </c>
      <c r="BG161" s="198">
        <f>IF(N161="zákl. prenesená",J161,0)</f>
        <v>0</v>
      </c>
      <c r="BH161" s="198">
        <f>IF(N161="zníž. prenesená",J161,0)</f>
        <v>0</v>
      </c>
      <c r="BI161" s="198">
        <f>IF(N161="nulová",J161,0)</f>
        <v>0</v>
      </c>
      <c r="BJ161" s="15" t="s">
        <v>89</v>
      </c>
      <c r="BK161" s="198">
        <f>ROUND(I161*H161,2)</f>
        <v>0</v>
      </c>
      <c r="BL161" s="15" t="s">
        <v>184</v>
      </c>
      <c r="BM161" s="197" t="s">
        <v>211</v>
      </c>
    </row>
    <row r="162" s="2" customFormat="1" ht="40.2" customHeight="1">
      <c r="A162" s="34"/>
      <c r="B162" s="184"/>
      <c r="C162" s="185" t="s">
        <v>212</v>
      </c>
      <c r="D162" s="185" t="s">
        <v>180</v>
      </c>
      <c r="E162" s="186" t="s">
        <v>213</v>
      </c>
      <c r="F162" s="187" t="s">
        <v>214</v>
      </c>
      <c r="G162" s="188" t="s">
        <v>183</v>
      </c>
      <c r="H162" s="189">
        <v>1167.3340000000001</v>
      </c>
      <c r="I162" s="190"/>
      <c r="J162" s="191">
        <f>ROUND(I162*H162,2)</f>
        <v>0</v>
      </c>
      <c r="K162" s="192"/>
      <c r="L162" s="35"/>
      <c r="M162" s="193" t="s">
        <v>1</v>
      </c>
      <c r="N162" s="194" t="s">
        <v>42</v>
      </c>
      <c r="O162" s="78"/>
      <c r="P162" s="195">
        <f>O162*H162</f>
        <v>0</v>
      </c>
      <c r="Q162" s="195">
        <v>0</v>
      </c>
      <c r="R162" s="195">
        <f>Q162*H162</f>
        <v>0</v>
      </c>
      <c r="S162" s="195">
        <v>0</v>
      </c>
      <c r="T162" s="196">
        <f>S162*H162</f>
        <v>0</v>
      </c>
      <c r="U162" s="34"/>
      <c r="V162" s="34"/>
      <c r="W162" s="34"/>
      <c r="X162" s="34"/>
      <c r="Y162" s="34"/>
      <c r="Z162" s="34"/>
      <c r="AA162" s="34"/>
      <c r="AB162" s="34"/>
      <c r="AC162" s="34"/>
      <c r="AD162" s="34"/>
      <c r="AE162" s="34"/>
      <c r="AR162" s="197" t="s">
        <v>184</v>
      </c>
      <c r="AT162" s="197" t="s">
        <v>180</v>
      </c>
      <c r="AU162" s="197" t="s">
        <v>89</v>
      </c>
      <c r="AY162" s="15" t="s">
        <v>178</v>
      </c>
      <c r="BE162" s="198">
        <f>IF(N162="základná",J162,0)</f>
        <v>0</v>
      </c>
      <c r="BF162" s="198">
        <f>IF(N162="znížená",J162,0)</f>
        <v>0</v>
      </c>
      <c r="BG162" s="198">
        <f>IF(N162="zákl. prenesená",J162,0)</f>
        <v>0</v>
      </c>
      <c r="BH162" s="198">
        <f>IF(N162="zníž. prenesená",J162,0)</f>
        <v>0</v>
      </c>
      <c r="BI162" s="198">
        <f>IF(N162="nulová",J162,0)</f>
        <v>0</v>
      </c>
      <c r="BJ162" s="15" t="s">
        <v>89</v>
      </c>
      <c r="BK162" s="198">
        <f>ROUND(I162*H162,2)</f>
        <v>0</v>
      </c>
      <c r="BL162" s="15" t="s">
        <v>184</v>
      </c>
      <c r="BM162" s="197" t="s">
        <v>215</v>
      </c>
    </row>
    <row r="163" s="2" customFormat="1" ht="22.2" customHeight="1">
      <c r="A163" s="34"/>
      <c r="B163" s="184"/>
      <c r="C163" s="185" t="s">
        <v>216</v>
      </c>
      <c r="D163" s="185" t="s">
        <v>180</v>
      </c>
      <c r="E163" s="186" t="s">
        <v>217</v>
      </c>
      <c r="F163" s="187" t="s">
        <v>218</v>
      </c>
      <c r="G163" s="188" t="s">
        <v>183</v>
      </c>
      <c r="H163" s="189">
        <v>63.140000000000001</v>
      </c>
      <c r="I163" s="190"/>
      <c r="J163" s="191">
        <f>ROUND(I163*H163,2)</f>
        <v>0</v>
      </c>
      <c r="K163" s="192"/>
      <c r="L163" s="35"/>
      <c r="M163" s="193" t="s">
        <v>1</v>
      </c>
      <c r="N163" s="194" t="s">
        <v>42</v>
      </c>
      <c r="O163" s="78"/>
      <c r="P163" s="195">
        <f>O163*H163</f>
        <v>0</v>
      </c>
      <c r="Q163" s="195">
        <v>0</v>
      </c>
      <c r="R163" s="195">
        <f>Q163*H163</f>
        <v>0</v>
      </c>
      <c r="S163" s="195">
        <v>0</v>
      </c>
      <c r="T163" s="196">
        <f>S163*H163</f>
        <v>0</v>
      </c>
      <c r="U163" s="34"/>
      <c r="V163" s="34"/>
      <c r="W163" s="34"/>
      <c r="X163" s="34"/>
      <c r="Y163" s="34"/>
      <c r="Z163" s="34"/>
      <c r="AA163" s="34"/>
      <c r="AB163" s="34"/>
      <c r="AC163" s="34"/>
      <c r="AD163" s="34"/>
      <c r="AE163" s="34"/>
      <c r="AR163" s="197" t="s">
        <v>184</v>
      </c>
      <c r="AT163" s="197" t="s">
        <v>180</v>
      </c>
      <c r="AU163" s="197" t="s">
        <v>89</v>
      </c>
      <c r="AY163" s="15" t="s">
        <v>178</v>
      </c>
      <c r="BE163" s="198">
        <f>IF(N163="základná",J163,0)</f>
        <v>0</v>
      </c>
      <c r="BF163" s="198">
        <f>IF(N163="znížená",J163,0)</f>
        <v>0</v>
      </c>
      <c r="BG163" s="198">
        <f>IF(N163="zákl. prenesená",J163,0)</f>
        <v>0</v>
      </c>
      <c r="BH163" s="198">
        <f>IF(N163="zníž. prenesená",J163,0)</f>
        <v>0</v>
      </c>
      <c r="BI163" s="198">
        <f>IF(N163="nulová",J163,0)</f>
        <v>0</v>
      </c>
      <c r="BJ163" s="15" t="s">
        <v>89</v>
      </c>
      <c r="BK163" s="198">
        <f>ROUND(I163*H163,2)</f>
        <v>0</v>
      </c>
      <c r="BL163" s="15" t="s">
        <v>184</v>
      </c>
      <c r="BM163" s="197" t="s">
        <v>219</v>
      </c>
    </row>
    <row r="164" s="2" customFormat="1" ht="14.4" customHeight="1">
      <c r="A164" s="34"/>
      <c r="B164" s="184"/>
      <c r="C164" s="185" t="s">
        <v>220</v>
      </c>
      <c r="D164" s="185" t="s">
        <v>180</v>
      </c>
      <c r="E164" s="186" t="s">
        <v>221</v>
      </c>
      <c r="F164" s="187" t="s">
        <v>222</v>
      </c>
      <c r="G164" s="188" t="s">
        <v>183</v>
      </c>
      <c r="H164" s="189">
        <v>166.762</v>
      </c>
      <c r="I164" s="190"/>
      <c r="J164" s="191">
        <f>ROUND(I164*H164,2)</f>
        <v>0</v>
      </c>
      <c r="K164" s="192"/>
      <c r="L164" s="35"/>
      <c r="M164" s="193" t="s">
        <v>1</v>
      </c>
      <c r="N164" s="194" t="s">
        <v>42</v>
      </c>
      <c r="O164" s="78"/>
      <c r="P164" s="195">
        <f>O164*H164</f>
        <v>0</v>
      </c>
      <c r="Q164" s="195">
        <v>0</v>
      </c>
      <c r="R164" s="195">
        <f>Q164*H164</f>
        <v>0</v>
      </c>
      <c r="S164" s="195">
        <v>0</v>
      </c>
      <c r="T164" s="196">
        <f>S164*H164</f>
        <v>0</v>
      </c>
      <c r="U164" s="34"/>
      <c r="V164" s="34"/>
      <c r="W164" s="34"/>
      <c r="X164" s="34"/>
      <c r="Y164" s="34"/>
      <c r="Z164" s="34"/>
      <c r="AA164" s="34"/>
      <c r="AB164" s="34"/>
      <c r="AC164" s="34"/>
      <c r="AD164" s="34"/>
      <c r="AE164" s="34"/>
      <c r="AR164" s="197" t="s">
        <v>184</v>
      </c>
      <c r="AT164" s="197" t="s">
        <v>180</v>
      </c>
      <c r="AU164" s="197" t="s">
        <v>89</v>
      </c>
      <c r="AY164" s="15" t="s">
        <v>178</v>
      </c>
      <c r="BE164" s="198">
        <f>IF(N164="základná",J164,0)</f>
        <v>0</v>
      </c>
      <c r="BF164" s="198">
        <f>IF(N164="znížená",J164,0)</f>
        <v>0</v>
      </c>
      <c r="BG164" s="198">
        <f>IF(N164="zákl. prenesená",J164,0)</f>
        <v>0</v>
      </c>
      <c r="BH164" s="198">
        <f>IF(N164="zníž. prenesená",J164,0)</f>
        <v>0</v>
      </c>
      <c r="BI164" s="198">
        <f>IF(N164="nulová",J164,0)</f>
        <v>0</v>
      </c>
      <c r="BJ164" s="15" t="s">
        <v>89</v>
      </c>
      <c r="BK164" s="198">
        <f>ROUND(I164*H164,2)</f>
        <v>0</v>
      </c>
      <c r="BL164" s="15" t="s">
        <v>184</v>
      </c>
      <c r="BM164" s="197" t="s">
        <v>223</v>
      </c>
    </row>
    <row r="165" s="2" customFormat="1" ht="22.2" customHeight="1">
      <c r="A165" s="34"/>
      <c r="B165" s="184"/>
      <c r="C165" s="185" t="s">
        <v>224</v>
      </c>
      <c r="D165" s="185" t="s">
        <v>180</v>
      </c>
      <c r="E165" s="186" t="s">
        <v>225</v>
      </c>
      <c r="F165" s="187" t="s">
        <v>226</v>
      </c>
      <c r="G165" s="188" t="s">
        <v>227</v>
      </c>
      <c r="H165" s="189">
        <v>283.495</v>
      </c>
      <c r="I165" s="190"/>
      <c r="J165" s="191">
        <f>ROUND(I165*H165,2)</f>
        <v>0</v>
      </c>
      <c r="K165" s="192"/>
      <c r="L165" s="35"/>
      <c r="M165" s="193" t="s">
        <v>1</v>
      </c>
      <c r="N165" s="194" t="s">
        <v>42</v>
      </c>
      <c r="O165" s="78"/>
      <c r="P165" s="195">
        <f>O165*H165</f>
        <v>0</v>
      </c>
      <c r="Q165" s="195">
        <v>0</v>
      </c>
      <c r="R165" s="195">
        <f>Q165*H165</f>
        <v>0</v>
      </c>
      <c r="S165" s="195">
        <v>0</v>
      </c>
      <c r="T165" s="196">
        <f>S165*H165</f>
        <v>0</v>
      </c>
      <c r="U165" s="34"/>
      <c r="V165" s="34"/>
      <c r="W165" s="34"/>
      <c r="X165" s="34"/>
      <c r="Y165" s="34"/>
      <c r="Z165" s="34"/>
      <c r="AA165" s="34"/>
      <c r="AB165" s="34"/>
      <c r="AC165" s="34"/>
      <c r="AD165" s="34"/>
      <c r="AE165" s="34"/>
      <c r="AR165" s="197" t="s">
        <v>184</v>
      </c>
      <c r="AT165" s="197" t="s">
        <v>180</v>
      </c>
      <c r="AU165" s="197" t="s">
        <v>89</v>
      </c>
      <c r="AY165" s="15" t="s">
        <v>178</v>
      </c>
      <c r="BE165" s="198">
        <f>IF(N165="základná",J165,0)</f>
        <v>0</v>
      </c>
      <c r="BF165" s="198">
        <f>IF(N165="znížená",J165,0)</f>
        <v>0</v>
      </c>
      <c r="BG165" s="198">
        <f>IF(N165="zákl. prenesená",J165,0)</f>
        <v>0</v>
      </c>
      <c r="BH165" s="198">
        <f>IF(N165="zníž. prenesená",J165,0)</f>
        <v>0</v>
      </c>
      <c r="BI165" s="198">
        <f>IF(N165="nulová",J165,0)</f>
        <v>0</v>
      </c>
      <c r="BJ165" s="15" t="s">
        <v>89</v>
      </c>
      <c r="BK165" s="198">
        <f>ROUND(I165*H165,2)</f>
        <v>0</v>
      </c>
      <c r="BL165" s="15" t="s">
        <v>184</v>
      </c>
      <c r="BM165" s="197" t="s">
        <v>228</v>
      </c>
    </row>
    <row r="166" s="2" customFormat="1" ht="22.2" customHeight="1">
      <c r="A166" s="34"/>
      <c r="B166" s="184"/>
      <c r="C166" s="185" t="s">
        <v>229</v>
      </c>
      <c r="D166" s="185" t="s">
        <v>180</v>
      </c>
      <c r="E166" s="186" t="s">
        <v>230</v>
      </c>
      <c r="F166" s="187" t="s">
        <v>231</v>
      </c>
      <c r="G166" s="188" t="s">
        <v>183</v>
      </c>
      <c r="H166" s="189">
        <v>63.140000000000001</v>
      </c>
      <c r="I166" s="190"/>
      <c r="J166" s="191">
        <f>ROUND(I166*H166,2)</f>
        <v>0</v>
      </c>
      <c r="K166" s="192"/>
      <c r="L166" s="35"/>
      <c r="M166" s="193" t="s">
        <v>1</v>
      </c>
      <c r="N166" s="194" t="s">
        <v>42</v>
      </c>
      <c r="O166" s="78"/>
      <c r="P166" s="195">
        <f>O166*H166</f>
        <v>0</v>
      </c>
      <c r="Q166" s="195">
        <v>0</v>
      </c>
      <c r="R166" s="195">
        <f>Q166*H166</f>
        <v>0</v>
      </c>
      <c r="S166" s="195">
        <v>0</v>
      </c>
      <c r="T166" s="196">
        <f>S166*H166</f>
        <v>0</v>
      </c>
      <c r="U166" s="34"/>
      <c r="V166" s="34"/>
      <c r="W166" s="34"/>
      <c r="X166" s="34"/>
      <c r="Y166" s="34"/>
      <c r="Z166" s="34"/>
      <c r="AA166" s="34"/>
      <c r="AB166" s="34"/>
      <c r="AC166" s="34"/>
      <c r="AD166" s="34"/>
      <c r="AE166" s="34"/>
      <c r="AR166" s="197" t="s">
        <v>184</v>
      </c>
      <c r="AT166" s="197" t="s">
        <v>180</v>
      </c>
      <c r="AU166" s="197" t="s">
        <v>89</v>
      </c>
      <c r="AY166" s="15" t="s">
        <v>178</v>
      </c>
      <c r="BE166" s="198">
        <f>IF(N166="základná",J166,0)</f>
        <v>0</v>
      </c>
      <c r="BF166" s="198">
        <f>IF(N166="znížená",J166,0)</f>
        <v>0</v>
      </c>
      <c r="BG166" s="198">
        <f>IF(N166="zákl. prenesená",J166,0)</f>
        <v>0</v>
      </c>
      <c r="BH166" s="198">
        <f>IF(N166="zníž. prenesená",J166,0)</f>
        <v>0</v>
      </c>
      <c r="BI166" s="198">
        <f>IF(N166="nulová",J166,0)</f>
        <v>0</v>
      </c>
      <c r="BJ166" s="15" t="s">
        <v>89</v>
      </c>
      <c r="BK166" s="198">
        <f>ROUND(I166*H166,2)</f>
        <v>0</v>
      </c>
      <c r="BL166" s="15" t="s">
        <v>184</v>
      </c>
      <c r="BM166" s="197" t="s">
        <v>232</v>
      </c>
    </row>
    <row r="167" s="2" customFormat="1" ht="19.8" customHeight="1">
      <c r="A167" s="34"/>
      <c r="B167" s="184"/>
      <c r="C167" s="185" t="s">
        <v>233</v>
      </c>
      <c r="D167" s="185" t="s">
        <v>180</v>
      </c>
      <c r="E167" s="186" t="s">
        <v>234</v>
      </c>
      <c r="F167" s="187" t="s">
        <v>235</v>
      </c>
      <c r="G167" s="188" t="s">
        <v>236</v>
      </c>
      <c r="H167" s="189">
        <v>380</v>
      </c>
      <c r="I167" s="190"/>
      <c r="J167" s="191">
        <f>ROUND(I167*H167,2)</f>
        <v>0</v>
      </c>
      <c r="K167" s="192"/>
      <c r="L167" s="35"/>
      <c r="M167" s="193" t="s">
        <v>1</v>
      </c>
      <c r="N167" s="194" t="s">
        <v>42</v>
      </c>
      <c r="O167" s="78"/>
      <c r="P167" s="195">
        <f>O167*H167</f>
        <v>0</v>
      </c>
      <c r="Q167" s="195">
        <v>0</v>
      </c>
      <c r="R167" s="195">
        <f>Q167*H167</f>
        <v>0</v>
      </c>
      <c r="S167" s="195">
        <v>0</v>
      </c>
      <c r="T167" s="196">
        <f>S167*H167</f>
        <v>0</v>
      </c>
      <c r="U167" s="34"/>
      <c r="V167" s="34"/>
      <c r="W167" s="34"/>
      <c r="X167" s="34"/>
      <c r="Y167" s="34"/>
      <c r="Z167" s="34"/>
      <c r="AA167" s="34"/>
      <c r="AB167" s="34"/>
      <c r="AC167" s="34"/>
      <c r="AD167" s="34"/>
      <c r="AE167" s="34"/>
      <c r="AR167" s="197" t="s">
        <v>184</v>
      </c>
      <c r="AT167" s="197" t="s">
        <v>180</v>
      </c>
      <c r="AU167" s="197" t="s">
        <v>89</v>
      </c>
      <c r="AY167" s="15" t="s">
        <v>178</v>
      </c>
      <c r="BE167" s="198">
        <f>IF(N167="základná",J167,0)</f>
        <v>0</v>
      </c>
      <c r="BF167" s="198">
        <f>IF(N167="znížená",J167,0)</f>
        <v>0</v>
      </c>
      <c r="BG167" s="198">
        <f>IF(N167="zákl. prenesená",J167,0)</f>
        <v>0</v>
      </c>
      <c r="BH167" s="198">
        <f>IF(N167="zníž. prenesená",J167,0)</f>
        <v>0</v>
      </c>
      <c r="BI167" s="198">
        <f>IF(N167="nulová",J167,0)</f>
        <v>0</v>
      </c>
      <c r="BJ167" s="15" t="s">
        <v>89</v>
      </c>
      <c r="BK167" s="198">
        <f>ROUND(I167*H167,2)</f>
        <v>0</v>
      </c>
      <c r="BL167" s="15" t="s">
        <v>184</v>
      </c>
      <c r="BM167" s="197" t="s">
        <v>237</v>
      </c>
    </row>
    <row r="168" s="12" customFormat="1" ht="22.8" customHeight="1">
      <c r="A168" s="12"/>
      <c r="B168" s="171"/>
      <c r="C168" s="12"/>
      <c r="D168" s="172" t="s">
        <v>75</v>
      </c>
      <c r="E168" s="182" t="s">
        <v>89</v>
      </c>
      <c r="F168" s="182" t="s">
        <v>238</v>
      </c>
      <c r="G168" s="12"/>
      <c r="H168" s="12"/>
      <c r="I168" s="174"/>
      <c r="J168" s="183">
        <f>BK168</f>
        <v>0</v>
      </c>
      <c r="K168" s="12"/>
      <c r="L168" s="171"/>
      <c r="M168" s="176"/>
      <c r="N168" s="177"/>
      <c r="O168" s="177"/>
      <c r="P168" s="178">
        <f>SUM(P169:P178)</f>
        <v>0</v>
      </c>
      <c r="Q168" s="177"/>
      <c r="R168" s="178">
        <f>SUM(R169:R178)</f>
        <v>523.51876076999986</v>
      </c>
      <c r="S168" s="177"/>
      <c r="T168" s="179">
        <f>SUM(T169:T178)</f>
        <v>0</v>
      </c>
      <c r="U168" s="12"/>
      <c r="V168" s="12"/>
      <c r="W168" s="12"/>
      <c r="X168" s="12"/>
      <c r="Y168" s="12"/>
      <c r="Z168" s="12"/>
      <c r="AA168" s="12"/>
      <c r="AB168" s="12"/>
      <c r="AC168" s="12"/>
      <c r="AD168" s="12"/>
      <c r="AE168" s="12"/>
      <c r="AR168" s="172" t="s">
        <v>83</v>
      </c>
      <c r="AT168" s="180" t="s">
        <v>75</v>
      </c>
      <c r="AU168" s="180" t="s">
        <v>83</v>
      </c>
      <c r="AY168" s="172" t="s">
        <v>178</v>
      </c>
      <c r="BK168" s="181">
        <f>SUM(BK169:BK178)</f>
        <v>0</v>
      </c>
    </row>
    <row r="169" s="2" customFormat="1" ht="30" customHeight="1">
      <c r="A169" s="34"/>
      <c r="B169" s="184"/>
      <c r="C169" s="185" t="s">
        <v>239</v>
      </c>
      <c r="D169" s="185" t="s">
        <v>180</v>
      </c>
      <c r="E169" s="186" t="s">
        <v>240</v>
      </c>
      <c r="F169" s="187" t="s">
        <v>241</v>
      </c>
      <c r="G169" s="188" t="s">
        <v>236</v>
      </c>
      <c r="H169" s="189">
        <v>380</v>
      </c>
      <c r="I169" s="190"/>
      <c r="J169" s="191">
        <f>ROUND(I169*H169,2)</f>
        <v>0</v>
      </c>
      <c r="K169" s="192"/>
      <c r="L169" s="35"/>
      <c r="M169" s="193" t="s">
        <v>1</v>
      </c>
      <c r="N169" s="194" t="s">
        <v>42</v>
      </c>
      <c r="O169" s="78"/>
      <c r="P169" s="195">
        <f>O169*H169</f>
        <v>0</v>
      </c>
      <c r="Q169" s="195">
        <v>0</v>
      </c>
      <c r="R169" s="195">
        <f>Q169*H169</f>
        <v>0</v>
      </c>
      <c r="S169" s="195">
        <v>0</v>
      </c>
      <c r="T169" s="196">
        <f>S169*H169</f>
        <v>0</v>
      </c>
      <c r="U169" s="34"/>
      <c r="V169" s="34"/>
      <c r="W169" s="34"/>
      <c r="X169" s="34"/>
      <c r="Y169" s="34"/>
      <c r="Z169" s="34"/>
      <c r="AA169" s="34"/>
      <c r="AB169" s="34"/>
      <c r="AC169" s="34"/>
      <c r="AD169" s="34"/>
      <c r="AE169" s="34"/>
      <c r="AR169" s="197" t="s">
        <v>184</v>
      </c>
      <c r="AT169" s="197" t="s">
        <v>180</v>
      </c>
      <c r="AU169" s="197" t="s">
        <v>89</v>
      </c>
      <c r="AY169" s="15" t="s">
        <v>178</v>
      </c>
      <c r="BE169" s="198">
        <f>IF(N169="základná",J169,0)</f>
        <v>0</v>
      </c>
      <c r="BF169" s="198">
        <f>IF(N169="znížená",J169,0)</f>
        <v>0</v>
      </c>
      <c r="BG169" s="198">
        <f>IF(N169="zákl. prenesená",J169,0)</f>
        <v>0</v>
      </c>
      <c r="BH169" s="198">
        <f>IF(N169="zníž. prenesená",J169,0)</f>
        <v>0</v>
      </c>
      <c r="BI169" s="198">
        <f>IF(N169="nulová",J169,0)</f>
        <v>0</v>
      </c>
      <c r="BJ169" s="15" t="s">
        <v>89</v>
      </c>
      <c r="BK169" s="198">
        <f>ROUND(I169*H169,2)</f>
        <v>0</v>
      </c>
      <c r="BL169" s="15" t="s">
        <v>184</v>
      </c>
      <c r="BM169" s="197" t="s">
        <v>242</v>
      </c>
    </row>
    <row r="170" s="2" customFormat="1" ht="22.2" customHeight="1">
      <c r="A170" s="34"/>
      <c r="B170" s="184"/>
      <c r="C170" s="185" t="s">
        <v>243</v>
      </c>
      <c r="D170" s="185" t="s">
        <v>180</v>
      </c>
      <c r="E170" s="186" t="s">
        <v>244</v>
      </c>
      <c r="F170" s="187" t="s">
        <v>245</v>
      </c>
      <c r="G170" s="188" t="s">
        <v>183</v>
      </c>
      <c r="H170" s="189">
        <v>2.2189999999999999</v>
      </c>
      <c r="I170" s="190"/>
      <c r="J170" s="191">
        <f>ROUND(I170*H170,2)</f>
        <v>0</v>
      </c>
      <c r="K170" s="192"/>
      <c r="L170" s="35"/>
      <c r="M170" s="193" t="s">
        <v>1</v>
      </c>
      <c r="N170" s="194" t="s">
        <v>42</v>
      </c>
      <c r="O170" s="78"/>
      <c r="P170" s="195">
        <f>O170*H170</f>
        <v>0</v>
      </c>
      <c r="Q170" s="195">
        <v>2.4157199999999999</v>
      </c>
      <c r="R170" s="195">
        <f>Q170*H170</f>
        <v>5.3604826799999996</v>
      </c>
      <c r="S170" s="195">
        <v>0</v>
      </c>
      <c r="T170" s="196">
        <f>S170*H170</f>
        <v>0</v>
      </c>
      <c r="U170" s="34"/>
      <c r="V170" s="34"/>
      <c r="W170" s="34"/>
      <c r="X170" s="34"/>
      <c r="Y170" s="34"/>
      <c r="Z170" s="34"/>
      <c r="AA170" s="34"/>
      <c r="AB170" s="34"/>
      <c r="AC170" s="34"/>
      <c r="AD170" s="34"/>
      <c r="AE170" s="34"/>
      <c r="AR170" s="197" t="s">
        <v>184</v>
      </c>
      <c r="AT170" s="197" t="s">
        <v>180</v>
      </c>
      <c r="AU170" s="197" t="s">
        <v>89</v>
      </c>
      <c r="AY170" s="15" t="s">
        <v>178</v>
      </c>
      <c r="BE170" s="198">
        <f>IF(N170="základná",J170,0)</f>
        <v>0</v>
      </c>
      <c r="BF170" s="198">
        <f>IF(N170="znížená",J170,0)</f>
        <v>0</v>
      </c>
      <c r="BG170" s="198">
        <f>IF(N170="zákl. prenesená",J170,0)</f>
        <v>0</v>
      </c>
      <c r="BH170" s="198">
        <f>IF(N170="zníž. prenesená",J170,0)</f>
        <v>0</v>
      </c>
      <c r="BI170" s="198">
        <f>IF(N170="nulová",J170,0)</f>
        <v>0</v>
      </c>
      <c r="BJ170" s="15" t="s">
        <v>89</v>
      </c>
      <c r="BK170" s="198">
        <f>ROUND(I170*H170,2)</f>
        <v>0</v>
      </c>
      <c r="BL170" s="15" t="s">
        <v>184</v>
      </c>
      <c r="BM170" s="197" t="s">
        <v>246</v>
      </c>
    </row>
    <row r="171" s="2" customFormat="1" ht="19.8" customHeight="1">
      <c r="A171" s="34"/>
      <c r="B171" s="184"/>
      <c r="C171" s="185" t="s">
        <v>247</v>
      </c>
      <c r="D171" s="185" t="s">
        <v>180</v>
      </c>
      <c r="E171" s="186" t="s">
        <v>248</v>
      </c>
      <c r="F171" s="187" t="s">
        <v>249</v>
      </c>
      <c r="G171" s="188" t="s">
        <v>236</v>
      </c>
      <c r="H171" s="189">
        <v>3.528</v>
      </c>
      <c r="I171" s="190"/>
      <c r="J171" s="191">
        <f>ROUND(I171*H171,2)</f>
        <v>0</v>
      </c>
      <c r="K171" s="192"/>
      <c r="L171" s="35"/>
      <c r="M171" s="193" t="s">
        <v>1</v>
      </c>
      <c r="N171" s="194" t="s">
        <v>42</v>
      </c>
      <c r="O171" s="78"/>
      <c r="P171" s="195">
        <f>O171*H171</f>
        <v>0</v>
      </c>
      <c r="Q171" s="195">
        <v>0.00067000000000000002</v>
      </c>
      <c r="R171" s="195">
        <f>Q171*H171</f>
        <v>0.0023637599999999999</v>
      </c>
      <c r="S171" s="195">
        <v>0</v>
      </c>
      <c r="T171" s="196">
        <f>S171*H171</f>
        <v>0</v>
      </c>
      <c r="U171" s="34"/>
      <c r="V171" s="34"/>
      <c r="W171" s="34"/>
      <c r="X171" s="34"/>
      <c r="Y171" s="34"/>
      <c r="Z171" s="34"/>
      <c r="AA171" s="34"/>
      <c r="AB171" s="34"/>
      <c r="AC171" s="34"/>
      <c r="AD171" s="34"/>
      <c r="AE171" s="34"/>
      <c r="AR171" s="197" t="s">
        <v>184</v>
      </c>
      <c r="AT171" s="197" t="s">
        <v>180</v>
      </c>
      <c r="AU171" s="197" t="s">
        <v>89</v>
      </c>
      <c r="AY171" s="15" t="s">
        <v>178</v>
      </c>
      <c r="BE171" s="198">
        <f>IF(N171="základná",J171,0)</f>
        <v>0</v>
      </c>
      <c r="BF171" s="198">
        <f>IF(N171="znížená",J171,0)</f>
        <v>0</v>
      </c>
      <c r="BG171" s="198">
        <f>IF(N171="zákl. prenesená",J171,0)</f>
        <v>0</v>
      </c>
      <c r="BH171" s="198">
        <f>IF(N171="zníž. prenesená",J171,0)</f>
        <v>0</v>
      </c>
      <c r="BI171" s="198">
        <f>IF(N171="nulová",J171,0)</f>
        <v>0</v>
      </c>
      <c r="BJ171" s="15" t="s">
        <v>89</v>
      </c>
      <c r="BK171" s="198">
        <f>ROUND(I171*H171,2)</f>
        <v>0</v>
      </c>
      <c r="BL171" s="15" t="s">
        <v>184</v>
      </c>
      <c r="BM171" s="197" t="s">
        <v>250</v>
      </c>
    </row>
    <row r="172" s="2" customFormat="1" ht="19.8" customHeight="1">
      <c r="A172" s="34"/>
      <c r="B172" s="184"/>
      <c r="C172" s="185" t="s">
        <v>251</v>
      </c>
      <c r="D172" s="185" t="s">
        <v>180</v>
      </c>
      <c r="E172" s="186" t="s">
        <v>252</v>
      </c>
      <c r="F172" s="187" t="s">
        <v>253</v>
      </c>
      <c r="G172" s="188" t="s">
        <v>236</v>
      </c>
      <c r="H172" s="189">
        <v>3.528</v>
      </c>
      <c r="I172" s="190"/>
      <c r="J172" s="191">
        <f>ROUND(I172*H172,2)</f>
        <v>0</v>
      </c>
      <c r="K172" s="192"/>
      <c r="L172" s="35"/>
      <c r="M172" s="193" t="s">
        <v>1</v>
      </c>
      <c r="N172" s="194" t="s">
        <v>42</v>
      </c>
      <c r="O172" s="78"/>
      <c r="P172" s="195">
        <f>O172*H172</f>
        <v>0</v>
      </c>
      <c r="Q172" s="195">
        <v>0</v>
      </c>
      <c r="R172" s="195">
        <f>Q172*H172</f>
        <v>0</v>
      </c>
      <c r="S172" s="195">
        <v>0</v>
      </c>
      <c r="T172" s="196">
        <f>S172*H172</f>
        <v>0</v>
      </c>
      <c r="U172" s="34"/>
      <c r="V172" s="34"/>
      <c r="W172" s="34"/>
      <c r="X172" s="34"/>
      <c r="Y172" s="34"/>
      <c r="Z172" s="34"/>
      <c r="AA172" s="34"/>
      <c r="AB172" s="34"/>
      <c r="AC172" s="34"/>
      <c r="AD172" s="34"/>
      <c r="AE172" s="34"/>
      <c r="AR172" s="197" t="s">
        <v>184</v>
      </c>
      <c r="AT172" s="197" t="s">
        <v>180</v>
      </c>
      <c r="AU172" s="197" t="s">
        <v>89</v>
      </c>
      <c r="AY172" s="15" t="s">
        <v>178</v>
      </c>
      <c r="BE172" s="198">
        <f>IF(N172="základná",J172,0)</f>
        <v>0</v>
      </c>
      <c r="BF172" s="198">
        <f>IF(N172="znížená",J172,0)</f>
        <v>0</v>
      </c>
      <c r="BG172" s="198">
        <f>IF(N172="zákl. prenesená",J172,0)</f>
        <v>0</v>
      </c>
      <c r="BH172" s="198">
        <f>IF(N172="zníž. prenesená",J172,0)</f>
        <v>0</v>
      </c>
      <c r="BI172" s="198">
        <f>IF(N172="nulová",J172,0)</f>
        <v>0</v>
      </c>
      <c r="BJ172" s="15" t="s">
        <v>89</v>
      </c>
      <c r="BK172" s="198">
        <f>ROUND(I172*H172,2)</f>
        <v>0</v>
      </c>
      <c r="BL172" s="15" t="s">
        <v>184</v>
      </c>
      <c r="BM172" s="197" t="s">
        <v>254</v>
      </c>
    </row>
    <row r="173" s="2" customFormat="1" ht="14.4" customHeight="1">
      <c r="A173" s="34"/>
      <c r="B173" s="184"/>
      <c r="C173" s="185" t="s">
        <v>255</v>
      </c>
      <c r="D173" s="185" t="s">
        <v>180</v>
      </c>
      <c r="E173" s="186" t="s">
        <v>256</v>
      </c>
      <c r="F173" s="187" t="s">
        <v>257</v>
      </c>
      <c r="G173" s="188" t="s">
        <v>227</v>
      </c>
      <c r="H173" s="189">
        <v>0.20399999999999999</v>
      </c>
      <c r="I173" s="190"/>
      <c r="J173" s="191">
        <f>ROUND(I173*H173,2)</f>
        <v>0</v>
      </c>
      <c r="K173" s="192"/>
      <c r="L173" s="35"/>
      <c r="M173" s="193" t="s">
        <v>1</v>
      </c>
      <c r="N173" s="194" t="s">
        <v>42</v>
      </c>
      <c r="O173" s="78"/>
      <c r="P173" s="195">
        <f>O173*H173</f>
        <v>0</v>
      </c>
      <c r="Q173" s="195">
        <v>1.01895</v>
      </c>
      <c r="R173" s="195">
        <f>Q173*H173</f>
        <v>0.20786579999999999</v>
      </c>
      <c r="S173" s="195">
        <v>0</v>
      </c>
      <c r="T173" s="196">
        <f>S173*H173</f>
        <v>0</v>
      </c>
      <c r="U173" s="34"/>
      <c r="V173" s="34"/>
      <c r="W173" s="34"/>
      <c r="X173" s="34"/>
      <c r="Y173" s="34"/>
      <c r="Z173" s="34"/>
      <c r="AA173" s="34"/>
      <c r="AB173" s="34"/>
      <c r="AC173" s="34"/>
      <c r="AD173" s="34"/>
      <c r="AE173" s="34"/>
      <c r="AR173" s="197" t="s">
        <v>184</v>
      </c>
      <c r="AT173" s="197" t="s">
        <v>180</v>
      </c>
      <c r="AU173" s="197" t="s">
        <v>89</v>
      </c>
      <c r="AY173" s="15" t="s">
        <v>178</v>
      </c>
      <c r="BE173" s="198">
        <f>IF(N173="základná",J173,0)</f>
        <v>0</v>
      </c>
      <c r="BF173" s="198">
        <f>IF(N173="znížená",J173,0)</f>
        <v>0</v>
      </c>
      <c r="BG173" s="198">
        <f>IF(N173="zákl. prenesená",J173,0)</f>
        <v>0</v>
      </c>
      <c r="BH173" s="198">
        <f>IF(N173="zníž. prenesená",J173,0)</f>
        <v>0</v>
      </c>
      <c r="BI173" s="198">
        <f>IF(N173="nulová",J173,0)</f>
        <v>0</v>
      </c>
      <c r="BJ173" s="15" t="s">
        <v>89</v>
      </c>
      <c r="BK173" s="198">
        <f>ROUND(I173*H173,2)</f>
        <v>0</v>
      </c>
      <c r="BL173" s="15" t="s">
        <v>184</v>
      </c>
      <c r="BM173" s="197" t="s">
        <v>258</v>
      </c>
    </row>
    <row r="174" s="2" customFormat="1" ht="14.4" customHeight="1">
      <c r="A174" s="34"/>
      <c r="B174" s="184"/>
      <c r="C174" s="185" t="s">
        <v>7</v>
      </c>
      <c r="D174" s="185" t="s">
        <v>180</v>
      </c>
      <c r="E174" s="186" t="s">
        <v>259</v>
      </c>
      <c r="F174" s="187" t="s">
        <v>260</v>
      </c>
      <c r="G174" s="188" t="s">
        <v>183</v>
      </c>
      <c r="H174" s="189">
        <v>140.40600000000001</v>
      </c>
      <c r="I174" s="190"/>
      <c r="J174" s="191">
        <f>ROUND(I174*H174,2)</f>
        <v>0</v>
      </c>
      <c r="K174" s="192"/>
      <c r="L174" s="35"/>
      <c r="M174" s="193" t="s">
        <v>1</v>
      </c>
      <c r="N174" s="194" t="s">
        <v>42</v>
      </c>
      <c r="O174" s="78"/>
      <c r="P174" s="195">
        <f>O174*H174</f>
        <v>0</v>
      </c>
      <c r="Q174" s="195">
        <v>2.4157199999999999</v>
      </c>
      <c r="R174" s="195">
        <f>Q174*H174</f>
        <v>339.18158232000002</v>
      </c>
      <c r="S174" s="195">
        <v>0</v>
      </c>
      <c r="T174" s="196">
        <f>S174*H174</f>
        <v>0</v>
      </c>
      <c r="U174" s="34"/>
      <c r="V174" s="34"/>
      <c r="W174" s="34"/>
      <c r="X174" s="34"/>
      <c r="Y174" s="34"/>
      <c r="Z174" s="34"/>
      <c r="AA174" s="34"/>
      <c r="AB174" s="34"/>
      <c r="AC174" s="34"/>
      <c r="AD174" s="34"/>
      <c r="AE174" s="34"/>
      <c r="AR174" s="197" t="s">
        <v>184</v>
      </c>
      <c r="AT174" s="197" t="s">
        <v>180</v>
      </c>
      <c r="AU174" s="197" t="s">
        <v>89</v>
      </c>
      <c r="AY174" s="15" t="s">
        <v>178</v>
      </c>
      <c r="BE174" s="198">
        <f>IF(N174="základná",J174,0)</f>
        <v>0</v>
      </c>
      <c r="BF174" s="198">
        <f>IF(N174="znížená",J174,0)</f>
        <v>0</v>
      </c>
      <c r="BG174" s="198">
        <f>IF(N174="zákl. prenesená",J174,0)</f>
        <v>0</v>
      </c>
      <c r="BH174" s="198">
        <f>IF(N174="zníž. prenesená",J174,0)</f>
        <v>0</v>
      </c>
      <c r="BI174" s="198">
        <f>IF(N174="nulová",J174,0)</f>
        <v>0</v>
      </c>
      <c r="BJ174" s="15" t="s">
        <v>89</v>
      </c>
      <c r="BK174" s="198">
        <f>ROUND(I174*H174,2)</f>
        <v>0</v>
      </c>
      <c r="BL174" s="15" t="s">
        <v>184</v>
      </c>
      <c r="BM174" s="197" t="s">
        <v>261</v>
      </c>
    </row>
    <row r="175" s="2" customFormat="1" ht="22.2" customHeight="1">
      <c r="A175" s="34"/>
      <c r="B175" s="184"/>
      <c r="C175" s="185" t="s">
        <v>262</v>
      </c>
      <c r="D175" s="185" t="s">
        <v>180</v>
      </c>
      <c r="E175" s="186" t="s">
        <v>263</v>
      </c>
      <c r="F175" s="187" t="s">
        <v>264</v>
      </c>
      <c r="G175" s="188" t="s">
        <v>183</v>
      </c>
      <c r="H175" s="189">
        <v>70.254999999999995</v>
      </c>
      <c r="I175" s="190"/>
      <c r="J175" s="191">
        <f>ROUND(I175*H175,2)</f>
        <v>0</v>
      </c>
      <c r="K175" s="192"/>
      <c r="L175" s="35"/>
      <c r="M175" s="193" t="s">
        <v>1</v>
      </c>
      <c r="N175" s="194" t="s">
        <v>42</v>
      </c>
      <c r="O175" s="78"/>
      <c r="P175" s="195">
        <f>O175*H175</f>
        <v>0</v>
      </c>
      <c r="Q175" s="195">
        <v>2.4157199999999999</v>
      </c>
      <c r="R175" s="195">
        <f>Q175*H175</f>
        <v>169.71640859999997</v>
      </c>
      <c r="S175" s="195">
        <v>0</v>
      </c>
      <c r="T175" s="196">
        <f>S175*H175</f>
        <v>0</v>
      </c>
      <c r="U175" s="34"/>
      <c r="V175" s="34"/>
      <c r="W175" s="34"/>
      <c r="X175" s="34"/>
      <c r="Y175" s="34"/>
      <c r="Z175" s="34"/>
      <c r="AA175" s="34"/>
      <c r="AB175" s="34"/>
      <c r="AC175" s="34"/>
      <c r="AD175" s="34"/>
      <c r="AE175" s="34"/>
      <c r="AR175" s="197" t="s">
        <v>184</v>
      </c>
      <c r="AT175" s="197" t="s">
        <v>180</v>
      </c>
      <c r="AU175" s="197" t="s">
        <v>89</v>
      </c>
      <c r="AY175" s="15" t="s">
        <v>178</v>
      </c>
      <c r="BE175" s="198">
        <f>IF(N175="základná",J175,0)</f>
        <v>0</v>
      </c>
      <c r="BF175" s="198">
        <f>IF(N175="znížená",J175,0)</f>
        <v>0</v>
      </c>
      <c r="BG175" s="198">
        <f>IF(N175="zákl. prenesená",J175,0)</f>
        <v>0</v>
      </c>
      <c r="BH175" s="198">
        <f>IF(N175="zníž. prenesená",J175,0)</f>
        <v>0</v>
      </c>
      <c r="BI175" s="198">
        <f>IF(N175="nulová",J175,0)</f>
        <v>0</v>
      </c>
      <c r="BJ175" s="15" t="s">
        <v>89</v>
      </c>
      <c r="BK175" s="198">
        <f>ROUND(I175*H175,2)</f>
        <v>0</v>
      </c>
      <c r="BL175" s="15" t="s">
        <v>184</v>
      </c>
      <c r="BM175" s="197" t="s">
        <v>265</v>
      </c>
    </row>
    <row r="176" s="2" customFormat="1" ht="19.8" customHeight="1">
      <c r="A176" s="34"/>
      <c r="B176" s="184"/>
      <c r="C176" s="185" t="s">
        <v>266</v>
      </c>
      <c r="D176" s="185" t="s">
        <v>180</v>
      </c>
      <c r="E176" s="186" t="s">
        <v>267</v>
      </c>
      <c r="F176" s="187" t="s">
        <v>268</v>
      </c>
      <c r="G176" s="188" t="s">
        <v>236</v>
      </c>
      <c r="H176" s="189">
        <v>282.31200000000001</v>
      </c>
      <c r="I176" s="190"/>
      <c r="J176" s="191">
        <f>ROUND(I176*H176,2)</f>
        <v>0</v>
      </c>
      <c r="K176" s="192"/>
      <c r="L176" s="35"/>
      <c r="M176" s="193" t="s">
        <v>1</v>
      </c>
      <c r="N176" s="194" t="s">
        <v>42</v>
      </c>
      <c r="O176" s="78"/>
      <c r="P176" s="195">
        <f>O176*H176</f>
        <v>0</v>
      </c>
      <c r="Q176" s="195">
        <v>0.0087299999999999999</v>
      </c>
      <c r="R176" s="195">
        <f>Q176*H176</f>
        <v>2.46458376</v>
      </c>
      <c r="S176" s="195">
        <v>0</v>
      </c>
      <c r="T176" s="196">
        <f>S176*H176</f>
        <v>0</v>
      </c>
      <c r="U176" s="34"/>
      <c r="V176" s="34"/>
      <c r="W176" s="34"/>
      <c r="X176" s="34"/>
      <c r="Y176" s="34"/>
      <c r="Z176" s="34"/>
      <c r="AA176" s="34"/>
      <c r="AB176" s="34"/>
      <c r="AC176" s="34"/>
      <c r="AD176" s="34"/>
      <c r="AE176" s="34"/>
      <c r="AR176" s="197" t="s">
        <v>184</v>
      </c>
      <c r="AT176" s="197" t="s">
        <v>180</v>
      </c>
      <c r="AU176" s="197" t="s">
        <v>89</v>
      </c>
      <c r="AY176" s="15" t="s">
        <v>178</v>
      </c>
      <c r="BE176" s="198">
        <f>IF(N176="základná",J176,0)</f>
        <v>0</v>
      </c>
      <c r="BF176" s="198">
        <f>IF(N176="znížená",J176,0)</f>
        <v>0</v>
      </c>
      <c r="BG176" s="198">
        <f>IF(N176="zákl. prenesená",J176,0)</f>
        <v>0</v>
      </c>
      <c r="BH176" s="198">
        <f>IF(N176="zníž. prenesená",J176,0)</f>
        <v>0</v>
      </c>
      <c r="BI176" s="198">
        <f>IF(N176="nulová",J176,0)</f>
        <v>0</v>
      </c>
      <c r="BJ176" s="15" t="s">
        <v>89</v>
      </c>
      <c r="BK176" s="198">
        <f>ROUND(I176*H176,2)</f>
        <v>0</v>
      </c>
      <c r="BL176" s="15" t="s">
        <v>184</v>
      </c>
      <c r="BM176" s="197" t="s">
        <v>269</v>
      </c>
    </row>
    <row r="177" s="2" customFormat="1" ht="19.8" customHeight="1">
      <c r="A177" s="34"/>
      <c r="B177" s="184"/>
      <c r="C177" s="185" t="s">
        <v>270</v>
      </c>
      <c r="D177" s="185" t="s">
        <v>180</v>
      </c>
      <c r="E177" s="186" t="s">
        <v>271</v>
      </c>
      <c r="F177" s="187" t="s">
        <v>272</v>
      </c>
      <c r="G177" s="188" t="s">
        <v>236</v>
      </c>
      <c r="H177" s="189">
        <v>282.31200000000001</v>
      </c>
      <c r="I177" s="190"/>
      <c r="J177" s="191">
        <f>ROUND(I177*H177,2)</f>
        <v>0</v>
      </c>
      <c r="K177" s="192"/>
      <c r="L177" s="35"/>
      <c r="M177" s="193" t="s">
        <v>1</v>
      </c>
      <c r="N177" s="194" t="s">
        <v>42</v>
      </c>
      <c r="O177" s="78"/>
      <c r="P177" s="195">
        <f>O177*H177</f>
        <v>0</v>
      </c>
      <c r="Q177" s="195">
        <v>0</v>
      </c>
      <c r="R177" s="195">
        <f>Q177*H177</f>
        <v>0</v>
      </c>
      <c r="S177" s="195">
        <v>0</v>
      </c>
      <c r="T177" s="196">
        <f>S177*H177</f>
        <v>0</v>
      </c>
      <c r="U177" s="34"/>
      <c r="V177" s="34"/>
      <c r="W177" s="34"/>
      <c r="X177" s="34"/>
      <c r="Y177" s="34"/>
      <c r="Z177" s="34"/>
      <c r="AA177" s="34"/>
      <c r="AB177" s="34"/>
      <c r="AC177" s="34"/>
      <c r="AD177" s="34"/>
      <c r="AE177" s="34"/>
      <c r="AR177" s="197" t="s">
        <v>184</v>
      </c>
      <c r="AT177" s="197" t="s">
        <v>180</v>
      </c>
      <c r="AU177" s="197" t="s">
        <v>89</v>
      </c>
      <c r="AY177" s="15" t="s">
        <v>178</v>
      </c>
      <c r="BE177" s="198">
        <f>IF(N177="základná",J177,0)</f>
        <v>0</v>
      </c>
      <c r="BF177" s="198">
        <f>IF(N177="znížená",J177,0)</f>
        <v>0</v>
      </c>
      <c r="BG177" s="198">
        <f>IF(N177="zákl. prenesená",J177,0)</f>
        <v>0</v>
      </c>
      <c r="BH177" s="198">
        <f>IF(N177="zníž. prenesená",J177,0)</f>
        <v>0</v>
      </c>
      <c r="BI177" s="198">
        <f>IF(N177="nulová",J177,0)</f>
        <v>0</v>
      </c>
      <c r="BJ177" s="15" t="s">
        <v>89</v>
      </c>
      <c r="BK177" s="198">
        <f>ROUND(I177*H177,2)</f>
        <v>0</v>
      </c>
      <c r="BL177" s="15" t="s">
        <v>184</v>
      </c>
      <c r="BM177" s="197" t="s">
        <v>273</v>
      </c>
    </row>
    <row r="178" s="2" customFormat="1" ht="14.4" customHeight="1">
      <c r="A178" s="34"/>
      <c r="B178" s="184"/>
      <c r="C178" s="185" t="s">
        <v>274</v>
      </c>
      <c r="D178" s="185" t="s">
        <v>180</v>
      </c>
      <c r="E178" s="186" t="s">
        <v>275</v>
      </c>
      <c r="F178" s="187" t="s">
        <v>276</v>
      </c>
      <c r="G178" s="188" t="s">
        <v>227</v>
      </c>
      <c r="H178" s="189">
        <v>6.4630000000000001</v>
      </c>
      <c r="I178" s="190"/>
      <c r="J178" s="191">
        <f>ROUND(I178*H178,2)</f>
        <v>0</v>
      </c>
      <c r="K178" s="192"/>
      <c r="L178" s="35"/>
      <c r="M178" s="193" t="s">
        <v>1</v>
      </c>
      <c r="N178" s="194" t="s">
        <v>42</v>
      </c>
      <c r="O178" s="78"/>
      <c r="P178" s="195">
        <f>O178*H178</f>
        <v>0</v>
      </c>
      <c r="Q178" s="195">
        <v>1.01895</v>
      </c>
      <c r="R178" s="195">
        <f>Q178*H178</f>
        <v>6.5854738500000005</v>
      </c>
      <c r="S178" s="195">
        <v>0</v>
      </c>
      <c r="T178" s="196">
        <f>S178*H178</f>
        <v>0</v>
      </c>
      <c r="U178" s="34"/>
      <c r="V178" s="34"/>
      <c r="W178" s="34"/>
      <c r="X178" s="34"/>
      <c r="Y178" s="34"/>
      <c r="Z178" s="34"/>
      <c r="AA178" s="34"/>
      <c r="AB178" s="34"/>
      <c r="AC178" s="34"/>
      <c r="AD178" s="34"/>
      <c r="AE178" s="34"/>
      <c r="AR178" s="197" t="s">
        <v>184</v>
      </c>
      <c r="AT178" s="197" t="s">
        <v>180</v>
      </c>
      <c r="AU178" s="197" t="s">
        <v>89</v>
      </c>
      <c r="AY178" s="15" t="s">
        <v>178</v>
      </c>
      <c r="BE178" s="198">
        <f>IF(N178="základná",J178,0)</f>
        <v>0</v>
      </c>
      <c r="BF178" s="198">
        <f>IF(N178="znížená",J178,0)</f>
        <v>0</v>
      </c>
      <c r="BG178" s="198">
        <f>IF(N178="zákl. prenesená",J178,0)</f>
        <v>0</v>
      </c>
      <c r="BH178" s="198">
        <f>IF(N178="zníž. prenesená",J178,0)</f>
        <v>0</v>
      </c>
      <c r="BI178" s="198">
        <f>IF(N178="nulová",J178,0)</f>
        <v>0</v>
      </c>
      <c r="BJ178" s="15" t="s">
        <v>89</v>
      </c>
      <c r="BK178" s="198">
        <f>ROUND(I178*H178,2)</f>
        <v>0</v>
      </c>
      <c r="BL178" s="15" t="s">
        <v>184</v>
      </c>
      <c r="BM178" s="197" t="s">
        <v>277</v>
      </c>
    </row>
    <row r="179" s="12" customFormat="1" ht="22.8" customHeight="1">
      <c r="A179" s="12"/>
      <c r="B179" s="171"/>
      <c r="C179" s="12"/>
      <c r="D179" s="172" t="s">
        <v>75</v>
      </c>
      <c r="E179" s="182" t="s">
        <v>189</v>
      </c>
      <c r="F179" s="182" t="s">
        <v>278</v>
      </c>
      <c r="G179" s="12"/>
      <c r="H179" s="12"/>
      <c r="I179" s="174"/>
      <c r="J179" s="183">
        <f>BK179</f>
        <v>0</v>
      </c>
      <c r="K179" s="12"/>
      <c r="L179" s="171"/>
      <c r="M179" s="176"/>
      <c r="N179" s="177"/>
      <c r="O179" s="177"/>
      <c r="P179" s="178">
        <f>SUM(P180:P203)</f>
        <v>0</v>
      </c>
      <c r="Q179" s="177"/>
      <c r="R179" s="178">
        <f>SUM(R180:R203)</f>
        <v>416.70276691999999</v>
      </c>
      <c r="S179" s="177"/>
      <c r="T179" s="179">
        <f>SUM(T180:T203)</f>
        <v>0</v>
      </c>
      <c r="U179" s="12"/>
      <c r="V179" s="12"/>
      <c r="W179" s="12"/>
      <c r="X179" s="12"/>
      <c r="Y179" s="12"/>
      <c r="Z179" s="12"/>
      <c r="AA179" s="12"/>
      <c r="AB179" s="12"/>
      <c r="AC179" s="12"/>
      <c r="AD179" s="12"/>
      <c r="AE179" s="12"/>
      <c r="AR179" s="172" t="s">
        <v>83</v>
      </c>
      <c r="AT179" s="180" t="s">
        <v>75</v>
      </c>
      <c r="AU179" s="180" t="s">
        <v>83</v>
      </c>
      <c r="AY179" s="172" t="s">
        <v>178</v>
      </c>
      <c r="BK179" s="181">
        <f>SUM(BK180:BK203)</f>
        <v>0</v>
      </c>
    </row>
    <row r="180" s="2" customFormat="1" ht="30" customHeight="1">
      <c r="A180" s="34"/>
      <c r="B180" s="184"/>
      <c r="C180" s="185" t="s">
        <v>279</v>
      </c>
      <c r="D180" s="185" t="s">
        <v>180</v>
      </c>
      <c r="E180" s="186" t="s">
        <v>280</v>
      </c>
      <c r="F180" s="187" t="s">
        <v>281</v>
      </c>
      <c r="G180" s="188" t="s">
        <v>183</v>
      </c>
      <c r="H180" s="189">
        <v>378.507</v>
      </c>
      <c r="I180" s="190"/>
      <c r="J180" s="191">
        <f>ROUND(I180*H180,2)</f>
        <v>0</v>
      </c>
      <c r="K180" s="192"/>
      <c r="L180" s="35"/>
      <c r="M180" s="193" t="s">
        <v>1</v>
      </c>
      <c r="N180" s="194" t="s">
        <v>42</v>
      </c>
      <c r="O180" s="78"/>
      <c r="P180" s="195">
        <f>O180*H180</f>
        <v>0</v>
      </c>
      <c r="Q180" s="195">
        <v>0.65256999999999998</v>
      </c>
      <c r="R180" s="195">
        <f>Q180*H180</f>
        <v>247.00231299000001</v>
      </c>
      <c r="S180" s="195">
        <v>0</v>
      </c>
      <c r="T180" s="196">
        <f>S180*H180</f>
        <v>0</v>
      </c>
      <c r="U180" s="34"/>
      <c r="V180" s="34"/>
      <c r="W180" s="34"/>
      <c r="X180" s="34"/>
      <c r="Y180" s="34"/>
      <c r="Z180" s="34"/>
      <c r="AA180" s="34"/>
      <c r="AB180" s="34"/>
      <c r="AC180" s="34"/>
      <c r="AD180" s="34"/>
      <c r="AE180" s="34"/>
      <c r="AR180" s="197" t="s">
        <v>184</v>
      </c>
      <c r="AT180" s="197" t="s">
        <v>180</v>
      </c>
      <c r="AU180" s="197" t="s">
        <v>89</v>
      </c>
      <c r="AY180" s="15" t="s">
        <v>178</v>
      </c>
      <c r="BE180" s="198">
        <f>IF(N180="základná",J180,0)</f>
        <v>0</v>
      </c>
      <c r="BF180" s="198">
        <f>IF(N180="znížená",J180,0)</f>
        <v>0</v>
      </c>
      <c r="BG180" s="198">
        <f>IF(N180="zákl. prenesená",J180,0)</f>
        <v>0</v>
      </c>
      <c r="BH180" s="198">
        <f>IF(N180="zníž. prenesená",J180,0)</f>
        <v>0</v>
      </c>
      <c r="BI180" s="198">
        <f>IF(N180="nulová",J180,0)</f>
        <v>0</v>
      </c>
      <c r="BJ180" s="15" t="s">
        <v>89</v>
      </c>
      <c r="BK180" s="198">
        <f>ROUND(I180*H180,2)</f>
        <v>0</v>
      </c>
      <c r="BL180" s="15" t="s">
        <v>184</v>
      </c>
      <c r="BM180" s="197" t="s">
        <v>282</v>
      </c>
    </row>
    <row r="181" s="2" customFormat="1" ht="30" customHeight="1">
      <c r="A181" s="34"/>
      <c r="B181" s="184"/>
      <c r="C181" s="185" t="s">
        <v>283</v>
      </c>
      <c r="D181" s="185" t="s">
        <v>180</v>
      </c>
      <c r="E181" s="186" t="s">
        <v>284</v>
      </c>
      <c r="F181" s="187" t="s">
        <v>285</v>
      </c>
      <c r="G181" s="188" t="s">
        <v>183</v>
      </c>
      <c r="H181" s="189">
        <v>78.513000000000005</v>
      </c>
      <c r="I181" s="190"/>
      <c r="J181" s="191">
        <f>ROUND(I181*H181,2)</f>
        <v>0</v>
      </c>
      <c r="K181" s="192"/>
      <c r="L181" s="35"/>
      <c r="M181" s="193" t="s">
        <v>1</v>
      </c>
      <c r="N181" s="194" t="s">
        <v>42</v>
      </c>
      <c r="O181" s="78"/>
      <c r="P181" s="195">
        <f>O181*H181</f>
        <v>0</v>
      </c>
      <c r="Q181" s="195">
        <v>0.70681000000000005</v>
      </c>
      <c r="R181" s="195">
        <f>Q181*H181</f>
        <v>55.493773530000006</v>
      </c>
      <c r="S181" s="195">
        <v>0</v>
      </c>
      <c r="T181" s="196">
        <f>S181*H181</f>
        <v>0</v>
      </c>
      <c r="U181" s="34"/>
      <c r="V181" s="34"/>
      <c r="W181" s="34"/>
      <c r="X181" s="34"/>
      <c r="Y181" s="34"/>
      <c r="Z181" s="34"/>
      <c r="AA181" s="34"/>
      <c r="AB181" s="34"/>
      <c r="AC181" s="34"/>
      <c r="AD181" s="34"/>
      <c r="AE181" s="34"/>
      <c r="AR181" s="197" t="s">
        <v>184</v>
      </c>
      <c r="AT181" s="197" t="s">
        <v>180</v>
      </c>
      <c r="AU181" s="197" t="s">
        <v>89</v>
      </c>
      <c r="AY181" s="15" t="s">
        <v>178</v>
      </c>
      <c r="BE181" s="198">
        <f>IF(N181="základná",J181,0)</f>
        <v>0</v>
      </c>
      <c r="BF181" s="198">
        <f>IF(N181="znížená",J181,0)</f>
        <v>0</v>
      </c>
      <c r="BG181" s="198">
        <f>IF(N181="zákl. prenesená",J181,0)</f>
        <v>0</v>
      </c>
      <c r="BH181" s="198">
        <f>IF(N181="zníž. prenesená",J181,0)</f>
        <v>0</v>
      </c>
      <c r="BI181" s="198">
        <f>IF(N181="nulová",J181,0)</f>
        <v>0</v>
      </c>
      <c r="BJ181" s="15" t="s">
        <v>89</v>
      </c>
      <c r="BK181" s="198">
        <f>ROUND(I181*H181,2)</f>
        <v>0</v>
      </c>
      <c r="BL181" s="15" t="s">
        <v>184</v>
      </c>
      <c r="BM181" s="197" t="s">
        <v>286</v>
      </c>
    </row>
    <row r="182" s="2" customFormat="1" ht="22.2" customHeight="1">
      <c r="A182" s="34"/>
      <c r="B182" s="184"/>
      <c r="C182" s="185" t="s">
        <v>287</v>
      </c>
      <c r="D182" s="185" t="s">
        <v>180</v>
      </c>
      <c r="E182" s="186" t="s">
        <v>288</v>
      </c>
      <c r="F182" s="187" t="s">
        <v>289</v>
      </c>
      <c r="G182" s="188" t="s">
        <v>183</v>
      </c>
      <c r="H182" s="189">
        <v>3.294</v>
      </c>
      <c r="I182" s="190"/>
      <c r="J182" s="191">
        <f>ROUND(I182*H182,2)</f>
        <v>0</v>
      </c>
      <c r="K182" s="192"/>
      <c r="L182" s="35"/>
      <c r="M182" s="193" t="s">
        <v>1</v>
      </c>
      <c r="N182" s="194" t="s">
        <v>42</v>
      </c>
      <c r="O182" s="78"/>
      <c r="P182" s="195">
        <f>O182*H182</f>
        <v>0</v>
      </c>
      <c r="Q182" s="195">
        <v>2.4160200000000001</v>
      </c>
      <c r="R182" s="195">
        <f>Q182*H182</f>
        <v>7.9583698800000002</v>
      </c>
      <c r="S182" s="195">
        <v>0</v>
      </c>
      <c r="T182" s="196">
        <f>S182*H182</f>
        <v>0</v>
      </c>
      <c r="U182" s="34"/>
      <c r="V182" s="34"/>
      <c r="W182" s="34"/>
      <c r="X182" s="34"/>
      <c r="Y182" s="34"/>
      <c r="Z182" s="34"/>
      <c r="AA182" s="34"/>
      <c r="AB182" s="34"/>
      <c r="AC182" s="34"/>
      <c r="AD182" s="34"/>
      <c r="AE182" s="34"/>
      <c r="AR182" s="197" t="s">
        <v>184</v>
      </c>
      <c r="AT182" s="197" t="s">
        <v>180</v>
      </c>
      <c r="AU182" s="197" t="s">
        <v>89</v>
      </c>
      <c r="AY182" s="15" t="s">
        <v>178</v>
      </c>
      <c r="BE182" s="198">
        <f>IF(N182="základná",J182,0)</f>
        <v>0</v>
      </c>
      <c r="BF182" s="198">
        <f>IF(N182="znížená",J182,0)</f>
        <v>0</v>
      </c>
      <c r="BG182" s="198">
        <f>IF(N182="zákl. prenesená",J182,0)</f>
        <v>0</v>
      </c>
      <c r="BH182" s="198">
        <f>IF(N182="zníž. prenesená",J182,0)</f>
        <v>0</v>
      </c>
      <c r="BI182" s="198">
        <f>IF(N182="nulová",J182,0)</f>
        <v>0</v>
      </c>
      <c r="BJ182" s="15" t="s">
        <v>89</v>
      </c>
      <c r="BK182" s="198">
        <f>ROUND(I182*H182,2)</f>
        <v>0</v>
      </c>
      <c r="BL182" s="15" t="s">
        <v>184</v>
      </c>
      <c r="BM182" s="197" t="s">
        <v>290</v>
      </c>
    </row>
    <row r="183" s="2" customFormat="1" ht="22.2" customHeight="1">
      <c r="A183" s="34"/>
      <c r="B183" s="184"/>
      <c r="C183" s="185" t="s">
        <v>291</v>
      </c>
      <c r="D183" s="185" t="s">
        <v>180</v>
      </c>
      <c r="E183" s="186" t="s">
        <v>292</v>
      </c>
      <c r="F183" s="187" t="s">
        <v>293</v>
      </c>
      <c r="G183" s="188" t="s">
        <v>236</v>
      </c>
      <c r="H183" s="189">
        <v>16.5</v>
      </c>
      <c r="I183" s="190"/>
      <c r="J183" s="191">
        <f>ROUND(I183*H183,2)</f>
        <v>0</v>
      </c>
      <c r="K183" s="192"/>
      <c r="L183" s="35"/>
      <c r="M183" s="193" t="s">
        <v>1</v>
      </c>
      <c r="N183" s="194" t="s">
        <v>42</v>
      </c>
      <c r="O183" s="78"/>
      <c r="P183" s="195">
        <f>O183*H183</f>
        <v>0</v>
      </c>
      <c r="Q183" s="195">
        <v>0.00155</v>
      </c>
      <c r="R183" s="195">
        <f>Q183*H183</f>
        <v>0.025575000000000001</v>
      </c>
      <c r="S183" s="195">
        <v>0</v>
      </c>
      <c r="T183" s="196">
        <f>S183*H183</f>
        <v>0</v>
      </c>
      <c r="U183" s="34"/>
      <c r="V183" s="34"/>
      <c r="W183" s="34"/>
      <c r="X183" s="34"/>
      <c r="Y183" s="34"/>
      <c r="Z183" s="34"/>
      <c r="AA183" s="34"/>
      <c r="AB183" s="34"/>
      <c r="AC183" s="34"/>
      <c r="AD183" s="34"/>
      <c r="AE183" s="34"/>
      <c r="AR183" s="197" t="s">
        <v>184</v>
      </c>
      <c r="AT183" s="197" t="s">
        <v>180</v>
      </c>
      <c r="AU183" s="197" t="s">
        <v>89</v>
      </c>
      <c r="AY183" s="15" t="s">
        <v>178</v>
      </c>
      <c r="BE183" s="198">
        <f>IF(N183="základná",J183,0)</f>
        <v>0</v>
      </c>
      <c r="BF183" s="198">
        <f>IF(N183="znížená",J183,0)</f>
        <v>0</v>
      </c>
      <c r="BG183" s="198">
        <f>IF(N183="zákl. prenesená",J183,0)</f>
        <v>0</v>
      </c>
      <c r="BH183" s="198">
        <f>IF(N183="zníž. prenesená",J183,0)</f>
        <v>0</v>
      </c>
      <c r="BI183" s="198">
        <f>IF(N183="nulová",J183,0)</f>
        <v>0</v>
      </c>
      <c r="BJ183" s="15" t="s">
        <v>89</v>
      </c>
      <c r="BK183" s="198">
        <f>ROUND(I183*H183,2)</f>
        <v>0</v>
      </c>
      <c r="BL183" s="15" t="s">
        <v>184</v>
      </c>
      <c r="BM183" s="197" t="s">
        <v>294</v>
      </c>
    </row>
    <row r="184" s="2" customFormat="1" ht="22.2" customHeight="1">
      <c r="A184" s="34"/>
      <c r="B184" s="184"/>
      <c r="C184" s="185" t="s">
        <v>295</v>
      </c>
      <c r="D184" s="185" t="s">
        <v>180</v>
      </c>
      <c r="E184" s="186" t="s">
        <v>296</v>
      </c>
      <c r="F184" s="187" t="s">
        <v>297</v>
      </c>
      <c r="G184" s="188" t="s">
        <v>236</v>
      </c>
      <c r="H184" s="189">
        <v>16.5</v>
      </c>
      <c r="I184" s="190"/>
      <c r="J184" s="191">
        <f>ROUND(I184*H184,2)</f>
        <v>0</v>
      </c>
      <c r="K184" s="192"/>
      <c r="L184" s="35"/>
      <c r="M184" s="193" t="s">
        <v>1</v>
      </c>
      <c r="N184" s="194" t="s">
        <v>42</v>
      </c>
      <c r="O184" s="78"/>
      <c r="P184" s="195">
        <f>O184*H184</f>
        <v>0</v>
      </c>
      <c r="Q184" s="195">
        <v>0</v>
      </c>
      <c r="R184" s="195">
        <f>Q184*H184</f>
        <v>0</v>
      </c>
      <c r="S184" s="195">
        <v>0</v>
      </c>
      <c r="T184" s="196">
        <f>S184*H184</f>
        <v>0</v>
      </c>
      <c r="U184" s="34"/>
      <c r="V184" s="34"/>
      <c r="W184" s="34"/>
      <c r="X184" s="34"/>
      <c r="Y184" s="34"/>
      <c r="Z184" s="34"/>
      <c r="AA184" s="34"/>
      <c r="AB184" s="34"/>
      <c r="AC184" s="34"/>
      <c r="AD184" s="34"/>
      <c r="AE184" s="34"/>
      <c r="AR184" s="197" t="s">
        <v>184</v>
      </c>
      <c r="AT184" s="197" t="s">
        <v>180</v>
      </c>
      <c r="AU184" s="197" t="s">
        <v>89</v>
      </c>
      <c r="AY184" s="15" t="s">
        <v>178</v>
      </c>
      <c r="BE184" s="198">
        <f>IF(N184="základná",J184,0)</f>
        <v>0</v>
      </c>
      <c r="BF184" s="198">
        <f>IF(N184="znížená",J184,0)</f>
        <v>0</v>
      </c>
      <c r="BG184" s="198">
        <f>IF(N184="zákl. prenesená",J184,0)</f>
        <v>0</v>
      </c>
      <c r="BH184" s="198">
        <f>IF(N184="zníž. prenesená",J184,0)</f>
        <v>0</v>
      </c>
      <c r="BI184" s="198">
        <f>IF(N184="nulová",J184,0)</f>
        <v>0</v>
      </c>
      <c r="BJ184" s="15" t="s">
        <v>89</v>
      </c>
      <c r="BK184" s="198">
        <f>ROUND(I184*H184,2)</f>
        <v>0</v>
      </c>
      <c r="BL184" s="15" t="s">
        <v>184</v>
      </c>
      <c r="BM184" s="197" t="s">
        <v>298</v>
      </c>
    </row>
    <row r="185" s="2" customFormat="1" ht="14.4" customHeight="1">
      <c r="A185" s="34"/>
      <c r="B185" s="184"/>
      <c r="C185" s="185" t="s">
        <v>299</v>
      </c>
      <c r="D185" s="185" t="s">
        <v>180</v>
      </c>
      <c r="E185" s="186" t="s">
        <v>300</v>
      </c>
      <c r="F185" s="187" t="s">
        <v>301</v>
      </c>
      <c r="G185" s="188" t="s">
        <v>227</v>
      </c>
      <c r="H185" s="189">
        <v>0.26400000000000001</v>
      </c>
      <c r="I185" s="190"/>
      <c r="J185" s="191">
        <f>ROUND(I185*H185,2)</f>
        <v>0</v>
      </c>
      <c r="K185" s="192"/>
      <c r="L185" s="35"/>
      <c r="M185" s="193" t="s">
        <v>1</v>
      </c>
      <c r="N185" s="194" t="s">
        <v>42</v>
      </c>
      <c r="O185" s="78"/>
      <c r="P185" s="195">
        <f>O185*H185</f>
        <v>0</v>
      </c>
      <c r="Q185" s="195">
        <v>1.01521</v>
      </c>
      <c r="R185" s="195">
        <f>Q185*H185</f>
        <v>0.26801543999999999</v>
      </c>
      <c r="S185" s="195">
        <v>0</v>
      </c>
      <c r="T185" s="196">
        <f>S185*H185</f>
        <v>0</v>
      </c>
      <c r="U185" s="34"/>
      <c r="V185" s="34"/>
      <c r="W185" s="34"/>
      <c r="X185" s="34"/>
      <c r="Y185" s="34"/>
      <c r="Z185" s="34"/>
      <c r="AA185" s="34"/>
      <c r="AB185" s="34"/>
      <c r="AC185" s="34"/>
      <c r="AD185" s="34"/>
      <c r="AE185" s="34"/>
      <c r="AR185" s="197" t="s">
        <v>184</v>
      </c>
      <c r="AT185" s="197" t="s">
        <v>180</v>
      </c>
      <c r="AU185" s="197" t="s">
        <v>89</v>
      </c>
      <c r="AY185" s="15" t="s">
        <v>178</v>
      </c>
      <c r="BE185" s="198">
        <f>IF(N185="základná",J185,0)</f>
        <v>0</v>
      </c>
      <c r="BF185" s="198">
        <f>IF(N185="znížená",J185,0)</f>
        <v>0</v>
      </c>
      <c r="BG185" s="198">
        <f>IF(N185="zákl. prenesená",J185,0)</f>
        <v>0</v>
      </c>
      <c r="BH185" s="198">
        <f>IF(N185="zníž. prenesená",J185,0)</f>
        <v>0</v>
      </c>
      <c r="BI185" s="198">
        <f>IF(N185="nulová",J185,0)</f>
        <v>0</v>
      </c>
      <c r="BJ185" s="15" t="s">
        <v>89</v>
      </c>
      <c r="BK185" s="198">
        <f>ROUND(I185*H185,2)</f>
        <v>0</v>
      </c>
      <c r="BL185" s="15" t="s">
        <v>184</v>
      </c>
      <c r="BM185" s="197" t="s">
        <v>302</v>
      </c>
    </row>
    <row r="186" s="2" customFormat="1" ht="22.2" customHeight="1">
      <c r="A186" s="34"/>
      <c r="B186" s="184"/>
      <c r="C186" s="185" t="s">
        <v>303</v>
      </c>
      <c r="D186" s="185" t="s">
        <v>180</v>
      </c>
      <c r="E186" s="186" t="s">
        <v>304</v>
      </c>
      <c r="F186" s="187" t="s">
        <v>305</v>
      </c>
      <c r="G186" s="188" t="s">
        <v>306</v>
      </c>
      <c r="H186" s="189">
        <v>18</v>
      </c>
      <c r="I186" s="190"/>
      <c r="J186" s="191">
        <f>ROUND(I186*H186,2)</f>
        <v>0</v>
      </c>
      <c r="K186" s="192"/>
      <c r="L186" s="35"/>
      <c r="M186" s="193" t="s">
        <v>1</v>
      </c>
      <c r="N186" s="194" t="s">
        <v>42</v>
      </c>
      <c r="O186" s="78"/>
      <c r="P186" s="195">
        <f>O186*H186</f>
        <v>0</v>
      </c>
      <c r="Q186" s="195">
        <v>0.054559999999999997</v>
      </c>
      <c r="R186" s="195">
        <f>Q186*H186</f>
        <v>0.98207999999999995</v>
      </c>
      <c r="S186" s="195">
        <v>0</v>
      </c>
      <c r="T186" s="196">
        <f>S186*H186</f>
        <v>0</v>
      </c>
      <c r="U186" s="34"/>
      <c r="V186" s="34"/>
      <c r="W186" s="34"/>
      <c r="X186" s="34"/>
      <c r="Y186" s="34"/>
      <c r="Z186" s="34"/>
      <c r="AA186" s="34"/>
      <c r="AB186" s="34"/>
      <c r="AC186" s="34"/>
      <c r="AD186" s="34"/>
      <c r="AE186" s="34"/>
      <c r="AR186" s="197" t="s">
        <v>184</v>
      </c>
      <c r="AT186" s="197" t="s">
        <v>180</v>
      </c>
      <c r="AU186" s="197" t="s">
        <v>89</v>
      </c>
      <c r="AY186" s="15" t="s">
        <v>178</v>
      </c>
      <c r="BE186" s="198">
        <f>IF(N186="základná",J186,0)</f>
        <v>0</v>
      </c>
      <c r="BF186" s="198">
        <f>IF(N186="znížená",J186,0)</f>
        <v>0</v>
      </c>
      <c r="BG186" s="198">
        <f>IF(N186="zákl. prenesená",J186,0)</f>
        <v>0</v>
      </c>
      <c r="BH186" s="198">
        <f>IF(N186="zníž. prenesená",J186,0)</f>
        <v>0</v>
      </c>
      <c r="BI186" s="198">
        <f>IF(N186="nulová",J186,0)</f>
        <v>0</v>
      </c>
      <c r="BJ186" s="15" t="s">
        <v>89</v>
      </c>
      <c r="BK186" s="198">
        <f>ROUND(I186*H186,2)</f>
        <v>0</v>
      </c>
      <c r="BL186" s="15" t="s">
        <v>184</v>
      </c>
      <c r="BM186" s="197" t="s">
        <v>307</v>
      </c>
    </row>
    <row r="187" s="2" customFormat="1" ht="22.2" customHeight="1">
      <c r="A187" s="34"/>
      <c r="B187" s="184"/>
      <c r="C187" s="185" t="s">
        <v>308</v>
      </c>
      <c r="D187" s="185" t="s">
        <v>180</v>
      </c>
      <c r="E187" s="186" t="s">
        <v>309</v>
      </c>
      <c r="F187" s="187" t="s">
        <v>310</v>
      </c>
      <c r="G187" s="188" t="s">
        <v>306</v>
      </c>
      <c r="H187" s="189">
        <v>160</v>
      </c>
      <c r="I187" s="190"/>
      <c r="J187" s="191">
        <f>ROUND(I187*H187,2)</f>
        <v>0</v>
      </c>
      <c r="K187" s="192"/>
      <c r="L187" s="35"/>
      <c r="M187" s="193" t="s">
        <v>1</v>
      </c>
      <c r="N187" s="194" t="s">
        <v>42</v>
      </c>
      <c r="O187" s="78"/>
      <c r="P187" s="195">
        <f>O187*H187</f>
        <v>0</v>
      </c>
      <c r="Q187" s="195">
        <v>0.06404</v>
      </c>
      <c r="R187" s="195">
        <f>Q187*H187</f>
        <v>10.2464</v>
      </c>
      <c r="S187" s="195">
        <v>0</v>
      </c>
      <c r="T187" s="196">
        <f>S187*H187</f>
        <v>0</v>
      </c>
      <c r="U187" s="34"/>
      <c r="V187" s="34"/>
      <c r="W187" s="34"/>
      <c r="X187" s="34"/>
      <c r="Y187" s="34"/>
      <c r="Z187" s="34"/>
      <c r="AA187" s="34"/>
      <c r="AB187" s="34"/>
      <c r="AC187" s="34"/>
      <c r="AD187" s="34"/>
      <c r="AE187" s="34"/>
      <c r="AR187" s="197" t="s">
        <v>184</v>
      </c>
      <c r="AT187" s="197" t="s">
        <v>180</v>
      </c>
      <c r="AU187" s="197" t="s">
        <v>89</v>
      </c>
      <c r="AY187" s="15" t="s">
        <v>178</v>
      </c>
      <c r="BE187" s="198">
        <f>IF(N187="základná",J187,0)</f>
        <v>0</v>
      </c>
      <c r="BF187" s="198">
        <f>IF(N187="znížená",J187,0)</f>
        <v>0</v>
      </c>
      <c r="BG187" s="198">
        <f>IF(N187="zákl. prenesená",J187,0)</f>
        <v>0</v>
      </c>
      <c r="BH187" s="198">
        <f>IF(N187="zníž. prenesená",J187,0)</f>
        <v>0</v>
      </c>
      <c r="BI187" s="198">
        <f>IF(N187="nulová",J187,0)</f>
        <v>0</v>
      </c>
      <c r="BJ187" s="15" t="s">
        <v>89</v>
      </c>
      <c r="BK187" s="198">
        <f>ROUND(I187*H187,2)</f>
        <v>0</v>
      </c>
      <c r="BL187" s="15" t="s">
        <v>184</v>
      </c>
      <c r="BM187" s="197" t="s">
        <v>311</v>
      </c>
    </row>
    <row r="188" s="2" customFormat="1" ht="22.2" customHeight="1">
      <c r="A188" s="34"/>
      <c r="B188" s="184"/>
      <c r="C188" s="185" t="s">
        <v>312</v>
      </c>
      <c r="D188" s="185" t="s">
        <v>180</v>
      </c>
      <c r="E188" s="186" t="s">
        <v>313</v>
      </c>
      <c r="F188" s="187" t="s">
        <v>314</v>
      </c>
      <c r="G188" s="188" t="s">
        <v>306</v>
      </c>
      <c r="H188" s="189">
        <v>5</v>
      </c>
      <c r="I188" s="190"/>
      <c r="J188" s="191">
        <f>ROUND(I188*H188,2)</f>
        <v>0</v>
      </c>
      <c r="K188" s="192"/>
      <c r="L188" s="35"/>
      <c r="M188" s="193" t="s">
        <v>1</v>
      </c>
      <c r="N188" s="194" t="s">
        <v>42</v>
      </c>
      <c r="O188" s="78"/>
      <c r="P188" s="195">
        <f>O188*H188</f>
        <v>0</v>
      </c>
      <c r="Q188" s="195">
        <v>0.12645999999999999</v>
      </c>
      <c r="R188" s="195">
        <f>Q188*H188</f>
        <v>0.63229999999999997</v>
      </c>
      <c r="S188" s="195">
        <v>0</v>
      </c>
      <c r="T188" s="196">
        <f>S188*H188</f>
        <v>0</v>
      </c>
      <c r="U188" s="34"/>
      <c r="V188" s="34"/>
      <c r="W188" s="34"/>
      <c r="X188" s="34"/>
      <c r="Y188" s="34"/>
      <c r="Z188" s="34"/>
      <c r="AA188" s="34"/>
      <c r="AB188" s="34"/>
      <c r="AC188" s="34"/>
      <c r="AD188" s="34"/>
      <c r="AE188" s="34"/>
      <c r="AR188" s="197" t="s">
        <v>184</v>
      </c>
      <c r="AT188" s="197" t="s">
        <v>180</v>
      </c>
      <c r="AU188" s="197" t="s">
        <v>89</v>
      </c>
      <c r="AY188" s="15" t="s">
        <v>178</v>
      </c>
      <c r="BE188" s="198">
        <f>IF(N188="základná",J188,0)</f>
        <v>0</v>
      </c>
      <c r="BF188" s="198">
        <f>IF(N188="znížená",J188,0)</f>
        <v>0</v>
      </c>
      <c r="BG188" s="198">
        <f>IF(N188="zákl. prenesená",J188,0)</f>
        <v>0</v>
      </c>
      <c r="BH188" s="198">
        <f>IF(N188="zníž. prenesená",J188,0)</f>
        <v>0</v>
      </c>
      <c r="BI188" s="198">
        <f>IF(N188="nulová",J188,0)</f>
        <v>0</v>
      </c>
      <c r="BJ188" s="15" t="s">
        <v>89</v>
      </c>
      <c r="BK188" s="198">
        <f>ROUND(I188*H188,2)</f>
        <v>0</v>
      </c>
      <c r="BL188" s="15" t="s">
        <v>184</v>
      </c>
      <c r="BM188" s="197" t="s">
        <v>315</v>
      </c>
    </row>
    <row r="189" s="2" customFormat="1" ht="22.2" customHeight="1">
      <c r="A189" s="34"/>
      <c r="B189" s="184"/>
      <c r="C189" s="185" t="s">
        <v>316</v>
      </c>
      <c r="D189" s="185" t="s">
        <v>180</v>
      </c>
      <c r="E189" s="186" t="s">
        <v>317</v>
      </c>
      <c r="F189" s="187" t="s">
        <v>318</v>
      </c>
      <c r="G189" s="188" t="s">
        <v>306</v>
      </c>
      <c r="H189" s="189">
        <v>12</v>
      </c>
      <c r="I189" s="190"/>
      <c r="J189" s="191">
        <f>ROUND(I189*H189,2)</f>
        <v>0</v>
      </c>
      <c r="K189" s="192"/>
      <c r="L189" s="35"/>
      <c r="M189" s="193" t="s">
        <v>1</v>
      </c>
      <c r="N189" s="194" t="s">
        <v>42</v>
      </c>
      <c r="O189" s="78"/>
      <c r="P189" s="195">
        <f>O189*H189</f>
        <v>0</v>
      </c>
      <c r="Q189" s="195">
        <v>0.01559</v>
      </c>
      <c r="R189" s="195">
        <f>Q189*H189</f>
        <v>0.18708</v>
      </c>
      <c r="S189" s="195">
        <v>0</v>
      </c>
      <c r="T189" s="196">
        <f>S189*H189</f>
        <v>0</v>
      </c>
      <c r="U189" s="34"/>
      <c r="V189" s="34"/>
      <c r="W189" s="34"/>
      <c r="X189" s="34"/>
      <c r="Y189" s="34"/>
      <c r="Z189" s="34"/>
      <c r="AA189" s="34"/>
      <c r="AB189" s="34"/>
      <c r="AC189" s="34"/>
      <c r="AD189" s="34"/>
      <c r="AE189" s="34"/>
      <c r="AR189" s="197" t="s">
        <v>184</v>
      </c>
      <c r="AT189" s="197" t="s">
        <v>180</v>
      </c>
      <c r="AU189" s="197" t="s">
        <v>89</v>
      </c>
      <c r="AY189" s="15" t="s">
        <v>178</v>
      </c>
      <c r="BE189" s="198">
        <f>IF(N189="základná",J189,0)</f>
        <v>0</v>
      </c>
      <c r="BF189" s="198">
        <f>IF(N189="znížená",J189,0)</f>
        <v>0</v>
      </c>
      <c r="BG189" s="198">
        <f>IF(N189="zákl. prenesená",J189,0)</f>
        <v>0</v>
      </c>
      <c r="BH189" s="198">
        <f>IF(N189="zníž. prenesená",J189,0)</f>
        <v>0</v>
      </c>
      <c r="BI189" s="198">
        <f>IF(N189="nulová",J189,0)</f>
        <v>0</v>
      </c>
      <c r="BJ189" s="15" t="s">
        <v>89</v>
      </c>
      <c r="BK189" s="198">
        <f>ROUND(I189*H189,2)</f>
        <v>0</v>
      </c>
      <c r="BL189" s="15" t="s">
        <v>184</v>
      </c>
      <c r="BM189" s="197" t="s">
        <v>319</v>
      </c>
    </row>
    <row r="190" s="2" customFormat="1" ht="22.2" customHeight="1">
      <c r="A190" s="34"/>
      <c r="B190" s="184"/>
      <c r="C190" s="185" t="s">
        <v>320</v>
      </c>
      <c r="D190" s="185" t="s">
        <v>180</v>
      </c>
      <c r="E190" s="186" t="s">
        <v>321</v>
      </c>
      <c r="F190" s="187" t="s">
        <v>322</v>
      </c>
      <c r="G190" s="188" t="s">
        <v>306</v>
      </c>
      <c r="H190" s="189">
        <v>18</v>
      </c>
      <c r="I190" s="190"/>
      <c r="J190" s="191">
        <f>ROUND(I190*H190,2)</f>
        <v>0</v>
      </c>
      <c r="K190" s="192"/>
      <c r="L190" s="35"/>
      <c r="M190" s="193" t="s">
        <v>1</v>
      </c>
      <c r="N190" s="194" t="s">
        <v>42</v>
      </c>
      <c r="O190" s="78"/>
      <c r="P190" s="195">
        <f>O190*H190</f>
        <v>0</v>
      </c>
      <c r="Q190" s="195">
        <v>0.019800000000000002</v>
      </c>
      <c r="R190" s="195">
        <f>Q190*H190</f>
        <v>0.35640000000000005</v>
      </c>
      <c r="S190" s="195">
        <v>0</v>
      </c>
      <c r="T190" s="196">
        <f>S190*H190</f>
        <v>0</v>
      </c>
      <c r="U190" s="34"/>
      <c r="V190" s="34"/>
      <c r="W190" s="34"/>
      <c r="X190" s="34"/>
      <c r="Y190" s="34"/>
      <c r="Z190" s="34"/>
      <c r="AA190" s="34"/>
      <c r="AB190" s="34"/>
      <c r="AC190" s="34"/>
      <c r="AD190" s="34"/>
      <c r="AE190" s="34"/>
      <c r="AR190" s="197" t="s">
        <v>184</v>
      </c>
      <c r="AT190" s="197" t="s">
        <v>180</v>
      </c>
      <c r="AU190" s="197" t="s">
        <v>89</v>
      </c>
      <c r="AY190" s="15" t="s">
        <v>178</v>
      </c>
      <c r="BE190" s="198">
        <f>IF(N190="základná",J190,0)</f>
        <v>0</v>
      </c>
      <c r="BF190" s="198">
        <f>IF(N190="znížená",J190,0)</f>
        <v>0</v>
      </c>
      <c r="BG190" s="198">
        <f>IF(N190="zákl. prenesená",J190,0)</f>
        <v>0</v>
      </c>
      <c r="BH190" s="198">
        <f>IF(N190="zníž. prenesená",J190,0)</f>
        <v>0</v>
      </c>
      <c r="BI190" s="198">
        <f>IF(N190="nulová",J190,0)</f>
        <v>0</v>
      </c>
      <c r="BJ190" s="15" t="s">
        <v>89</v>
      </c>
      <c r="BK190" s="198">
        <f>ROUND(I190*H190,2)</f>
        <v>0</v>
      </c>
      <c r="BL190" s="15" t="s">
        <v>184</v>
      </c>
      <c r="BM190" s="197" t="s">
        <v>323</v>
      </c>
    </row>
    <row r="191" s="2" customFormat="1" ht="22.2" customHeight="1">
      <c r="A191" s="34"/>
      <c r="B191" s="184"/>
      <c r="C191" s="185" t="s">
        <v>324</v>
      </c>
      <c r="D191" s="185" t="s">
        <v>180</v>
      </c>
      <c r="E191" s="186" t="s">
        <v>325</v>
      </c>
      <c r="F191" s="187" t="s">
        <v>326</v>
      </c>
      <c r="G191" s="188" t="s">
        <v>306</v>
      </c>
      <c r="H191" s="189">
        <v>1</v>
      </c>
      <c r="I191" s="190"/>
      <c r="J191" s="191">
        <f>ROUND(I191*H191,2)</f>
        <v>0</v>
      </c>
      <c r="K191" s="192"/>
      <c r="L191" s="35"/>
      <c r="M191" s="193" t="s">
        <v>1</v>
      </c>
      <c r="N191" s="194" t="s">
        <v>42</v>
      </c>
      <c r="O191" s="78"/>
      <c r="P191" s="195">
        <f>O191*H191</f>
        <v>0</v>
      </c>
      <c r="Q191" s="195">
        <v>0.026980000000000001</v>
      </c>
      <c r="R191" s="195">
        <f>Q191*H191</f>
        <v>0.026980000000000001</v>
      </c>
      <c r="S191" s="195">
        <v>0</v>
      </c>
      <c r="T191" s="196">
        <f>S191*H191</f>
        <v>0</v>
      </c>
      <c r="U191" s="34"/>
      <c r="V191" s="34"/>
      <c r="W191" s="34"/>
      <c r="X191" s="34"/>
      <c r="Y191" s="34"/>
      <c r="Z191" s="34"/>
      <c r="AA191" s="34"/>
      <c r="AB191" s="34"/>
      <c r="AC191" s="34"/>
      <c r="AD191" s="34"/>
      <c r="AE191" s="34"/>
      <c r="AR191" s="197" t="s">
        <v>184</v>
      </c>
      <c r="AT191" s="197" t="s">
        <v>180</v>
      </c>
      <c r="AU191" s="197" t="s">
        <v>89</v>
      </c>
      <c r="AY191" s="15" t="s">
        <v>178</v>
      </c>
      <c r="BE191" s="198">
        <f>IF(N191="základná",J191,0)</f>
        <v>0</v>
      </c>
      <c r="BF191" s="198">
        <f>IF(N191="znížená",J191,0)</f>
        <v>0</v>
      </c>
      <c r="BG191" s="198">
        <f>IF(N191="zákl. prenesená",J191,0)</f>
        <v>0</v>
      </c>
      <c r="BH191" s="198">
        <f>IF(N191="zníž. prenesená",J191,0)</f>
        <v>0</v>
      </c>
      <c r="BI191" s="198">
        <f>IF(N191="nulová",J191,0)</f>
        <v>0</v>
      </c>
      <c r="BJ191" s="15" t="s">
        <v>89</v>
      </c>
      <c r="BK191" s="198">
        <f>ROUND(I191*H191,2)</f>
        <v>0</v>
      </c>
      <c r="BL191" s="15" t="s">
        <v>184</v>
      </c>
      <c r="BM191" s="197" t="s">
        <v>327</v>
      </c>
    </row>
    <row r="192" s="2" customFormat="1" ht="22.2" customHeight="1">
      <c r="A192" s="34"/>
      <c r="B192" s="184"/>
      <c r="C192" s="185" t="s">
        <v>328</v>
      </c>
      <c r="D192" s="185" t="s">
        <v>180</v>
      </c>
      <c r="E192" s="186" t="s">
        <v>329</v>
      </c>
      <c r="F192" s="187" t="s">
        <v>330</v>
      </c>
      <c r="G192" s="188" t="s">
        <v>306</v>
      </c>
      <c r="H192" s="189">
        <v>4</v>
      </c>
      <c r="I192" s="190"/>
      <c r="J192" s="191">
        <f>ROUND(I192*H192,2)</f>
        <v>0</v>
      </c>
      <c r="K192" s="192"/>
      <c r="L192" s="35"/>
      <c r="M192" s="193" t="s">
        <v>1</v>
      </c>
      <c r="N192" s="194" t="s">
        <v>42</v>
      </c>
      <c r="O192" s="78"/>
      <c r="P192" s="195">
        <f>O192*H192</f>
        <v>0</v>
      </c>
      <c r="Q192" s="195">
        <v>0.018849999999999999</v>
      </c>
      <c r="R192" s="195">
        <f>Q192*H192</f>
        <v>0.075399999999999995</v>
      </c>
      <c r="S192" s="195">
        <v>0</v>
      </c>
      <c r="T192" s="196">
        <f>S192*H192</f>
        <v>0</v>
      </c>
      <c r="U192" s="34"/>
      <c r="V192" s="34"/>
      <c r="W192" s="34"/>
      <c r="X192" s="34"/>
      <c r="Y192" s="34"/>
      <c r="Z192" s="34"/>
      <c r="AA192" s="34"/>
      <c r="AB192" s="34"/>
      <c r="AC192" s="34"/>
      <c r="AD192" s="34"/>
      <c r="AE192" s="34"/>
      <c r="AR192" s="197" t="s">
        <v>184</v>
      </c>
      <c r="AT192" s="197" t="s">
        <v>180</v>
      </c>
      <c r="AU192" s="197" t="s">
        <v>89</v>
      </c>
      <c r="AY192" s="15" t="s">
        <v>178</v>
      </c>
      <c r="BE192" s="198">
        <f>IF(N192="základná",J192,0)</f>
        <v>0</v>
      </c>
      <c r="BF192" s="198">
        <f>IF(N192="znížená",J192,0)</f>
        <v>0</v>
      </c>
      <c r="BG192" s="198">
        <f>IF(N192="zákl. prenesená",J192,0)</f>
        <v>0</v>
      </c>
      <c r="BH192" s="198">
        <f>IF(N192="zníž. prenesená",J192,0)</f>
        <v>0</v>
      </c>
      <c r="BI192" s="198">
        <f>IF(N192="nulová",J192,0)</f>
        <v>0</v>
      </c>
      <c r="BJ192" s="15" t="s">
        <v>89</v>
      </c>
      <c r="BK192" s="198">
        <f>ROUND(I192*H192,2)</f>
        <v>0</v>
      </c>
      <c r="BL192" s="15" t="s">
        <v>184</v>
      </c>
      <c r="BM192" s="197" t="s">
        <v>331</v>
      </c>
    </row>
    <row r="193" s="2" customFormat="1" ht="22.2" customHeight="1">
      <c r="A193" s="34"/>
      <c r="B193" s="184"/>
      <c r="C193" s="185" t="s">
        <v>332</v>
      </c>
      <c r="D193" s="185" t="s">
        <v>180</v>
      </c>
      <c r="E193" s="186" t="s">
        <v>333</v>
      </c>
      <c r="F193" s="187" t="s">
        <v>334</v>
      </c>
      <c r="G193" s="188" t="s">
        <v>306</v>
      </c>
      <c r="H193" s="189">
        <v>20</v>
      </c>
      <c r="I193" s="190"/>
      <c r="J193" s="191">
        <f>ROUND(I193*H193,2)</f>
        <v>0</v>
      </c>
      <c r="K193" s="192"/>
      <c r="L193" s="35"/>
      <c r="M193" s="193" t="s">
        <v>1</v>
      </c>
      <c r="N193" s="194" t="s">
        <v>42</v>
      </c>
      <c r="O193" s="78"/>
      <c r="P193" s="195">
        <f>O193*H193</f>
        <v>0</v>
      </c>
      <c r="Q193" s="195">
        <v>0.024080000000000001</v>
      </c>
      <c r="R193" s="195">
        <f>Q193*H193</f>
        <v>0.48160000000000003</v>
      </c>
      <c r="S193" s="195">
        <v>0</v>
      </c>
      <c r="T193" s="196">
        <f>S193*H193</f>
        <v>0</v>
      </c>
      <c r="U193" s="34"/>
      <c r="V193" s="34"/>
      <c r="W193" s="34"/>
      <c r="X193" s="34"/>
      <c r="Y193" s="34"/>
      <c r="Z193" s="34"/>
      <c r="AA193" s="34"/>
      <c r="AB193" s="34"/>
      <c r="AC193" s="34"/>
      <c r="AD193" s="34"/>
      <c r="AE193" s="34"/>
      <c r="AR193" s="197" t="s">
        <v>184</v>
      </c>
      <c r="AT193" s="197" t="s">
        <v>180</v>
      </c>
      <c r="AU193" s="197" t="s">
        <v>89</v>
      </c>
      <c r="AY193" s="15" t="s">
        <v>178</v>
      </c>
      <c r="BE193" s="198">
        <f>IF(N193="základná",J193,0)</f>
        <v>0</v>
      </c>
      <c r="BF193" s="198">
        <f>IF(N193="znížená",J193,0)</f>
        <v>0</v>
      </c>
      <c r="BG193" s="198">
        <f>IF(N193="zákl. prenesená",J193,0)</f>
        <v>0</v>
      </c>
      <c r="BH193" s="198">
        <f>IF(N193="zníž. prenesená",J193,0)</f>
        <v>0</v>
      </c>
      <c r="BI193" s="198">
        <f>IF(N193="nulová",J193,0)</f>
        <v>0</v>
      </c>
      <c r="BJ193" s="15" t="s">
        <v>89</v>
      </c>
      <c r="BK193" s="198">
        <f>ROUND(I193*H193,2)</f>
        <v>0</v>
      </c>
      <c r="BL193" s="15" t="s">
        <v>184</v>
      </c>
      <c r="BM193" s="197" t="s">
        <v>335</v>
      </c>
    </row>
    <row r="194" s="2" customFormat="1" ht="22.2" customHeight="1">
      <c r="A194" s="34"/>
      <c r="B194" s="184"/>
      <c r="C194" s="185" t="s">
        <v>336</v>
      </c>
      <c r="D194" s="185" t="s">
        <v>180</v>
      </c>
      <c r="E194" s="186" t="s">
        <v>337</v>
      </c>
      <c r="F194" s="187" t="s">
        <v>338</v>
      </c>
      <c r="G194" s="188" t="s">
        <v>306</v>
      </c>
      <c r="H194" s="189">
        <v>4</v>
      </c>
      <c r="I194" s="190"/>
      <c r="J194" s="191">
        <f>ROUND(I194*H194,2)</f>
        <v>0</v>
      </c>
      <c r="K194" s="192"/>
      <c r="L194" s="35"/>
      <c r="M194" s="193" t="s">
        <v>1</v>
      </c>
      <c r="N194" s="194" t="s">
        <v>42</v>
      </c>
      <c r="O194" s="78"/>
      <c r="P194" s="195">
        <f>O194*H194</f>
        <v>0</v>
      </c>
      <c r="Q194" s="195">
        <v>0.033300000000000003</v>
      </c>
      <c r="R194" s="195">
        <f>Q194*H194</f>
        <v>0.13320000000000001</v>
      </c>
      <c r="S194" s="195">
        <v>0</v>
      </c>
      <c r="T194" s="196">
        <f>S194*H194</f>
        <v>0</v>
      </c>
      <c r="U194" s="34"/>
      <c r="V194" s="34"/>
      <c r="W194" s="34"/>
      <c r="X194" s="34"/>
      <c r="Y194" s="34"/>
      <c r="Z194" s="34"/>
      <c r="AA194" s="34"/>
      <c r="AB194" s="34"/>
      <c r="AC194" s="34"/>
      <c r="AD194" s="34"/>
      <c r="AE194" s="34"/>
      <c r="AR194" s="197" t="s">
        <v>184</v>
      </c>
      <c r="AT194" s="197" t="s">
        <v>180</v>
      </c>
      <c r="AU194" s="197" t="s">
        <v>89</v>
      </c>
      <c r="AY194" s="15" t="s">
        <v>178</v>
      </c>
      <c r="BE194" s="198">
        <f>IF(N194="základná",J194,0)</f>
        <v>0</v>
      </c>
      <c r="BF194" s="198">
        <f>IF(N194="znížená",J194,0)</f>
        <v>0</v>
      </c>
      <c r="BG194" s="198">
        <f>IF(N194="zákl. prenesená",J194,0)</f>
        <v>0</v>
      </c>
      <c r="BH194" s="198">
        <f>IF(N194="zníž. prenesená",J194,0)</f>
        <v>0</v>
      </c>
      <c r="BI194" s="198">
        <f>IF(N194="nulová",J194,0)</f>
        <v>0</v>
      </c>
      <c r="BJ194" s="15" t="s">
        <v>89</v>
      </c>
      <c r="BK194" s="198">
        <f>ROUND(I194*H194,2)</f>
        <v>0</v>
      </c>
      <c r="BL194" s="15" t="s">
        <v>184</v>
      </c>
      <c r="BM194" s="197" t="s">
        <v>339</v>
      </c>
    </row>
    <row r="195" s="2" customFormat="1" ht="22.2" customHeight="1">
      <c r="A195" s="34"/>
      <c r="B195" s="184"/>
      <c r="C195" s="185" t="s">
        <v>340</v>
      </c>
      <c r="D195" s="185" t="s">
        <v>180</v>
      </c>
      <c r="E195" s="186" t="s">
        <v>341</v>
      </c>
      <c r="F195" s="187" t="s">
        <v>342</v>
      </c>
      <c r="G195" s="188" t="s">
        <v>306</v>
      </c>
      <c r="H195" s="189">
        <v>1</v>
      </c>
      <c r="I195" s="190"/>
      <c r="J195" s="191">
        <f>ROUND(I195*H195,2)</f>
        <v>0</v>
      </c>
      <c r="K195" s="192"/>
      <c r="L195" s="35"/>
      <c r="M195" s="193" t="s">
        <v>1</v>
      </c>
      <c r="N195" s="194" t="s">
        <v>42</v>
      </c>
      <c r="O195" s="78"/>
      <c r="P195" s="195">
        <f>O195*H195</f>
        <v>0</v>
      </c>
      <c r="Q195" s="195">
        <v>0.043069999999999997</v>
      </c>
      <c r="R195" s="195">
        <f>Q195*H195</f>
        <v>0.043069999999999997</v>
      </c>
      <c r="S195" s="195">
        <v>0</v>
      </c>
      <c r="T195" s="196">
        <f>S195*H195</f>
        <v>0</v>
      </c>
      <c r="U195" s="34"/>
      <c r="V195" s="34"/>
      <c r="W195" s="34"/>
      <c r="X195" s="34"/>
      <c r="Y195" s="34"/>
      <c r="Z195" s="34"/>
      <c r="AA195" s="34"/>
      <c r="AB195" s="34"/>
      <c r="AC195" s="34"/>
      <c r="AD195" s="34"/>
      <c r="AE195" s="34"/>
      <c r="AR195" s="197" t="s">
        <v>184</v>
      </c>
      <c r="AT195" s="197" t="s">
        <v>180</v>
      </c>
      <c r="AU195" s="197" t="s">
        <v>89</v>
      </c>
      <c r="AY195" s="15" t="s">
        <v>178</v>
      </c>
      <c r="BE195" s="198">
        <f>IF(N195="základná",J195,0)</f>
        <v>0</v>
      </c>
      <c r="BF195" s="198">
        <f>IF(N195="znížená",J195,0)</f>
        <v>0</v>
      </c>
      <c r="BG195" s="198">
        <f>IF(N195="zákl. prenesená",J195,0)</f>
        <v>0</v>
      </c>
      <c r="BH195" s="198">
        <f>IF(N195="zníž. prenesená",J195,0)</f>
        <v>0</v>
      </c>
      <c r="BI195" s="198">
        <f>IF(N195="nulová",J195,0)</f>
        <v>0</v>
      </c>
      <c r="BJ195" s="15" t="s">
        <v>89</v>
      </c>
      <c r="BK195" s="198">
        <f>ROUND(I195*H195,2)</f>
        <v>0</v>
      </c>
      <c r="BL195" s="15" t="s">
        <v>184</v>
      </c>
      <c r="BM195" s="197" t="s">
        <v>343</v>
      </c>
    </row>
    <row r="196" s="2" customFormat="1" ht="22.2" customHeight="1">
      <c r="A196" s="34"/>
      <c r="B196" s="184"/>
      <c r="C196" s="185" t="s">
        <v>344</v>
      </c>
      <c r="D196" s="185" t="s">
        <v>180</v>
      </c>
      <c r="E196" s="186" t="s">
        <v>345</v>
      </c>
      <c r="F196" s="187" t="s">
        <v>346</v>
      </c>
      <c r="G196" s="188" t="s">
        <v>306</v>
      </c>
      <c r="H196" s="189">
        <v>2</v>
      </c>
      <c r="I196" s="190"/>
      <c r="J196" s="191">
        <f>ROUND(I196*H196,2)</f>
        <v>0</v>
      </c>
      <c r="K196" s="192"/>
      <c r="L196" s="35"/>
      <c r="M196" s="193" t="s">
        <v>1</v>
      </c>
      <c r="N196" s="194" t="s">
        <v>42</v>
      </c>
      <c r="O196" s="78"/>
      <c r="P196" s="195">
        <f>O196*H196</f>
        <v>0</v>
      </c>
      <c r="Q196" s="195">
        <v>0.057450000000000001</v>
      </c>
      <c r="R196" s="195">
        <f>Q196*H196</f>
        <v>0.1149</v>
      </c>
      <c r="S196" s="195">
        <v>0</v>
      </c>
      <c r="T196" s="196">
        <f>S196*H196</f>
        <v>0</v>
      </c>
      <c r="U196" s="34"/>
      <c r="V196" s="34"/>
      <c r="W196" s="34"/>
      <c r="X196" s="34"/>
      <c r="Y196" s="34"/>
      <c r="Z196" s="34"/>
      <c r="AA196" s="34"/>
      <c r="AB196" s="34"/>
      <c r="AC196" s="34"/>
      <c r="AD196" s="34"/>
      <c r="AE196" s="34"/>
      <c r="AR196" s="197" t="s">
        <v>184</v>
      </c>
      <c r="AT196" s="197" t="s">
        <v>180</v>
      </c>
      <c r="AU196" s="197" t="s">
        <v>89</v>
      </c>
      <c r="AY196" s="15" t="s">
        <v>178</v>
      </c>
      <c r="BE196" s="198">
        <f>IF(N196="základná",J196,0)</f>
        <v>0</v>
      </c>
      <c r="BF196" s="198">
        <f>IF(N196="znížená",J196,0)</f>
        <v>0</v>
      </c>
      <c r="BG196" s="198">
        <f>IF(N196="zákl. prenesená",J196,0)</f>
        <v>0</v>
      </c>
      <c r="BH196" s="198">
        <f>IF(N196="zníž. prenesená",J196,0)</f>
        <v>0</v>
      </c>
      <c r="BI196" s="198">
        <f>IF(N196="nulová",J196,0)</f>
        <v>0</v>
      </c>
      <c r="BJ196" s="15" t="s">
        <v>89</v>
      </c>
      <c r="BK196" s="198">
        <f>ROUND(I196*H196,2)</f>
        <v>0</v>
      </c>
      <c r="BL196" s="15" t="s">
        <v>184</v>
      </c>
      <c r="BM196" s="197" t="s">
        <v>347</v>
      </c>
    </row>
    <row r="197" s="2" customFormat="1" ht="30" customHeight="1">
      <c r="A197" s="34"/>
      <c r="B197" s="184"/>
      <c r="C197" s="185" t="s">
        <v>348</v>
      </c>
      <c r="D197" s="185" t="s">
        <v>180</v>
      </c>
      <c r="E197" s="186" t="s">
        <v>349</v>
      </c>
      <c r="F197" s="187" t="s">
        <v>350</v>
      </c>
      <c r="G197" s="188" t="s">
        <v>183</v>
      </c>
      <c r="H197" s="189">
        <v>11.706</v>
      </c>
      <c r="I197" s="190"/>
      <c r="J197" s="191">
        <f>ROUND(I197*H197,2)</f>
        <v>0</v>
      </c>
      <c r="K197" s="192"/>
      <c r="L197" s="35"/>
      <c r="M197" s="193" t="s">
        <v>1</v>
      </c>
      <c r="N197" s="194" t="s">
        <v>42</v>
      </c>
      <c r="O197" s="78"/>
      <c r="P197" s="195">
        <f>O197*H197</f>
        <v>0</v>
      </c>
      <c r="Q197" s="195">
        <v>2.4017599999999999</v>
      </c>
      <c r="R197" s="195">
        <f>Q197*H197</f>
        <v>28.115002559999997</v>
      </c>
      <c r="S197" s="195">
        <v>0</v>
      </c>
      <c r="T197" s="196">
        <f>S197*H197</f>
        <v>0</v>
      </c>
      <c r="U197" s="34"/>
      <c r="V197" s="34"/>
      <c r="W197" s="34"/>
      <c r="X197" s="34"/>
      <c r="Y197" s="34"/>
      <c r="Z197" s="34"/>
      <c r="AA197" s="34"/>
      <c r="AB197" s="34"/>
      <c r="AC197" s="34"/>
      <c r="AD197" s="34"/>
      <c r="AE197" s="34"/>
      <c r="AR197" s="197" t="s">
        <v>184</v>
      </c>
      <c r="AT197" s="197" t="s">
        <v>180</v>
      </c>
      <c r="AU197" s="197" t="s">
        <v>89</v>
      </c>
      <c r="AY197" s="15" t="s">
        <v>178</v>
      </c>
      <c r="BE197" s="198">
        <f>IF(N197="základná",J197,0)</f>
        <v>0</v>
      </c>
      <c r="BF197" s="198">
        <f>IF(N197="znížená",J197,0)</f>
        <v>0</v>
      </c>
      <c r="BG197" s="198">
        <f>IF(N197="zákl. prenesená",J197,0)</f>
        <v>0</v>
      </c>
      <c r="BH197" s="198">
        <f>IF(N197="zníž. prenesená",J197,0)</f>
        <v>0</v>
      </c>
      <c r="BI197" s="198">
        <f>IF(N197="nulová",J197,0)</f>
        <v>0</v>
      </c>
      <c r="BJ197" s="15" t="s">
        <v>89</v>
      </c>
      <c r="BK197" s="198">
        <f>ROUND(I197*H197,2)</f>
        <v>0</v>
      </c>
      <c r="BL197" s="15" t="s">
        <v>184</v>
      </c>
      <c r="BM197" s="197" t="s">
        <v>351</v>
      </c>
    </row>
    <row r="198" s="2" customFormat="1" ht="22.2" customHeight="1">
      <c r="A198" s="34"/>
      <c r="B198" s="184"/>
      <c r="C198" s="185" t="s">
        <v>352</v>
      </c>
      <c r="D198" s="185" t="s">
        <v>180</v>
      </c>
      <c r="E198" s="186" t="s">
        <v>353</v>
      </c>
      <c r="F198" s="187" t="s">
        <v>354</v>
      </c>
      <c r="G198" s="188" t="s">
        <v>236</v>
      </c>
      <c r="H198" s="189">
        <v>130.05000000000001</v>
      </c>
      <c r="I198" s="190"/>
      <c r="J198" s="191">
        <f>ROUND(I198*H198,2)</f>
        <v>0</v>
      </c>
      <c r="K198" s="192"/>
      <c r="L198" s="35"/>
      <c r="M198" s="193" t="s">
        <v>1</v>
      </c>
      <c r="N198" s="194" t="s">
        <v>42</v>
      </c>
      <c r="O198" s="78"/>
      <c r="P198" s="195">
        <f>O198*H198</f>
        <v>0</v>
      </c>
      <c r="Q198" s="195">
        <v>0.00055000000000000003</v>
      </c>
      <c r="R198" s="195">
        <f>Q198*H198</f>
        <v>0.071527500000000008</v>
      </c>
      <c r="S198" s="195">
        <v>0</v>
      </c>
      <c r="T198" s="196">
        <f>S198*H198</f>
        <v>0</v>
      </c>
      <c r="U198" s="34"/>
      <c r="V198" s="34"/>
      <c r="W198" s="34"/>
      <c r="X198" s="34"/>
      <c r="Y198" s="34"/>
      <c r="Z198" s="34"/>
      <c r="AA198" s="34"/>
      <c r="AB198" s="34"/>
      <c r="AC198" s="34"/>
      <c r="AD198" s="34"/>
      <c r="AE198" s="34"/>
      <c r="AR198" s="197" t="s">
        <v>184</v>
      </c>
      <c r="AT198" s="197" t="s">
        <v>180</v>
      </c>
      <c r="AU198" s="197" t="s">
        <v>89</v>
      </c>
      <c r="AY198" s="15" t="s">
        <v>178</v>
      </c>
      <c r="BE198" s="198">
        <f>IF(N198="základná",J198,0)</f>
        <v>0</v>
      </c>
      <c r="BF198" s="198">
        <f>IF(N198="znížená",J198,0)</f>
        <v>0</v>
      </c>
      <c r="BG198" s="198">
        <f>IF(N198="zákl. prenesená",J198,0)</f>
        <v>0</v>
      </c>
      <c r="BH198" s="198">
        <f>IF(N198="zníž. prenesená",J198,0)</f>
        <v>0</v>
      </c>
      <c r="BI198" s="198">
        <f>IF(N198="nulová",J198,0)</f>
        <v>0</v>
      </c>
      <c r="BJ198" s="15" t="s">
        <v>89</v>
      </c>
      <c r="BK198" s="198">
        <f>ROUND(I198*H198,2)</f>
        <v>0</v>
      </c>
      <c r="BL198" s="15" t="s">
        <v>184</v>
      </c>
      <c r="BM198" s="197" t="s">
        <v>355</v>
      </c>
    </row>
    <row r="199" s="2" customFormat="1" ht="22.2" customHeight="1">
      <c r="A199" s="34"/>
      <c r="B199" s="184"/>
      <c r="C199" s="185" t="s">
        <v>356</v>
      </c>
      <c r="D199" s="185" t="s">
        <v>180</v>
      </c>
      <c r="E199" s="186" t="s">
        <v>357</v>
      </c>
      <c r="F199" s="187" t="s">
        <v>358</v>
      </c>
      <c r="G199" s="188" t="s">
        <v>236</v>
      </c>
      <c r="H199" s="189">
        <v>130.05000000000001</v>
      </c>
      <c r="I199" s="190"/>
      <c r="J199" s="191">
        <f>ROUND(I199*H199,2)</f>
        <v>0</v>
      </c>
      <c r="K199" s="192"/>
      <c r="L199" s="35"/>
      <c r="M199" s="193" t="s">
        <v>1</v>
      </c>
      <c r="N199" s="194" t="s">
        <v>42</v>
      </c>
      <c r="O199" s="78"/>
      <c r="P199" s="195">
        <f>O199*H199</f>
        <v>0</v>
      </c>
      <c r="Q199" s="195">
        <v>0</v>
      </c>
      <c r="R199" s="195">
        <f>Q199*H199</f>
        <v>0</v>
      </c>
      <c r="S199" s="195">
        <v>0</v>
      </c>
      <c r="T199" s="196">
        <f>S199*H199</f>
        <v>0</v>
      </c>
      <c r="U199" s="34"/>
      <c r="V199" s="34"/>
      <c r="W199" s="34"/>
      <c r="X199" s="34"/>
      <c r="Y199" s="34"/>
      <c r="Z199" s="34"/>
      <c r="AA199" s="34"/>
      <c r="AB199" s="34"/>
      <c r="AC199" s="34"/>
      <c r="AD199" s="34"/>
      <c r="AE199" s="34"/>
      <c r="AR199" s="197" t="s">
        <v>184</v>
      </c>
      <c r="AT199" s="197" t="s">
        <v>180</v>
      </c>
      <c r="AU199" s="197" t="s">
        <v>89</v>
      </c>
      <c r="AY199" s="15" t="s">
        <v>178</v>
      </c>
      <c r="BE199" s="198">
        <f>IF(N199="základná",J199,0)</f>
        <v>0</v>
      </c>
      <c r="BF199" s="198">
        <f>IF(N199="znížená",J199,0)</f>
        <v>0</v>
      </c>
      <c r="BG199" s="198">
        <f>IF(N199="zákl. prenesená",J199,0)</f>
        <v>0</v>
      </c>
      <c r="BH199" s="198">
        <f>IF(N199="zníž. prenesená",J199,0)</f>
        <v>0</v>
      </c>
      <c r="BI199" s="198">
        <f>IF(N199="nulová",J199,0)</f>
        <v>0</v>
      </c>
      <c r="BJ199" s="15" t="s">
        <v>89</v>
      </c>
      <c r="BK199" s="198">
        <f>ROUND(I199*H199,2)</f>
        <v>0</v>
      </c>
      <c r="BL199" s="15" t="s">
        <v>184</v>
      </c>
      <c r="BM199" s="197" t="s">
        <v>359</v>
      </c>
    </row>
    <row r="200" s="2" customFormat="1" ht="19.8" customHeight="1">
      <c r="A200" s="34"/>
      <c r="B200" s="184"/>
      <c r="C200" s="185" t="s">
        <v>360</v>
      </c>
      <c r="D200" s="185" t="s">
        <v>180</v>
      </c>
      <c r="E200" s="186" t="s">
        <v>361</v>
      </c>
      <c r="F200" s="187" t="s">
        <v>362</v>
      </c>
      <c r="G200" s="188" t="s">
        <v>227</v>
      </c>
      <c r="H200" s="189">
        <v>0.001</v>
      </c>
      <c r="I200" s="190"/>
      <c r="J200" s="191">
        <f>ROUND(I200*H200,2)</f>
        <v>0</v>
      </c>
      <c r="K200" s="192"/>
      <c r="L200" s="35"/>
      <c r="M200" s="193" t="s">
        <v>1</v>
      </c>
      <c r="N200" s="194" t="s">
        <v>42</v>
      </c>
      <c r="O200" s="78"/>
      <c r="P200" s="195">
        <f>O200*H200</f>
        <v>0</v>
      </c>
      <c r="Q200" s="195">
        <v>1.0195300000000001</v>
      </c>
      <c r="R200" s="195">
        <f>Q200*H200</f>
        <v>0.0010195300000000001</v>
      </c>
      <c r="S200" s="195">
        <v>0</v>
      </c>
      <c r="T200" s="196">
        <f>S200*H200</f>
        <v>0</v>
      </c>
      <c r="U200" s="34"/>
      <c r="V200" s="34"/>
      <c r="W200" s="34"/>
      <c r="X200" s="34"/>
      <c r="Y200" s="34"/>
      <c r="Z200" s="34"/>
      <c r="AA200" s="34"/>
      <c r="AB200" s="34"/>
      <c r="AC200" s="34"/>
      <c r="AD200" s="34"/>
      <c r="AE200" s="34"/>
      <c r="AR200" s="197" t="s">
        <v>184</v>
      </c>
      <c r="AT200" s="197" t="s">
        <v>180</v>
      </c>
      <c r="AU200" s="197" t="s">
        <v>89</v>
      </c>
      <c r="AY200" s="15" t="s">
        <v>178</v>
      </c>
      <c r="BE200" s="198">
        <f>IF(N200="základná",J200,0)</f>
        <v>0</v>
      </c>
      <c r="BF200" s="198">
        <f>IF(N200="znížená",J200,0)</f>
        <v>0</v>
      </c>
      <c r="BG200" s="198">
        <f>IF(N200="zákl. prenesená",J200,0)</f>
        <v>0</v>
      </c>
      <c r="BH200" s="198">
        <f>IF(N200="zníž. prenesená",J200,0)</f>
        <v>0</v>
      </c>
      <c r="BI200" s="198">
        <f>IF(N200="nulová",J200,0)</f>
        <v>0</v>
      </c>
      <c r="BJ200" s="15" t="s">
        <v>89</v>
      </c>
      <c r="BK200" s="198">
        <f>ROUND(I200*H200,2)</f>
        <v>0</v>
      </c>
      <c r="BL200" s="15" t="s">
        <v>184</v>
      </c>
      <c r="BM200" s="197" t="s">
        <v>363</v>
      </c>
    </row>
    <row r="201" s="2" customFormat="1" ht="30" customHeight="1">
      <c r="A201" s="34"/>
      <c r="B201" s="184"/>
      <c r="C201" s="185" t="s">
        <v>364</v>
      </c>
      <c r="D201" s="185" t="s">
        <v>180</v>
      </c>
      <c r="E201" s="186" t="s">
        <v>365</v>
      </c>
      <c r="F201" s="187" t="s">
        <v>366</v>
      </c>
      <c r="G201" s="188" t="s">
        <v>236</v>
      </c>
      <c r="H201" s="189">
        <v>346.95499999999998</v>
      </c>
      <c r="I201" s="190"/>
      <c r="J201" s="191">
        <f>ROUND(I201*H201,2)</f>
        <v>0</v>
      </c>
      <c r="K201" s="192"/>
      <c r="L201" s="35"/>
      <c r="M201" s="193" t="s">
        <v>1</v>
      </c>
      <c r="N201" s="194" t="s">
        <v>42</v>
      </c>
      <c r="O201" s="78"/>
      <c r="P201" s="195">
        <f>O201*H201</f>
        <v>0</v>
      </c>
      <c r="Q201" s="195">
        <v>0.093890000000000001</v>
      </c>
      <c r="R201" s="195">
        <f>Q201*H201</f>
        <v>32.575604949999999</v>
      </c>
      <c r="S201" s="195">
        <v>0</v>
      </c>
      <c r="T201" s="196">
        <f>S201*H201</f>
        <v>0</v>
      </c>
      <c r="U201" s="34"/>
      <c r="V201" s="34"/>
      <c r="W201" s="34"/>
      <c r="X201" s="34"/>
      <c r="Y201" s="34"/>
      <c r="Z201" s="34"/>
      <c r="AA201" s="34"/>
      <c r="AB201" s="34"/>
      <c r="AC201" s="34"/>
      <c r="AD201" s="34"/>
      <c r="AE201" s="34"/>
      <c r="AR201" s="197" t="s">
        <v>184</v>
      </c>
      <c r="AT201" s="197" t="s">
        <v>180</v>
      </c>
      <c r="AU201" s="197" t="s">
        <v>89</v>
      </c>
      <c r="AY201" s="15" t="s">
        <v>178</v>
      </c>
      <c r="BE201" s="198">
        <f>IF(N201="základná",J201,0)</f>
        <v>0</v>
      </c>
      <c r="BF201" s="198">
        <f>IF(N201="znížená",J201,0)</f>
        <v>0</v>
      </c>
      <c r="BG201" s="198">
        <f>IF(N201="zákl. prenesená",J201,0)</f>
        <v>0</v>
      </c>
      <c r="BH201" s="198">
        <f>IF(N201="zníž. prenesená",J201,0)</f>
        <v>0</v>
      </c>
      <c r="BI201" s="198">
        <f>IF(N201="nulová",J201,0)</f>
        <v>0</v>
      </c>
      <c r="BJ201" s="15" t="s">
        <v>89</v>
      </c>
      <c r="BK201" s="198">
        <f>ROUND(I201*H201,2)</f>
        <v>0</v>
      </c>
      <c r="BL201" s="15" t="s">
        <v>184</v>
      </c>
      <c r="BM201" s="197" t="s">
        <v>367</v>
      </c>
    </row>
    <row r="202" s="2" customFormat="1" ht="30" customHeight="1">
      <c r="A202" s="34"/>
      <c r="B202" s="184"/>
      <c r="C202" s="185" t="s">
        <v>368</v>
      </c>
      <c r="D202" s="185" t="s">
        <v>180</v>
      </c>
      <c r="E202" s="186" t="s">
        <v>369</v>
      </c>
      <c r="F202" s="187" t="s">
        <v>370</v>
      </c>
      <c r="G202" s="188" t="s">
        <v>236</v>
      </c>
      <c r="H202" s="189">
        <v>368.154</v>
      </c>
      <c r="I202" s="190"/>
      <c r="J202" s="191">
        <f>ROUND(I202*H202,2)</f>
        <v>0</v>
      </c>
      <c r="K202" s="192"/>
      <c r="L202" s="35"/>
      <c r="M202" s="193" t="s">
        <v>1</v>
      </c>
      <c r="N202" s="194" t="s">
        <v>42</v>
      </c>
      <c r="O202" s="78"/>
      <c r="P202" s="195">
        <f>O202*H202</f>
        <v>0</v>
      </c>
      <c r="Q202" s="195">
        <v>0.08165</v>
      </c>
      <c r="R202" s="195">
        <f>Q202*H202</f>
        <v>30.059774099999998</v>
      </c>
      <c r="S202" s="195">
        <v>0</v>
      </c>
      <c r="T202" s="196">
        <f>S202*H202</f>
        <v>0</v>
      </c>
      <c r="U202" s="34"/>
      <c r="V202" s="34"/>
      <c r="W202" s="34"/>
      <c r="X202" s="34"/>
      <c r="Y202" s="34"/>
      <c r="Z202" s="34"/>
      <c r="AA202" s="34"/>
      <c r="AB202" s="34"/>
      <c r="AC202" s="34"/>
      <c r="AD202" s="34"/>
      <c r="AE202" s="34"/>
      <c r="AR202" s="197" t="s">
        <v>184</v>
      </c>
      <c r="AT202" s="197" t="s">
        <v>180</v>
      </c>
      <c r="AU202" s="197" t="s">
        <v>89</v>
      </c>
      <c r="AY202" s="15" t="s">
        <v>178</v>
      </c>
      <c r="BE202" s="198">
        <f>IF(N202="základná",J202,0)</f>
        <v>0</v>
      </c>
      <c r="BF202" s="198">
        <f>IF(N202="znížená",J202,0)</f>
        <v>0</v>
      </c>
      <c r="BG202" s="198">
        <f>IF(N202="zákl. prenesená",J202,0)</f>
        <v>0</v>
      </c>
      <c r="BH202" s="198">
        <f>IF(N202="zníž. prenesená",J202,0)</f>
        <v>0</v>
      </c>
      <c r="BI202" s="198">
        <f>IF(N202="nulová",J202,0)</f>
        <v>0</v>
      </c>
      <c r="BJ202" s="15" t="s">
        <v>89</v>
      </c>
      <c r="BK202" s="198">
        <f>ROUND(I202*H202,2)</f>
        <v>0</v>
      </c>
      <c r="BL202" s="15" t="s">
        <v>184</v>
      </c>
      <c r="BM202" s="197" t="s">
        <v>371</v>
      </c>
    </row>
    <row r="203" s="2" customFormat="1" ht="22.2" customHeight="1">
      <c r="A203" s="34"/>
      <c r="B203" s="184"/>
      <c r="C203" s="185" t="s">
        <v>372</v>
      </c>
      <c r="D203" s="185" t="s">
        <v>180</v>
      </c>
      <c r="E203" s="186" t="s">
        <v>373</v>
      </c>
      <c r="F203" s="187" t="s">
        <v>374</v>
      </c>
      <c r="G203" s="188" t="s">
        <v>236</v>
      </c>
      <c r="H203" s="189">
        <v>12.096</v>
      </c>
      <c r="I203" s="190"/>
      <c r="J203" s="191">
        <f>ROUND(I203*H203,2)</f>
        <v>0</v>
      </c>
      <c r="K203" s="192"/>
      <c r="L203" s="35"/>
      <c r="M203" s="193" t="s">
        <v>1</v>
      </c>
      <c r="N203" s="194" t="s">
        <v>42</v>
      </c>
      <c r="O203" s="78"/>
      <c r="P203" s="195">
        <f>O203*H203</f>
        <v>0</v>
      </c>
      <c r="Q203" s="195">
        <v>0.15314</v>
      </c>
      <c r="R203" s="195">
        <f>Q203*H203</f>
        <v>1.8523814400000001</v>
      </c>
      <c r="S203" s="195">
        <v>0</v>
      </c>
      <c r="T203" s="196">
        <f>S203*H203</f>
        <v>0</v>
      </c>
      <c r="U203" s="34"/>
      <c r="V203" s="34"/>
      <c r="W203" s="34"/>
      <c r="X203" s="34"/>
      <c r="Y203" s="34"/>
      <c r="Z203" s="34"/>
      <c r="AA203" s="34"/>
      <c r="AB203" s="34"/>
      <c r="AC203" s="34"/>
      <c r="AD203" s="34"/>
      <c r="AE203" s="34"/>
      <c r="AR203" s="197" t="s">
        <v>184</v>
      </c>
      <c r="AT203" s="197" t="s">
        <v>180</v>
      </c>
      <c r="AU203" s="197" t="s">
        <v>89</v>
      </c>
      <c r="AY203" s="15" t="s">
        <v>178</v>
      </c>
      <c r="BE203" s="198">
        <f>IF(N203="základná",J203,0)</f>
        <v>0</v>
      </c>
      <c r="BF203" s="198">
        <f>IF(N203="znížená",J203,0)</f>
        <v>0</v>
      </c>
      <c r="BG203" s="198">
        <f>IF(N203="zákl. prenesená",J203,0)</f>
        <v>0</v>
      </c>
      <c r="BH203" s="198">
        <f>IF(N203="zníž. prenesená",J203,0)</f>
        <v>0</v>
      </c>
      <c r="BI203" s="198">
        <f>IF(N203="nulová",J203,0)</f>
        <v>0</v>
      </c>
      <c r="BJ203" s="15" t="s">
        <v>89</v>
      </c>
      <c r="BK203" s="198">
        <f>ROUND(I203*H203,2)</f>
        <v>0</v>
      </c>
      <c r="BL203" s="15" t="s">
        <v>184</v>
      </c>
      <c r="BM203" s="197" t="s">
        <v>375</v>
      </c>
    </row>
    <row r="204" s="12" customFormat="1" ht="22.8" customHeight="1">
      <c r="A204" s="12"/>
      <c r="B204" s="171"/>
      <c r="C204" s="12"/>
      <c r="D204" s="172" t="s">
        <v>75</v>
      </c>
      <c r="E204" s="182" t="s">
        <v>184</v>
      </c>
      <c r="F204" s="182" t="s">
        <v>376</v>
      </c>
      <c r="G204" s="12"/>
      <c r="H204" s="12"/>
      <c r="I204" s="174"/>
      <c r="J204" s="183">
        <f>BK204</f>
        <v>0</v>
      </c>
      <c r="K204" s="12"/>
      <c r="L204" s="171"/>
      <c r="M204" s="176"/>
      <c r="N204" s="177"/>
      <c r="O204" s="177"/>
      <c r="P204" s="178">
        <f>SUM(P205:P230)</f>
        <v>0</v>
      </c>
      <c r="Q204" s="177"/>
      <c r="R204" s="178">
        <f>SUM(R205:R230)</f>
        <v>629.2317244699999</v>
      </c>
      <c r="S204" s="177"/>
      <c r="T204" s="179">
        <f>SUM(T205:T230)</f>
        <v>0</v>
      </c>
      <c r="U204" s="12"/>
      <c r="V204" s="12"/>
      <c r="W204" s="12"/>
      <c r="X204" s="12"/>
      <c r="Y204" s="12"/>
      <c r="Z204" s="12"/>
      <c r="AA204" s="12"/>
      <c r="AB204" s="12"/>
      <c r="AC204" s="12"/>
      <c r="AD204" s="12"/>
      <c r="AE204" s="12"/>
      <c r="AR204" s="172" t="s">
        <v>83</v>
      </c>
      <c r="AT204" s="180" t="s">
        <v>75</v>
      </c>
      <c r="AU204" s="180" t="s">
        <v>83</v>
      </c>
      <c r="AY204" s="172" t="s">
        <v>178</v>
      </c>
      <c r="BK204" s="181">
        <f>SUM(BK205:BK230)</f>
        <v>0</v>
      </c>
    </row>
    <row r="205" s="2" customFormat="1" ht="22.2" customHeight="1">
      <c r="A205" s="34"/>
      <c r="B205" s="184"/>
      <c r="C205" s="185" t="s">
        <v>377</v>
      </c>
      <c r="D205" s="185" t="s">
        <v>180</v>
      </c>
      <c r="E205" s="186" t="s">
        <v>378</v>
      </c>
      <c r="F205" s="187" t="s">
        <v>379</v>
      </c>
      <c r="G205" s="188" t="s">
        <v>183</v>
      </c>
      <c r="H205" s="189">
        <v>191.44900000000001</v>
      </c>
      <c r="I205" s="190"/>
      <c r="J205" s="191">
        <f>ROUND(I205*H205,2)</f>
        <v>0</v>
      </c>
      <c r="K205" s="192"/>
      <c r="L205" s="35"/>
      <c r="M205" s="193" t="s">
        <v>1</v>
      </c>
      <c r="N205" s="194" t="s">
        <v>42</v>
      </c>
      <c r="O205" s="78"/>
      <c r="P205" s="195">
        <f>O205*H205</f>
        <v>0</v>
      </c>
      <c r="Q205" s="195">
        <v>2.4018999999999999</v>
      </c>
      <c r="R205" s="195">
        <f>Q205*H205</f>
        <v>459.84135309999999</v>
      </c>
      <c r="S205" s="195">
        <v>0</v>
      </c>
      <c r="T205" s="196">
        <f>S205*H205</f>
        <v>0</v>
      </c>
      <c r="U205" s="34"/>
      <c r="V205" s="34"/>
      <c r="W205" s="34"/>
      <c r="X205" s="34"/>
      <c r="Y205" s="34"/>
      <c r="Z205" s="34"/>
      <c r="AA205" s="34"/>
      <c r="AB205" s="34"/>
      <c r="AC205" s="34"/>
      <c r="AD205" s="34"/>
      <c r="AE205" s="34"/>
      <c r="AR205" s="197" t="s">
        <v>184</v>
      </c>
      <c r="AT205" s="197" t="s">
        <v>180</v>
      </c>
      <c r="AU205" s="197" t="s">
        <v>89</v>
      </c>
      <c r="AY205" s="15" t="s">
        <v>178</v>
      </c>
      <c r="BE205" s="198">
        <f>IF(N205="základná",J205,0)</f>
        <v>0</v>
      </c>
      <c r="BF205" s="198">
        <f>IF(N205="znížená",J205,0)</f>
        <v>0</v>
      </c>
      <c r="BG205" s="198">
        <f>IF(N205="zákl. prenesená",J205,0)</f>
        <v>0</v>
      </c>
      <c r="BH205" s="198">
        <f>IF(N205="zníž. prenesená",J205,0)</f>
        <v>0</v>
      </c>
      <c r="BI205" s="198">
        <f>IF(N205="nulová",J205,0)</f>
        <v>0</v>
      </c>
      <c r="BJ205" s="15" t="s">
        <v>89</v>
      </c>
      <c r="BK205" s="198">
        <f>ROUND(I205*H205,2)</f>
        <v>0</v>
      </c>
      <c r="BL205" s="15" t="s">
        <v>184</v>
      </c>
      <c r="BM205" s="197" t="s">
        <v>380</v>
      </c>
    </row>
    <row r="206" s="2" customFormat="1" ht="14.4" customHeight="1">
      <c r="A206" s="34"/>
      <c r="B206" s="184"/>
      <c r="C206" s="185" t="s">
        <v>381</v>
      </c>
      <c r="D206" s="185" t="s">
        <v>180</v>
      </c>
      <c r="E206" s="186" t="s">
        <v>382</v>
      </c>
      <c r="F206" s="187" t="s">
        <v>383</v>
      </c>
      <c r="G206" s="188" t="s">
        <v>236</v>
      </c>
      <c r="H206" s="189">
        <v>889.51999999999998</v>
      </c>
      <c r="I206" s="190"/>
      <c r="J206" s="191">
        <f>ROUND(I206*H206,2)</f>
        <v>0</v>
      </c>
      <c r="K206" s="192"/>
      <c r="L206" s="35"/>
      <c r="M206" s="193" t="s">
        <v>1</v>
      </c>
      <c r="N206" s="194" t="s">
        <v>42</v>
      </c>
      <c r="O206" s="78"/>
      <c r="P206" s="195">
        <f>O206*H206</f>
        <v>0</v>
      </c>
      <c r="Q206" s="195">
        <v>0.0011299999999999999</v>
      </c>
      <c r="R206" s="195">
        <f>Q206*H206</f>
        <v>1.0051576</v>
      </c>
      <c r="S206" s="195">
        <v>0</v>
      </c>
      <c r="T206" s="196">
        <f>S206*H206</f>
        <v>0</v>
      </c>
      <c r="U206" s="34"/>
      <c r="V206" s="34"/>
      <c r="W206" s="34"/>
      <c r="X206" s="34"/>
      <c r="Y206" s="34"/>
      <c r="Z206" s="34"/>
      <c r="AA206" s="34"/>
      <c r="AB206" s="34"/>
      <c r="AC206" s="34"/>
      <c r="AD206" s="34"/>
      <c r="AE206" s="34"/>
      <c r="AR206" s="197" t="s">
        <v>184</v>
      </c>
      <c r="AT206" s="197" t="s">
        <v>180</v>
      </c>
      <c r="AU206" s="197" t="s">
        <v>89</v>
      </c>
      <c r="AY206" s="15" t="s">
        <v>178</v>
      </c>
      <c r="BE206" s="198">
        <f>IF(N206="základná",J206,0)</f>
        <v>0</v>
      </c>
      <c r="BF206" s="198">
        <f>IF(N206="znížená",J206,0)</f>
        <v>0</v>
      </c>
      <c r="BG206" s="198">
        <f>IF(N206="zákl. prenesená",J206,0)</f>
        <v>0</v>
      </c>
      <c r="BH206" s="198">
        <f>IF(N206="zníž. prenesená",J206,0)</f>
        <v>0</v>
      </c>
      <c r="BI206" s="198">
        <f>IF(N206="nulová",J206,0)</f>
        <v>0</v>
      </c>
      <c r="BJ206" s="15" t="s">
        <v>89</v>
      </c>
      <c r="BK206" s="198">
        <f>ROUND(I206*H206,2)</f>
        <v>0</v>
      </c>
      <c r="BL206" s="15" t="s">
        <v>184</v>
      </c>
      <c r="BM206" s="197" t="s">
        <v>384</v>
      </c>
    </row>
    <row r="207" s="2" customFormat="1" ht="14.4" customHeight="1">
      <c r="A207" s="34"/>
      <c r="B207" s="184"/>
      <c r="C207" s="185" t="s">
        <v>385</v>
      </c>
      <c r="D207" s="185" t="s">
        <v>180</v>
      </c>
      <c r="E207" s="186" t="s">
        <v>386</v>
      </c>
      <c r="F207" s="187" t="s">
        <v>387</v>
      </c>
      <c r="G207" s="188" t="s">
        <v>236</v>
      </c>
      <c r="H207" s="189">
        <v>889.51999999999998</v>
      </c>
      <c r="I207" s="190"/>
      <c r="J207" s="191">
        <f>ROUND(I207*H207,2)</f>
        <v>0</v>
      </c>
      <c r="K207" s="192"/>
      <c r="L207" s="35"/>
      <c r="M207" s="193" t="s">
        <v>1</v>
      </c>
      <c r="N207" s="194" t="s">
        <v>42</v>
      </c>
      <c r="O207" s="78"/>
      <c r="P207" s="195">
        <f>O207*H207</f>
        <v>0</v>
      </c>
      <c r="Q207" s="195">
        <v>0</v>
      </c>
      <c r="R207" s="195">
        <f>Q207*H207</f>
        <v>0</v>
      </c>
      <c r="S207" s="195">
        <v>0</v>
      </c>
      <c r="T207" s="196">
        <f>S207*H207</f>
        <v>0</v>
      </c>
      <c r="U207" s="34"/>
      <c r="V207" s="34"/>
      <c r="W207" s="34"/>
      <c r="X207" s="34"/>
      <c r="Y207" s="34"/>
      <c r="Z207" s="34"/>
      <c r="AA207" s="34"/>
      <c r="AB207" s="34"/>
      <c r="AC207" s="34"/>
      <c r="AD207" s="34"/>
      <c r="AE207" s="34"/>
      <c r="AR207" s="197" t="s">
        <v>184</v>
      </c>
      <c r="AT207" s="197" t="s">
        <v>180</v>
      </c>
      <c r="AU207" s="197" t="s">
        <v>89</v>
      </c>
      <c r="AY207" s="15" t="s">
        <v>178</v>
      </c>
      <c r="BE207" s="198">
        <f>IF(N207="základná",J207,0)</f>
        <v>0</v>
      </c>
      <c r="BF207" s="198">
        <f>IF(N207="znížená",J207,0)</f>
        <v>0</v>
      </c>
      <c r="BG207" s="198">
        <f>IF(N207="zákl. prenesená",J207,0)</f>
        <v>0</v>
      </c>
      <c r="BH207" s="198">
        <f>IF(N207="zníž. prenesená",J207,0)</f>
        <v>0</v>
      </c>
      <c r="BI207" s="198">
        <f>IF(N207="nulová",J207,0)</f>
        <v>0</v>
      </c>
      <c r="BJ207" s="15" t="s">
        <v>89</v>
      </c>
      <c r="BK207" s="198">
        <f>ROUND(I207*H207,2)</f>
        <v>0</v>
      </c>
      <c r="BL207" s="15" t="s">
        <v>184</v>
      </c>
      <c r="BM207" s="197" t="s">
        <v>388</v>
      </c>
    </row>
    <row r="208" s="2" customFormat="1" ht="22.2" customHeight="1">
      <c r="A208" s="34"/>
      <c r="B208" s="184"/>
      <c r="C208" s="185" t="s">
        <v>389</v>
      </c>
      <c r="D208" s="185" t="s">
        <v>180</v>
      </c>
      <c r="E208" s="186" t="s">
        <v>390</v>
      </c>
      <c r="F208" s="187" t="s">
        <v>391</v>
      </c>
      <c r="G208" s="188" t="s">
        <v>236</v>
      </c>
      <c r="H208" s="189">
        <v>854.73199999999997</v>
      </c>
      <c r="I208" s="190"/>
      <c r="J208" s="191">
        <f>ROUND(I208*H208,2)</f>
        <v>0</v>
      </c>
      <c r="K208" s="192"/>
      <c r="L208" s="35"/>
      <c r="M208" s="193" t="s">
        <v>1</v>
      </c>
      <c r="N208" s="194" t="s">
        <v>42</v>
      </c>
      <c r="O208" s="78"/>
      <c r="P208" s="195">
        <f>O208*H208</f>
        <v>0</v>
      </c>
      <c r="Q208" s="195">
        <v>0.0022799999999999999</v>
      </c>
      <c r="R208" s="195">
        <f>Q208*H208</f>
        <v>1.9487889599999999</v>
      </c>
      <c r="S208" s="195">
        <v>0</v>
      </c>
      <c r="T208" s="196">
        <f>S208*H208</f>
        <v>0</v>
      </c>
      <c r="U208" s="34"/>
      <c r="V208" s="34"/>
      <c r="W208" s="34"/>
      <c r="X208" s="34"/>
      <c r="Y208" s="34"/>
      <c r="Z208" s="34"/>
      <c r="AA208" s="34"/>
      <c r="AB208" s="34"/>
      <c r="AC208" s="34"/>
      <c r="AD208" s="34"/>
      <c r="AE208" s="34"/>
      <c r="AR208" s="197" t="s">
        <v>184</v>
      </c>
      <c r="AT208" s="197" t="s">
        <v>180</v>
      </c>
      <c r="AU208" s="197" t="s">
        <v>89</v>
      </c>
      <c r="AY208" s="15" t="s">
        <v>178</v>
      </c>
      <c r="BE208" s="198">
        <f>IF(N208="základná",J208,0)</f>
        <v>0</v>
      </c>
      <c r="BF208" s="198">
        <f>IF(N208="znížená",J208,0)</f>
        <v>0</v>
      </c>
      <c r="BG208" s="198">
        <f>IF(N208="zákl. prenesená",J208,0)</f>
        <v>0</v>
      </c>
      <c r="BH208" s="198">
        <f>IF(N208="zníž. prenesená",J208,0)</f>
        <v>0</v>
      </c>
      <c r="BI208" s="198">
        <f>IF(N208="nulová",J208,0)</f>
        <v>0</v>
      </c>
      <c r="BJ208" s="15" t="s">
        <v>89</v>
      </c>
      <c r="BK208" s="198">
        <f>ROUND(I208*H208,2)</f>
        <v>0</v>
      </c>
      <c r="BL208" s="15" t="s">
        <v>184</v>
      </c>
      <c r="BM208" s="197" t="s">
        <v>392</v>
      </c>
    </row>
    <row r="209" s="2" customFormat="1" ht="22.2" customHeight="1">
      <c r="A209" s="34"/>
      <c r="B209" s="184"/>
      <c r="C209" s="185" t="s">
        <v>393</v>
      </c>
      <c r="D209" s="185" t="s">
        <v>180</v>
      </c>
      <c r="E209" s="186" t="s">
        <v>394</v>
      </c>
      <c r="F209" s="187" t="s">
        <v>395</v>
      </c>
      <c r="G209" s="188" t="s">
        <v>236</v>
      </c>
      <c r="H209" s="189">
        <v>854.73199999999997</v>
      </c>
      <c r="I209" s="190"/>
      <c r="J209" s="191">
        <f>ROUND(I209*H209,2)</f>
        <v>0</v>
      </c>
      <c r="K209" s="192"/>
      <c r="L209" s="35"/>
      <c r="M209" s="193" t="s">
        <v>1</v>
      </c>
      <c r="N209" s="194" t="s">
        <v>42</v>
      </c>
      <c r="O209" s="78"/>
      <c r="P209" s="195">
        <f>O209*H209</f>
        <v>0</v>
      </c>
      <c r="Q209" s="195">
        <v>0</v>
      </c>
      <c r="R209" s="195">
        <f>Q209*H209</f>
        <v>0</v>
      </c>
      <c r="S209" s="195">
        <v>0</v>
      </c>
      <c r="T209" s="196">
        <f>S209*H209</f>
        <v>0</v>
      </c>
      <c r="U209" s="34"/>
      <c r="V209" s="34"/>
      <c r="W209" s="34"/>
      <c r="X209" s="34"/>
      <c r="Y209" s="34"/>
      <c r="Z209" s="34"/>
      <c r="AA209" s="34"/>
      <c r="AB209" s="34"/>
      <c r="AC209" s="34"/>
      <c r="AD209" s="34"/>
      <c r="AE209" s="34"/>
      <c r="AR209" s="197" t="s">
        <v>184</v>
      </c>
      <c r="AT209" s="197" t="s">
        <v>180</v>
      </c>
      <c r="AU209" s="197" t="s">
        <v>89</v>
      </c>
      <c r="AY209" s="15" t="s">
        <v>178</v>
      </c>
      <c r="BE209" s="198">
        <f>IF(N209="základná",J209,0)</f>
        <v>0</v>
      </c>
      <c r="BF209" s="198">
        <f>IF(N209="znížená",J209,0)</f>
        <v>0</v>
      </c>
      <c r="BG209" s="198">
        <f>IF(N209="zákl. prenesená",J209,0)</f>
        <v>0</v>
      </c>
      <c r="BH209" s="198">
        <f>IF(N209="zníž. prenesená",J209,0)</f>
        <v>0</v>
      </c>
      <c r="BI209" s="198">
        <f>IF(N209="nulová",J209,0)</f>
        <v>0</v>
      </c>
      <c r="BJ209" s="15" t="s">
        <v>89</v>
      </c>
      <c r="BK209" s="198">
        <f>ROUND(I209*H209,2)</f>
        <v>0</v>
      </c>
      <c r="BL209" s="15" t="s">
        <v>184</v>
      </c>
      <c r="BM209" s="197" t="s">
        <v>396</v>
      </c>
    </row>
    <row r="210" s="2" customFormat="1" ht="22.2" customHeight="1">
      <c r="A210" s="34"/>
      <c r="B210" s="184"/>
      <c r="C210" s="185" t="s">
        <v>397</v>
      </c>
      <c r="D210" s="185" t="s">
        <v>180</v>
      </c>
      <c r="E210" s="186" t="s">
        <v>398</v>
      </c>
      <c r="F210" s="187" t="s">
        <v>399</v>
      </c>
      <c r="G210" s="188" t="s">
        <v>227</v>
      </c>
      <c r="H210" s="189">
        <v>17</v>
      </c>
      <c r="I210" s="190"/>
      <c r="J210" s="191">
        <f>ROUND(I210*H210,2)</f>
        <v>0</v>
      </c>
      <c r="K210" s="192"/>
      <c r="L210" s="35"/>
      <c r="M210" s="193" t="s">
        <v>1</v>
      </c>
      <c r="N210" s="194" t="s">
        <v>42</v>
      </c>
      <c r="O210" s="78"/>
      <c r="P210" s="195">
        <f>O210*H210</f>
        <v>0</v>
      </c>
      <c r="Q210" s="195">
        <v>1.0162899999999999</v>
      </c>
      <c r="R210" s="195">
        <f>Q210*H210</f>
        <v>17.27693</v>
      </c>
      <c r="S210" s="195">
        <v>0</v>
      </c>
      <c r="T210" s="196">
        <f>S210*H210</f>
        <v>0</v>
      </c>
      <c r="U210" s="34"/>
      <c r="V210" s="34"/>
      <c r="W210" s="34"/>
      <c r="X210" s="34"/>
      <c r="Y210" s="34"/>
      <c r="Z210" s="34"/>
      <c r="AA210" s="34"/>
      <c r="AB210" s="34"/>
      <c r="AC210" s="34"/>
      <c r="AD210" s="34"/>
      <c r="AE210" s="34"/>
      <c r="AR210" s="197" t="s">
        <v>184</v>
      </c>
      <c r="AT210" s="197" t="s">
        <v>180</v>
      </c>
      <c r="AU210" s="197" t="s">
        <v>89</v>
      </c>
      <c r="AY210" s="15" t="s">
        <v>178</v>
      </c>
      <c r="BE210" s="198">
        <f>IF(N210="základná",J210,0)</f>
        <v>0</v>
      </c>
      <c r="BF210" s="198">
        <f>IF(N210="znížená",J210,0)</f>
        <v>0</v>
      </c>
      <c r="BG210" s="198">
        <f>IF(N210="zákl. prenesená",J210,0)</f>
        <v>0</v>
      </c>
      <c r="BH210" s="198">
        <f>IF(N210="zníž. prenesená",J210,0)</f>
        <v>0</v>
      </c>
      <c r="BI210" s="198">
        <f>IF(N210="nulová",J210,0)</f>
        <v>0</v>
      </c>
      <c r="BJ210" s="15" t="s">
        <v>89</v>
      </c>
      <c r="BK210" s="198">
        <f>ROUND(I210*H210,2)</f>
        <v>0</v>
      </c>
      <c r="BL210" s="15" t="s">
        <v>184</v>
      </c>
      <c r="BM210" s="197" t="s">
        <v>400</v>
      </c>
    </row>
    <row r="211" s="2" customFormat="1" ht="40.2" customHeight="1">
      <c r="A211" s="34"/>
      <c r="B211" s="184"/>
      <c r="C211" s="185" t="s">
        <v>401</v>
      </c>
      <c r="D211" s="185" t="s">
        <v>180</v>
      </c>
      <c r="E211" s="186" t="s">
        <v>402</v>
      </c>
      <c r="F211" s="187" t="s">
        <v>403</v>
      </c>
      <c r="G211" s="188" t="s">
        <v>306</v>
      </c>
      <c r="H211" s="189">
        <v>2</v>
      </c>
      <c r="I211" s="190"/>
      <c r="J211" s="191">
        <f>ROUND(I211*H211,2)</f>
        <v>0</v>
      </c>
      <c r="K211" s="192"/>
      <c r="L211" s="35"/>
      <c r="M211" s="193" t="s">
        <v>1</v>
      </c>
      <c r="N211" s="194" t="s">
        <v>42</v>
      </c>
      <c r="O211" s="78"/>
      <c r="P211" s="195">
        <f>O211*H211</f>
        <v>0</v>
      </c>
      <c r="Q211" s="195">
        <v>0.028000000000000001</v>
      </c>
      <c r="R211" s="195">
        <f>Q211*H211</f>
        <v>0.056000000000000001</v>
      </c>
      <c r="S211" s="195">
        <v>0</v>
      </c>
      <c r="T211" s="196">
        <f>S211*H211</f>
        <v>0</v>
      </c>
      <c r="U211" s="34"/>
      <c r="V211" s="34"/>
      <c r="W211" s="34"/>
      <c r="X211" s="34"/>
      <c r="Y211" s="34"/>
      <c r="Z211" s="34"/>
      <c r="AA211" s="34"/>
      <c r="AB211" s="34"/>
      <c r="AC211" s="34"/>
      <c r="AD211" s="34"/>
      <c r="AE211" s="34"/>
      <c r="AR211" s="197" t="s">
        <v>184</v>
      </c>
      <c r="AT211" s="197" t="s">
        <v>180</v>
      </c>
      <c r="AU211" s="197" t="s">
        <v>89</v>
      </c>
      <c r="AY211" s="15" t="s">
        <v>178</v>
      </c>
      <c r="BE211" s="198">
        <f>IF(N211="základná",J211,0)</f>
        <v>0</v>
      </c>
      <c r="BF211" s="198">
        <f>IF(N211="znížená",J211,0)</f>
        <v>0</v>
      </c>
      <c r="BG211" s="198">
        <f>IF(N211="zákl. prenesená",J211,0)</f>
        <v>0</v>
      </c>
      <c r="BH211" s="198">
        <f>IF(N211="zníž. prenesená",J211,0)</f>
        <v>0</v>
      </c>
      <c r="BI211" s="198">
        <f>IF(N211="nulová",J211,0)</f>
        <v>0</v>
      </c>
      <c r="BJ211" s="15" t="s">
        <v>89</v>
      </c>
      <c r="BK211" s="198">
        <f>ROUND(I211*H211,2)</f>
        <v>0</v>
      </c>
      <c r="BL211" s="15" t="s">
        <v>184</v>
      </c>
      <c r="BM211" s="197" t="s">
        <v>404</v>
      </c>
    </row>
    <row r="212" s="2" customFormat="1" ht="40.2" customHeight="1">
      <c r="A212" s="34"/>
      <c r="B212" s="184"/>
      <c r="C212" s="185" t="s">
        <v>405</v>
      </c>
      <c r="D212" s="185" t="s">
        <v>180</v>
      </c>
      <c r="E212" s="186" t="s">
        <v>406</v>
      </c>
      <c r="F212" s="187" t="s">
        <v>407</v>
      </c>
      <c r="G212" s="188" t="s">
        <v>306</v>
      </c>
      <c r="H212" s="189">
        <v>3</v>
      </c>
      <c r="I212" s="190"/>
      <c r="J212" s="191">
        <f>ROUND(I212*H212,2)</f>
        <v>0</v>
      </c>
      <c r="K212" s="192"/>
      <c r="L212" s="35"/>
      <c r="M212" s="193" t="s">
        <v>1</v>
      </c>
      <c r="N212" s="194" t="s">
        <v>42</v>
      </c>
      <c r="O212" s="78"/>
      <c r="P212" s="195">
        <f>O212*H212</f>
        <v>0</v>
      </c>
      <c r="Q212" s="195">
        <v>0.0030000000000000001</v>
      </c>
      <c r="R212" s="195">
        <f>Q212*H212</f>
        <v>0.0090000000000000011</v>
      </c>
      <c r="S212" s="195">
        <v>0</v>
      </c>
      <c r="T212" s="196">
        <f>S212*H212</f>
        <v>0</v>
      </c>
      <c r="U212" s="34"/>
      <c r="V212" s="34"/>
      <c r="W212" s="34"/>
      <c r="X212" s="34"/>
      <c r="Y212" s="34"/>
      <c r="Z212" s="34"/>
      <c r="AA212" s="34"/>
      <c r="AB212" s="34"/>
      <c r="AC212" s="34"/>
      <c r="AD212" s="34"/>
      <c r="AE212" s="34"/>
      <c r="AR212" s="197" t="s">
        <v>184</v>
      </c>
      <c r="AT212" s="197" t="s">
        <v>180</v>
      </c>
      <c r="AU212" s="197" t="s">
        <v>89</v>
      </c>
      <c r="AY212" s="15" t="s">
        <v>178</v>
      </c>
      <c r="BE212" s="198">
        <f>IF(N212="základná",J212,0)</f>
        <v>0</v>
      </c>
      <c r="BF212" s="198">
        <f>IF(N212="znížená",J212,0)</f>
        <v>0</v>
      </c>
      <c r="BG212" s="198">
        <f>IF(N212="zákl. prenesená",J212,0)</f>
        <v>0</v>
      </c>
      <c r="BH212" s="198">
        <f>IF(N212="zníž. prenesená",J212,0)</f>
        <v>0</v>
      </c>
      <c r="BI212" s="198">
        <f>IF(N212="nulová",J212,0)</f>
        <v>0</v>
      </c>
      <c r="BJ212" s="15" t="s">
        <v>89</v>
      </c>
      <c r="BK212" s="198">
        <f>ROUND(I212*H212,2)</f>
        <v>0</v>
      </c>
      <c r="BL212" s="15" t="s">
        <v>184</v>
      </c>
      <c r="BM212" s="197" t="s">
        <v>408</v>
      </c>
    </row>
    <row r="213" s="2" customFormat="1" ht="14.4" customHeight="1">
      <c r="A213" s="34"/>
      <c r="B213" s="184"/>
      <c r="C213" s="185" t="s">
        <v>409</v>
      </c>
      <c r="D213" s="185" t="s">
        <v>180</v>
      </c>
      <c r="E213" s="186" t="s">
        <v>410</v>
      </c>
      <c r="F213" s="187" t="s">
        <v>411</v>
      </c>
      <c r="G213" s="188" t="s">
        <v>183</v>
      </c>
      <c r="H213" s="189">
        <v>16.039999999999999</v>
      </c>
      <c r="I213" s="190"/>
      <c r="J213" s="191">
        <f>ROUND(I213*H213,2)</f>
        <v>0</v>
      </c>
      <c r="K213" s="192"/>
      <c r="L213" s="35"/>
      <c r="M213" s="193" t="s">
        <v>1</v>
      </c>
      <c r="N213" s="194" t="s">
        <v>42</v>
      </c>
      <c r="O213" s="78"/>
      <c r="P213" s="195">
        <f>O213*H213</f>
        <v>0</v>
      </c>
      <c r="Q213" s="195">
        <v>2.4018999999999999</v>
      </c>
      <c r="R213" s="195">
        <f>Q213*H213</f>
        <v>38.526475999999995</v>
      </c>
      <c r="S213" s="195">
        <v>0</v>
      </c>
      <c r="T213" s="196">
        <f>S213*H213</f>
        <v>0</v>
      </c>
      <c r="U213" s="34"/>
      <c r="V213" s="34"/>
      <c r="W213" s="34"/>
      <c r="X213" s="34"/>
      <c r="Y213" s="34"/>
      <c r="Z213" s="34"/>
      <c r="AA213" s="34"/>
      <c r="AB213" s="34"/>
      <c r="AC213" s="34"/>
      <c r="AD213" s="34"/>
      <c r="AE213" s="34"/>
      <c r="AR213" s="197" t="s">
        <v>184</v>
      </c>
      <c r="AT213" s="197" t="s">
        <v>180</v>
      </c>
      <c r="AU213" s="197" t="s">
        <v>89</v>
      </c>
      <c r="AY213" s="15" t="s">
        <v>178</v>
      </c>
      <c r="BE213" s="198">
        <f>IF(N213="základná",J213,0)</f>
        <v>0</v>
      </c>
      <c r="BF213" s="198">
        <f>IF(N213="znížená",J213,0)</f>
        <v>0</v>
      </c>
      <c r="BG213" s="198">
        <f>IF(N213="zákl. prenesená",J213,0)</f>
        <v>0</v>
      </c>
      <c r="BH213" s="198">
        <f>IF(N213="zníž. prenesená",J213,0)</f>
        <v>0</v>
      </c>
      <c r="BI213" s="198">
        <f>IF(N213="nulová",J213,0)</f>
        <v>0</v>
      </c>
      <c r="BJ213" s="15" t="s">
        <v>89</v>
      </c>
      <c r="BK213" s="198">
        <f>ROUND(I213*H213,2)</f>
        <v>0</v>
      </c>
      <c r="BL213" s="15" t="s">
        <v>184</v>
      </c>
      <c r="BM213" s="197" t="s">
        <v>412</v>
      </c>
    </row>
    <row r="214" s="2" customFormat="1" ht="14.4" customHeight="1">
      <c r="A214" s="34"/>
      <c r="B214" s="184"/>
      <c r="C214" s="185" t="s">
        <v>413</v>
      </c>
      <c r="D214" s="185" t="s">
        <v>180</v>
      </c>
      <c r="E214" s="186" t="s">
        <v>414</v>
      </c>
      <c r="F214" s="187" t="s">
        <v>415</v>
      </c>
      <c r="G214" s="188" t="s">
        <v>236</v>
      </c>
      <c r="H214" s="189">
        <v>125.76300000000001</v>
      </c>
      <c r="I214" s="190"/>
      <c r="J214" s="191">
        <f>ROUND(I214*H214,2)</f>
        <v>0</v>
      </c>
      <c r="K214" s="192"/>
      <c r="L214" s="35"/>
      <c r="M214" s="193" t="s">
        <v>1</v>
      </c>
      <c r="N214" s="194" t="s">
        <v>42</v>
      </c>
      <c r="O214" s="78"/>
      <c r="P214" s="195">
        <f>O214*H214</f>
        <v>0</v>
      </c>
      <c r="Q214" s="195">
        <v>0.00027999999999999998</v>
      </c>
      <c r="R214" s="195">
        <f>Q214*H214</f>
        <v>0.035213639999999997</v>
      </c>
      <c r="S214" s="195">
        <v>0</v>
      </c>
      <c r="T214" s="196">
        <f>S214*H214</f>
        <v>0</v>
      </c>
      <c r="U214" s="34"/>
      <c r="V214" s="34"/>
      <c r="W214" s="34"/>
      <c r="X214" s="34"/>
      <c r="Y214" s="34"/>
      <c r="Z214" s="34"/>
      <c r="AA214" s="34"/>
      <c r="AB214" s="34"/>
      <c r="AC214" s="34"/>
      <c r="AD214" s="34"/>
      <c r="AE214" s="34"/>
      <c r="AR214" s="197" t="s">
        <v>184</v>
      </c>
      <c r="AT214" s="197" t="s">
        <v>180</v>
      </c>
      <c r="AU214" s="197" t="s">
        <v>89</v>
      </c>
      <c r="AY214" s="15" t="s">
        <v>178</v>
      </c>
      <c r="BE214" s="198">
        <f>IF(N214="základná",J214,0)</f>
        <v>0</v>
      </c>
      <c r="BF214" s="198">
        <f>IF(N214="znížená",J214,0)</f>
        <v>0</v>
      </c>
      <c r="BG214" s="198">
        <f>IF(N214="zákl. prenesená",J214,0)</f>
        <v>0</v>
      </c>
      <c r="BH214" s="198">
        <f>IF(N214="zníž. prenesená",J214,0)</f>
        <v>0</v>
      </c>
      <c r="BI214" s="198">
        <f>IF(N214="nulová",J214,0)</f>
        <v>0</v>
      </c>
      <c r="BJ214" s="15" t="s">
        <v>89</v>
      </c>
      <c r="BK214" s="198">
        <f>ROUND(I214*H214,2)</f>
        <v>0</v>
      </c>
      <c r="BL214" s="15" t="s">
        <v>184</v>
      </c>
      <c r="BM214" s="197" t="s">
        <v>416</v>
      </c>
    </row>
    <row r="215" s="2" customFormat="1" ht="14.4" customHeight="1">
      <c r="A215" s="34"/>
      <c r="B215" s="184"/>
      <c r="C215" s="185" t="s">
        <v>417</v>
      </c>
      <c r="D215" s="185" t="s">
        <v>180</v>
      </c>
      <c r="E215" s="186" t="s">
        <v>418</v>
      </c>
      <c r="F215" s="187" t="s">
        <v>419</v>
      </c>
      <c r="G215" s="188" t="s">
        <v>236</v>
      </c>
      <c r="H215" s="189">
        <v>125.76300000000001</v>
      </c>
      <c r="I215" s="190"/>
      <c r="J215" s="191">
        <f>ROUND(I215*H215,2)</f>
        <v>0</v>
      </c>
      <c r="K215" s="192"/>
      <c r="L215" s="35"/>
      <c r="M215" s="193" t="s">
        <v>1</v>
      </c>
      <c r="N215" s="194" t="s">
        <v>42</v>
      </c>
      <c r="O215" s="78"/>
      <c r="P215" s="195">
        <f>O215*H215</f>
        <v>0</v>
      </c>
      <c r="Q215" s="195">
        <v>0</v>
      </c>
      <c r="R215" s="195">
        <f>Q215*H215</f>
        <v>0</v>
      </c>
      <c r="S215" s="195">
        <v>0</v>
      </c>
      <c r="T215" s="196">
        <f>S215*H215</f>
        <v>0</v>
      </c>
      <c r="U215" s="34"/>
      <c r="V215" s="34"/>
      <c r="W215" s="34"/>
      <c r="X215" s="34"/>
      <c r="Y215" s="34"/>
      <c r="Z215" s="34"/>
      <c r="AA215" s="34"/>
      <c r="AB215" s="34"/>
      <c r="AC215" s="34"/>
      <c r="AD215" s="34"/>
      <c r="AE215" s="34"/>
      <c r="AR215" s="197" t="s">
        <v>184</v>
      </c>
      <c r="AT215" s="197" t="s">
        <v>180</v>
      </c>
      <c r="AU215" s="197" t="s">
        <v>89</v>
      </c>
      <c r="AY215" s="15" t="s">
        <v>178</v>
      </c>
      <c r="BE215" s="198">
        <f>IF(N215="základná",J215,0)</f>
        <v>0</v>
      </c>
      <c r="BF215" s="198">
        <f>IF(N215="znížená",J215,0)</f>
        <v>0</v>
      </c>
      <c r="BG215" s="198">
        <f>IF(N215="zákl. prenesená",J215,0)</f>
        <v>0</v>
      </c>
      <c r="BH215" s="198">
        <f>IF(N215="zníž. prenesená",J215,0)</f>
        <v>0</v>
      </c>
      <c r="BI215" s="198">
        <f>IF(N215="nulová",J215,0)</f>
        <v>0</v>
      </c>
      <c r="BJ215" s="15" t="s">
        <v>89</v>
      </c>
      <c r="BK215" s="198">
        <f>ROUND(I215*H215,2)</f>
        <v>0</v>
      </c>
      <c r="BL215" s="15" t="s">
        <v>184</v>
      </c>
      <c r="BM215" s="197" t="s">
        <v>420</v>
      </c>
    </row>
    <row r="216" s="2" customFormat="1" ht="22.2" customHeight="1">
      <c r="A216" s="34"/>
      <c r="B216" s="184"/>
      <c r="C216" s="185" t="s">
        <v>421</v>
      </c>
      <c r="D216" s="185" t="s">
        <v>180</v>
      </c>
      <c r="E216" s="186" t="s">
        <v>422</v>
      </c>
      <c r="F216" s="187" t="s">
        <v>423</v>
      </c>
      <c r="G216" s="188" t="s">
        <v>236</v>
      </c>
      <c r="H216" s="189">
        <v>47.841000000000001</v>
      </c>
      <c r="I216" s="190"/>
      <c r="J216" s="191">
        <f>ROUND(I216*H216,2)</f>
        <v>0</v>
      </c>
      <c r="K216" s="192"/>
      <c r="L216" s="35"/>
      <c r="M216" s="193" t="s">
        <v>1</v>
      </c>
      <c r="N216" s="194" t="s">
        <v>42</v>
      </c>
      <c r="O216" s="78"/>
      <c r="P216" s="195">
        <f>O216*H216</f>
        <v>0</v>
      </c>
      <c r="Q216" s="195">
        <v>0.0063299999999999997</v>
      </c>
      <c r="R216" s="195">
        <f>Q216*H216</f>
        <v>0.30283353000000002</v>
      </c>
      <c r="S216" s="195">
        <v>0</v>
      </c>
      <c r="T216" s="196">
        <f>S216*H216</f>
        <v>0</v>
      </c>
      <c r="U216" s="34"/>
      <c r="V216" s="34"/>
      <c r="W216" s="34"/>
      <c r="X216" s="34"/>
      <c r="Y216" s="34"/>
      <c r="Z216" s="34"/>
      <c r="AA216" s="34"/>
      <c r="AB216" s="34"/>
      <c r="AC216" s="34"/>
      <c r="AD216" s="34"/>
      <c r="AE216" s="34"/>
      <c r="AR216" s="197" t="s">
        <v>184</v>
      </c>
      <c r="AT216" s="197" t="s">
        <v>180</v>
      </c>
      <c r="AU216" s="197" t="s">
        <v>89</v>
      </c>
      <c r="AY216" s="15" t="s">
        <v>178</v>
      </c>
      <c r="BE216" s="198">
        <f>IF(N216="základná",J216,0)</f>
        <v>0</v>
      </c>
      <c r="BF216" s="198">
        <f>IF(N216="znížená",J216,0)</f>
        <v>0</v>
      </c>
      <c r="BG216" s="198">
        <f>IF(N216="zákl. prenesená",J216,0)</f>
        <v>0</v>
      </c>
      <c r="BH216" s="198">
        <f>IF(N216="zníž. prenesená",J216,0)</f>
        <v>0</v>
      </c>
      <c r="BI216" s="198">
        <f>IF(N216="nulová",J216,0)</f>
        <v>0</v>
      </c>
      <c r="BJ216" s="15" t="s">
        <v>89</v>
      </c>
      <c r="BK216" s="198">
        <f>ROUND(I216*H216,2)</f>
        <v>0</v>
      </c>
      <c r="BL216" s="15" t="s">
        <v>184</v>
      </c>
      <c r="BM216" s="197" t="s">
        <v>424</v>
      </c>
    </row>
    <row r="217" s="2" customFormat="1" ht="22.2" customHeight="1">
      <c r="A217" s="34"/>
      <c r="B217" s="184"/>
      <c r="C217" s="185" t="s">
        <v>425</v>
      </c>
      <c r="D217" s="185" t="s">
        <v>180</v>
      </c>
      <c r="E217" s="186" t="s">
        <v>426</v>
      </c>
      <c r="F217" s="187" t="s">
        <v>427</v>
      </c>
      <c r="G217" s="188" t="s">
        <v>236</v>
      </c>
      <c r="H217" s="189">
        <v>47.841000000000001</v>
      </c>
      <c r="I217" s="190"/>
      <c r="J217" s="191">
        <f>ROUND(I217*H217,2)</f>
        <v>0</v>
      </c>
      <c r="K217" s="192"/>
      <c r="L217" s="35"/>
      <c r="M217" s="193" t="s">
        <v>1</v>
      </c>
      <c r="N217" s="194" t="s">
        <v>42</v>
      </c>
      <c r="O217" s="78"/>
      <c r="P217" s="195">
        <f>O217*H217</f>
        <v>0</v>
      </c>
      <c r="Q217" s="195">
        <v>0</v>
      </c>
      <c r="R217" s="195">
        <f>Q217*H217</f>
        <v>0</v>
      </c>
      <c r="S217" s="195">
        <v>0</v>
      </c>
      <c r="T217" s="196">
        <f>S217*H217</f>
        <v>0</v>
      </c>
      <c r="U217" s="34"/>
      <c r="V217" s="34"/>
      <c r="W217" s="34"/>
      <c r="X217" s="34"/>
      <c r="Y217" s="34"/>
      <c r="Z217" s="34"/>
      <c r="AA217" s="34"/>
      <c r="AB217" s="34"/>
      <c r="AC217" s="34"/>
      <c r="AD217" s="34"/>
      <c r="AE217" s="34"/>
      <c r="AR217" s="197" t="s">
        <v>184</v>
      </c>
      <c r="AT217" s="197" t="s">
        <v>180</v>
      </c>
      <c r="AU217" s="197" t="s">
        <v>89</v>
      </c>
      <c r="AY217" s="15" t="s">
        <v>178</v>
      </c>
      <c r="BE217" s="198">
        <f>IF(N217="základná",J217,0)</f>
        <v>0</v>
      </c>
      <c r="BF217" s="198">
        <f>IF(N217="znížená",J217,0)</f>
        <v>0</v>
      </c>
      <c r="BG217" s="198">
        <f>IF(N217="zákl. prenesená",J217,0)</f>
        <v>0</v>
      </c>
      <c r="BH217" s="198">
        <f>IF(N217="zníž. prenesená",J217,0)</f>
        <v>0</v>
      </c>
      <c r="BI217" s="198">
        <f>IF(N217="nulová",J217,0)</f>
        <v>0</v>
      </c>
      <c r="BJ217" s="15" t="s">
        <v>89</v>
      </c>
      <c r="BK217" s="198">
        <f>ROUND(I217*H217,2)</f>
        <v>0</v>
      </c>
      <c r="BL217" s="15" t="s">
        <v>184</v>
      </c>
      <c r="BM217" s="197" t="s">
        <v>428</v>
      </c>
    </row>
    <row r="218" s="2" customFormat="1" ht="22.2" customHeight="1">
      <c r="A218" s="34"/>
      <c r="B218" s="184"/>
      <c r="C218" s="185" t="s">
        <v>429</v>
      </c>
      <c r="D218" s="185" t="s">
        <v>180</v>
      </c>
      <c r="E218" s="186" t="s">
        <v>430</v>
      </c>
      <c r="F218" s="187" t="s">
        <v>431</v>
      </c>
      <c r="G218" s="188" t="s">
        <v>227</v>
      </c>
      <c r="H218" s="189">
        <v>7.1970000000000001</v>
      </c>
      <c r="I218" s="190"/>
      <c r="J218" s="191">
        <f>ROUND(I218*H218,2)</f>
        <v>0</v>
      </c>
      <c r="K218" s="192"/>
      <c r="L218" s="35"/>
      <c r="M218" s="193" t="s">
        <v>1</v>
      </c>
      <c r="N218" s="194" t="s">
        <v>42</v>
      </c>
      <c r="O218" s="78"/>
      <c r="P218" s="195">
        <f>O218*H218</f>
        <v>0</v>
      </c>
      <c r="Q218" s="195">
        <v>1.0162899999999999</v>
      </c>
      <c r="R218" s="195">
        <f>Q218*H218</f>
        <v>7.3142391299999998</v>
      </c>
      <c r="S218" s="195">
        <v>0</v>
      </c>
      <c r="T218" s="196">
        <f>S218*H218</f>
        <v>0</v>
      </c>
      <c r="U218" s="34"/>
      <c r="V218" s="34"/>
      <c r="W218" s="34"/>
      <c r="X218" s="34"/>
      <c r="Y218" s="34"/>
      <c r="Z218" s="34"/>
      <c r="AA218" s="34"/>
      <c r="AB218" s="34"/>
      <c r="AC218" s="34"/>
      <c r="AD218" s="34"/>
      <c r="AE218" s="34"/>
      <c r="AR218" s="197" t="s">
        <v>184</v>
      </c>
      <c r="AT218" s="197" t="s">
        <v>180</v>
      </c>
      <c r="AU218" s="197" t="s">
        <v>89</v>
      </c>
      <c r="AY218" s="15" t="s">
        <v>178</v>
      </c>
      <c r="BE218" s="198">
        <f>IF(N218="základná",J218,0)</f>
        <v>0</v>
      </c>
      <c r="BF218" s="198">
        <f>IF(N218="znížená",J218,0)</f>
        <v>0</v>
      </c>
      <c r="BG218" s="198">
        <f>IF(N218="zákl. prenesená",J218,0)</f>
        <v>0</v>
      </c>
      <c r="BH218" s="198">
        <f>IF(N218="zníž. prenesená",J218,0)</f>
        <v>0</v>
      </c>
      <c r="BI218" s="198">
        <f>IF(N218="nulová",J218,0)</f>
        <v>0</v>
      </c>
      <c r="BJ218" s="15" t="s">
        <v>89</v>
      </c>
      <c r="BK218" s="198">
        <f>ROUND(I218*H218,2)</f>
        <v>0</v>
      </c>
      <c r="BL218" s="15" t="s">
        <v>184</v>
      </c>
      <c r="BM218" s="197" t="s">
        <v>432</v>
      </c>
    </row>
    <row r="219" s="2" customFormat="1" ht="19.8" customHeight="1">
      <c r="A219" s="34"/>
      <c r="B219" s="184"/>
      <c r="C219" s="185" t="s">
        <v>433</v>
      </c>
      <c r="D219" s="185" t="s">
        <v>180</v>
      </c>
      <c r="E219" s="186" t="s">
        <v>434</v>
      </c>
      <c r="F219" s="187" t="s">
        <v>435</v>
      </c>
      <c r="G219" s="188" t="s">
        <v>183</v>
      </c>
      <c r="H219" s="189">
        <v>31.358000000000001</v>
      </c>
      <c r="I219" s="190"/>
      <c r="J219" s="191">
        <f>ROUND(I219*H219,2)</f>
        <v>0</v>
      </c>
      <c r="K219" s="192"/>
      <c r="L219" s="35"/>
      <c r="M219" s="193" t="s">
        <v>1</v>
      </c>
      <c r="N219" s="194" t="s">
        <v>42</v>
      </c>
      <c r="O219" s="78"/>
      <c r="P219" s="195">
        <f>O219*H219</f>
        <v>0</v>
      </c>
      <c r="Q219" s="195">
        <v>2.4018600000000001</v>
      </c>
      <c r="R219" s="195">
        <f>Q219*H219</f>
        <v>75.317525880000005</v>
      </c>
      <c r="S219" s="195">
        <v>0</v>
      </c>
      <c r="T219" s="196">
        <f>S219*H219</f>
        <v>0</v>
      </c>
      <c r="U219" s="34"/>
      <c r="V219" s="34"/>
      <c r="W219" s="34"/>
      <c r="X219" s="34"/>
      <c r="Y219" s="34"/>
      <c r="Z219" s="34"/>
      <c r="AA219" s="34"/>
      <c r="AB219" s="34"/>
      <c r="AC219" s="34"/>
      <c r="AD219" s="34"/>
      <c r="AE219" s="34"/>
      <c r="AR219" s="197" t="s">
        <v>184</v>
      </c>
      <c r="AT219" s="197" t="s">
        <v>180</v>
      </c>
      <c r="AU219" s="197" t="s">
        <v>89</v>
      </c>
      <c r="AY219" s="15" t="s">
        <v>178</v>
      </c>
      <c r="BE219" s="198">
        <f>IF(N219="základná",J219,0)</f>
        <v>0</v>
      </c>
      <c r="BF219" s="198">
        <f>IF(N219="znížená",J219,0)</f>
        <v>0</v>
      </c>
      <c r="BG219" s="198">
        <f>IF(N219="zákl. prenesená",J219,0)</f>
        <v>0</v>
      </c>
      <c r="BH219" s="198">
        <f>IF(N219="zníž. prenesená",J219,0)</f>
        <v>0</v>
      </c>
      <c r="BI219" s="198">
        <f>IF(N219="nulová",J219,0)</f>
        <v>0</v>
      </c>
      <c r="BJ219" s="15" t="s">
        <v>89</v>
      </c>
      <c r="BK219" s="198">
        <f>ROUND(I219*H219,2)</f>
        <v>0</v>
      </c>
      <c r="BL219" s="15" t="s">
        <v>184</v>
      </c>
      <c r="BM219" s="197" t="s">
        <v>436</v>
      </c>
    </row>
    <row r="220" s="2" customFormat="1" ht="22.2" customHeight="1">
      <c r="A220" s="34"/>
      <c r="B220" s="184"/>
      <c r="C220" s="185" t="s">
        <v>437</v>
      </c>
      <c r="D220" s="185" t="s">
        <v>180</v>
      </c>
      <c r="E220" s="186" t="s">
        <v>438</v>
      </c>
      <c r="F220" s="187" t="s">
        <v>439</v>
      </c>
      <c r="G220" s="188" t="s">
        <v>236</v>
      </c>
      <c r="H220" s="189">
        <v>189.75100000000001</v>
      </c>
      <c r="I220" s="190"/>
      <c r="J220" s="191">
        <f>ROUND(I220*H220,2)</f>
        <v>0</v>
      </c>
      <c r="K220" s="192"/>
      <c r="L220" s="35"/>
      <c r="M220" s="193" t="s">
        <v>1</v>
      </c>
      <c r="N220" s="194" t="s">
        <v>42</v>
      </c>
      <c r="O220" s="78"/>
      <c r="P220" s="195">
        <f>O220*H220</f>
        <v>0</v>
      </c>
      <c r="Q220" s="195">
        <v>0.0034099999999999998</v>
      </c>
      <c r="R220" s="195">
        <f>Q220*H220</f>
        <v>0.64705091000000003</v>
      </c>
      <c r="S220" s="195">
        <v>0</v>
      </c>
      <c r="T220" s="196">
        <f>S220*H220</f>
        <v>0</v>
      </c>
      <c r="U220" s="34"/>
      <c r="V220" s="34"/>
      <c r="W220" s="34"/>
      <c r="X220" s="34"/>
      <c r="Y220" s="34"/>
      <c r="Z220" s="34"/>
      <c r="AA220" s="34"/>
      <c r="AB220" s="34"/>
      <c r="AC220" s="34"/>
      <c r="AD220" s="34"/>
      <c r="AE220" s="34"/>
      <c r="AR220" s="197" t="s">
        <v>184</v>
      </c>
      <c r="AT220" s="197" t="s">
        <v>180</v>
      </c>
      <c r="AU220" s="197" t="s">
        <v>89</v>
      </c>
      <c r="AY220" s="15" t="s">
        <v>178</v>
      </c>
      <c r="BE220" s="198">
        <f>IF(N220="základná",J220,0)</f>
        <v>0</v>
      </c>
      <c r="BF220" s="198">
        <f>IF(N220="znížená",J220,0)</f>
        <v>0</v>
      </c>
      <c r="BG220" s="198">
        <f>IF(N220="zákl. prenesená",J220,0)</f>
        <v>0</v>
      </c>
      <c r="BH220" s="198">
        <f>IF(N220="zníž. prenesená",J220,0)</f>
        <v>0</v>
      </c>
      <c r="BI220" s="198">
        <f>IF(N220="nulová",J220,0)</f>
        <v>0</v>
      </c>
      <c r="BJ220" s="15" t="s">
        <v>89</v>
      </c>
      <c r="BK220" s="198">
        <f>ROUND(I220*H220,2)</f>
        <v>0</v>
      </c>
      <c r="BL220" s="15" t="s">
        <v>184</v>
      </c>
      <c r="BM220" s="197" t="s">
        <v>440</v>
      </c>
    </row>
    <row r="221" s="2" customFormat="1" ht="22.2" customHeight="1">
      <c r="A221" s="34"/>
      <c r="B221" s="184"/>
      <c r="C221" s="185" t="s">
        <v>441</v>
      </c>
      <c r="D221" s="185" t="s">
        <v>180</v>
      </c>
      <c r="E221" s="186" t="s">
        <v>442</v>
      </c>
      <c r="F221" s="187" t="s">
        <v>443</v>
      </c>
      <c r="G221" s="188" t="s">
        <v>236</v>
      </c>
      <c r="H221" s="189">
        <v>189.75100000000001</v>
      </c>
      <c r="I221" s="190"/>
      <c r="J221" s="191">
        <f>ROUND(I221*H221,2)</f>
        <v>0</v>
      </c>
      <c r="K221" s="192"/>
      <c r="L221" s="35"/>
      <c r="M221" s="193" t="s">
        <v>1</v>
      </c>
      <c r="N221" s="194" t="s">
        <v>42</v>
      </c>
      <c r="O221" s="78"/>
      <c r="P221" s="195">
        <f>O221*H221</f>
        <v>0</v>
      </c>
      <c r="Q221" s="195">
        <v>0</v>
      </c>
      <c r="R221" s="195">
        <f>Q221*H221</f>
        <v>0</v>
      </c>
      <c r="S221" s="195">
        <v>0</v>
      </c>
      <c r="T221" s="196">
        <f>S221*H221</f>
        <v>0</v>
      </c>
      <c r="U221" s="34"/>
      <c r="V221" s="34"/>
      <c r="W221" s="34"/>
      <c r="X221" s="34"/>
      <c r="Y221" s="34"/>
      <c r="Z221" s="34"/>
      <c r="AA221" s="34"/>
      <c r="AB221" s="34"/>
      <c r="AC221" s="34"/>
      <c r="AD221" s="34"/>
      <c r="AE221" s="34"/>
      <c r="AR221" s="197" t="s">
        <v>184</v>
      </c>
      <c r="AT221" s="197" t="s">
        <v>180</v>
      </c>
      <c r="AU221" s="197" t="s">
        <v>89</v>
      </c>
      <c r="AY221" s="15" t="s">
        <v>178</v>
      </c>
      <c r="BE221" s="198">
        <f>IF(N221="základná",J221,0)</f>
        <v>0</v>
      </c>
      <c r="BF221" s="198">
        <f>IF(N221="znížená",J221,0)</f>
        <v>0</v>
      </c>
      <c r="BG221" s="198">
        <f>IF(N221="zákl. prenesená",J221,0)</f>
        <v>0</v>
      </c>
      <c r="BH221" s="198">
        <f>IF(N221="zníž. prenesená",J221,0)</f>
        <v>0</v>
      </c>
      <c r="BI221" s="198">
        <f>IF(N221="nulová",J221,0)</f>
        <v>0</v>
      </c>
      <c r="BJ221" s="15" t="s">
        <v>89</v>
      </c>
      <c r="BK221" s="198">
        <f>ROUND(I221*H221,2)</f>
        <v>0</v>
      </c>
      <c r="BL221" s="15" t="s">
        <v>184</v>
      </c>
      <c r="BM221" s="197" t="s">
        <v>444</v>
      </c>
    </row>
    <row r="222" s="2" customFormat="1" ht="22.2" customHeight="1">
      <c r="A222" s="34"/>
      <c r="B222" s="184"/>
      <c r="C222" s="185" t="s">
        <v>445</v>
      </c>
      <c r="D222" s="185" t="s">
        <v>180</v>
      </c>
      <c r="E222" s="186" t="s">
        <v>446</v>
      </c>
      <c r="F222" s="187" t="s">
        <v>447</v>
      </c>
      <c r="G222" s="188" t="s">
        <v>227</v>
      </c>
      <c r="H222" s="189">
        <v>1.5680000000000001</v>
      </c>
      <c r="I222" s="190"/>
      <c r="J222" s="191">
        <f>ROUND(I222*H222,2)</f>
        <v>0</v>
      </c>
      <c r="K222" s="192"/>
      <c r="L222" s="35"/>
      <c r="M222" s="193" t="s">
        <v>1</v>
      </c>
      <c r="N222" s="194" t="s">
        <v>42</v>
      </c>
      <c r="O222" s="78"/>
      <c r="P222" s="195">
        <f>O222*H222</f>
        <v>0</v>
      </c>
      <c r="Q222" s="195">
        <v>1.0166</v>
      </c>
      <c r="R222" s="195">
        <f>Q222*H222</f>
        <v>1.5940288</v>
      </c>
      <c r="S222" s="195">
        <v>0</v>
      </c>
      <c r="T222" s="196">
        <f>S222*H222</f>
        <v>0</v>
      </c>
      <c r="U222" s="34"/>
      <c r="V222" s="34"/>
      <c r="W222" s="34"/>
      <c r="X222" s="34"/>
      <c r="Y222" s="34"/>
      <c r="Z222" s="34"/>
      <c r="AA222" s="34"/>
      <c r="AB222" s="34"/>
      <c r="AC222" s="34"/>
      <c r="AD222" s="34"/>
      <c r="AE222" s="34"/>
      <c r="AR222" s="197" t="s">
        <v>184</v>
      </c>
      <c r="AT222" s="197" t="s">
        <v>180</v>
      </c>
      <c r="AU222" s="197" t="s">
        <v>89</v>
      </c>
      <c r="AY222" s="15" t="s">
        <v>178</v>
      </c>
      <c r="BE222" s="198">
        <f>IF(N222="základná",J222,0)</f>
        <v>0</v>
      </c>
      <c r="BF222" s="198">
        <f>IF(N222="znížená",J222,0)</f>
        <v>0</v>
      </c>
      <c r="BG222" s="198">
        <f>IF(N222="zákl. prenesená",J222,0)</f>
        <v>0</v>
      </c>
      <c r="BH222" s="198">
        <f>IF(N222="zníž. prenesená",J222,0)</f>
        <v>0</v>
      </c>
      <c r="BI222" s="198">
        <f>IF(N222="nulová",J222,0)</f>
        <v>0</v>
      </c>
      <c r="BJ222" s="15" t="s">
        <v>89</v>
      </c>
      <c r="BK222" s="198">
        <f>ROUND(I222*H222,2)</f>
        <v>0</v>
      </c>
      <c r="BL222" s="15" t="s">
        <v>184</v>
      </c>
      <c r="BM222" s="197" t="s">
        <v>448</v>
      </c>
    </row>
    <row r="223" s="2" customFormat="1" ht="22.2" customHeight="1">
      <c r="A223" s="34"/>
      <c r="B223" s="184"/>
      <c r="C223" s="185" t="s">
        <v>449</v>
      </c>
      <c r="D223" s="185" t="s">
        <v>180</v>
      </c>
      <c r="E223" s="186" t="s">
        <v>450</v>
      </c>
      <c r="F223" s="187" t="s">
        <v>451</v>
      </c>
      <c r="G223" s="188" t="s">
        <v>236</v>
      </c>
      <c r="H223" s="189">
        <v>93.152000000000001</v>
      </c>
      <c r="I223" s="190"/>
      <c r="J223" s="191">
        <f>ROUND(I223*H223,2)</f>
        <v>0</v>
      </c>
      <c r="K223" s="192"/>
      <c r="L223" s="35"/>
      <c r="M223" s="193" t="s">
        <v>1</v>
      </c>
      <c r="N223" s="194" t="s">
        <v>42</v>
      </c>
      <c r="O223" s="78"/>
      <c r="P223" s="195">
        <f>O223*H223</f>
        <v>0</v>
      </c>
      <c r="Q223" s="195">
        <v>0.00014999999999999999</v>
      </c>
      <c r="R223" s="195">
        <f>Q223*H223</f>
        <v>0.013972799999999999</v>
      </c>
      <c r="S223" s="195">
        <v>0</v>
      </c>
      <c r="T223" s="196">
        <f>S223*H223</f>
        <v>0</v>
      </c>
      <c r="U223" s="34"/>
      <c r="V223" s="34"/>
      <c r="W223" s="34"/>
      <c r="X223" s="34"/>
      <c r="Y223" s="34"/>
      <c r="Z223" s="34"/>
      <c r="AA223" s="34"/>
      <c r="AB223" s="34"/>
      <c r="AC223" s="34"/>
      <c r="AD223" s="34"/>
      <c r="AE223" s="34"/>
      <c r="AR223" s="197" t="s">
        <v>184</v>
      </c>
      <c r="AT223" s="197" t="s">
        <v>180</v>
      </c>
      <c r="AU223" s="197" t="s">
        <v>89</v>
      </c>
      <c r="AY223" s="15" t="s">
        <v>178</v>
      </c>
      <c r="BE223" s="198">
        <f>IF(N223="základná",J223,0)</f>
        <v>0</v>
      </c>
      <c r="BF223" s="198">
        <f>IF(N223="znížená",J223,0)</f>
        <v>0</v>
      </c>
      <c r="BG223" s="198">
        <f>IF(N223="zákl. prenesená",J223,0)</f>
        <v>0</v>
      </c>
      <c r="BH223" s="198">
        <f>IF(N223="zníž. prenesená",J223,0)</f>
        <v>0</v>
      </c>
      <c r="BI223" s="198">
        <f>IF(N223="nulová",J223,0)</f>
        <v>0</v>
      </c>
      <c r="BJ223" s="15" t="s">
        <v>89</v>
      </c>
      <c r="BK223" s="198">
        <f>ROUND(I223*H223,2)</f>
        <v>0</v>
      </c>
      <c r="BL223" s="15" t="s">
        <v>184</v>
      </c>
      <c r="BM223" s="197" t="s">
        <v>452</v>
      </c>
    </row>
    <row r="224" s="2" customFormat="1" ht="22.2" customHeight="1">
      <c r="A224" s="34"/>
      <c r="B224" s="184"/>
      <c r="C224" s="199" t="s">
        <v>453</v>
      </c>
      <c r="D224" s="199" t="s">
        <v>454</v>
      </c>
      <c r="E224" s="200" t="s">
        <v>455</v>
      </c>
      <c r="F224" s="201" t="s">
        <v>456</v>
      </c>
      <c r="G224" s="202" t="s">
        <v>236</v>
      </c>
      <c r="H224" s="203">
        <v>97.810000000000002</v>
      </c>
      <c r="I224" s="204"/>
      <c r="J224" s="205">
        <f>ROUND(I224*H224,2)</f>
        <v>0</v>
      </c>
      <c r="K224" s="206"/>
      <c r="L224" s="207"/>
      <c r="M224" s="208" t="s">
        <v>1</v>
      </c>
      <c r="N224" s="209" t="s">
        <v>42</v>
      </c>
      <c r="O224" s="78"/>
      <c r="P224" s="195">
        <f>O224*H224</f>
        <v>0</v>
      </c>
      <c r="Q224" s="195">
        <v>0.0035999999999999999</v>
      </c>
      <c r="R224" s="195">
        <f>Q224*H224</f>
        <v>0.35211599999999998</v>
      </c>
      <c r="S224" s="195">
        <v>0</v>
      </c>
      <c r="T224" s="196">
        <f>S224*H224</f>
        <v>0</v>
      </c>
      <c r="U224" s="34"/>
      <c r="V224" s="34"/>
      <c r="W224" s="34"/>
      <c r="X224" s="34"/>
      <c r="Y224" s="34"/>
      <c r="Z224" s="34"/>
      <c r="AA224" s="34"/>
      <c r="AB224" s="34"/>
      <c r="AC224" s="34"/>
      <c r="AD224" s="34"/>
      <c r="AE224" s="34"/>
      <c r="AR224" s="197" t="s">
        <v>208</v>
      </c>
      <c r="AT224" s="197" t="s">
        <v>454</v>
      </c>
      <c r="AU224" s="197" t="s">
        <v>89</v>
      </c>
      <c r="AY224" s="15" t="s">
        <v>178</v>
      </c>
      <c r="BE224" s="198">
        <f>IF(N224="základná",J224,0)</f>
        <v>0</v>
      </c>
      <c r="BF224" s="198">
        <f>IF(N224="znížená",J224,0)</f>
        <v>0</v>
      </c>
      <c r="BG224" s="198">
        <f>IF(N224="zákl. prenesená",J224,0)</f>
        <v>0</v>
      </c>
      <c r="BH224" s="198">
        <f>IF(N224="zníž. prenesená",J224,0)</f>
        <v>0</v>
      </c>
      <c r="BI224" s="198">
        <f>IF(N224="nulová",J224,0)</f>
        <v>0</v>
      </c>
      <c r="BJ224" s="15" t="s">
        <v>89</v>
      </c>
      <c r="BK224" s="198">
        <f>ROUND(I224*H224,2)</f>
        <v>0</v>
      </c>
      <c r="BL224" s="15" t="s">
        <v>184</v>
      </c>
      <c r="BM224" s="197" t="s">
        <v>457</v>
      </c>
    </row>
    <row r="225" s="2" customFormat="1" ht="19.8" customHeight="1">
      <c r="A225" s="34"/>
      <c r="B225" s="184"/>
      <c r="C225" s="185" t="s">
        <v>458</v>
      </c>
      <c r="D225" s="185" t="s">
        <v>180</v>
      </c>
      <c r="E225" s="186" t="s">
        <v>459</v>
      </c>
      <c r="F225" s="187" t="s">
        <v>460</v>
      </c>
      <c r="G225" s="188" t="s">
        <v>183</v>
      </c>
      <c r="H225" s="189">
        <v>9.3130000000000006</v>
      </c>
      <c r="I225" s="190"/>
      <c r="J225" s="191">
        <f>ROUND(I225*H225,2)</f>
        <v>0</v>
      </c>
      <c r="K225" s="192"/>
      <c r="L225" s="35"/>
      <c r="M225" s="193" t="s">
        <v>1</v>
      </c>
      <c r="N225" s="194" t="s">
        <v>42</v>
      </c>
      <c r="O225" s="78"/>
      <c r="P225" s="195">
        <f>O225*H225</f>
        <v>0</v>
      </c>
      <c r="Q225" s="195">
        <v>2.48793</v>
      </c>
      <c r="R225" s="195">
        <f>Q225*H225</f>
        <v>23.170092090000001</v>
      </c>
      <c r="S225" s="195">
        <v>0</v>
      </c>
      <c r="T225" s="196">
        <f>S225*H225</f>
        <v>0</v>
      </c>
      <c r="U225" s="34"/>
      <c r="V225" s="34"/>
      <c r="W225" s="34"/>
      <c r="X225" s="34"/>
      <c r="Y225" s="34"/>
      <c r="Z225" s="34"/>
      <c r="AA225" s="34"/>
      <c r="AB225" s="34"/>
      <c r="AC225" s="34"/>
      <c r="AD225" s="34"/>
      <c r="AE225" s="34"/>
      <c r="AR225" s="197" t="s">
        <v>184</v>
      </c>
      <c r="AT225" s="197" t="s">
        <v>180</v>
      </c>
      <c r="AU225" s="197" t="s">
        <v>89</v>
      </c>
      <c r="AY225" s="15" t="s">
        <v>178</v>
      </c>
      <c r="BE225" s="198">
        <f>IF(N225="základná",J225,0)</f>
        <v>0</v>
      </c>
      <c r="BF225" s="198">
        <f>IF(N225="znížená",J225,0)</f>
        <v>0</v>
      </c>
      <c r="BG225" s="198">
        <f>IF(N225="zákl. prenesená",J225,0)</f>
        <v>0</v>
      </c>
      <c r="BH225" s="198">
        <f>IF(N225="zníž. prenesená",J225,0)</f>
        <v>0</v>
      </c>
      <c r="BI225" s="198">
        <f>IF(N225="nulová",J225,0)</f>
        <v>0</v>
      </c>
      <c r="BJ225" s="15" t="s">
        <v>89</v>
      </c>
      <c r="BK225" s="198">
        <f>ROUND(I225*H225,2)</f>
        <v>0</v>
      </c>
      <c r="BL225" s="15" t="s">
        <v>184</v>
      </c>
      <c r="BM225" s="197" t="s">
        <v>461</v>
      </c>
    </row>
    <row r="226" s="2" customFormat="1" ht="22.2" customHeight="1">
      <c r="A226" s="34"/>
      <c r="B226" s="184"/>
      <c r="C226" s="185" t="s">
        <v>462</v>
      </c>
      <c r="D226" s="185" t="s">
        <v>180</v>
      </c>
      <c r="E226" s="186" t="s">
        <v>463</v>
      </c>
      <c r="F226" s="187" t="s">
        <v>464</v>
      </c>
      <c r="G226" s="188" t="s">
        <v>227</v>
      </c>
      <c r="H226" s="189">
        <v>0.76100000000000001</v>
      </c>
      <c r="I226" s="190"/>
      <c r="J226" s="191">
        <f>ROUND(I226*H226,2)</f>
        <v>0</v>
      </c>
      <c r="K226" s="192"/>
      <c r="L226" s="35"/>
      <c r="M226" s="193" t="s">
        <v>1</v>
      </c>
      <c r="N226" s="194" t="s">
        <v>42</v>
      </c>
      <c r="O226" s="78"/>
      <c r="P226" s="195">
        <f>O226*H226</f>
        <v>0</v>
      </c>
      <c r="Q226" s="195">
        <v>1.0165500000000001</v>
      </c>
      <c r="R226" s="195">
        <f>Q226*H226</f>
        <v>0.7735945500000001</v>
      </c>
      <c r="S226" s="195">
        <v>0</v>
      </c>
      <c r="T226" s="196">
        <f>S226*H226</f>
        <v>0</v>
      </c>
      <c r="U226" s="34"/>
      <c r="V226" s="34"/>
      <c r="W226" s="34"/>
      <c r="X226" s="34"/>
      <c r="Y226" s="34"/>
      <c r="Z226" s="34"/>
      <c r="AA226" s="34"/>
      <c r="AB226" s="34"/>
      <c r="AC226" s="34"/>
      <c r="AD226" s="34"/>
      <c r="AE226" s="34"/>
      <c r="AR226" s="197" t="s">
        <v>184</v>
      </c>
      <c r="AT226" s="197" t="s">
        <v>180</v>
      </c>
      <c r="AU226" s="197" t="s">
        <v>89</v>
      </c>
      <c r="AY226" s="15" t="s">
        <v>178</v>
      </c>
      <c r="BE226" s="198">
        <f>IF(N226="základná",J226,0)</f>
        <v>0</v>
      </c>
      <c r="BF226" s="198">
        <f>IF(N226="znížená",J226,0)</f>
        <v>0</v>
      </c>
      <c r="BG226" s="198">
        <f>IF(N226="zákl. prenesená",J226,0)</f>
        <v>0</v>
      </c>
      <c r="BH226" s="198">
        <f>IF(N226="zníž. prenesená",J226,0)</f>
        <v>0</v>
      </c>
      <c r="BI226" s="198">
        <f>IF(N226="nulová",J226,0)</f>
        <v>0</v>
      </c>
      <c r="BJ226" s="15" t="s">
        <v>89</v>
      </c>
      <c r="BK226" s="198">
        <f>ROUND(I226*H226,2)</f>
        <v>0</v>
      </c>
      <c r="BL226" s="15" t="s">
        <v>184</v>
      </c>
      <c r="BM226" s="197" t="s">
        <v>465</v>
      </c>
    </row>
    <row r="227" s="2" customFormat="1" ht="30" customHeight="1">
      <c r="A227" s="34"/>
      <c r="B227" s="184"/>
      <c r="C227" s="185" t="s">
        <v>466</v>
      </c>
      <c r="D227" s="185" t="s">
        <v>180</v>
      </c>
      <c r="E227" s="186" t="s">
        <v>467</v>
      </c>
      <c r="F227" s="187" t="s">
        <v>468</v>
      </c>
      <c r="G227" s="188" t="s">
        <v>236</v>
      </c>
      <c r="H227" s="189">
        <v>46.938000000000002</v>
      </c>
      <c r="I227" s="190"/>
      <c r="J227" s="191">
        <f>ROUND(I227*H227,2)</f>
        <v>0</v>
      </c>
      <c r="K227" s="192"/>
      <c r="L227" s="35"/>
      <c r="M227" s="193" t="s">
        <v>1</v>
      </c>
      <c r="N227" s="194" t="s">
        <v>42</v>
      </c>
      <c r="O227" s="78"/>
      <c r="P227" s="195">
        <f>O227*H227</f>
        <v>0</v>
      </c>
      <c r="Q227" s="195">
        <v>0.0084600000000000005</v>
      </c>
      <c r="R227" s="195">
        <f>Q227*H227</f>
        <v>0.39709548000000006</v>
      </c>
      <c r="S227" s="195">
        <v>0</v>
      </c>
      <c r="T227" s="196">
        <f>S227*H227</f>
        <v>0</v>
      </c>
      <c r="U227" s="34"/>
      <c r="V227" s="34"/>
      <c r="W227" s="34"/>
      <c r="X227" s="34"/>
      <c r="Y227" s="34"/>
      <c r="Z227" s="34"/>
      <c r="AA227" s="34"/>
      <c r="AB227" s="34"/>
      <c r="AC227" s="34"/>
      <c r="AD227" s="34"/>
      <c r="AE227" s="34"/>
      <c r="AR227" s="197" t="s">
        <v>184</v>
      </c>
      <c r="AT227" s="197" t="s">
        <v>180</v>
      </c>
      <c r="AU227" s="197" t="s">
        <v>89</v>
      </c>
      <c r="AY227" s="15" t="s">
        <v>178</v>
      </c>
      <c r="BE227" s="198">
        <f>IF(N227="základná",J227,0)</f>
        <v>0</v>
      </c>
      <c r="BF227" s="198">
        <f>IF(N227="znížená",J227,0)</f>
        <v>0</v>
      </c>
      <c r="BG227" s="198">
        <f>IF(N227="zákl. prenesená",J227,0)</f>
        <v>0</v>
      </c>
      <c r="BH227" s="198">
        <f>IF(N227="zníž. prenesená",J227,0)</f>
        <v>0</v>
      </c>
      <c r="BI227" s="198">
        <f>IF(N227="nulová",J227,0)</f>
        <v>0</v>
      </c>
      <c r="BJ227" s="15" t="s">
        <v>89</v>
      </c>
      <c r="BK227" s="198">
        <f>ROUND(I227*H227,2)</f>
        <v>0</v>
      </c>
      <c r="BL227" s="15" t="s">
        <v>184</v>
      </c>
      <c r="BM227" s="197" t="s">
        <v>469</v>
      </c>
    </row>
    <row r="228" s="2" customFormat="1" ht="30" customHeight="1">
      <c r="A228" s="34"/>
      <c r="B228" s="184"/>
      <c r="C228" s="185" t="s">
        <v>470</v>
      </c>
      <c r="D228" s="185" t="s">
        <v>180</v>
      </c>
      <c r="E228" s="186" t="s">
        <v>471</v>
      </c>
      <c r="F228" s="187" t="s">
        <v>472</v>
      </c>
      <c r="G228" s="188" t="s">
        <v>236</v>
      </c>
      <c r="H228" s="189">
        <v>46.938000000000002</v>
      </c>
      <c r="I228" s="190"/>
      <c r="J228" s="191">
        <f>ROUND(I228*H228,2)</f>
        <v>0</v>
      </c>
      <c r="K228" s="192"/>
      <c r="L228" s="35"/>
      <c r="M228" s="193" t="s">
        <v>1</v>
      </c>
      <c r="N228" s="194" t="s">
        <v>42</v>
      </c>
      <c r="O228" s="78"/>
      <c r="P228" s="195">
        <f>O228*H228</f>
        <v>0</v>
      </c>
      <c r="Q228" s="195">
        <v>0</v>
      </c>
      <c r="R228" s="195">
        <f>Q228*H228</f>
        <v>0</v>
      </c>
      <c r="S228" s="195">
        <v>0</v>
      </c>
      <c r="T228" s="196">
        <f>S228*H228</f>
        <v>0</v>
      </c>
      <c r="U228" s="34"/>
      <c r="V228" s="34"/>
      <c r="W228" s="34"/>
      <c r="X228" s="34"/>
      <c r="Y228" s="34"/>
      <c r="Z228" s="34"/>
      <c r="AA228" s="34"/>
      <c r="AB228" s="34"/>
      <c r="AC228" s="34"/>
      <c r="AD228" s="34"/>
      <c r="AE228" s="34"/>
      <c r="AR228" s="197" t="s">
        <v>184</v>
      </c>
      <c r="AT228" s="197" t="s">
        <v>180</v>
      </c>
      <c r="AU228" s="197" t="s">
        <v>89</v>
      </c>
      <c r="AY228" s="15" t="s">
        <v>178</v>
      </c>
      <c r="BE228" s="198">
        <f>IF(N228="základná",J228,0)</f>
        <v>0</v>
      </c>
      <c r="BF228" s="198">
        <f>IF(N228="znížená",J228,0)</f>
        <v>0</v>
      </c>
      <c r="BG228" s="198">
        <f>IF(N228="zákl. prenesená",J228,0)</f>
        <v>0</v>
      </c>
      <c r="BH228" s="198">
        <f>IF(N228="zníž. prenesená",J228,0)</f>
        <v>0</v>
      </c>
      <c r="BI228" s="198">
        <f>IF(N228="nulová",J228,0)</f>
        <v>0</v>
      </c>
      <c r="BJ228" s="15" t="s">
        <v>89</v>
      </c>
      <c r="BK228" s="198">
        <f>ROUND(I228*H228,2)</f>
        <v>0</v>
      </c>
      <c r="BL228" s="15" t="s">
        <v>184</v>
      </c>
      <c r="BM228" s="197" t="s">
        <v>473</v>
      </c>
    </row>
    <row r="229" s="2" customFormat="1" ht="22.2" customHeight="1">
      <c r="A229" s="34"/>
      <c r="B229" s="184"/>
      <c r="C229" s="185" t="s">
        <v>474</v>
      </c>
      <c r="D229" s="185" t="s">
        <v>180</v>
      </c>
      <c r="E229" s="186" t="s">
        <v>475</v>
      </c>
      <c r="F229" s="187" t="s">
        <v>476</v>
      </c>
      <c r="G229" s="188" t="s">
        <v>236</v>
      </c>
      <c r="H229" s="189">
        <v>27.600000000000001</v>
      </c>
      <c r="I229" s="190"/>
      <c r="J229" s="191">
        <f>ROUND(I229*H229,2)</f>
        <v>0</v>
      </c>
      <c r="K229" s="192"/>
      <c r="L229" s="35"/>
      <c r="M229" s="193" t="s">
        <v>1</v>
      </c>
      <c r="N229" s="194" t="s">
        <v>42</v>
      </c>
      <c r="O229" s="78"/>
      <c r="P229" s="195">
        <f>O229*H229</f>
        <v>0</v>
      </c>
      <c r="Q229" s="195">
        <v>0.023560000000000001</v>
      </c>
      <c r="R229" s="195">
        <f>Q229*H229</f>
        <v>0.65025600000000006</v>
      </c>
      <c r="S229" s="195">
        <v>0</v>
      </c>
      <c r="T229" s="196">
        <f>S229*H229</f>
        <v>0</v>
      </c>
      <c r="U229" s="34"/>
      <c r="V229" s="34"/>
      <c r="W229" s="34"/>
      <c r="X229" s="34"/>
      <c r="Y229" s="34"/>
      <c r="Z229" s="34"/>
      <c r="AA229" s="34"/>
      <c r="AB229" s="34"/>
      <c r="AC229" s="34"/>
      <c r="AD229" s="34"/>
      <c r="AE229" s="34"/>
      <c r="AR229" s="197" t="s">
        <v>184</v>
      </c>
      <c r="AT229" s="197" t="s">
        <v>180</v>
      </c>
      <c r="AU229" s="197" t="s">
        <v>89</v>
      </c>
      <c r="AY229" s="15" t="s">
        <v>178</v>
      </c>
      <c r="BE229" s="198">
        <f>IF(N229="základná",J229,0)</f>
        <v>0</v>
      </c>
      <c r="BF229" s="198">
        <f>IF(N229="znížená",J229,0)</f>
        <v>0</v>
      </c>
      <c r="BG229" s="198">
        <f>IF(N229="zákl. prenesená",J229,0)</f>
        <v>0</v>
      </c>
      <c r="BH229" s="198">
        <f>IF(N229="zníž. prenesená",J229,0)</f>
        <v>0</v>
      </c>
      <c r="BI229" s="198">
        <f>IF(N229="nulová",J229,0)</f>
        <v>0</v>
      </c>
      <c r="BJ229" s="15" t="s">
        <v>89</v>
      </c>
      <c r="BK229" s="198">
        <f>ROUND(I229*H229,2)</f>
        <v>0</v>
      </c>
      <c r="BL229" s="15" t="s">
        <v>184</v>
      </c>
      <c r="BM229" s="197" t="s">
        <v>477</v>
      </c>
    </row>
    <row r="230" s="2" customFormat="1" ht="22.2" customHeight="1">
      <c r="A230" s="34"/>
      <c r="B230" s="184"/>
      <c r="C230" s="185" t="s">
        <v>478</v>
      </c>
      <c r="D230" s="185" t="s">
        <v>180</v>
      </c>
      <c r="E230" s="186" t="s">
        <v>479</v>
      </c>
      <c r="F230" s="187" t="s">
        <v>480</v>
      </c>
      <c r="G230" s="188" t="s">
        <v>236</v>
      </c>
      <c r="H230" s="189">
        <v>27.600000000000001</v>
      </c>
      <c r="I230" s="190"/>
      <c r="J230" s="191">
        <f>ROUND(I230*H230,2)</f>
        <v>0</v>
      </c>
      <c r="K230" s="192"/>
      <c r="L230" s="35"/>
      <c r="M230" s="193" t="s">
        <v>1</v>
      </c>
      <c r="N230" s="194" t="s">
        <v>42</v>
      </c>
      <c r="O230" s="78"/>
      <c r="P230" s="195">
        <f>O230*H230</f>
        <v>0</v>
      </c>
      <c r="Q230" s="195">
        <v>0</v>
      </c>
      <c r="R230" s="195">
        <f>Q230*H230</f>
        <v>0</v>
      </c>
      <c r="S230" s="195">
        <v>0</v>
      </c>
      <c r="T230" s="196">
        <f>S230*H230</f>
        <v>0</v>
      </c>
      <c r="U230" s="34"/>
      <c r="V230" s="34"/>
      <c r="W230" s="34"/>
      <c r="X230" s="34"/>
      <c r="Y230" s="34"/>
      <c r="Z230" s="34"/>
      <c r="AA230" s="34"/>
      <c r="AB230" s="34"/>
      <c r="AC230" s="34"/>
      <c r="AD230" s="34"/>
      <c r="AE230" s="34"/>
      <c r="AR230" s="197" t="s">
        <v>184</v>
      </c>
      <c r="AT230" s="197" t="s">
        <v>180</v>
      </c>
      <c r="AU230" s="197" t="s">
        <v>89</v>
      </c>
      <c r="AY230" s="15" t="s">
        <v>178</v>
      </c>
      <c r="BE230" s="198">
        <f>IF(N230="základná",J230,0)</f>
        <v>0</v>
      </c>
      <c r="BF230" s="198">
        <f>IF(N230="znížená",J230,0)</f>
        <v>0</v>
      </c>
      <c r="BG230" s="198">
        <f>IF(N230="zákl. prenesená",J230,0)</f>
        <v>0</v>
      </c>
      <c r="BH230" s="198">
        <f>IF(N230="zníž. prenesená",J230,0)</f>
        <v>0</v>
      </c>
      <c r="BI230" s="198">
        <f>IF(N230="nulová",J230,0)</f>
        <v>0</v>
      </c>
      <c r="BJ230" s="15" t="s">
        <v>89</v>
      </c>
      <c r="BK230" s="198">
        <f>ROUND(I230*H230,2)</f>
        <v>0</v>
      </c>
      <c r="BL230" s="15" t="s">
        <v>184</v>
      </c>
      <c r="BM230" s="197" t="s">
        <v>481</v>
      </c>
    </row>
    <row r="231" s="12" customFormat="1" ht="22.8" customHeight="1">
      <c r="A231" s="12"/>
      <c r="B231" s="171"/>
      <c r="C231" s="12"/>
      <c r="D231" s="172" t="s">
        <v>75</v>
      </c>
      <c r="E231" s="182" t="s">
        <v>196</v>
      </c>
      <c r="F231" s="182" t="s">
        <v>482</v>
      </c>
      <c r="G231" s="12"/>
      <c r="H231" s="12"/>
      <c r="I231" s="174"/>
      <c r="J231" s="183">
        <f>BK231</f>
        <v>0</v>
      </c>
      <c r="K231" s="12"/>
      <c r="L231" s="171"/>
      <c r="M231" s="176"/>
      <c r="N231" s="177"/>
      <c r="O231" s="177"/>
      <c r="P231" s="178">
        <f>SUM(P232:P234)</f>
        <v>0</v>
      </c>
      <c r="Q231" s="177"/>
      <c r="R231" s="178">
        <f>SUM(R232:R234)</f>
        <v>16.097194000000002</v>
      </c>
      <c r="S231" s="177"/>
      <c r="T231" s="179">
        <f>SUM(T232:T234)</f>
        <v>0</v>
      </c>
      <c r="U231" s="12"/>
      <c r="V231" s="12"/>
      <c r="W231" s="12"/>
      <c r="X231" s="12"/>
      <c r="Y231" s="12"/>
      <c r="Z231" s="12"/>
      <c r="AA231" s="12"/>
      <c r="AB231" s="12"/>
      <c r="AC231" s="12"/>
      <c r="AD231" s="12"/>
      <c r="AE231" s="12"/>
      <c r="AR231" s="172" t="s">
        <v>83</v>
      </c>
      <c r="AT231" s="180" t="s">
        <v>75</v>
      </c>
      <c r="AU231" s="180" t="s">
        <v>83</v>
      </c>
      <c r="AY231" s="172" t="s">
        <v>178</v>
      </c>
      <c r="BK231" s="181">
        <f>SUM(BK232:BK234)</f>
        <v>0</v>
      </c>
    </row>
    <row r="232" s="2" customFormat="1" ht="22.2" customHeight="1">
      <c r="A232" s="34"/>
      <c r="B232" s="184"/>
      <c r="C232" s="185" t="s">
        <v>483</v>
      </c>
      <c r="D232" s="185" t="s">
        <v>180</v>
      </c>
      <c r="E232" s="186" t="s">
        <v>484</v>
      </c>
      <c r="F232" s="187" t="s">
        <v>485</v>
      </c>
      <c r="G232" s="188" t="s">
        <v>236</v>
      </c>
      <c r="H232" s="189">
        <v>46.600000000000001</v>
      </c>
      <c r="I232" s="190"/>
      <c r="J232" s="191">
        <f>ROUND(I232*H232,2)</f>
        <v>0</v>
      </c>
      <c r="K232" s="192"/>
      <c r="L232" s="35"/>
      <c r="M232" s="193" t="s">
        <v>1</v>
      </c>
      <c r="N232" s="194" t="s">
        <v>42</v>
      </c>
      <c r="O232" s="78"/>
      <c r="P232" s="195">
        <f>O232*H232</f>
        <v>0</v>
      </c>
      <c r="Q232" s="195">
        <v>0.27994000000000002</v>
      </c>
      <c r="R232" s="195">
        <f>Q232*H232</f>
        <v>13.045204000000002</v>
      </c>
      <c r="S232" s="195">
        <v>0</v>
      </c>
      <c r="T232" s="196">
        <f>S232*H232</f>
        <v>0</v>
      </c>
      <c r="U232" s="34"/>
      <c r="V232" s="34"/>
      <c r="W232" s="34"/>
      <c r="X232" s="34"/>
      <c r="Y232" s="34"/>
      <c r="Z232" s="34"/>
      <c r="AA232" s="34"/>
      <c r="AB232" s="34"/>
      <c r="AC232" s="34"/>
      <c r="AD232" s="34"/>
      <c r="AE232" s="34"/>
      <c r="AR232" s="197" t="s">
        <v>184</v>
      </c>
      <c r="AT232" s="197" t="s">
        <v>180</v>
      </c>
      <c r="AU232" s="197" t="s">
        <v>89</v>
      </c>
      <c r="AY232" s="15" t="s">
        <v>178</v>
      </c>
      <c r="BE232" s="198">
        <f>IF(N232="základná",J232,0)</f>
        <v>0</v>
      </c>
      <c r="BF232" s="198">
        <f>IF(N232="znížená",J232,0)</f>
        <v>0</v>
      </c>
      <c r="BG232" s="198">
        <f>IF(N232="zákl. prenesená",J232,0)</f>
        <v>0</v>
      </c>
      <c r="BH232" s="198">
        <f>IF(N232="zníž. prenesená",J232,0)</f>
        <v>0</v>
      </c>
      <c r="BI232" s="198">
        <f>IF(N232="nulová",J232,0)</f>
        <v>0</v>
      </c>
      <c r="BJ232" s="15" t="s">
        <v>89</v>
      </c>
      <c r="BK232" s="198">
        <f>ROUND(I232*H232,2)</f>
        <v>0</v>
      </c>
      <c r="BL232" s="15" t="s">
        <v>184</v>
      </c>
      <c r="BM232" s="197" t="s">
        <v>486</v>
      </c>
    </row>
    <row r="233" s="2" customFormat="1" ht="34.8" customHeight="1">
      <c r="A233" s="34"/>
      <c r="B233" s="184"/>
      <c r="C233" s="185" t="s">
        <v>487</v>
      </c>
      <c r="D233" s="185" t="s">
        <v>180</v>
      </c>
      <c r="E233" s="186" t="s">
        <v>488</v>
      </c>
      <c r="F233" s="187" t="s">
        <v>489</v>
      </c>
      <c r="G233" s="188" t="s">
        <v>236</v>
      </c>
      <c r="H233" s="189">
        <v>16.559999999999999</v>
      </c>
      <c r="I233" s="190"/>
      <c r="J233" s="191">
        <f>ROUND(I233*H233,2)</f>
        <v>0</v>
      </c>
      <c r="K233" s="192"/>
      <c r="L233" s="35"/>
      <c r="M233" s="193" t="s">
        <v>1</v>
      </c>
      <c r="N233" s="194" t="s">
        <v>42</v>
      </c>
      <c r="O233" s="78"/>
      <c r="P233" s="195">
        <f>O233*H233</f>
        <v>0</v>
      </c>
      <c r="Q233" s="195">
        <v>0.092499999999999999</v>
      </c>
      <c r="R233" s="195">
        <f>Q233*H233</f>
        <v>1.5317999999999998</v>
      </c>
      <c r="S233" s="195">
        <v>0</v>
      </c>
      <c r="T233" s="196">
        <f>S233*H233</f>
        <v>0</v>
      </c>
      <c r="U233" s="34"/>
      <c r="V233" s="34"/>
      <c r="W233" s="34"/>
      <c r="X233" s="34"/>
      <c r="Y233" s="34"/>
      <c r="Z233" s="34"/>
      <c r="AA233" s="34"/>
      <c r="AB233" s="34"/>
      <c r="AC233" s="34"/>
      <c r="AD233" s="34"/>
      <c r="AE233" s="34"/>
      <c r="AR233" s="197" t="s">
        <v>184</v>
      </c>
      <c r="AT233" s="197" t="s">
        <v>180</v>
      </c>
      <c r="AU233" s="197" t="s">
        <v>89</v>
      </c>
      <c r="AY233" s="15" t="s">
        <v>178</v>
      </c>
      <c r="BE233" s="198">
        <f>IF(N233="základná",J233,0)</f>
        <v>0</v>
      </c>
      <c r="BF233" s="198">
        <f>IF(N233="znížená",J233,0)</f>
        <v>0</v>
      </c>
      <c r="BG233" s="198">
        <f>IF(N233="zákl. prenesená",J233,0)</f>
        <v>0</v>
      </c>
      <c r="BH233" s="198">
        <f>IF(N233="zníž. prenesená",J233,0)</f>
        <v>0</v>
      </c>
      <c r="BI233" s="198">
        <f>IF(N233="nulová",J233,0)</f>
        <v>0</v>
      </c>
      <c r="BJ233" s="15" t="s">
        <v>89</v>
      </c>
      <c r="BK233" s="198">
        <f>ROUND(I233*H233,2)</f>
        <v>0</v>
      </c>
      <c r="BL233" s="15" t="s">
        <v>184</v>
      </c>
      <c r="BM233" s="197" t="s">
        <v>490</v>
      </c>
    </row>
    <row r="234" s="2" customFormat="1" ht="19.8" customHeight="1">
      <c r="A234" s="34"/>
      <c r="B234" s="184"/>
      <c r="C234" s="199" t="s">
        <v>491</v>
      </c>
      <c r="D234" s="199" t="s">
        <v>454</v>
      </c>
      <c r="E234" s="200" t="s">
        <v>492</v>
      </c>
      <c r="F234" s="201" t="s">
        <v>493</v>
      </c>
      <c r="G234" s="202" t="s">
        <v>236</v>
      </c>
      <c r="H234" s="203">
        <v>16.890999999999998</v>
      </c>
      <c r="I234" s="204"/>
      <c r="J234" s="205">
        <f>ROUND(I234*H234,2)</f>
        <v>0</v>
      </c>
      <c r="K234" s="206"/>
      <c r="L234" s="207"/>
      <c r="M234" s="208" t="s">
        <v>1</v>
      </c>
      <c r="N234" s="209" t="s">
        <v>42</v>
      </c>
      <c r="O234" s="78"/>
      <c r="P234" s="195">
        <f>O234*H234</f>
        <v>0</v>
      </c>
      <c r="Q234" s="195">
        <v>0.089999999999999997</v>
      </c>
      <c r="R234" s="195">
        <f>Q234*H234</f>
        <v>1.5201899999999997</v>
      </c>
      <c r="S234" s="195">
        <v>0</v>
      </c>
      <c r="T234" s="196">
        <f>S234*H234</f>
        <v>0</v>
      </c>
      <c r="U234" s="34"/>
      <c r="V234" s="34"/>
      <c r="W234" s="34"/>
      <c r="X234" s="34"/>
      <c r="Y234" s="34"/>
      <c r="Z234" s="34"/>
      <c r="AA234" s="34"/>
      <c r="AB234" s="34"/>
      <c r="AC234" s="34"/>
      <c r="AD234" s="34"/>
      <c r="AE234" s="34"/>
      <c r="AR234" s="197" t="s">
        <v>208</v>
      </c>
      <c r="AT234" s="197" t="s">
        <v>454</v>
      </c>
      <c r="AU234" s="197" t="s">
        <v>89</v>
      </c>
      <c r="AY234" s="15" t="s">
        <v>178</v>
      </c>
      <c r="BE234" s="198">
        <f>IF(N234="základná",J234,0)</f>
        <v>0</v>
      </c>
      <c r="BF234" s="198">
        <f>IF(N234="znížená",J234,0)</f>
        <v>0</v>
      </c>
      <c r="BG234" s="198">
        <f>IF(N234="zákl. prenesená",J234,0)</f>
        <v>0</v>
      </c>
      <c r="BH234" s="198">
        <f>IF(N234="zníž. prenesená",J234,0)</f>
        <v>0</v>
      </c>
      <c r="BI234" s="198">
        <f>IF(N234="nulová",J234,0)</f>
        <v>0</v>
      </c>
      <c r="BJ234" s="15" t="s">
        <v>89</v>
      </c>
      <c r="BK234" s="198">
        <f>ROUND(I234*H234,2)</f>
        <v>0</v>
      </c>
      <c r="BL234" s="15" t="s">
        <v>184</v>
      </c>
      <c r="BM234" s="197" t="s">
        <v>494</v>
      </c>
    </row>
    <row r="235" s="12" customFormat="1" ht="22.8" customHeight="1">
      <c r="A235" s="12"/>
      <c r="B235" s="171"/>
      <c r="C235" s="12"/>
      <c r="D235" s="172" t="s">
        <v>75</v>
      </c>
      <c r="E235" s="182" t="s">
        <v>200</v>
      </c>
      <c r="F235" s="182" t="s">
        <v>495</v>
      </c>
      <c r="G235" s="12"/>
      <c r="H235" s="12"/>
      <c r="I235" s="174"/>
      <c r="J235" s="183">
        <f>BK235</f>
        <v>0</v>
      </c>
      <c r="K235" s="12"/>
      <c r="L235" s="171"/>
      <c r="M235" s="176"/>
      <c r="N235" s="177"/>
      <c r="O235" s="177"/>
      <c r="P235" s="178">
        <f>SUM(P236:P282)</f>
        <v>0</v>
      </c>
      <c r="Q235" s="177"/>
      <c r="R235" s="178">
        <f>SUM(R236:R282)</f>
        <v>366.31838878000002</v>
      </c>
      <c r="S235" s="177"/>
      <c r="T235" s="179">
        <f>SUM(T236:T282)</f>
        <v>0</v>
      </c>
      <c r="U235" s="12"/>
      <c r="V235" s="12"/>
      <c r="W235" s="12"/>
      <c r="X235" s="12"/>
      <c r="Y235" s="12"/>
      <c r="Z235" s="12"/>
      <c r="AA235" s="12"/>
      <c r="AB235" s="12"/>
      <c r="AC235" s="12"/>
      <c r="AD235" s="12"/>
      <c r="AE235" s="12"/>
      <c r="AR235" s="172" t="s">
        <v>83</v>
      </c>
      <c r="AT235" s="180" t="s">
        <v>75</v>
      </c>
      <c r="AU235" s="180" t="s">
        <v>83</v>
      </c>
      <c r="AY235" s="172" t="s">
        <v>178</v>
      </c>
      <c r="BK235" s="181">
        <f>SUM(BK236:BK282)</f>
        <v>0</v>
      </c>
    </row>
    <row r="236" s="2" customFormat="1" ht="30" customHeight="1">
      <c r="A236" s="34"/>
      <c r="B236" s="184"/>
      <c r="C236" s="185" t="s">
        <v>496</v>
      </c>
      <c r="D236" s="185" t="s">
        <v>180</v>
      </c>
      <c r="E236" s="186" t="s">
        <v>497</v>
      </c>
      <c r="F236" s="187" t="s">
        <v>498</v>
      </c>
      <c r="G236" s="188" t="s">
        <v>236</v>
      </c>
      <c r="H236" s="189">
        <v>912.39999999999998</v>
      </c>
      <c r="I236" s="190"/>
      <c r="J236" s="191">
        <f>ROUND(I236*H236,2)</f>
        <v>0</v>
      </c>
      <c r="K236" s="192"/>
      <c r="L236" s="35"/>
      <c r="M236" s="193" t="s">
        <v>1</v>
      </c>
      <c r="N236" s="194" t="s">
        <v>42</v>
      </c>
      <c r="O236" s="78"/>
      <c r="P236" s="195">
        <f>O236*H236</f>
        <v>0</v>
      </c>
      <c r="Q236" s="195">
        <v>0.00042000000000000002</v>
      </c>
      <c r="R236" s="195">
        <f>Q236*H236</f>
        <v>0.38320799999999999</v>
      </c>
      <c r="S236" s="195">
        <v>0</v>
      </c>
      <c r="T236" s="196">
        <f>S236*H236</f>
        <v>0</v>
      </c>
      <c r="U236" s="34"/>
      <c r="V236" s="34"/>
      <c r="W236" s="34"/>
      <c r="X236" s="34"/>
      <c r="Y236" s="34"/>
      <c r="Z236" s="34"/>
      <c r="AA236" s="34"/>
      <c r="AB236" s="34"/>
      <c r="AC236" s="34"/>
      <c r="AD236" s="34"/>
      <c r="AE236" s="34"/>
      <c r="AR236" s="197" t="s">
        <v>184</v>
      </c>
      <c r="AT236" s="197" t="s">
        <v>180</v>
      </c>
      <c r="AU236" s="197" t="s">
        <v>89</v>
      </c>
      <c r="AY236" s="15" t="s">
        <v>178</v>
      </c>
      <c r="BE236" s="198">
        <f>IF(N236="základná",J236,0)</f>
        <v>0</v>
      </c>
      <c r="BF236" s="198">
        <f>IF(N236="znížená",J236,0)</f>
        <v>0</v>
      </c>
      <c r="BG236" s="198">
        <f>IF(N236="zákl. prenesená",J236,0)</f>
        <v>0</v>
      </c>
      <c r="BH236" s="198">
        <f>IF(N236="zníž. prenesená",J236,0)</f>
        <v>0</v>
      </c>
      <c r="BI236" s="198">
        <f>IF(N236="nulová",J236,0)</f>
        <v>0</v>
      </c>
      <c r="BJ236" s="15" t="s">
        <v>89</v>
      </c>
      <c r="BK236" s="198">
        <f>ROUND(I236*H236,2)</f>
        <v>0</v>
      </c>
      <c r="BL236" s="15" t="s">
        <v>184</v>
      </c>
      <c r="BM236" s="197" t="s">
        <v>499</v>
      </c>
    </row>
    <row r="237" s="2" customFormat="1" ht="22.2" customHeight="1">
      <c r="A237" s="34"/>
      <c r="B237" s="184"/>
      <c r="C237" s="185" t="s">
        <v>500</v>
      </c>
      <c r="D237" s="185" t="s">
        <v>180</v>
      </c>
      <c r="E237" s="186" t="s">
        <v>501</v>
      </c>
      <c r="F237" s="187" t="s">
        <v>502</v>
      </c>
      <c r="G237" s="188" t="s">
        <v>236</v>
      </c>
      <c r="H237" s="189">
        <v>912.39999999999998</v>
      </c>
      <c r="I237" s="190"/>
      <c r="J237" s="191">
        <f>ROUND(I237*H237,2)</f>
        <v>0</v>
      </c>
      <c r="K237" s="192"/>
      <c r="L237" s="35"/>
      <c r="M237" s="193" t="s">
        <v>1</v>
      </c>
      <c r="N237" s="194" t="s">
        <v>42</v>
      </c>
      <c r="O237" s="78"/>
      <c r="P237" s="195">
        <f>O237*H237</f>
        <v>0</v>
      </c>
      <c r="Q237" s="195">
        <v>0.0049500000000000004</v>
      </c>
      <c r="R237" s="195">
        <f>Q237*H237</f>
        <v>4.5163799999999998</v>
      </c>
      <c r="S237" s="195">
        <v>0</v>
      </c>
      <c r="T237" s="196">
        <f>S237*H237</f>
        <v>0</v>
      </c>
      <c r="U237" s="34"/>
      <c r="V237" s="34"/>
      <c r="W237" s="34"/>
      <c r="X237" s="34"/>
      <c r="Y237" s="34"/>
      <c r="Z237" s="34"/>
      <c r="AA237" s="34"/>
      <c r="AB237" s="34"/>
      <c r="AC237" s="34"/>
      <c r="AD237" s="34"/>
      <c r="AE237" s="34"/>
      <c r="AR237" s="197" t="s">
        <v>184</v>
      </c>
      <c r="AT237" s="197" t="s">
        <v>180</v>
      </c>
      <c r="AU237" s="197" t="s">
        <v>89</v>
      </c>
      <c r="AY237" s="15" t="s">
        <v>178</v>
      </c>
      <c r="BE237" s="198">
        <f>IF(N237="základná",J237,0)</f>
        <v>0</v>
      </c>
      <c r="BF237" s="198">
        <f>IF(N237="znížená",J237,0)</f>
        <v>0</v>
      </c>
      <c r="BG237" s="198">
        <f>IF(N237="zákl. prenesená",J237,0)</f>
        <v>0</v>
      </c>
      <c r="BH237" s="198">
        <f>IF(N237="zníž. prenesená",J237,0)</f>
        <v>0</v>
      </c>
      <c r="BI237" s="198">
        <f>IF(N237="nulová",J237,0)</f>
        <v>0</v>
      </c>
      <c r="BJ237" s="15" t="s">
        <v>89</v>
      </c>
      <c r="BK237" s="198">
        <f>ROUND(I237*H237,2)</f>
        <v>0</v>
      </c>
      <c r="BL237" s="15" t="s">
        <v>184</v>
      </c>
      <c r="BM237" s="197" t="s">
        <v>503</v>
      </c>
    </row>
    <row r="238" s="2" customFormat="1" ht="22.2" customHeight="1">
      <c r="A238" s="34"/>
      <c r="B238" s="184"/>
      <c r="C238" s="185" t="s">
        <v>504</v>
      </c>
      <c r="D238" s="185" t="s">
        <v>180</v>
      </c>
      <c r="E238" s="186" t="s">
        <v>505</v>
      </c>
      <c r="F238" s="187" t="s">
        <v>506</v>
      </c>
      <c r="G238" s="188" t="s">
        <v>236</v>
      </c>
      <c r="H238" s="189">
        <v>912.39999999999998</v>
      </c>
      <c r="I238" s="190"/>
      <c r="J238" s="191">
        <f>ROUND(I238*H238,2)</f>
        <v>0</v>
      </c>
      <c r="K238" s="192"/>
      <c r="L238" s="35"/>
      <c r="M238" s="193" t="s">
        <v>1</v>
      </c>
      <c r="N238" s="194" t="s">
        <v>42</v>
      </c>
      <c r="O238" s="78"/>
      <c r="P238" s="195">
        <f>O238*H238</f>
        <v>0</v>
      </c>
      <c r="Q238" s="195">
        <v>0.00415</v>
      </c>
      <c r="R238" s="195">
        <f>Q238*H238</f>
        <v>3.7864599999999999</v>
      </c>
      <c r="S238" s="195">
        <v>0</v>
      </c>
      <c r="T238" s="196">
        <f>S238*H238</f>
        <v>0</v>
      </c>
      <c r="U238" s="34"/>
      <c r="V238" s="34"/>
      <c r="W238" s="34"/>
      <c r="X238" s="34"/>
      <c r="Y238" s="34"/>
      <c r="Z238" s="34"/>
      <c r="AA238" s="34"/>
      <c r="AB238" s="34"/>
      <c r="AC238" s="34"/>
      <c r="AD238" s="34"/>
      <c r="AE238" s="34"/>
      <c r="AR238" s="197" t="s">
        <v>184</v>
      </c>
      <c r="AT238" s="197" t="s">
        <v>180</v>
      </c>
      <c r="AU238" s="197" t="s">
        <v>89</v>
      </c>
      <c r="AY238" s="15" t="s">
        <v>178</v>
      </c>
      <c r="BE238" s="198">
        <f>IF(N238="základná",J238,0)</f>
        <v>0</v>
      </c>
      <c r="BF238" s="198">
        <f>IF(N238="znížená",J238,0)</f>
        <v>0</v>
      </c>
      <c r="BG238" s="198">
        <f>IF(N238="zákl. prenesená",J238,0)</f>
        <v>0</v>
      </c>
      <c r="BH238" s="198">
        <f>IF(N238="zníž. prenesená",J238,0)</f>
        <v>0</v>
      </c>
      <c r="BI238" s="198">
        <f>IF(N238="nulová",J238,0)</f>
        <v>0</v>
      </c>
      <c r="BJ238" s="15" t="s">
        <v>89</v>
      </c>
      <c r="BK238" s="198">
        <f>ROUND(I238*H238,2)</f>
        <v>0</v>
      </c>
      <c r="BL238" s="15" t="s">
        <v>184</v>
      </c>
      <c r="BM238" s="197" t="s">
        <v>507</v>
      </c>
    </row>
    <row r="239" s="2" customFormat="1" ht="22.2" customHeight="1">
      <c r="A239" s="34"/>
      <c r="B239" s="184"/>
      <c r="C239" s="185" t="s">
        <v>508</v>
      </c>
      <c r="D239" s="185" t="s">
        <v>180</v>
      </c>
      <c r="E239" s="186" t="s">
        <v>509</v>
      </c>
      <c r="F239" s="187" t="s">
        <v>510</v>
      </c>
      <c r="G239" s="188" t="s">
        <v>236</v>
      </c>
      <c r="H239" s="189">
        <v>378.30000000000001</v>
      </c>
      <c r="I239" s="190"/>
      <c r="J239" s="191">
        <f>ROUND(I239*H239,2)</f>
        <v>0</v>
      </c>
      <c r="K239" s="192"/>
      <c r="L239" s="35"/>
      <c r="M239" s="193" t="s">
        <v>1</v>
      </c>
      <c r="N239" s="194" t="s">
        <v>42</v>
      </c>
      <c r="O239" s="78"/>
      <c r="P239" s="195">
        <f>O239*H239</f>
        <v>0</v>
      </c>
      <c r="Q239" s="195">
        <v>0.0041999999999999997</v>
      </c>
      <c r="R239" s="195">
        <f>Q239*H239</f>
        <v>1.5888599999999999</v>
      </c>
      <c r="S239" s="195">
        <v>0</v>
      </c>
      <c r="T239" s="196">
        <f>S239*H239</f>
        <v>0</v>
      </c>
      <c r="U239" s="34"/>
      <c r="V239" s="34"/>
      <c r="W239" s="34"/>
      <c r="X239" s="34"/>
      <c r="Y239" s="34"/>
      <c r="Z239" s="34"/>
      <c r="AA239" s="34"/>
      <c r="AB239" s="34"/>
      <c r="AC239" s="34"/>
      <c r="AD239" s="34"/>
      <c r="AE239" s="34"/>
      <c r="AR239" s="197" t="s">
        <v>184</v>
      </c>
      <c r="AT239" s="197" t="s">
        <v>180</v>
      </c>
      <c r="AU239" s="197" t="s">
        <v>89</v>
      </c>
      <c r="AY239" s="15" t="s">
        <v>178</v>
      </c>
      <c r="BE239" s="198">
        <f>IF(N239="základná",J239,0)</f>
        <v>0</v>
      </c>
      <c r="BF239" s="198">
        <f>IF(N239="znížená",J239,0)</f>
        <v>0</v>
      </c>
      <c r="BG239" s="198">
        <f>IF(N239="zákl. prenesená",J239,0)</f>
        <v>0</v>
      </c>
      <c r="BH239" s="198">
        <f>IF(N239="zníž. prenesená",J239,0)</f>
        <v>0</v>
      </c>
      <c r="BI239" s="198">
        <f>IF(N239="nulová",J239,0)</f>
        <v>0</v>
      </c>
      <c r="BJ239" s="15" t="s">
        <v>89</v>
      </c>
      <c r="BK239" s="198">
        <f>ROUND(I239*H239,2)</f>
        <v>0</v>
      </c>
      <c r="BL239" s="15" t="s">
        <v>184</v>
      </c>
      <c r="BM239" s="197" t="s">
        <v>511</v>
      </c>
    </row>
    <row r="240" s="2" customFormat="1" ht="22.2" customHeight="1">
      <c r="A240" s="34"/>
      <c r="B240" s="184"/>
      <c r="C240" s="185" t="s">
        <v>512</v>
      </c>
      <c r="D240" s="185" t="s">
        <v>180</v>
      </c>
      <c r="E240" s="186" t="s">
        <v>513</v>
      </c>
      <c r="F240" s="187" t="s">
        <v>514</v>
      </c>
      <c r="G240" s="188" t="s">
        <v>236</v>
      </c>
      <c r="H240" s="189">
        <v>2333.2469999999998</v>
      </c>
      <c r="I240" s="190"/>
      <c r="J240" s="191">
        <f>ROUND(I240*H240,2)</f>
        <v>0</v>
      </c>
      <c r="K240" s="192"/>
      <c r="L240" s="35"/>
      <c r="M240" s="193" t="s">
        <v>1</v>
      </c>
      <c r="N240" s="194" t="s">
        <v>42</v>
      </c>
      <c r="O240" s="78"/>
      <c r="P240" s="195">
        <f>O240*H240</f>
        <v>0</v>
      </c>
      <c r="Q240" s="195">
        <v>0.0061399999999999996</v>
      </c>
      <c r="R240" s="195">
        <f>Q240*H240</f>
        <v>14.326136579999998</v>
      </c>
      <c r="S240" s="195">
        <v>0</v>
      </c>
      <c r="T240" s="196">
        <f>S240*H240</f>
        <v>0</v>
      </c>
      <c r="U240" s="34"/>
      <c r="V240" s="34"/>
      <c r="W240" s="34"/>
      <c r="X240" s="34"/>
      <c r="Y240" s="34"/>
      <c r="Z240" s="34"/>
      <c r="AA240" s="34"/>
      <c r="AB240" s="34"/>
      <c r="AC240" s="34"/>
      <c r="AD240" s="34"/>
      <c r="AE240" s="34"/>
      <c r="AR240" s="197" t="s">
        <v>184</v>
      </c>
      <c r="AT240" s="197" t="s">
        <v>180</v>
      </c>
      <c r="AU240" s="197" t="s">
        <v>89</v>
      </c>
      <c r="AY240" s="15" t="s">
        <v>178</v>
      </c>
      <c r="BE240" s="198">
        <f>IF(N240="základná",J240,0)</f>
        <v>0</v>
      </c>
      <c r="BF240" s="198">
        <f>IF(N240="znížená",J240,0)</f>
        <v>0</v>
      </c>
      <c r="BG240" s="198">
        <f>IF(N240="zákl. prenesená",J240,0)</f>
        <v>0</v>
      </c>
      <c r="BH240" s="198">
        <f>IF(N240="zníž. prenesená",J240,0)</f>
        <v>0</v>
      </c>
      <c r="BI240" s="198">
        <f>IF(N240="nulová",J240,0)</f>
        <v>0</v>
      </c>
      <c r="BJ240" s="15" t="s">
        <v>89</v>
      </c>
      <c r="BK240" s="198">
        <f>ROUND(I240*H240,2)</f>
        <v>0</v>
      </c>
      <c r="BL240" s="15" t="s">
        <v>184</v>
      </c>
      <c r="BM240" s="197" t="s">
        <v>515</v>
      </c>
    </row>
    <row r="241" s="2" customFormat="1" ht="22.2" customHeight="1">
      <c r="A241" s="34"/>
      <c r="B241" s="184"/>
      <c r="C241" s="185" t="s">
        <v>516</v>
      </c>
      <c r="D241" s="185" t="s">
        <v>180</v>
      </c>
      <c r="E241" s="186" t="s">
        <v>517</v>
      </c>
      <c r="F241" s="187" t="s">
        <v>518</v>
      </c>
      <c r="G241" s="188" t="s">
        <v>236</v>
      </c>
      <c r="H241" s="189">
        <v>2711.547</v>
      </c>
      <c r="I241" s="190"/>
      <c r="J241" s="191">
        <f>ROUND(I241*H241,2)</f>
        <v>0</v>
      </c>
      <c r="K241" s="192"/>
      <c r="L241" s="35"/>
      <c r="M241" s="193" t="s">
        <v>1</v>
      </c>
      <c r="N241" s="194" t="s">
        <v>42</v>
      </c>
      <c r="O241" s="78"/>
      <c r="P241" s="195">
        <f>O241*H241</f>
        <v>0</v>
      </c>
      <c r="Q241" s="195">
        <v>0.0041599999999999996</v>
      </c>
      <c r="R241" s="195">
        <f>Q241*H241</f>
        <v>11.280035519999998</v>
      </c>
      <c r="S241" s="195">
        <v>0</v>
      </c>
      <c r="T241" s="196">
        <f>S241*H241</f>
        <v>0</v>
      </c>
      <c r="U241" s="34"/>
      <c r="V241" s="34"/>
      <c r="W241" s="34"/>
      <c r="X241" s="34"/>
      <c r="Y241" s="34"/>
      <c r="Z241" s="34"/>
      <c r="AA241" s="34"/>
      <c r="AB241" s="34"/>
      <c r="AC241" s="34"/>
      <c r="AD241" s="34"/>
      <c r="AE241" s="34"/>
      <c r="AR241" s="197" t="s">
        <v>184</v>
      </c>
      <c r="AT241" s="197" t="s">
        <v>180</v>
      </c>
      <c r="AU241" s="197" t="s">
        <v>89</v>
      </c>
      <c r="AY241" s="15" t="s">
        <v>178</v>
      </c>
      <c r="BE241" s="198">
        <f>IF(N241="základná",J241,0)</f>
        <v>0</v>
      </c>
      <c r="BF241" s="198">
        <f>IF(N241="znížená",J241,0)</f>
        <v>0</v>
      </c>
      <c r="BG241" s="198">
        <f>IF(N241="zákl. prenesená",J241,0)</f>
        <v>0</v>
      </c>
      <c r="BH241" s="198">
        <f>IF(N241="zníž. prenesená",J241,0)</f>
        <v>0</v>
      </c>
      <c r="BI241" s="198">
        <f>IF(N241="nulová",J241,0)</f>
        <v>0</v>
      </c>
      <c r="BJ241" s="15" t="s">
        <v>89</v>
      </c>
      <c r="BK241" s="198">
        <f>ROUND(I241*H241,2)</f>
        <v>0</v>
      </c>
      <c r="BL241" s="15" t="s">
        <v>184</v>
      </c>
      <c r="BM241" s="197" t="s">
        <v>519</v>
      </c>
    </row>
    <row r="242" s="2" customFormat="1" ht="30" customHeight="1">
      <c r="A242" s="34"/>
      <c r="B242" s="184"/>
      <c r="C242" s="185" t="s">
        <v>520</v>
      </c>
      <c r="D242" s="185" t="s">
        <v>180</v>
      </c>
      <c r="E242" s="186" t="s">
        <v>521</v>
      </c>
      <c r="F242" s="187" t="s">
        <v>522</v>
      </c>
      <c r="G242" s="188" t="s">
        <v>236</v>
      </c>
      <c r="H242" s="189">
        <v>4.2750000000000004</v>
      </c>
      <c r="I242" s="190"/>
      <c r="J242" s="191">
        <f>ROUND(I242*H242,2)</f>
        <v>0</v>
      </c>
      <c r="K242" s="192"/>
      <c r="L242" s="35"/>
      <c r="M242" s="193" t="s">
        <v>1</v>
      </c>
      <c r="N242" s="194" t="s">
        <v>42</v>
      </c>
      <c r="O242" s="78"/>
      <c r="P242" s="195">
        <f>O242*H242</f>
        <v>0</v>
      </c>
      <c r="Q242" s="195">
        <v>0.00042000000000000002</v>
      </c>
      <c r="R242" s="195">
        <f>Q242*H242</f>
        <v>0.0017955000000000002</v>
      </c>
      <c r="S242" s="195">
        <v>0</v>
      </c>
      <c r="T242" s="196">
        <f>S242*H242</f>
        <v>0</v>
      </c>
      <c r="U242" s="34"/>
      <c r="V242" s="34"/>
      <c r="W242" s="34"/>
      <c r="X242" s="34"/>
      <c r="Y242" s="34"/>
      <c r="Z242" s="34"/>
      <c r="AA242" s="34"/>
      <c r="AB242" s="34"/>
      <c r="AC242" s="34"/>
      <c r="AD242" s="34"/>
      <c r="AE242" s="34"/>
      <c r="AR242" s="197" t="s">
        <v>184</v>
      </c>
      <c r="AT242" s="197" t="s">
        <v>180</v>
      </c>
      <c r="AU242" s="197" t="s">
        <v>89</v>
      </c>
      <c r="AY242" s="15" t="s">
        <v>178</v>
      </c>
      <c r="BE242" s="198">
        <f>IF(N242="základná",J242,0)</f>
        <v>0</v>
      </c>
      <c r="BF242" s="198">
        <f>IF(N242="znížená",J242,0)</f>
        <v>0</v>
      </c>
      <c r="BG242" s="198">
        <f>IF(N242="zákl. prenesená",J242,0)</f>
        <v>0</v>
      </c>
      <c r="BH242" s="198">
        <f>IF(N242="zníž. prenesená",J242,0)</f>
        <v>0</v>
      </c>
      <c r="BI242" s="198">
        <f>IF(N242="nulová",J242,0)</f>
        <v>0</v>
      </c>
      <c r="BJ242" s="15" t="s">
        <v>89</v>
      </c>
      <c r="BK242" s="198">
        <f>ROUND(I242*H242,2)</f>
        <v>0</v>
      </c>
      <c r="BL242" s="15" t="s">
        <v>184</v>
      </c>
      <c r="BM242" s="197" t="s">
        <v>523</v>
      </c>
    </row>
    <row r="243" s="2" customFormat="1" ht="22.2" customHeight="1">
      <c r="A243" s="34"/>
      <c r="B243" s="184"/>
      <c r="C243" s="185" t="s">
        <v>524</v>
      </c>
      <c r="D243" s="185" t="s">
        <v>180</v>
      </c>
      <c r="E243" s="186" t="s">
        <v>525</v>
      </c>
      <c r="F243" s="187" t="s">
        <v>526</v>
      </c>
      <c r="G243" s="188" t="s">
        <v>236</v>
      </c>
      <c r="H243" s="189">
        <v>4.2750000000000004</v>
      </c>
      <c r="I243" s="190"/>
      <c r="J243" s="191">
        <f>ROUND(I243*H243,2)</f>
        <v>0</v>
      </c>
      <c r="K243" s="192"/>
      <c r="L243" s="35"/>
      <c r="M243" s="193" t="s">
        <v>1</v>
      </c>
      <c r="N243" s="194" t="s">
        <v>42</v>
      </c>
      <c r="O243" s="78"/>
      <c r="P243" s="195">
        <f>O243*H243</f>
        <v>0</v>
      </c>
      <c r="Q243" s="195">
        <v>0.0082500000000000004</v>
      </c>
      <c r="R243" s="195">
        <f>Q243*H243</f>
        <v>0.035268750000000001</v>
      </c>
      <c r="S243" s="195">
        <v>0</v>
      </c>
      <c r="T243" s="196">
        <f>S243*H243</f>
        <v>0</v>
      </c>
      <c r="U243" s="34"/>
      <c r="V243" s="34"/>
      <c r="W243" s="34"/>
      <c r="X243" s="34"/>
      <c r="Y243" s="34"/>
      <c r="Z243" s="34"/>
      <c r="AA243" s="34"/>
      <c r="AB243" s="34"/>
      <c r="AC243" s="34"/>
      <c r="AD243" s="34"/>
      <c r="AE243" s="34"/>
      <c r="AR243" s="197" t="s">
        <v>184</v>
      </c>
      <c r="AT243" s="197" t="s">
        <v>180</v>
      </c>
      <c r="AU243" s="197" t="s">
        <v>89</v>
      </c>
      <c r="AY243" s="15" t="s">
        <v>178</v>
      </c>
      <c r="BE243" s="198">
        <f>IF(N243="základná",J243,0)</f>
        <v>0</v>
      </c>
      <c r="BF243" s="198">
        <f>IF(N243="znížená",J243,0)</f>
        <v>0</v>
      </c>
      <c r="BG243" s="198">
        <f>IF(N243="zákl. prenesená",J243,0)</f>
        <v>0</v>
      </c>
      <c r="BH243" s="198">
        <f>IF(N243="zníž. prenesená",J243,0)</f>
        <v>0</v>
      </c>
      <c r="BI243" s="198">
        <f>IF(N243="nulová",J243,0)</f>
        <v>0</v>
      </c>
      <c r="BJ243" s="15" t="s">
        <v>89</v>
      </c>
      <c r="BK243" s="198">
        <f>ROUND(I243*H243,2)</f>
        <v>0</v>
      </c>
      <c r="BL243" s="15" t="s">
        <v>184</v>
      </c>
      <c r="BM243" s="197" t="s">
        <v>527</v>
      </c>
    </row>
    <row r="244" s="2" customFormat="1" ht="22.2" customHeight="1">
      <c r="A244" s="34"/>
      <c r="B244" s="184"/>
      <c r="C244" s="185" t="s">
        <v>528</v>
      </c>
      <c r="D244" s="185" t="s">
        <v>180</v>
      </c>
      <c r="E244" s="186" t="s">
        <v>529</v>
      </c>
      <c r="F244" s="187" t="s">
        <v>530</v>
      </c>
      <c r="G244" s="188" t="s">
        <v>236</v>
      </c>
      <c r="H244" s="189">
        <v>4.2750000000000004</v>
      </c>
      <c r="I244" s="190"/>
      <c r="J244" s="191">
        <f>ROUND(I244*H244,2)</f>
        <v>0</v>
      </c>
      <c r="K244" s="192"/>
      <c r="L244" s="35"/>
      <c r="M244" s="193" t="s">
        <v>1</v>
      </c>
      <c r="N244" s="194" t="s">
        <v>42</v>
      </c>
      <c r="O244" s="78"/>
      <c r="P244" s="195">
        <f>O244*H244</f>
        <v>0</v>
      </c>
      <c r="Q244" s="195">
        <v>0.0028999999999999998</v>
      </c>
      <c r="R244" s="195">
        <f>Q244*H244</f>
        <v>0.012397500000000001</v>
      </c>
      <c r="S244" s="195">
        <v>0</v>
      </c>
      <c r="T244" s="196">
        <f>S244*H244</f>
        <v>0</v>
      </c>
      <c r="U244" s="34"/>
      <c r="V244" s="34"/>
      <c r="W244" s="34"/>
      <c r="X244" s="34"/>
      <c r="Y244" s="34"/>
      <c r="Z244" s="34"/>
      <c r="AA244" s="34"/>
      <c r="AB244" s="34"/>
      <c r="AC244" s="34"/>
      <c r="AD244" s="34"/>
      <c r="AE244" s="34"/>
      <c r="AR244" s="197" t="s">
        <v>184</v>
      </c>
      <c r="AT244" s="197" t="s">
        <v>180</v>
      </c>
      <c r="AU244" s="197" t="s">
        <v>89</v>
      </c>
      <c r="AY244" s="15" t="s">
        <v>178</v>
      </c>
      <c r="BE244" s="198">
        <f>IF(N244="základná",J244,0)</f>
        <v>0</v>
      </c>
      <c r="BF244" s="198">
        <f>IF(N244="znížená",J244,0)</f>
        <v>0</v>
      </c>
      <c r="BG244" s="198">
        <f>IF(N244="zákl. prenesená",J244,0)</f>
        <v>0</v>
      </c>
      <c r="BH244" s="198">
        <f>IF(N244="zníž. prenesená",J244,0)</f>
        <v>0</v>
      </c>
      <c r="BI244" s="198">
        <f>IF(N244="nulová",J244,0)</f>
        <v>0</v>
      </c>
      <c r="BJ244" s="15" t="s">
        <v>89</v>
      </c>
      <c r="BK244" s="198">
        <f>ROUND(I244*H244,2)</f>
        <v>0</v>
      </c>
      <c r="BL244" s="15" t="s">
        <v>184</v>
      </c>
      <c r="BM244" s="197" t="s">
        <v>531</v>
      </c>
    </row>
    <row r="245" s="2" customFormat="1" ht="22.2" customHeight="1">
      <c r="A245" s="34"/>
      <c r="B245" s="184"/>
      <c r="C245" s="185" t="s">
        <v>532</v>
      </c>
      <c r="D245" s="185" t="s">
        <v>180</v>
      </c>
      <c r="E245" s="186" t="s">
        <v>533</v>
      </c>
      <c r="F245" s="187" t="s">
        <v>534</v>
      </c>
      <c r="G245" s="188" t="s">
        <v>236</v>
      </c>
      <c r="H245" s="189">
        <v>4.2750000000000004</v>
      </c>
      <c r="I245" s="190"/>
      <c r="J245" s="191">
        <f>ROUND(I245*H245,2)</f>
        <v>0</v>
      </c>
      <c r="K245" s="192"/>
      <c r="L245" s="35"/>
      <c r="M245" s="193" t="s">
        <v>1</v>
      </c>
      <c r="N245" s="194" t="s">
        <v>42</v>
      </c>
      <c r="O245" s="78"/>
      <c r="P245" s="195">
        <f>O245*H245</f>
        <v>0</v>
      </c>
      <c r="Q245" s="195">
        <v>0.00415</v>
      </c>
      <c r="R245" s="195">
        <f>Q245*H245</f>
        <v>0.01774125</v>
      </c>
      <c r="S245" s="195">
        <v>0</v>
      </c>
      <c r="T245" s="196">
        <f>S245*H245</f>
        <v>0</v>
      </c>
      <c r="U245" s="34"/>
      <c r="V245" s="34"/>
      <c r="W245" s="34"/>
      <c r="X245" s="34"/>
      <c r="Y245" s="34"/>
      <c r="Z245" s="34"/>
      <c r="AA245" s="34"/>
      <c r="AB245" s="34"/>
      <c r="AC245" s="34"/>
      <c r="AD245" s="34"/>
      <c r="AE245" s="34"/>
      <c r="AR245" s="197" t="s">
        <v>184</v>
      </c>
      <c r="AT245" s="197" t="s">
        <v>180</v>
      </c>
      <c r="AU245" s="197" t="s">
        <v>89</v>
      </c>
      <c r="AY245" s="15" t="s">
        <v>178</v>
      </c>
      <c r="BE245" s="198">
        <f>IF(N245="základná",J245,0)</f>
        <v>0</v>
      </c>
      <c r="BF245" s="198">
        <f>IF(N245="znížená",J245,0)</f>
        <v>0</v>
      </c>
      <c r="BG245" s="198">
        <f>IF(N245="zákl. prenesená",J245,0)</f>
        <v>0</v>
      </c>
      <c r="BH245" s="198">
        <f>IF(N245="zníž. prenesená",J245,0)</f>
        <v>0</v>
      </c>
      <c r="BI245" s="198">
        <f>IF(N245="nulová",J245,0)</f>
        <v>0</v>
      </c>
      <c r="BJ245" s="15" t="s">
        <v>89</v>
      </c>
      <c r="BK245" s="198">
        <f>ROUND(I245*H245,2)</f>
        <v>0</v>
      </c>
      <c r="BL245" s="15" t="s">
        <v>184</v>
      </c>
      <c r="BM245" s="197" t="s">
        <v>535</v>
      </c>
    </row>
    <row r="246" s="2" customFormat="1" ht="34.8" customHeight="1">
      <c r="A246" s="34"/>
      <c r="B246" s="184"/>
      <c r="C246" s="185" t="s">
        <v>536</v>
      </c>
      <c r="D246" s="185" t="s">
        <v>180</v>
      </c>
      <c r="E246" s="186" t="s">
        <v>537</v>
      </c>
      <c r="F246" s="187" t="s">
        <v>538</v>
      </c>
      <c r="G246" s="188" t="s">
        <v>236</v>
      </c>
      <c r="H246" s="189">
        <v>413.745</v>
      </c>
      <c r="I246" s="190"/>
      <c r="J246" s="191">
        <f>ROUND(I246*H246,2)</f>
        <v>0</v>
      </c>
      <c r="K246" s="192"/>
      <c r="L246" s="35"/>
      <c r="M246" s="193" t="s">
        <v>1</v>
      </c>
      <c r="N246" s="194" t="s">
        <v>42</v>
      </c>
      <c r="O246" s="78"/>
      <c r="P246" s="195">
        <f>O246*H246</f>
        <v>0</v>
      </c>
      <c r="Q246" s="195">
        <v>0.00014999999999999999</v>
      </c>
      <c r="R246" s="195">
        <f>Q246*H246</f>
        <v>0.062061749999999992</v>
      </c>
      <c r="S246" s="195">
        <v>0</v>
      </c>
      <c r="T246" s="196">
        <f>S246*H246</f>
        <v>0</v>
      </c>
      <c r="U246" s="34"/>
      <c r="V246" s="34"/>
      <c r="W246" s="34"/>
      <c r="X246" s="34"/>
      <c r="Y246" s="34"/>
      <c r="Z246" s="34"/>
      <c r="AA246" s="34"/>
      <c r="AB246" s="34"/>
      <c r="AC246" s="34"/>
      <c r="AD246" s="34"/>
      <c r="AE246" s="34"/>
      <c r="AR246" s="197" t="s">
        <v>184</v>
      </c>
      <c r="AT246" s="197" t="s">
        <v>180</v>
      </c>
      <c r="AU246" s="197" t="s">
        <v>89</v>
      </c>
      <c r="AY246" s="15" t="s">
        <v>178</v>
      </c>
      <c r="BE246" s="198">
        <f>IF(N246="základná",J246,0)</f>
        <v>0</v>
      </c>
      <c r="BF246" s="198">
        <f>IF(N246="znížená",J246,0)</f>
        <v>0</v>
      </c>
      <c r="BG246" s="198">
        <f>IF(N246="zákl. prenesená",J246,0)</f>
        <v>0</v>
      </c>
      <c r="BH246" s="198">
        <f>IF(N246="zníž. prenesená",J246,0)</f>
        <v>0</v>
      </c>
      <c r="BI246" s="198">
        <f>IF(N246="nulová",J246,0)</f>
        <v>0</v>
      </c>
      <c r="BJ246" s="15" t="s">
        <v>89</v>
      </c>
      <c r="BK246" s="198">
        <f>ROUND(I246*H246,2)</f>
        <v>0</v>
      </c>
      <c r="BL246" s="15" t="s">
        <v>184</v>
      </c>
      <c r="BM246" s="197" t="s">
        <v>539</v>
      </c>
    </row>
    <row r="247" s="2" customFormat="1" ht="19.8" customHeight="1">
      <c r="A247" s="34"/>
      <c r="B247" s="184"/>
      <c r="C247" s="185" t="s">
        <v>540</v>
      </c>
      <c r="D247" s="185" t="s">
        <v>180</v>
      </c>
      <c r="E247" s="186" t="s">
        <v>541</v>
      </c>
      <c r="F247" s="187" t="s">
        <v>542</v>
      </c>
      <c r="G247" s="188" t="s">
        <v>236</v>
      </c>
      <c r="H247" s="189">
        <v>59.200000000000003</v>
      </c>
      <c r="I247" s="190"/>
      <c r="J247" s="191">
        <f>ROUND(I247*H247,2)</f>
        <v>0</v>
      </c>
      <c r="K247" s="192"/>
      <c r="L247" s="35"/>
      <c r="M247" s="193" t="s">
        <v>1</v>
      </c>
      <c r="N247" s="194" t="s">
        <v>42</v>
      </c>
      <c r="O247" s="78"/>
      <c r="P247" s="195">
        <f>O247*H247</f>
        <v>0</v>
      </c>
      <c r="Q247" s="195">
        <v>0.047300000000000002</v>
      </c>
      <c r="R247" s="195">
        <f>Q247*H247</f>
        <v>2.8001600000000004</v>
      </c>
      <c r="S247" s="195">
        <v>0</v>
      </c>
      <c r="T247" s="196">
        <f>S247*H247</f>
        <v>0</v>
      </c>
      <c r="U247" s="34"/>
      <c r="V247" s="34"/>
      <c r="W247" s="34"/>
      <c r="X247" s="34"/>
      <c r="Y247" s="34"/>
      <c r="Z247" s="34"/>
      <c r="AA247" s="34"/>
      <c r="AB247" s="34"/>
      <c r="AC247" s="34"/>
      <c r="AD247" s="34"/>
      <c r="AE247" s="34"/>
      <c r="AR247" s="197" t="s">
        <v>184</v>
      </c>
      <c r="AT247" s="197" t="s">
        <v>180</v>
      </c>
      <c r="AU247" s="197" t="s">
        <v>89</v>
      </c>
      <c r="AY247" s="15" t="s">
        <v>178</v>
      </c>
      <c r="BE247" s="198">
        <f>IF(N247="základná",J247,0)</f>
        <v>0</v>
      </c>
      <c r="BF247" s="198">
        <f>IF(N247="znížená",J247,0)</f>
        <v>0</v>
      </c>
      <c r="BG247" s="198">
        <f>IF(N247="zákl. prenesená",J247,0)</f>
        <v>0</v>
      </c>
      <c r="BH247" s="198">
        <f>IF(N247="zníž. prenesená",J247,0)</f>
        <v>0</v>
      </c>
      <c r="BI247" s="198">
        <f>IF(N247="nulová",J247,0)</f>
        <v>0</v>
      </c>
      <c r="BJ247" s="15" t="s">
        <v>89</v>
      </c>
      <c r="BK247" s="198">
        <f>ROUND(I247*H247,2)</f>
        <v>0</v>
      </c>
      <c r="BL247" s="15" t="s">
        <v>184</v>
      </c>
      <c r="BM247" s="197" t="s">
        <v>543</v>
      </c>
    </row>
    <row r="248" s="2" customFormat="1" ht="22.2" customHeight="1">
      <c r="A248" s="34"/>
      <c r="B248" s="184"/>
      <c r="C248" s="185" t="s">
        <v>544</v>
      </c>
      <c r="D248" s="185" t="s">
        <v>180</v>
      </c>
      <c r="E248" s="186" t="s">
        <v>545</v>
      </c>
      <c r="F248" s="187" t="s">
        <v>546</v>
      </c>
      <c r="G248" s="188" t="s">
        <v>236</v>
      </c>
      <c r="H248" s="189">
        <v>354.54500000000002</v>
      </c>
      <c r="I248" s="190"/>
      <c r="J248" s="191">
        <f>ROUND(I248*H248,2)</f>
        <v>0</v>
      </c>
      <c r="K248" s="192"/>
      <c r="L248" s="35"/>
      <c r="M248" s="193" t="s">
        <v>1</v>
      </c>
      <c r="N248" s="194" t="s">
        <v>42</v>
      </c>
      <c r="O248" s="78"/>
      <c r="P248" s="195">
        <f>O248*H248</f>
        <v>0</v>
      </c>
      <c r="Q248" s="195">
        <v>0.0078799999999999999</v>
      </c>
      <c r="R248" s="195">
        <f>Q248*H248</f>
        <v>2.7938146000000001</v>
      </c>
      <c r="S248" s="195">
        <v>0</v>
      </c>
      <c r="T248" s="196">
        <f>S248*H248</f>
        <v>0</v>
      </c>
      <c r="U248" s="34"/>
      <c r="V248" s="34"/>
      <c r="W248" s="34"/>
      <c r="X248" s="34"/>
      <c r="Y248" s="34"/>
      <c r="Z248" s="34"/>
      <c r="AA248" s="34"/>
      <c r="AB248" s="34"/>
      <c r="AC248" s="34"/>
      <c r="AD248" s="34"/>
      <c r="AE248" s="34"/>
      <c r="AR248" s="197" t="s">
        <v>184</v>
      </c>
      <c r="AT248" s="197" t="s">
        <v>180</v>
      </c>
      <c r="AU248" s="197" t="s">
        <v>89</v>
      </c>
      <c r="AY248" s="15" t="s">
        <v>178</v>
      </c>
      <c r="BE248" s="198">
        <f>IF(N248="základná",J248,0)</f>
        <v>0</v>
      </c>
      <c r="BF248" s="198">
        <f>IF(N248="znížená",J248,0)</f>
        <v>0</v>
      </c>
      <c r="BG248" s="198">
        <f>IF(N248="zákl. prenesená",J248,0)</f>
        <v>0</v>
      </c>
      <c r="BH248" s="198">
        <f>IF(N248="zníž. prenesená",J248,0)</f>
        <v>0</v>
      </c>
      <c r="BI248" s="198">
        <f>IF(N248="nulová",J248,0)</f>
        <v>0</v>
      </c>
      <c r="BJ248" s="15" t="s">
        <v>89</v>
      </c>
      <c r="BK248" s="198">
        <f>ROUND(I248*H248,2)</f>
        <v>0</v>
      </c>
      <c r="BL248" s="15" t="s">
        <v>184</v>
      </c>
      <c r="BM248" s="197" t="s">
        <v>547</v>
      </c>
    </row>
    <row r="249" s="2" customFormat="1" ht="22.2" customHeight="1">
      <c r="A249" s="34"/>
      <c r="B249" s="184"/>
      <c r="C249" s="185" t="s">
        <v>548</v>
      </c>
      <c r="D249" s="185" t="s">
        <v>180</v>
      </c>
      <c r="E249" s="186" t="s">
        <v>549</v>
      </c>
      <c r="F249" s="187" t="s">
        <v>550</v>
      </c>
      <c r="G249" s="188" t="s">
        <v>236</v>
      </c>
      <c r="H249" s="189">
        <v>382.38499999999999</v>
      </c>
      <c r="I249" s="190"/>
      <c r="J249" s="191">
        <f>ROUND(I249*H249,2)</f>
        <v>0</v>
      </c>
      <c r="K249" s="192"/>
      <c r="L249" s="35"/>
      <c r="M249" s="193" t="s">
        <v>1</v>
      </c>
      <c r="N249" s="194" t="s">
        <v>42</v>
      </c>
      <c r="O249" s="78"/>
      <c r="P249" s="195">
        <f>O249*H249</f>
        <v>0</v>
      </c>
      <c r="Q249" s="195">
        <v>0.0028999999999999998</v>
      </c>
      <c r="R249" s="195">
        <f>Q249*H249</f>
        <v>1.1089164999999999</v>
      </c>
      <c r="S249" s="195">
        <v>0</v>
      </c>
      <c r="T249" s="196">
        <f>S249*H249</f>
        <v>0</v>
      </c>
      <c r="U249" s="34"/>
      <c r="V249" s="34"/>
      <c r="W249" s="34"/>
      <c r="X249" s="34"/>
      <c r="Y249" s="34"/>
      <c r="Z249" s="34"/>
      <c r="AA249" s="34"/>
      <c r="AB249" s="34"/>
      <c r="AC249" s="34"/>
      <c r="AD249" s="34"/>
      <c r="AE249" s="34"/>
      <c r="AR249" s="197" t="s">
        <v>184</v>
      </c>
      <c r="AT249" s="197" t="s">
        <v>180</v>
      </c>
      <c r="AU249" s="197" t="s">
        <v>89</v>
      </c>
      <c r="AY249" s="15" t="s">
        <v>178</v>
      </c>
      <c r="BE249" s="198">
        <f>IF(N249="základná",J249,0)</f>
        <v>0</v>
      </c>
      <c r="BF249" s="198">
        <f>IF(N249="znížená",J249,0)</f>
        <v>0</v>
      </c>
      <c r="BG249" s="198">
        <f>IF(N249="zákl. prenesená",J249,0)</f>
        <v>0</v>
      </c>
      <c r="BH249" s="198">
        <f>IF(N249="zníž. prenesená",J249,0)</f>
        <v>0</v>
      </c>
      <c r="BI249" s="198">
        <f>IF(N249="nulová",J249,0)</f>
        <v>0</v>
      </c>
      <c r="BJ249" s="15" t="s">
        <v>89</v>
      </c>
      <c r="BK249" s="198">
        <f>ROUND(I249*H249,2)</f>
        <v>0</v>
      </c>
      <c r="BL249" s="15" t="s">
        <v>184</v>
      </c>
      <c r="BM249" s="197" t="s">
        <v>551</v>
      </c>
    </row>
    <row r="250" s="2" customFormat="1" ht="22.2" customHeight="1">
      <c r="A250" s="34"/>
      <c r="B250" s="184"/>
      <c r="C250" s="185" t="s">
        <v>552</v>
      </c>
      <c r="D250" s="185" t="s">
        <v>180</v>
      </c>
      <c r="E250" s="186" t="s">
        <v>553</v>
      </c>
      <c r="F250" s="187" t="s">
        <v>554</v>
      </c>
      <c r="G250" s="188" t="s">
        <v>236</v>
      </c>
      <c r="H250" s="189">
        <v>413.745</v>
      </c>
      <c r="I250" s="190"/>
      <c r="J250" s="191">
        <f>ROUND(I250*H250,2)</f>
        <v>0</v>
      </c>
      <c r="K250" s="192"/>
      <c r="L250" s="35"/>
      <c r="M250" s="193" t="s">
        <v>1</v>
      </c>
      <c r="N250" s="194" t="s">
        <v>42</v>
      </c>
      <c r="O250" s="78"/>
      <c r="P250" s="195">
        <f>O250*H250</f>
        <v>0</v>
      </c>
      <c r="Q250" s="195">
        <v>0.00511</v>
      </c>
      <c r="R250" s="195">
        <f>Q250*H250</f>
        <v>2.11423695</v>
      </c>
      <c r="S250" s="195">
        <v>0</v>
      </c>
      <c r="T250" s="196">
        <f>S250*H250</f>
        <v>0</v>
      </c>
      <c r="U250" s="34"/>
      <c r="V250" s="34"/>
      <c r="W250" s="34"/>
      <c r="X250" s="34"/>
      <c r="Y250" s="34"/>
      <c r="Z250" s="34"/>
      <c r="AA250" s="34"/>
      <c r="AB250" s="34"/>
      <c r="AC250" s="34"/>
      <c r="AD250" s="34"/>
      <c r="AE250" s="34"/>
      <c r="AR250" s="197" t="s">
        <v>184</v>
      </c>
      <c r="AT250" s="197" t="s">
        <v>180</v>
      </c>
      <c r="AU250" s="197" t="s">
        <v>89</v>
      </c>
      <c r="AY250" s="15" t="s">
        <v>178</v>
      </c>
      <c r="BE250" s="198">
        <f>IF(N250="základná",J250,0)</f>
        <v>0</v>
      </c>
      <c r="BF250" s="198">
        <f>IF(N250="znížená",J250,0)</f>
        <v>0</v>
      </c>
      <c r="BG250" s="198">
        <f>IF(N250="zákl. prenesená",J250,0)</f>
        <v>0</v>
      </c>
      <c r="BH250" s="198">
        <f>IF(N250="zníž. prenesená",J250,0)</f>
        <v>0</v>
      </c>
      <c r="BI250" s="198">
        <f>IF(N250="nulová",J250,0)</f>
        <v>0</v>
      </c>
      <c r="BJ250" s="15" t="s">
        <v>89</v>
      </c>
      <c r="BK250" s="198">
        <f>ROUND(I250*H250,2)</f>
        <v>0</v>
      </c>
      <c r="BL250" s="15" t="s">
        <v>184</v>
      </c>
      <c r="BM250" s="197" t="s">
        <v>555</v>
      </c>
    </row>
    <row r="251" s="2" customFormat="1" ht="34.8" customHeight="1">
      <c r="A251" s="34"/>
      <c r="B251" s="184"/>
      <c r="C251" s="185" t="s">
        <v>556</v>
      </c>
      <c r="D251" s="185" t="s">
        <v>180</v>
      </c>
      <c r="E251" s="186" t="s">
        <v>557</v>
      </c>
      <c r="F251" s="187" t="s">
        <v>558</v>
      </c>
      <c r="G251" s="188" t="s">
        <v>236</v>
      </c>
      <c r="H251" s="189">
        <v>25.420000000000002</v>
      </c>
      <c r="I251" s="190"/>
      <c r="J251" s="191">
        <f>ROUND(I251*H251,2)</f>
        <v>0</v>
      </c>
      <c r="K251" s="192"/>
      <c r="L251" s="35"/>
      <c r="M251" s="193" t="s">
        <v>1</v>
      </c>
      <c r="N251" s="194" t="s">
        <v>42</v>
      </c>
      <c r="O251" s="78"/>
      <c r="P251" s="195">
        <f>O251*H251</f>
        <v>0</v>
      </c>
      <c r="Q251" s="195">
        <v>0</v>
      </c>
      <c r="R251" s="195">
        <f>Q251*H251</f>
        <v>0</v>
      </c>
      <c r="S251" s="195">
        <v>0</v>
      </c>
      <c r="T251" s="196">
        <f>S251*H251</f>
        <v>0</v>
      </c>
      <c r="U251" s="34"/>
      <c r="V251" s="34"/>
      <c r="W251" s="34"/>
      <c r="X251" s="34"/>
      <c r="Y251" s="34"/>
      <c r="Z251" s="34"/>
      <c r="AA251" s="34"/>
      <c r="AB251" s="34"/>
      <c r="AC251" s="34"/>
      <c r="AD251" s="34"/>
      <c r="AE251" s="34"/>
      <c r="AR251" s="197" t="s">
        <v>184</v>
      </c>
      <c r="AT251" s="197" t="s">
        <v>180</v>
      </c>
      <c r="AU251" s="197" t="s">
        <v>89</v>
      </c>
      <c r="AY251" s="15" t="s">
        <v>178</v>
      </c>
      <c r="BE251" s="198">
        <f>IF(N251="základná",J251,0)</f>
        <v>0</v>
      </c>
      <c r="BF251" s="198">
        <f>IF(N251="znížená",J251,0)</f>
        <v>0</v>
      </c>
      <c r="BG251" s="198">
        <f>IF(N251="zákl. prenesená",J251,0)</f>
        <v>0</v>
      </c>
      <c r="BH251" s="198">
        <f>IF(N251="zníž. prenesená",J251,0)</f>
        <v>0</v>
      </c>
      <c r="BI251" s="198">
        <f>IF(N251="nulová",J251,0)</f>
        <v>0</v>
      </c>
      <c r="BJ251" s="15" t="s">
        <v>89</v>
      </c>
      <c r="BK251" s="198">
        <f>ROUND(I251*H251,2)</f>
        <v>0</v>
      </c>
      <c r="BL251" s="15" t="s">
        <v>184</v>
      </c>
      <c r="BM251" s="197" t="s">
        <v>559</v>
      </c>
    </row>
    <row r="252" s="2" customFormat="1" ht="34.8" customHeight="1">
      <c r="A252" s="34"/>
      <c r="B252" s="184"/>
      <c r="C252" s="185" t="s">
        <v>560</v>
      </c>
      <c r="D252" s="185" t="s">
        <v>180</v>
      </c>
      <c r="E252" s="186" t="s">
        <v>561</v>
      </c>
      <c r="F252" s="187" t="s">
        <v>562</v>
      </c>
      <c r="G252" s="188" t="s">
        <v>236</v>
      </c>
      <c r="H252" s="189">
        <v>2.4199999999999999</v>
      </c>
      <c r="I252" s="190"/>
      <c r="J252" s="191">
        <f>ROUND(I252*H252,2)</f>
        <v>0</v>
      </c>
      <c r="K252" s="192"/>
      <c r="L252" s="35"/>
      <c r="M252" s="193" t="s">
        <v>1</v>
      </c>
      <c r="N252" s="194" t="s">
        <v>42</v>
      </c>
      <c r="O252" s="78"/>
      <c r="P252" s="195">
        <f>O252*H252</f>
        <v>0</v>
      </c>
      <c r="Q252" s="195">
        <v>0</v>
      </c>
      <c r="R252" s="195">
        <f>Q252*H252</f>
        <v>0</v>
      </c>
      <c r="S252" s="195">
        <v>0</v>
      </c>
      <c r="T252" s="196">
        <f>S252*H252</f>
        <v>0</v>
      </c>
      <c r="U252" s="34"/>
      <c r="V252" s="34"/>
      <c r="W252" s="34"/>
      <c r="X252" s="34"/>
      <c r="Y252" s="34"/>
      <c r="Z252" s="34"/>
      <c r="AA252" s="34"/>
      <c r="AB252" s="34"/>
      <c r="AC252" s="34"/>
      <c r="AD252" s="34"/>
      <c r="AE252" s="34"/>
      <c r="AR252" s="197" t="s">
        <v>184</v>
      </c>
      <c r="AT252" s="197" t="s">
        <v>180</v>
      </c>
      <c r="AU252" s="197" t="s">
        <v>89</v>
      </c>
      <c r="AY252" s="15" t="s">
        <v>178</v>
      </c>
      <c r="BE252" s="198">
        <f>IF(N252="základná",J252,0)</f>
        <v>0</v>
      </c>
      <c r="BF252" s="198">
        <f>IF(N252="znížená",J252,0)</f>
        <v>0</v>
      </c>
      <c r="BG252" s="198">
        <f>IF(N252="zákl. prenesená",J252,0)</f>
        <v>0</v>
      </c>
      <c r="BH252" s="198">
        <f>IF(N252="zníž. prenesená",J252,0)</f>
        <v>0</v>
      </c>
      <c r="BI252" s="198">
        <f>IF(N252="nulová",J252,0)</f>
        <v>0</v>
      </c>
      <c r="BJ252" s="15" t="s">
        <v>89</v>
      </c>
      <c r="BK252" s="198">
        <f>ROUND(I252*H252,2)</f>
        <v>0</v>
      </c>
      <c r="BL252" s="15" t="s">
        <v>184</v>
      </c>
      <c r="BM252" s="197" t="s">
        <v>563</v>
      </c>
    </row>
    <row r="253" s="2" customFormat="1" ht="22.2" customHeight="1">
      <c r="A253" s="34"/>
      <c r="B253" s="184"/>
      <c r="C253" s="185" t="s">
        <v>564</v>
      </c>
      <c r="D253" s="185" t="s">
        <v>180</v>
      </c>
      <c r="E253" s="186" t="s">
        <v>565</v>
      </c>
      <c r="F253" s="187" t="s">
        <v>566</v>
      </c>
      <c r="G253" s="188" t="s">
        <v>236</v>
      </c>
      <c r="H253" s="189">
        <v>2.4199999999999999</v>
      </c>
      <c r="I253" s="190"/>
      <c r="J253" s="191">
        <f>ROUND(I253*H253,2)</f>
        <v>0</v>
      </c>
      <c r="K253" s="192"/>
      <c r="L253" s="35"/>
      <c r="M253" s="193" t="s">
        <v>1</v>
      </c>
      <c r="N253" s="194" t="s">
        <v>42</v>
      </c>
      <c r="O253" s="78"/>
      <c r="P253" s="195">
        <f>O253*H253</f>
        <v>0</v>
      </c>
      <c r="Q253" s="195">
        <v>0.02759</v>
      </c>
      <c r="R253" s="195">
        <f>Q253*H253</f>
        <v>0.066767800000000002</v>
      </c>
      <c r="S253" s="195">
        <v>0</v>
      </c>
      <c r="T253" s="196">
        <f>S253*H253</f>
        <v>0</v>
      </c>
      <c r="U253" s="34"/>
      <c r="V253" s="34"/>
      <c r="W253" s="34"/>
      <c r="X253" s="34"/>
      <c r="Y253" s="34"/>
      <c r="Z253" s="34"/>
      <c r="AA253" s="34"/>
      <c r="AB253" s="34"/>
      <c r="AC253" s="34"/>
      <c r="AD253" s="34"/>
      <c r="AE253" s="34"/>
      <c r="AR253" s="197" t="s">
        <v>184</v>
      </c>
      <c r="AT253" s="197" t="s">
        <v>180</v>
      </c>
      <c r="AU253" s="197" t="s">
        <v>89</v>
      </c>
      <c r="AY253" s="15" t="s">
        <v>178</v>
      </c>
      <c r="BE253" s="198">
        <f>IF(N253="základná",J253,0)</f>
        <v>0</v>
      </c>
      <c r="BF253" s="198">
        <f>IF(N253="znížená",J253,0)</f>
        <v>0</v>
      </c>
      <c r="BG253" s="198">
        <f>IF(N253="zákl. prenesená",J253,0)</f>
        <v>0</v>
      </c>
      <c r="BH253" s="198">
        <f>IF(N253="zníž. prenesená",J253,0)</f>
        <v>0</v>
      </c>
      <c r="BI253" s="198">
        <f>IF(N253="nulová",J253,0)</f>
        <v>0</v>
      </c>
      <c r="BJ253" s="15" t="s">
        <v>89</v>
      </c>
      <c r="BK253" s="198">
        <f>ROUND(I253*H253,2)</f>
        <v>0</v>
      </c>
      <c r="BL253" s="15" t="s">
        <v>184</v>
      </c>
      <c r="BM253" s="197" t="s">
        <v>567</v>
      </c>
    </row>
    <row r="254" s="2" customFormat="1" ht="22.2" customHeight="1">
      <c r="A254" s="34"/>
      <c r="B254" s="184"/>
      <c r="C254" s="185" t="s">
        <v>568</v>
      </c>
      <c r="D254" s="185" t="s">
        <v>180</v>
      </c>
      <c r="E254" s="186" t="s">
        <v>569</v>
      </c>
      <c r="F254" s="187" t="s">
        <v>570</v>
      </c>
      <c r="G254" s="188" t="s">
        <v>236</v>
      </c>
      <c r="H254" s="189">
        <v>25.420000000000002</v>
      </c>
      <c r="I254" s="190"/>
      <c r="J254" s="191">
        <f>ROUND(I254*H254,2)</f>
        <v>0</v>
      </c>
      <c r="K254" s="192"/>
      <c r="L254" s="35"/>
      <c r="M254" s="193" t="s">
        <v>1</v>
      </c>
      <c r="N254" s="194" t="s">
        <v>42</v>
      </c>
      <c r="O254" s="78"/>
      <c r="P254" s="195">
        <f>O254*H254</f>
        <v>0</v>
      </c>
      <c r="Q254" s="195">
        <v>0.010109999999999999</v>
      </c>
      <c r="R254" s="195">
        <f>Q254*H254</f>
        <v>0.25699620000000001</v>
      </c>
      <c r="S254" s="195">
        <v>0</v>
      </c>
      <c r="T254" s="196">
        <f>S254*H254</f>
        <v>0</v>
      </c>
      <c r="U254" s="34"/>
      <c r="V254" s="34"/>
      <c r="W254" s="34"/>
      <c r="X254" s="34"/>
      <c r="Y254" s="34"/>
      <c r="Z254" s="34"/>
      <c r="AA254" s="34"/>
      <c r="AB254" s="34"/>
      <c r="AC254" s="34"/>
      <c r="AD254" s="34"/>
      <c r="AE254" s="34"/>
      <c r="AR254" s="197" t="s">
        <v>184</v>
      </c>
      <c r="AT254" s="197" t="s">
        <v>180</v>
      </c>
      <c r="AU254" s="197" t="s">
        <v>89</v>
      </c>
      <c r="AY254" s="15" t="s">
        <v>178</v>
      </c>
      <c r="BE254" s="198">
        <f>IF(N254="základná",J254,0)</f>
        <v>0</v>
      </c>
      <c r="BF254" s="198">
        <f>IF(N254="znížená",J254,0)</f>
        <v>0</v>
      </c>
      <c r="BG254" s="198">
        <f>IF(N254="zákl. prenesená",J254,0)</f>
        <v>0</v>
      </c>
      <c r="BH254" s="198">
        <f>IF(N254="zníž. prenesená",J254,0)</f>
        <v>0</v>
      </c>
      <c r="BI254" s="198">
        <f>IF(N254="nulová",J254,0)</f>
        <v>0</v>
      </c>
      <c r="BJ254" s="15" t="s">
        <v>89</v>
      </c>
      <c r="BK254" s="198">
        <f>ROUND(I254*H254,2)</f>
        <v>0</v>
      </c>
      <c r="BL254" s="15" t="s">
        <v>184</v>
      </c>
      <c r="BM254" s="197" t="s">
        <v>571</v>
      </c>
    </row>
    <row r="255" s="2" customFormat="1" ht="22.2" customHeight="1">
      <c r="A255" s="34"/>
      <c r="B255" s="184"/>
      <c r="C255" s="185" t="s">
        <v>572</v>
      </c>
      <c r="D255" s="185" t="s">
        <v>180</v>
      </c>
      <c r="E255" s="186" t="s">
        <v>573</v>
      </c>
      <c r="F255" s="187" t="s">
        <v>574</v>
      </c>
      <c r="G255" s="188" t="s">
        <v>183</v>
      </c>
      <c r="H255" s="189">
        <v>49.881</v>
      </c>
      <c r="I255" s="190"/>
      <c r="J255" s="191">
        <f>ROUND(I255*H255,2)</f>
        <v>0</v>
      </c>
      <c r="K255" s="192"/>
      <c r="L255" s="35"/>
      <c r="M255" s="193" t="s">
        <v>1</v>
      </c>
      <c r="N255" s="194" t="s">
        <v>42</v>
      </c>
      <c r="O255" s="78"/>
      <c r="P255" s="195">
        <f>O255*H255</f>
        <v>0</v>
      </c>
      <c r="Q255" s="195">
        <v>2.4157199999999999</v>
      </c>
      <c r="R255" s="195">
        <f>Q255*H255</f>
        <v>120.49852931999999</v>
      </c>
      <c r="S255" s="195">
        <v>0</v>
      </c>
      <c r="T255" s="196">
        <f>S255*H255</f>
        <v>0</v>
      </c>
      <c r="U255" s="34"/>
      <c r="V255" s="34"/>
      <c r="W255" s="34"/>
      <c r="X255" s="34"/>
      <c r="Y255" s="34"/>
      <c r="Z255" s="34"/>
      <c r="AA255" s="34"/>
      <c r="AB255" s="34"/>
      <c r="AC255" s="34"/>
      <c r="AD255" s="34"/>
      <c r="AE255" s="34"/>
      <c r="AR255" s="197" t="s">
        <v>184</v>
      </c>
      <c r="AT255" s="197" t="s">
        <v>180</v>
      </c>
      <c r="AU255" s="197" t="s">
        <v>89</v>
      </c>
      <c r="AY255" s="15" t="s">
        <v>178</v>
      </c>
      <c r="BE255" s="198">
        <f>IF(N255="základná",J255,0)</f>
        <v>0</v>
      </c>
      <c r="BF255" s="198">
        <f>IF(N255="znížená",J255,0)</f>
        <v>0</v>
      </c>
      <c r="BG255" s="198">
        <f>IF(N255="zákl. prenesená",J255,0)</f>
        <v>0</v>
      </c>
      <c r="BH255" s="198">
        <f>IF(N255="zníž. prenesená",J255,0)</f>
        <v>0</v>
      </c>
      <c r="BI255" s="198">
        <f>IF(N255="nulová",J255,0)</f>
        <v>0</v>
      </c>
      <c r="BJ255" s="15" t="s">
        <v>89</v>
      </c>
      <c r="BK255" s="198">
        <f>ROUND(I255*H255,2)</f>
        <v>0</v>
      </c>
      <c r="BL255" s="15" t="s">
        <v>184</v>
      </c>
      <c r="BM255" s="197" t="s">
        <v>575</v>
      </c>
    </row>
    <row r="256" s="2" customFormat="1" ht="22.2" customHeight="1">
      <c r="A256" s="34"/>
      <c r="B256" s="184"/>
      <c r="C256" s="185" t="s">
        <v>576</v>
      </c>
      <c r="D256" s="185" t="s">
        <v>180</v>
      </c>
      <c r="E256" s="186" t="s">
        <v>577</v>
      </c>
      <c r="F256" s="187" t="s">
        <v>578</v>
      </c>
      <c r="G256" s="188" t="s">
        <v>183</v>
      </c>
      <c r="H256" s="189">
        <v>49.890999999999998</v>
      </c>
      <c r="I256" s="190"/>
      <c r="J256" s="191">
        <f>ROUND(I256*H256,2)</f>
        <v>0</v>
      </c>
      <c r="K256" s="192"/>
      <c r="L256" s="35"/>
      <c r="M256" s="193" t="s">
        <v>1</v>
      </c>
      <c r="N256" s="194" t="s">
        <v>42</v>
      </c>
      <c r="O256" s="78"/>
      <c r="P256" s="195">
        <f>O256*H256</f>
        <v>0</v>
      </c>
      <c r="Q256" s="195">
        <v>0</v>
      </c>
      <c r="R256" s="195">
        <f>Q256*H256</f>
        <v>0</v>
      </c>
      <c r="S256" s="195">
        <v>0</v>
      </c>
      <c r="T256" s="196">
        <f>S256*H256</f>
        <v>0</v>
      </c>
      <c r="U256" s="34"/>
      <c r="V256" s="34"/>
      <c r="W256" s="34"/>
      <c r="X256" s="34"/>
      <c r="Y256" s="34"/>
      <c r="Z256" s="34"/>
      <c r="AA256" s="34"/>
      <c r="AB256" s="34"/>
      <c r="AC256" s="34"/>
      <c r="AD256" s="34"/>
      <c r="AE256" s="34"/>
      <c r="AR256" s="197" t="s">
        <v>184</v>
      </c>
      <c r="AT256" s="197" t="s">
        <v>180</v>
      </c>
      <c r="AU256" s="197" t="s">
        <v>89</v>
      </c>
      <c r="AY256" s="15" t="s">
        <v>178</v>
      </c>
      <c r="BE256" s="198">
        <f>IF(N256="základná",J256,0)</f>
        <v>0</v>
      </c>
      <c r="BF256" s="198">
        <f>IF(N256="znížená",J256,0)</f>
        <v>0</v>
      </c>
      <c r="BG256" s="198">
        <f>IF(N256="zákl. prenesená",J256,0)</f>
        <v>0</v>
      </c>
      <c r="BH256" s="198">
        <f>IF(N256="zníž. prenesená",J256,0)</f>
        <v>0</v>
      </c>
      <c r="BI256" s="198">
        <f>IF(N256="nulová",J256,0)</f>
        <v>0</v>
      </c>
      <c r="BJ256" s="15" t="s">
        <v>89</v>
      </c>
      <c r="BK256" s="198">
        <f>ROUND(I256*H256,2)</f>
        <v>0</v>
      </c>
      <c r="BL256" s="15" t="s">
        <v>184</v>
      </c>
      <c r="BM256" s="197" t="s">
        <v>579</v>
      </c>
    </row>
    <row r="257" s="2" customFormat="1" ht="30" customHeight="1">
      <c r="A257" s="34"/>
      <c r="B257" s="184"/>
      <c r="C257" s="185" t="s">
        <v>580</v>
      </c>
      <c r="D257" s="185" t="s">
        <v>180</v>
      </c>
      <c r="E257" s="186" t="s">
        <v>581</v>
      </c>
      <c r="F257" s="187" t="s">
        <v>582</v>
      </c>
      <c r="G257" s="188" t="s">
        <v>183</v>
      </c>
      <c r="H257" s="189">
        <v>49.890999999999998</v>
      </c>
      <c r="I257" s="190"/>
      <c r="J257" s="191">
        <f>ROUND(I257*H257,2)</f>
        <v>0</v>
      </c>
      <c r="K257" s="192"/>
      <c r="L257" s="35"/>
      <c r="M257" s="193" t="s">
        <v>1</v>
      </c>
      <c r="N257" s="194" t="s">
        <v>42</v>
      </c>
      <c r="O257" s="78"/>
      <c r="P257" s="195">
        <f>O257*H257</f>
        <v>0</v>
      </c>
      <c r="Q257" s="195">
        <v>0</v>
      </c>
      <c r="R257" s="195">
        <f>Q257*H257</f>
        <v>0</v>
      </c>
      <c r="S257" s="195">
        <v>0</v>
      </c>
      <c r="T257" s="196">
        <f>S257*H257</f>
        <v>0</v>
      </c>
      <c r="U257" s="34"/>
      <c r="V257" s="34"/>
      <c r="W257" s="34"/>
      <c r="X257" s="34"/>
      <c r="Y257" s="34"/>
      <c r="Z257" s="34"/>
      <c r="AA257" s="34"/>
      <c r="AB257" s="34"/>
      <c r="AC257" s="34"/>
      <c r="AD257" s="34"/>
      <c r="AE257" s="34"/>
      <c r="AR257" s="197" t="s">
        <v>184</v>
      </c>
      <c r="AT257" s="197" t="s">
        <v>180</v>
      </c>
      <c r="AU257" s="197" t="s">
        <v>89</v>
      </c>
      <c r="AY257" s="15" t="s">
        <v>178</v>
      </c>
      <c r="BE257" s="198">
        <f>IF(N257="základná",J257,0)</f>
        <v>0</v>
      </c>
      <c r="BF257" s="198">
        <f>IF(N257="znížená",J257,0)</f>
        <v>0</v>
      </c>
      <c r="BG257" s="198">
        <f>IF(N257="zákl. prenesená",J257,0)</f>
        <v>0</v>
      </c>
      <c r="BH257" s="198">
        <f>IF(N257="zníž. prenesená",J257,0)</f>
        <v>0</v>
      </c>
      <c r="BI257" s="198">
        <f>IF(N257="nulová",J257,0)</f>
        <v>0</v>
      </c>
      <c r="BJ257" s="15" t="s">
        <v>89</v>
      </c>
      <c r="BK257" s="198">
        <f>ROUND(I257*H257,2)</f>
        <v>0</v>
      </c>
      <c r="BL257" s="15" t="s">
        <v>184</v>
      </c>
      <c r="BM257" s="197" t="s">
        <v>583</v>
      </c>
    </row>
    <row r="258" s="2" customFormat="1" ht="19.8" customHeight="1">
      <c r="A258" s="34"/>
      <c r="B258" s="184"/>
      <c r="C258" s="185" t="s">
        <v>584</v>
      </c>
      <c r="D258" s="185" t="s">
        <v>180</v>
      </c>
      <c r="E258" s="186" t="s">
        <v>585</v>
      </c>
      <c r="F258" s="187" t="s">
        <v>586</v>
      </c>
      <c r="G258" s="188" t="s">
        <v>183</v>
      </c>
      <c r="H258" s="189">
        <v>22.007999999999999</v>
      </c>
      <c r="I258" s="190"/>
      <c r="J258" s="191">
        <f>ROUND(I258*H258,2)</f>
        <v>0</v>
      </c>
      <c r="K258" s="192"/>
      <c r="L258" s="35"/>
      <c r="M258" s="193" t="s">
        <v>1</v>
      </c>
      <c r="N258" s="194" t="s">
        <v>42</v>
      </c>
      <c r="O258" s="78"/>
      <c r="P258" s="195">
        <f>O258*H258</f>
        <v>0</v>
      </c>
      <c r="Q258" s="195">
        <v>0.69891999999999999</v>
      </c>
      <c r="R258" s="195">
        <f>Q258*H258</f>
        <v>15.38183136</v>
      </c>
      <c r="S258" s="195">
        <v>0</v>
      </c>
      <c r="T258" s="196">
        <f>S258*H258</f>
        <v>0</v>
      </c>
      <c r="U258" s="34"/>
      <c r="V258" s="34"/>
      <c r="W258" s="34"/>
      <c r="X258" s="34"/>
      <c r="Y258" s="34"/>
      <c r="Z258" s="34"/>
      <c r="AA258" s="34"/>
      <c r="AB258" s="34"/>
      <c r="AC258" s="34"/>
      <c r="AD258" s="34"/>
      <c r="AE258" s="34"/>
      <c r="AR258" s="197" t="s">
        <v>184</v>
      </c>
      <c r="AT258" s="197" t="s">
        <v>180</v>
      </c>
      <c r="AU258" s="197" t="s">
        <v>89</v>
      </c>
      <c r="AY258" s="15" t="s">
        <v>178</v>
      </c>
      <c r="BE258" s="198">
        <f>IF(N258="základná",J258,0)</f>
        <v>0</v>
      </c>
      <c r="BF258" s="198">
        <f>IF(N258="znížená",J258,0)</f>
        <v>0</v>
      </c>
      <c r="BG258" s="198">
        <f>IF(N258="zákl. prenesená",J258,0)</f>
        <v>0</v>
      </c>
      <c r="BH258" s="198">
        <f>IF(N258="zníž. prenesená",J258,0)</f>
        <v>0</v>
      </c>
      <c r="BI258" s="198">
        <f>IF(N258="nulová",J258,0)</f>
        <v>0</v>
      </c>
      <c r="BJ258" s="15" t="s">
        <v>89</v>
      </c>
      <c r="BK258" s="198">
        <f>ROUND(I258*H258,2)</f>
        <v>0</v>
      </c>
      <c r="BL258" s="15" t="s">
        <v>184</v>
      </c>
      <c r="BM258" s="197" t="s">
        <v>587</v>
      </c>
    </row>
    <row r="259" s="2" customFormat="1" ht="34.8" customHeight="1">
      <c r="A259" s="34"/>
      <c r="B259" s="184"/>
      <c r="C259" s="185" t="s">
        <v>588</v>
      </c>
      <c r="D259" s="185" t="s">
        <v>180</v>
      </c>
      <c r="E259" s="186" t="s">
        <v>589</v>
      </c>
      <c r="F259" s="187" t="s">
        <v>590</v>
      </c>
      <c r="G259" s="188" t="s">
        <v>236</v>
      </c>
      <c r="H259" s="189">
        <v>1284.145</v>
      </c>
      <c r="I259" s="190"/>
      <c r="J259" s="191">
        <f>ROUND(I259*H259,2)</f>
        <v>0</v>
      </c>
      <c r="K259" s="192"/>
      <c r="L259" s="35"/>
      <c r="M259" s="193" t="s">
        <v>1</v>
      </c>
      <c r="N259" s="194" t="s">
        <v>42</v>
      </c>
      <c r="O259" s="78"/>
      <c r="P259" s="195">
        <f>O259*H259</f>
        <v>0</v>
      </c>
      <c r="Q259" s="195">
        <v>0.0035200000000000001</v>
      </c>
      <c r="R259" s="195">
        <f>Q259*H259</f>
        <v>4.5201903999999997</v>
      </c>
      <c r="S259" s="195">
        <v>0</v>
      </c>
      <c r="T259" s="196">
        <f>S259*H259</f>
        <v>0</v>
      </c>
      <c r="U259" s="34"/>
      <c r="V259" s="34"/>
      <c r="W259" s="34"/>
      <c r="X259" s="34"/>
      <c r="Y259" s="34"/>
      <c r="Z259" s="34"/>
      <c r="AA259" s="34"/>
      <c r="AB259" s="34"/>
      <c r="AC259" s="34"/>
      <c r="AD259" s="34"/>
      <c r="AE259" s="34"/>
      <c r="AR259" s="197" t="s">
        <v>184</v>
      </c>
      <c r="AT259" s="197" t="s">
        <v>180</v>
      </c>
      <c r="AU259" s="197" t="s">
        <v>89</v>
      </c>
      <c r="AY259" s="15" t="s">
        <v>178</v>
      </c>
      <c r="BE259" s="198">
        <f>IF(N259="základná",J259,0)</f>
        <v>0</v>
      </c>
      <c r="BF259" s="198">
        <f>IF(N259="znížená",J259,0)</f>
        <v>0</v>
      </c>
      <c r="BG259" s="198">
        <f>IF(N259="zákl. prenesená",J259,0)</f>
        <v>0</v>
      </c>
      <c r="BH259" s="198">
        <f>IF(N259="zníž. prenesená",J259,0)</f>
        <v>0</v>
      </c>
      <c r="BI259" s="198">
        <f>IF(N259="nulová",J259,0)</f>
        <v>0</v>
      </c>
      <c r="BJ259" s="15" t="s">
        <v>89</v>
      </c>
      <c r="BK259" s="198">
        <f>ROUND(I259*H259,2)</f>
        <v>0</v>
      </c>
      <c r="BL259" s="15" t="s">
        <v>184</v>
      </c>
      <c r="BM259" s="197" t="s">
        <v>591</v>
      </c>
    </row>
    <row r="260" s="2" customFormat="1" ht="19.8" customHeight="1">
      <c r="A260" s="34"/>
      <c r="B260" s="184"/>
      <c r="C260" s="185" t="s">
        <v>592</v>
      </c>
      <c r="D260" s="185" t="s">
        <v>180</v>
      </c>
      <c r="E260" s="186" t="s">
        <v>593</v>
      </c>
      <c r="F260" s="187" t="s">
        <v>594</v>
      </c>
      <c r="G260" s="188" t="s">
        <v>183</v>
      </c>
      <c r="H260" s="189">
        <v>90.296000000000006</v>
      </c>
      <c r="I260" s="190"/>
      <c r="J260" s="191">
        <f>ROUND(I260*H260,2)</f>
        <v>0</v>
      </c>
      <c r="K260" s="192"/>
      <c r="L260" s="35"/>
      <c r="M260" s="193" t="s">
        <v>1</v>
      </c>
      <c r="N260" s="194" t="s">
        <v>42</v>
      </c>
      <c r="O260" s="78"/>
      <c r="P260" s="195">
        <f>O260*H260</f>
        <v>0</v>
      </c>
      <c r="Q260" s="195">
        <v>1.837</v>
      </c>
      <c r="R260" s="195">
        <f>Q260*H260</f>
        <v>165.873752</v>
      </c>
      <c r="S260" s="195">
        <v>0</v>
      </c>
      <c r="T260" s="196">
        <f>S260*H260</f>
        <v>0</v>
      </c>
      <c r="U260" s="34"/>
      <c r="V260" s="34"/>
      <c r="W260" s="34"/>
      <c r="X260" s="34"/>
      <c r="Y260" s="34"/>
      <c r="Z260" s="34"/>
      <c r="AA260" s="34"/>
      <c r="AB260" s="34"/>
      <c r="AC260" s="34"/>
      <c r="AD260" s="34"/>
      <c r="AE260" s="34"/>
      <c r="AR260" s="197" t="s">
        <v>184</v>
      </c>
      <c r="AT260" s="197" t="s">
        <v>180</v>
      </c>
      <c r="AU260" s="197" t="s">
        <v>89</v>
      </c>
      <c r="AY260" s="15" t="s">
        <v>178</v>
      </c>
      <c r="BE260" s="198">
        <f>IF(N260="základná",J260,0)</f>
        <v>0</v>
      </c>
      <c r="BF260" s="198">
        <f>IF(N260="znížená",J260,0)</f>
        <v>0</v>
      </c>
      <c r="BG260" s="198">
        <f>IF(N260="zákl. prenesená",J260,0)</f>
        <v>0</v>
      </c>
      <c r="BH260" s="198">
        <f>IF(N260="zníž. prenesená",J260,0)</f>
        <v>0</v>
      </c>
      <c r="BI260" s="198">
        <f>IF(N260="nulová",J260,0)</f>
        <v>0</v>
      </c>
      <c r="BJ260" s="15" t="s">
        <v>89</v>
      </c>
      <c r="BK260" s="198">
        <f>ROUND(I260*H260,2)</f>
        <v>0</v>
      </c>
      <c r="BL260" s="15" t="s">
        <v>184</v>
      </c>
      <c r="BM260" s="197" t="s">
        <v>595</v>
      </c>
    </row>
    <row r="261" s="2" customFormat="1" ht="22.2" customHeight="1">
      <c r="A261" s="34"/>
      <c r="B261" s="184"/>
      <c r="C261" s="185" t="s">
        <v>596</v>
      </c>
      <c r="D261" s="185" t="s">
        <v>180</v>
      </c>
      <c r="E261" s="186" t="s">
        <v>597</v>
      </c>
      <c r="F261" s="187" t="s">
        <v>598</v>
      </c>
      <c r="G261" s="188" t="s">
        <v>236</v>
      </c>
      <c r="H261" s="189">
        <v>449.36000000000001</v>
      </c>
      <c r="I261" s="190"/>
      <c r="J261" s="191">
        <f>ROUND(I261*H261,2)</f>
        <v>0</v>
      </c>
      <c r="K261" s="192"/>
      <c r="L261" s="35"/>
      <c r="M261" s="193" t="s">
        <v>1</v>
      </c>
      <c r="N261" s="194" t="s">
        <v>42</v>
      </c>
      <c r="O261" s="78"/>
      <c r="P261" s="195">
        <f>O261*H261</f>
        <v>0</v>
      </c>
      <c r="Q261" s="195">
        <v>0.0051999999999999998</v>
      </c>
      <c r="R261" s="195">
        <f>Q261*H261</f>
        <v>2.3366720000000001</v>
      </c>
      <c r="S261" s="195">
        <v>0</v>
      </c>
      <c r="T261" s="196">
        <f>S261*H261</f>
        <v>0</v>
      </c>
      <c r="U261" s="34"/>
      <c r="V261" s="34"/>
      <c r="W261" s="34"/>
      <c r="X261" s="34"/>
      <c r="Y261" s="34"/>
      <c r="Z261" s="34"/>
      <c r="AA261" s="34"/>
      <c r="AB261" s="34"/>
      <c r="AC261" s="34"/>
      <c r="AD261" s="34"/>
      <c r="AE261" s="34"/>
      <c r="AR261" s="197" t="s">
        <v>184</v>
      </c>
      <c r="AT261" s="197" t="s">
        <v>180</v>
      </c>
      <c r="AU261" s="197" t="s">
        <v>89</v>
      </c>
      <c r="AY261" s="15" t="s">
        <v>178</v>
      </c>
      <c r="BE261" s="198">
        <f>IF(N261="základná",J261,0)</f>
        <v>0</v>
      </c>
      <c r="BF261" s="198">
        <f>IF(N261="znížená",J261,0)</f>
        <v>0</v>
      </c>
      <c r="BG261" s="198">
        <f>IF(N261="zákl. prenesená",J261,0)</f>
        <v>0</v>
      </c>
      <c r="BH261" s="198">
        <f>IF(N261="zníž. prenesená",J261,0)</f>
        <v>0</v>
      </c>
      <c r="BI261" s="198">
        <f>IF(N261="nulová",J261,0)</f>
        <v>0</v>
      </c>
      <c r="BJ261" s="15" t="s">
        <v>89</v>
      </c>
      <c r="BK261" s="198">
        <f>ROUND(I261*H261,2)</f>
        <v>0</v>
      </c>
      <c r="BL261" s="15" t="s">
        <v>184</v>
      </c>
      <c r="BM261" s="197" t="s">
        <v>599</v>
      </c>
    </row>
    <row r="262" s="2" customFormat="1" ht="22.2" customHeight="1">
      <c r="A262" s="34"/>
      <c r="B262" s="184"/>
      <c r="C262" s="185" t="s">
        <v>600</v>
      </c>
      <c r="D262" s="185" t="s">
        <v>180</v>
      </c>
      <c r="E262" s="186" t="s">
        <v>601</v>
      </c>
      <c r="F262" s="187" t="s">
        <v>602</v>
      </c>
      <c r="G262" s="188" t="s">
        <v>236</v>
      </c>
      <c r="H262" s="189">
        <v>463.04000000000002</v>
      </c>
      <c r="I262" s="190"/>
      <c r="J262" s="191">
        <f>ROUND(I262*H262,2)</f>
        <v>0</v>
      </c>
      <c r="K262" s="192"/>
      <c r="L262" s="35"/>
      <c r="M262" s="193" t="s">
        <v>1</v>
      </c>
      <c r="N262" s="194" t="s">
        <v>42</v>
      </c>
      <c r="O262" s="78"/>
      <c r="P262" s="195">
        <f>O262*H262</f>
        <v>0</v>
      </c>
      <c r="Q262" s="195">
        <v>0.0086700000000000006</v>
      </c>
      <c r="R262" s="195">
        <f>Q262*H262</f>
        <v>4.0145568000000003</v>
      </c>
      <c r="S262" s="195">
        <v>0</v>
      </c>
      <c r="T262" s="196">
        <f>S262*H262</f>
        <v>0</v>
      </c>
      <c r="U262" s="34"/>
      <c r="V262" s="34"/>
      <c r="W262" s="34"/>
      <c r="X262" s="34"/>
      <c r="Y262" s="34"/>
      <c r="Z262" s="34"/>
      <c r="AA262" s="34"/>
      <c r="AB262" s="34"/>
      <c r="AC262" s="34"/>
      <c r="AD262" s="34"/>
      <c r="AE262" s="34"/>
      <c r="AR262" s="197" t="s">
        <v>184</v>
      </c>
      <c r="AT262" s="197" t="s">
        <v>180</v>
      </c>
      <c r="AU262" s="197" t="s">
        <v>89</v>
      </c>
      <c r="AY262" s="15" t="s">
        <v>178</v>
      </c>
      <c r="BE262" s="198">
        <f>IF(N262="základná",J262,0)</f>
        <v>0</v>
      </c>
      <c r="BF262" s="198">
        <f>IF(N262="znížená",J262,0)</f>
        <v>0</v>
      </c>
      <c r="BG262" s="198">
        <f>IF(N262="zákl. prenesená",J262,0)</f>
        <v>0</v>
      </c>
      <c r="BH262" s="198">
        <f>IF(N262="zníž. prenesená",J262,0)</f>
        <v>0</v>
      </c>
      <c r="BI262" s="198">
        <f>IF(N262="nulová",J262,0)</f>
        <v>0</v>
      </c>
      <c r="BJ262" s="15" t="s">
        <v>89</v>
      </c>
      <c r="BK262" s="198">
        <f>ROUND(I262*H262,2)</f>
        <v>0</v>
      </c>
      <c r="BL262" s="15" t="s">
        <v>184</v>
      </c>
      <c r="BM262" s="197" t="s">
        <v>603</v>
      </c>
    </row>
    <row r="263" s="2" customFormat="1" ht="22.2" customHeight="1">
      <c r="A263" s="34"/>
      <c r="B263" s="184"/>
      <c r="C263" s="185" t="s">
        <v>604</v>
      </c>
      <c r="D263" s="185" t="s">
        <v>180</v>
      </c>
      <c r="E263" s="186" t="s">
        <v>605</v>
      </c>
      <c r="F263" s="187" t="s">
        <v>606</v>
      </c>
      <c r="G263" s="188" t="s">
        <v>306</v>
      </c>
      <c r="H263" s="189">
        <v>52</v>
      </c>
      <c r="I263" s="190"/>
      <c r="J263" s="191">
        <f>ROUND(I263*H263,2)</f>
        <v>0</v>
      </c>
      <c r="K263" s="192"/>
      <c r="L263" s="35"/>
      <c r="M263" s="193" t="s">
        <v>1</v>
      </c>
      <c r="N263" s="194" t="s">
        <v>42</v>
      </c>
      <c r="O263" s="78"/>
      <c r="P263" s="195">
        <f>O263*H263</f>
        <v>0</v>
      </c>
      <c r="Q263" s="195">
        <v>0.017500000000000002</v>
      </c>
      <c r="R263" s="195">
        <f>Q263*H263</f>
        <v>0.91000000000000014</v>
      </c>
      <c r="S263" s="195">
        <v>0</v>
      </c>
      <c r="T263" s="196">
        <f>S263*H263</f>
        <v>0</v>
      </c>
      <c r="U263" s="34"/>
      <c r="V263" s="34"/>
      <c r="W263" s="34"/>
      <c r="X263" s="34"/>
      <c r="Y263" s="34"/>
      <c r="Z263" s="34"/>
      <c r="AA263" s="34"/>
      <c r="AB263" s="34"/>
      <c r="AC263" s="34"/>
      <c r="AD263" s="34"/>
      <c r="AE263" s="34"/>
      <c r="AR263" s="197" t="s">
        <v>184</v>
      </c>
      <c r="AT263" s="197" t="s">
        <v>180</v>
      </c>
      <c r="AU263" s="197" t="s">
        <v>89</v>
      </c>
      <c r="AY263" s="15" t="s">
        <v>178</v>
      </c>
      <c r="BE263" s="198">
        <f>IF(N263="základná",J263,0)</f>
        <v>0</v>
      </c>
      <c r="BF263" s="198">
        <f>IF(N263="znížená",J263,0)</f>
        <v>0</v>
      </c>
      <c r="BG263" s="198">
        <f>IF(N263="zákl. prenesená",J263,0)</f>
        <v>0</v>
      </c>
      <c r="BH263" s="198">
        <f>IF(N263="zníž. prenesená",J263,0)</f>
        <v>0</v>
      </c>
      <c r="BI263" s="198">
        <f>IF(N263="nulová",J263,0)</f>
        <v>0</v>
      </c>
      <c r="BJ263" s="15" t="s">
        <v>89</v>
      </c>
      <c r="BK263" s="198">
        <f>ROUND(I263*H263,2)</f>
        <v>0</v>
      </c>
      <c r="BL263" s="15" t="s">
        <v>184</v>
      </c>
      <c r="BM263" s="197" t="s">
        <v>607</v>
      </c>
    </row>
    <row r="264" s="2" customFormat="1" ht="14.4" customHeight="1">
      <c r="A264" s="34"/>
      <c r="B264" s="184"/>
      <c r="C264" s="199" t="s">
        <v>608</v>
      </c>
      <c r="D264" s="199" t="s">
        <v>454</v>
      </c>
      <c r="E264" s="200" t="s">
        <v>609</v>
      </c>
      <c r="F264" s="201" t="s">
        <v>610</v>
      </c>
      <c r="G264" s="202" t="s">
        <v>306</v>
      </c>
      <c r="H264" s="203">
        <v>17</v>
      </c>
      <c r="I264" s="204"/>
      <c r="J264" s="205">
        <f>ROUND(I264*H264,2)</f>
        <v>0</v>
      </c>
      <c r="K264" s="206"/>
      <c r="L264" s="207"/>
      <c r="M264" s="208" t="s">
        <v>1</v>
      </c>
      <c r="N264" s="209" t="s">
        <v>42</v>
      </c>
      <c r="O264" s="78"/>
      <c r="P264" s="195">
        <f>O264*H264</f>
        <v>0</v>
      </c>
      <c r="Q264" s="195">
        <v>0.0143</v>
      </c>
      <c r="R264" s="195">
        <f>Q264*H264</f>
        <v>0.24310000000000001</v>
      </c>
      <c r="S264" s="195">
        <v>0</v>
      </c>
      <c r="T264" s="196">
        <f>S264*H264</f>
        <v>0</v>
      </c>
      <c r="U264" s="34"/>
      <c r="V264" s="34"/>
      <c r="W264" s="34"/>
      <c r="X264" s="34"/>
      <c r="Y264" s="34"/>
      <c r="Z264" s="34"/>
      <c r="AA264" s="34"/>
      <c r="AB264" s="34"/>
      <c r="AC264" s="34"/>
      <c r="AD264" s="34"/>
      <c r="AE264" s="34"/>
      <c r="AR264" s="197" t="s">
        <v>208</v>
      </c>
      <c r="AT264" s="197" t="s">
        <v>454</v>
      </c>
      <c r="AU264" s="197" t="s">
        <v>89</v>
      </c>
      <c r="AY264" s="15" t="s">
        <v>178</v>
      </c>
      <c r="BE264" s="198">
        <f>IF(N264="základná",J264,0)</f>
        <v>0</v>
      </c>
      <c r="BF264" s="198">
        <f>IF(N264="znížená",J264,0)</f>
        <v>0</v>
      </c>
      <c r="BG264" s="198">
        <f>IF(N264="zákl. prenesená",J264,0)</f>
        <v>0</v>
      </c>
      <c r="BH264" s="198">
        <f>IF(N264="zníž. prenesená",J264,0)</f>
        <v>0</v>
      </c>
      <c r="BI264" s="198">
        <f>IF(N264="nulová",J264,0)</f>
        <v>0</v>
      </c>
      <c r="BJ264" s="15" t="s">
        <v>89</v>
      </c>
      <c r="BK264" s="198">
        <f>ROUND(I264*H264,2)</f>
        <v>0</v>
      </c>
      <c r="BL264" s="15" t="s">
        <v>184</v>
      </c>
      <c r="BM264" s="197" t="s">
        <v>611</v>
      </c>
    </row>
    <row r="265" s="2" customFormat="1" ht="14.4" customHeight="1">
      <c r="A265" s="34"/>
      <c r="B265" s="184"/>
      <c r="C265" s="199" t="s">
        <v>612</v>
      </c>
      <c r="D265" s="199" t="s">
        <v>454</v>
      </c>
      <c r="E265" s="200" t="s">
        <v>613</v>
      </c>
      <c r="F265" s="201" t="s">
        <v>614</v>
      </c>
      <c r="G265" s="202" t="s">
        <v>306</v>
      </c>
      <c r="H265" s="203">
        <v>14</v>
      </c>
      <c r="I265" s="204"/>
      <c r="J265" s="205">
        <f>ROUND(I265*H265,2)</f>
        <v>0</v>
      </c>
      <c r="K265" s="206"/>
      <c r="L265" s="207"/>
      <c r="M265" s="208" t="s">
        <v>1</v>
      </c>
      <c r="N265" s="209" t="s">
        <v>42</v>
      </c>
      <c r="O265" s="78"/>
      <c r="P265" s="195">
        <f>O265*H265</f>
        <v>0</v>
      </c>
      <c r="Q265" s="195">
        <v>0.0143</v>
      </c>
      <c r="R265" s="195">
        <f>Q265*H265</f>
        <v>0.20019999999999999</v>
      </c>
      <c r="S265" s="195">
        <v>0</v>
      </c>
      <c r="T265" s="196">
        <f>S265*H265</f>
        <v>0</v>
      </c>
      <c r="U265" s="34"/>
      <c r="V265" s="34"/>
      <c r="W265" s="34"/>
      <c r="X265" s="34"/>
      <c r="Y265" s="34"/>
      <c r="Z265" s="34"/>
      <c r="AA265" s="34"/>
      <c r="AB265" s="34"/>
      <c r="AC265" s="34"/>
      <c r="AD265" s="34"/>
      <c r="AE265" s="34"/>
      <c r="AR265" s="197" t="s">
        <v>208</v>
      </c>
      <c r="AT265" s="197" t="s">
        <v>454</v>
      </c>
      <c r="AU265" s="197" t="s">
        <v>89</v>
      </c>
      <c r="AY265" s="15" t="s">
        <v>178</v>
      </c>
      <c r="BE265" s="198">
        <f>IF(N265="základná",J265,0)</f>
        <v>0</v>
      </c>
      <c r="BF265" s="198">
        <f>IF(N265="znížená",J265,0)</f>
        <v>0</v>
      </c>
      <c r="BG265" s="198">
        <f>IF(N265="zákl. prenesená",J265,0)</f>
        <v>0</v>
      </c>
      <c r="BH265" s="198">
        <f>IF(N265="zníž. prenesená",J265,0)</f>
        <v>0</v>
      </c>
      <c r="BI265" s="198">
        <f>IF(N265="nulová",J265,0)</f>
        <v>0</v>
      </c>
      <c r="BJ265" s="15" t="s">
        <v>89</v>
      </c>
      <c r="BK265" s="198">
        <f>ROUND(I265*H265,2)</f>
        <v>0</v>
      </c>
      <c r="BL265" s="15" t="s">
        <v>184</v>
      </c>
      <c r="BM265" s="197" t="s">
        <v>615</v>
      </c>
    </row>
    <row r="266" s="2" customFormat="1" ht="14.4" customHeight="1">
      <c r="A266" s="34"/>
      <c r="B266" s="184"/>
      <c r="C266" s="199" t="s">
        <v>616</v>
      </c>
      <c r="D266" s="199" t="s">
        <v>454</v>
      </c>
      <c r="E266" s="200" t="s">
        <v>617</v>
      </c>
      <c r="F266" s="201" t="s">
        <v>618</v>
      </c>
      <c r="G266" s="202" t="s">
        <v>306</v>
      </c>
      <c r="H266" s="203">
        <v>8</v>
      </c>
      <c r="I266" s="204"/>
      <c r="J266" s="205">
        <f>ROUND(I266*H266,2)</f>
        <v>0</v>
      </c>
      <c r="K266" s="206"/>
      <c r="L266" s="207"/>
      <c r="M266" s="208" t="s">
        <v>1</v>
      </c>
      <c r="N266" s="209" t="s">
        <v>42</v>
      </c>
      <c r="O266" s="78"/>
      <c r="P266" s="195">
        <f>O266*H266</f>
        <v>0</v>
      </c>
      <c r="Q266" s="195">
        <v>0.0137</v>
      </c>
      <c r="R266" s="195">
        <f>Q266*H266</f>
        <v>0.1096</v>
      </c>
      <c r="S266" s="195">
        <v>0</v>
      </c>
      <c r="T266" s="196">
        <f>S266*H266</f>
        <v>0</v>
      </c>
      <c r="U266" s="34"/>
      <c r="V266" s="34"/>
      <c r="W266" s="34"/>
      <c r="X266" s="34"/>
      <c r="Y266" s="34"/>
      <c r="Z266" s="34"/>
      <c r="AA266" s="34"/>
      <c r="AB266" s="34"/>
      <c r="AC266" s="34"/>
      <c r="AD266" s="34"/>
      <c r="AE266" s="34"/>
      <c r="AR266" s="197" t="s">
        <v>208</v>
      </c>
      <c r="AT266" s="197" t="s">
        <v>454</v>
      </c>
      <c r="AU266" s="197" t="s">
        <v>89</v>
      </c>
      <c r="AY266" s="15" t="s">
        <v>178</v>
      </c>
      <c r="BE266" s="198">
        <f>IF(N266="základná",J266,0)</f>
        <v>0</v>
      </c>
      <c r="BF266" s="198">
        <f>IF(N266="znížená",J266,0)</f>
        <v>0</v>
      </c>
      <c r="BG266" s="198">
        <f>IF(N266="zákl. prenesená",J266,0)</f>
        <v>0</v>
      </c>
      <c r="BH266" s="198">
        <f>IF(N266="zníž. prenesená",J266,0)</f>
        <v>0</v>
      </c>
      <c r="BI266" s="198">
        <f>IF(N266="nulová",J266,0)</f>
        <v>0</v>
      </c>
      <c r="BJ266" s="15" t="s">
        <v>89</v>
      </c>
      <c r="BK266" s="198">
        <f>ROUND(I266*H266,2)</f>
        <v>0</v>
      </c>
      <c r="BL266" s="15" t="s">
        <v>184</v>
      </c>
      <c r="BM266" s="197" t="s">
        <v>619</v>
      </c>
    </row>
    <row r="267" s="2" customFormat="1" ht="14.4" customHeight="1">
      <c r="A267" s="34"/>
      <c r="B267" s="184"/>
      <c r="C267" s="199" t="s">
        <v>620</v>
      </c>
      <c r="D267" s="199" t="s">
        <v>454</v>
      </c>
      <c r="E267" s="200" t="s">
        <v>621</v>
      </c>
      <c r="F267" s="201" t="s">
        <v>622</v>
      </c>
      <c r="G267" s="202" t="s">
        <v>306</v>
      </c>
      <c r="H267" s="203">
        <v>2</v>
      </c>
      <c r="I267" s="204"/>
      <c r="J267" s="205">
        <f>ROUND(I267*H267,2)</f>
        <v>0</v>
      </c>
      <c r="K267" s="206"/>
      <c r="L267" s="207"/>
      <c r="M267" s="208" t="s">
        <v>1</v>
      </c>
      <c r="N267" s="209" t="s">
        <v>42</v>
      </c>
      <c r="O267" s="78"/>
      <c r="P267" s="195">
        <f>O267*H267</f>
        <v>0</v>
      </c>
      <c r="Q267" s="195">
        <v>0.0137</v>
      </c>
      <c r="R267" s="195">
        <f>Q267*H267</f>
        <v>0.027400000000000001</v>
      </c>
      <c r="S267" s="195">
        <v>0</v>
      </c>
      <c r="T267" s="196">
        <f>S267*H267</f>
        <v>0</v>
      </c>
      <c r="U267" s="34"/>
      <c r="V267" s="34"/>
      <c r="W267" s="34"/>
      <c r="X267" s="34"/>
      <c r="Y267" s="34"/>
      <c r="Z267" s="34"/>
      <c r="AA267" s="34"/>
      <c r="AB267" s="34"/>
      <c r="AC267" s="34"/>
      <c r="AD267" s="34"/>
      <c r="AE267" s="34"/>
      <c r="AR267" s="197" t="s">
        <v>208</v>
      </c>
      <c r="AT267" s="197" t="s">
        <v>454</v>
      </c>
      <c r="AU267" s="197" t="s">
        <v>89</v>
      </c>
      <c r="AY267" s="15" t="s">
        <v>178</v>
      </c>
      <c r="BE267" s="198">
        <f>IF(N267="základná",J267,0)</f>
        <v>0</v>
      </c>
      <c r="BF267" s="198">
        <f>IF(N267="znížená",J267,0)</f>
        <v>0</v>
      </c>
      <c r="BG267" s="198">
        <f>IF(N267="zákl. prenesená",J267,0)</f>
        <v>0</v>
      </c>
      <c r="BH267" s="198">
        <f>IF(N267="zníž. prenesená",J267,0)</f>
        <v>0</v>
      </c>
      <c r="BI267" s="198">
        <f>IF(N267="nulová",J267,0)</f>
        <v>0</v>
      </c>
      <c r="BJ267" s="15" t="s">
        <v>89</v>
      </c>
      <c r="BK267" s="198">
        <f>ROUND(I267*H267,2)</f>
        <v>0</v>
      </c>
      <c r="BL267" s="15" t="s">
        <v>184</v>
      </c>
      <c r="BM267" s="197" t="s">
        <v>623</v>
      </c>
    </row>
    <row r="268" s="2" customFormat="1" ht="14.4" customHeight="1">
      <c r="A268" s="34"/>
      <c r="B268" s="184"/>
      <c r="C268" s="199" t="s">
        <v>624</v>
      </c>
      <c r="D268" s="199" t="s">
        <v>454</v>
      </c>
      <c r="E268" s="200" t="s">
        <v>625</v>
      </c>
      <c r="F268" s="201" t="s">
        <v>626</v>
      </c>
      <c r="G268" s="202" t="s">
        <v>306</v>
      </c>
      <c r="H268" s="203">
        <v>3</v>
      </c>
      <c r="I268" s="204"/>
      <c r="J268" s="205">
        <f>ROUND(I268*H268,2)</f>
        <v>0</v>
      </c>
      <c r="K268" s="206"/>
      <c r="L268" s="207"/>
      <c r="M268" s="208" t="s">
        <v>1</v>
      </c>
      <c r="N268" s="209" t="s">
        <v>42</v>
      </c>
      <c r="O268" s="78"/>
      <c r="P268" s="195">
        <f>O268*H268</f>
        <v>0</v>
      </c>
      <c r="Q268" s="195">
        <v>0.0146</v>
      </c>
      <c r="R268" s="195">
        <f>Q268*H268</f>
        <v>0.043799999999999999</v>
      </c>
      <c r="S268" s="195">
        <v>0</v>
      </c>
      <c r="T268" s="196">
        <f>S268*H268</f>
        <v>0</v>
      </c>
      <c r="U268" s="34"/>
      <c r="V268" s="34"/>
      <c r="W268" s="34"/>
      <c r="X268" s="34"/>
      <c r="Y268" s="34"/>
      <c r="Z268" s="34"/>
      <c r="AA268" s="34"/>
      <c r="AB268" s="34"/>
      <c r="AC268" s="34"/>
      <c r="AD268" s="34"/>
      <c r="AE268" s="34"/>
      <c r="AR268" s="197" t="s">
        <v>208</v>
      </c>
      <c r="AT268" s="197" t="s">
        <v>454</v>
      </c>
      <c r="AU268" s="197" t="s">
        <v>89</v>
      </c>
      <c r="AY268" s="15" t="s">
        <v>178</v>
      </c>
      <c r="BE268" s="198">
        <f>IF(N268="základná",J268,0)</f>
        <v>0</v>
      </c>
      <c r="BF268" s="198">
        <f>IF(N268="znížená",J268,0)</f>
        <v>0</v>
      </c>
      <c r="BG268" s="198">
        <f>IF(N268="zákl. prenesená",J268,0)</f>
        <v>0</v>
      </c>
      <c r="BH268" s="198">
        <f>IF(N268="zníž. prenesená",J268,0)</f>
        <v>0</v>
      </c>
      <c r="BI268" s="198">
        <f>IF(N268="nulová",J268,0)</f>
        <v>0</v>
      </c>
      <c r="BJ268" s="15" t="s">
        <v>89</v>
      </c>
      <c r="BK268" s="198">
        <f>ROUND(I268*H268,2)</f>
        <v>0</v>
      </c>
      <c r="BL268" s="15" t="s">
        <v>184</v>
      </c>
      <c r="BM268" s="197" t="s">
        <v>627</v>
      </c>
    </row>
    <row r="269" s="2" customFormat="1" ht="14.4" customHeight="1">
      <c r="A269" s="34"/>
      <c r="B269" s="184"/>
      <c r="C269" s="199" t="s">
        <v>628</v>
      </c>
      <c r="D269" s="199" t="s">
        <v>454</v>
      </c>
      <c r="E269" s="200" t="s">
        <v>629</v>
      </c>
      <c r="F269" s="201" t="s">
        <v>626</v>
      </c>
      <c r="G269" s="202" t="s">
        <v>306</v>
      </c>
      <c r="H269" s="203">
        <v>2</v>
      </c>
      <c r="I269" s="204"/>
      <c r="J269" s="205">
        <f>ROUND(I269*H269,2)</f>
        <v>0</v>
      </c>
      <c r="K269" s="206"/>
      <c r="L269" s="207"/>
      <c r="M269" s="208" t="s">
        <v>1</v>
      </c>
      <c r="N269" s="209" t="s">
        <v>42</v>
      </c>
      <c r="O269" s="78"/>
      <c r="P269" s="195">
        <f>O269*H269</f>
        <v>0</v>
      </c>
      <c r="Q269" s="195">
        <v>0.0146</v>
      </c>
      <c r="R269" s="195">
        <f>Q269*H269</f>
        <v>0.0292</v>
      </c>
      <c r="S269" s="195">
        <v>0</v>
      </c>
      <c r="T269" s="196">
        <f>S269*H269</f>
        <v>0</v>
      </c>
      <c r="U269" s="34"/>
      <c r="V269" s="34"/>
      <c r="W269" s="34"/>
      <c r="X269" s="34"/>
      <c r="Y269" s="34"/>
      <c r="Z269" s="34"/>
      <c r="AA269" s="34"/>
      <c r="AB269" s="34"/>
      <c r="AC269" s="34"/>
      <c r="AD269" s="34"/>
      <c r="AE269" s="34"/>
      <c r="AR269" s="197" t="s">
        <v>208</v>
      </c>
      <c r="AT269" s="197" t="s">
        <v>454</v>
      </c>
      <c r="AU269" s="197" t="s">
        <v>89</v>
      </c>
      <c r="AY269" s="15" t="s">
        <v>178</v>
      </c>
      <c r="BE269" s="198">
        <f>IF(N269="základná",J269,0)</f>
        <v>0</v>
      </c>
      <c r="BF269" s="198">
        <f>IF(N269="znížená",J269,0)</f>
        <v>0</v>
      </c>
      <c r="BG269" s="198">
        <f>IF(N269="zákl. prenesená",J269,0)</f>
        <v>0</v>
      </c>
      <c r="BH269" s="198">
        <f>IF(N269="zníž. prenesená",J269,0)</f>
        <v>0</v>
      </c>
      <c r="BI269" s="198">
        <f>IF(N269="nulová",J269,0)</f>
        <v>0</v>
      </c>
      <c r="BJ269" s="15" t="s">
        <v>89</v>
      </c>
      <c r="BK269" s="198">
        <f>ROUND(I269*H269,2)</f>
        <v>0</v>
      </c>
      <c r="BL269" s="15" t="s">
        <v>184</v>
      </c>
      <c r="BM269" s="197" t="s">
        <v>630</v>
      </c>
    </row>
    <row r="270" s="2" customFormat="1" ht="14.4" customHeight="1">
      <c r="A270" s="34"/>
      <c r="B270" s="184"/>
      <c r="C270" s="199" t="s">
        <v>631</v>
      </c>
      <c r="D270" s="199" t="s">
        <v>454</v>
      </c>
      <c r="E270" s="200" t="s">
        <v>632</v>
      </c>
      <c r="F270" s="201" t="s">
        <v>626</v>
      </c>
      <c r="G270" s="202" t="s">
        <v>306</v>
      </c>
      <c r="H270" s="203">
        <v>6</v>
      </c>
      <c r="I270" s="204"/>
      <c r="J270" s="205">
        <f>ROUND(I270*H270,2)</f>
        <v>0</v>
      </c>
      <c r="K270" s="206"/>
      <c r="L270" s="207"/>
      <c r="M270" s="208" t="s">
        <v>1</v>
      </c>
      <c r="N270" s="209" t="s">
        <v>42</v>
      </c>
      <c r="O270" s="78"/>
      <c r="P270" s="195">
        <f>O270*H270</f>
        <v>0</v>
      </c>
      <c r="Q270" s="195">
        <v>0.0146</v>
      </c>
      <c r="R270" s="195">
        <f>Q270*H270</f>
        <v>0.087599999999999997</v>
      </c>
      <c r="S270" s="195">
        <v>0</v>
      </c>
      <c r="T270" s="196">
        <f>S270*H270</f>
        <v>0</v>
      </c>
      <c r="U270" s="34"/>
      <c r="V270" s="34"/>
      <c r="W270" s="34"/>
      <c r="X270" s="34"/>
      <c r="Y270" s="34"/>
      <c r="Z270" s="34"/>
      <c r="AA270" s="34"/>
      <c r="AB270" s="34"/>
      <c r="AC270" s="34"/>
      <c r="AD270" s="34"/>
      <c r="AE270" s="34"/>
      <c r="AR270" s="197" t="s">
        <v>208</v>
      </c>
      <c r="AT270" s="197" t="s">
        <v>454</v>
      </c>
      <c r="AU270" s="197" t="s">
        <v>89</v>
      </c>
      <c r="AY270" s="15" t="s">
        <v>178</v>
      </c>
      <c r="BE270" s="198">
        <f>IF(N270="základná",J270,0)</f>
        <v>0</v>
      </c>
      <c r="BF270" s="198">
        <f>IF(N270="znížená",J270,0)</f>
        <v>0</v>
      </c>
      <c r="BG270" s="198">
        <f>IF(N270="zákl. prenesená",J270,0)</f>
        <v>0</v>
      </c>
      <c r="BH270" s="198">
        <f>IF(N270="zníž. prenesená",J270,0)</f>
        <v>0</v>
      </c>
      <c r="BI270" s="198">
        <f>IF(N270="nulová",J270,0)</f>
        <v>0</v>
      </c>
      <c r="BJ270" s="15" t="s">
        <v>89</v>
      </c>
      <c r="BK270" s="198">
        <f>ROUND(I270*H270,2)</f>
        <v>0</v>
      </c>
      <c r="BL270" s="15" t="s">
        <v>184</v>
      </c>
      <c r="BM270" s="197" t="s">
        <v>633</v>
      </c>
    </row>
    <row r="271" s="2" customFormat="1" ht="22.2" customHeight="1">
      <c r="A271" s="34"/>
      <c r="B271" s="184"/>
      <c r="C271" s="185" t="s">
        <v>634</v>
      </c>
      <c r="D271" s="185" t="s">
        <v>180</v>
      </c>
      <c r="E271" s="186" t="s">
        <v>635</v>
      </c>
      <c r="F271" s="187" t="s">
        <v>636</v>
      </c>
      <c r="G271" s="188" t="s">
        <v>306</v>
      </c>
      <c r="H271" s="189">
        <v>2</v>
      </c>
      <c r="I271" s="190"/>
      <c r="J271" s="191">
        <f>ROUND(I271*H271,2)</f>
        <v>0</v>
      </c>
      <c r="K271" s="192"/>
      <c r="L271" s="35"/>
      <c r="M271" s="193" t="s">
        <v>1</v>
      </c>
      <c r="N271" s="194" t="s">
        <v>42</v>
      </c>
      <c r="O271" s="78"/>
      <c r="P271" s="195">
        <f>O271*H271</f>
        <v>0</v>
      </c>
      <c r="Q271" s="195">
        <v>0.034770000000000002</v>
      </c>
      <c r="R271" s="195">
        <f>Q271*H271</f>
        <v>0.069540000000000005</v>
      </c>
      <c r="S271" s="195">
        <v>0</v>
      </c>
      <c r="T271" s="196">
        <f>S271*H271</f>
        <v>0</v>
      </c>
      <c r="U271" s="34"/>
      <c r="V271" s="34"/>
      <c r="W271" s="34"/>
      <c r="X271" s="34"/>
      <c r="Y271" s="34"/>
      <c r="Z271" s="34"/>
      <c r="AA271" s="34"/>
      <c r="AB271" s="34"/>
      <c r="AC271" s="34"/>
      <c r="AD271" s="34"/>
      <c r="AE271" s="34"/>
      <c r="AR271" s="197" t="s">
        <v>184</v>
      </c>
      <c r="AT271" s="197" t="s">
        <v>180</v>
      </c>
      <c r="AU271" s="197" t="s">
        <v>89</v>
      </c>
      <c r="AY271" s="15" t="s">
        <v>178</v>
      </c>
      <c r="BE271" s="198">
        <f>IF(N271="základná",J271,0)</f>
        <v>0</v>
      </c>
      <c r="BF271" s="198">
        <f>IF(N271="znížená",J271,0)</f>
        <v>0</v>
      </c>
      <c r="BG271" s="198">
        <f>IF(N271="zákl. prenesená",J271,0)</f>
        <v>0</v>
      </c>
      <c r="BH271" s="198">
        <f>IF(N271="zníž. prenesená",J271,0)</f>
        <v>0</v>
      </c>
      <c r="BI271" s="198">
        <f>IF(N271="nulová",J271,0)</f>
        <v>0</v>
      </c>
      <c r="BJ271" s="15" t="s">
        <v>89</v>
      </c>
      <c r="BK271" s="198">
        <f>ROUND(I271*H271,2)</f>
        <v>0</v>
      </c>
      <c r="BL271" s="15" t="s">
        <v>184</v>
      </c>
      <c r="BM271" s="197" t="s">
        <v>637</v>
      </c>
    </row>
    <row r="272" s="2" customFormat="1" ht="14.4" customHeight="1">
      <c r="A272" s="34"/>
      <c r="B272" s="184"/>
      <c r="C272" s="199" t="s">
        <v>638</v>
      </c>
      <c r="D272" s="199" t="s">
        <v>454</v>
      </c>
      <c r="E272" s="200" t="s">
        <v>639</v>
      </c>
      <c r="F272" s="201" t="s">
        <v>640</v>
      </c>
      <c r="G272" s="202" t="s">
        <v>306</v>
      </c>
      <c r="H272" s="203">
        <v>1</v>
      </c>
      <c r="I272" s="204"/>
      <c r="J272" s="205">
        <f>ROUND(I272*H272,2)</f>
        <v>0</v>
      </c>
      <c r="K272" s="206"/>
      <c r="L272" s="207"/>
      <c r="M272" s="208" t="s">
        <v>1</v>
      </c>
      <c r="N272" s="209" t="s">
        <v>42</v>
      </c>
      <c r="O272" s="78"/>
      <c r="P272" s="195">
        <f>O272*H272</f>
        <v>0</v>
      </c>
      <c r="Q272" s="195">
        <v>0.0161</v>
      </c>
      <c r="R272" s="195">
        <f>Q272*H272</f>
        <v>0.0161</v>
      </c>
      <c r="S272" s="195">
        <v>0</v>
      </c>
      <c r="T272" s="196">
        <f>S272*H272</f>
        <v>0</v>
      </c>
      <c r="U272" s="34"/>
      <c r="V272" s="34"/>
      <c r="W272" s="34"/>
      <c r="X272" s="34"/>
      <c r="Y272" s="34"/>
      <c r="Z272" s="34"/>
      <c r="AA272" s="34"/>
      <c r="AB272" s="34"/>
      <c r="AC272" s="34"/>
      <c r="AD272" s="34"/>
      <c r="AE272" s="34"/>
      <c r="AR272" s="197" t="s">
        <v>208</v>
      </c>
      <c r="AT272" s="197" t="s">
        <v>454</v>
      </c>
      <c r="AU272" s="197" t="s">
        <v>89</v>
      </c>
      <c r="AY272" s="15" t="s">
        <v>178</v>
      </c>
      <c r="BE272" s="198">
        <f>IF(N272="základná",J272,0)</f>
        <v>0</v>
      </c>
      <c r="BF272" s="198">
        <f>IF(N272="znížená",J272,0)</f>
        <v>0</v>
      </c>
      <c r="BG272" s="198">
        <f>IF(N272="zákl. prenesená",J272,0)</f>
        <v>0</v>
      </c>
      <c r="BH272" s="198">
        <f>IF(N272="zníž. prenesená",J272,0)</f>
        <v>0</v>
      </c>
      <c r="BI272" s="198">
        <f>IF(N272="nulová",J272,0)</f>
        <v>0</v>
      </c>
      <c r="BJ272" s="15" t="s">
        <v>89</v>
      </c>
      <c r="BK272" s="198">
        <f>ROUND(I272*H272,2)</f>
        <v>0</v>
      </c>
      <c r="BL272" s="15" t="s">
        <v>184</v>
      </c>
      <c r="BM272" s="197" t="s">
        <v>641</v>
      </c>
    </row>
    <row r="273" s="2" customFormat="1" ht="14.4" customHeight="1">
      <c r="A273" s="34"/>
      <c r="B273" s="184"/>
      <c r="C273" s="199" t="s">
        <v>642</v>
      </c>
      <c r="D273" s="199" t="s">
        <v>454</v>
      </c>
      <c r="E273" s="200" t="s">
        <v>643</v>
      </c>
      <c r="F273" s="201" t="s">
        <v>644</v>
      </c>
      <c r="G273" s="202" t="s">
        <v>306</v>
      </c>
      <c r="H273" s="203">
        <v>1</v>
      </c>
      <c r="I273" s="204"/>
      <c r="J273" s="205">
        <f>ROUND(I273*H273,2)</f>
        <v>0</v>
      </c>
      <c r="K273" s="206"/>
      <c r="L273" s="207"/>
      <c r="M273" s="208" t="s">
        <v>1</v>
      </c>
      <c r="N273" s="209" t="s">
        <v>42</v>
      </c>
      <c r="O273" s="78"/>
      <c r="P273" s="195">
        <f>O273*H273</f>
        <v>0</v>
      </c>
      <c r="Q273" s="195">
        <v>0.0161</v>
      </c>
      <c r="R273" s="195">
        <f>Q273*H273</f>
        <v>0.0161</v>
      </c>
      <c r="S273" s="195">
        <v>0</v>
      </c>
      <c r="T273" s="196">
        <f>S273*H273</f>
        <v>0</v>
      </c>
      <c r="U273" s="34"/>
      <c r="V273" s="34"/>
      <c r="W273" s="34"/>
      <c r="X273" s="34"/>
      <c r="Y273" s="34"/>
      <c r="Z273" s="34"/>
      <c r="AA273" s="34"/>
      <c r="AB273" s="34"/>
      <c r="AC273" s="34"/>
      <c r="AD273" s="34"/>
      <c r="AE273" s="34"/>
      <c r="AR273" s="197" t="s">
        <v>208</v>
      </c>
      <c r="AT273" s="197" t="s">
        <v>454</v>
      </c>
      <c r="AU273" s="197" t="s">
        <v>89</v>
      </c>
      <c r="AY273" s="15" t="s">
        <v>178</v>
      </c>
      <c r="BE273" s="198">
        <f>IF(N273="základná",J273,0)</f>
        <v>0</v>
      </c>
      <c r="BF273" s="198">
        <f>IF(N273="znížená",J273,0)</f>
        <v>0</v>
      </c>
      <c r="BG273" s="198">
        <f>IF(N273="zákl. prenesená",J273,0)</f>
        <v>0</v>
      </c>
      <c r="BH273" s="198">
        <f>IF(N273="zníž. prenesená",J273,0)</f>
        <v>0</v>
      </c>
      <c r="BI273" s="198">
        <f>IF(N273="nulová",J273,0)</f>
        <v>0</v>
      </c>
      <c r="BJ273" s="15" t="s">
        <v>89</v>
      </c>
      <c r="BK273" s="198">
        <f>ROUND(I273*H273,2)</f>
        <v>0</v>
      </c>
      <c r="BL273" s="15" t="s">
        <v>184</v>
      </c>
      <c r="BM273" s="197" t="s">
        <v>645</v>
      </c>
    </row>
    <row r="274" s="2" customFormat="1" ht="22.2" customHeight="1">
      <c r="A274" s="34"/>
      <c r="B274" s="184"/>
      <c r="C274" s="185" t="s">
        <v>646</v>
      </c>
      <c r="D274" s="185" t="s">
        <v>180</v>
      </c>
      <c r="E274" s="186" t="s">
        <v>647</v>
      </c>
      <c r="F274" s="187" t="s">
        <v>648</v>
      </c>
      <c r="G274" s="188" t="s">
        <v>306</v>
      </c>
      <c r="H274" s="189">
        <v>10</v>
      </c>
      <c r="I274" s="190"/>
      <c r="J274" s="191">
        <f>ROUND(I274*H274,2)</f>
        <v>0</v>
      </c>
      <c r="K274" s="192"/>
      <c r="L274" s="35"/>
      <c r="M274" s="193" t="s">
        <v>1</v>
      </c>
      <c r="N274" s="194" t="s">
        <v>42</v>
      </c>
      <c r="O274" s="78"/>
      <c r="P274" s="195">
        <f>O274*H274</f>
        <v>0</v>
      </c>
      <c r="Q274" s="195">
        <v>0.43841000000000002</v>
      </c>
      <c r="R274" s="195">
        <f>Q274*H274</f>
        <v>4.3841000000000001</v>
      </c>
      <c r="S274" s="195">
        <v>0</v>
      </c>
      <c r="T274" s="196">
        <f>S274*H274</f>
        <v>0</v>
      </c>
      <c r="U274" s="34"/>
      <c r="V274" s="34"/>
      <c r="W274" s="34"/>
      <c r="X274" s="34"/>
      <c r="Y274" s="34"/>
      <c r="Z274" s="34"/>
      <c r="AA274" s="34"/>
      <c r="AB274" s="34"/>
      <c r="AC274" s="34"/>
      <c r="AD274" s="34"/>
      <c r="AE274" s="34"/>
      <c r="AR274" s="197" t="s">
        <v>184</v>
      </c>
      <c r="AT274" s="197" t="s">
        <v>180</v>
      </c>
      <c r="AU274" s="197" t="s">
        <v>89</v>
      </c>
      <c r="AY274" s="15" t="s">
        <v>178</v>
      </c>
      <c r="BE274" s="198">
        <f>IF(N274="základná",J274,0)</f>
        <v>0</v>
      </c>
      <c r="BF274" s="198">
        <f>IF(N274="znížená",J274,0)</f>
        <v>0</v>
      </c>
      <c r="BG274" s="198">
        <f>IF(N274="zákl. prenesená",J274,0)</f>
        <v>0</v>
      </c>
      <c r="BH274" s="198">
        <f>IF(N274="zníž. prenesená",J274,0)</f>
        <v>0</v>
      </c>
      <c r="BI274" s="198">
        <f>IF(N274="nulová",J274,0)</f>
        <v>0</v>
      </c>
      <c r="BJ274" s="15" t="s">
        <v>89</v>
      </c>
      <c r="BK274" s="198">
        <f>ROUND(I274*H274,2)</f>
        <v>0</v>
      </c>
      <c r="BL274" s="15" t="s">
        <v>184</v>
      </c>
      <c r="BM274" s="197" t="s">
        <v>649</v>
      </c>
    </row>
    <row r="275" s="2" customFormat="1" ht="22.2" customHeight="1">
      <c r="A275" s="34"/>
      <c r="B275" s="184"/>
      <c r="C275" s="199" t="s">
        <v>650</v>
      </c>
      <c r="D275" s="199" t="s">
        <v>454</v>
      </c>
      <c r="E275" s="200" t="s">
        <v>651</v>
      </c>
      <c r="F275" s="201" t="s">
        <v>652</v>
      </c>
      <c r="G275" s="202" t="s">
        <v>306</v>
      </c>
      <c r="H275" s="203">
        <v>3</v>
      </c>
      <c r="I275" s="204"/>
      <c r="J275" s="205">
        <f>ROUND(I275*H275,2)</f>
        <v>0</v>
      </c>
      <c r="K275" s="206"/>
      <c r="L275" s="207"/>
      <c r="M275" s="208" t="s">
        <v>1</v>
      </c>
      <c r="N275" s="209" t="s">
        <v>42</v>
      </c>
      <c r="O275" s="78"/>
      <c r="P275" s="195">
        <f>O275*H275</f>
        <v>0</v>
      </c>
      <c r="Q275" s="195">
        <v>0.016</v>
      </c>
      <c r="R275" s="195">
        <f>Q275*H275</f>
        <v>0.048000000000000001</v>
      </c>
      <c r="S275" s="195">
        <v>0</v>
      </c>
      <c r="T275" s="196">
        <f>S275*H275</f>
        <v>0</v>
      </c>
      <c r="U275" s="34"/>
      <c r="V275" s="34"/>
      <c r="W275" s="34"/>
      <c r="X275" s="34"/>
      <c r="Y275" s="34"/>
      <c r="Z275" s="34"/>
      <c r="AA275" s="34"/>
      <c r="AB275" s="34"/>
      <c r="AC275" s="34"/>
      <c r="AD275" s="34"/>
      <c r="AE275" s="34"/>
      <c r="AR275" s="197" t="s">
        <v>208</v>
      </c>
      <c r="AT275" s="197" t="s">
        <v>454</v>
      </c>
      <c r="AU275" s="197" t="s">
        <v>89</v>
      </c>
      <c r="AY275" s="15" t="s">
        <v>178</v>
      </c>
      <c r="BE275" s="198">
        <f>IF(N275="základná",J275,0)</f>
        <v>0</v>
      </c>
      <c r="BF275" s="198">
        <f>IF(N275="znížená",J275,0)</f>
        <v>0</v>
      </c>
      <c r="BG275" s="198">
        <f>IF(N275="zákl. prenesená",J275,0)</f>
        <v>0</v>
      </c>
      <c r="BH275" s="198">
        <f>IF(N275="zníž. prenesená",J275,0)</f>
        <v>0</v>
      </c>
      <c r="BI275" s="198">
        <f>IF(N275="nulová",J275,0)</f>
        <v>0</v>
      </c>
      <c r="BJ275" s="15" t="s">
        <v>89</v>
      </c>
      <c r="BK275" s="198">
        <f>ROUND(I275*H275,2)</f>
        <v>0</v>
      </c>
      <c r="BL275" s="15" t="s">
        <v>184</v>
      </c>
      <c r="BM275" s="197" t="s">
        <v>653</v>
      </c>
    </row>
    <row r="276" s="2" customFormat="1" ht="22.2" customHeight="1">
      <c r="A276" s="34"/>
      <c r="B276" s="184"/>
      <c r="C276" s="199" t="s">
        <v>654</v>
      </c>
      <c r="D276" s="199" t="s">
        <v>454</v>
      </c>
      <c r="E276" s="200" t="s">
        <v>655</v>
      </c>
      <c r="F276" s="201" t="s">
        <v>652</v>
      </c>
      <c r="G276" s="202" t="s">
        <v>306</v>
      </c>
      <c r="H276" s="203">
        <v>2</v>
      </c>
      <c r="I276" s="204"/>
      <c r="J276" s="205">
        <f>ROUND(I276*H276,2)</f>
        <v>0</v>
      </c>
      <c r="K276" s="206"/>
      <c r="L276" s="207"/>
      <c r="M276" s="208" t="s">
        <v>1</v>
      </c>
      <c r="N276" s="209" t="s">
        <v>42</v>
      </c>
      <c r="O276" s="78"/>
      <c r="P276" s="195">
        <f>O276*H276</f>
        <v>0</v>
      </c>
      <c r="Q276" s="195">
        <v>0.016</v>
      </c>
      <c r="R276" s="195">
        <f>Q276*H276</f>
        <v>0.032000000000000001</v>
      </c>
      <c r="S276" s="195">
        <v>0</v>
      </c>
      <c r="T276" s="196">
        <f>S276*H276</f>
        <v>0</v>
      </c>
      <c r="U276" s="34"/>
      <c r="V276" s="34"/>
      <c r="W276" s="34"/>
      <c r="X276" s="34"/>
      <c r="Y276" s="34"/>
      <c r="Z276" s="34"/>
      <c r="AA276" s="34"/>
      <c r="AB276" s="34"/>
      <c r="AC276" s="34"/>
      <c r="AD276" s="34"/>
      <c r="AE276" s="34"/>
      <c r="AR276" s="197" t="s">
        <v>208</v>
      </c>
      <c r="AT276" s="197" t="s">
        <v>454</v>
      </c>
      <c r="AU276" s="197" t="s">
        <v>89</v>
      </c>
      <c r="AY276" s="15" t="s">
        <v>178</v>
      </c>
      <c r="BE276" s="198">
        <f>IF(N276="základná",J276,0)</f>
        <v>0</v>
      </c>
      <c r="BF276" s="198">
        <f>IF(N276="znížená",J276,0)</f>
        <v>0</v>
      </c>
      <c r="BG276" s="198">
        <f>IF(N276="zákl. prenesená",J276,0)</f>
        <v>0</v>
      </c>
      <c r="BH276" s="198">
        <f>IF(N276="zníž. prenesená",J276,0)</f>
        <v>0</v>
      </c>
      <c r="BI276" s="198">
        <f>IF(N276="nulová",J276,0)</f>
        <v>0</v>
      </c>
      <c r="BJ276" s="15" t="s">
        <v>89</v>
      </c>
      <c r="BK276" s="198">
        <f>ROUND(I276*H276,2)</f>
        <v>0</v>
      </c>
      <c r="BL276" s="15" t="s">
        <v>184</v>
      </c>
      <c r="BM276" s="197" t="s">
        <v>656</v>
      </c>
    </row>
    <row r="277" s="2" customFormat="1" ht="22.2" customHeight="1">
      <c r="A277" s="34"/>
      <c r="B277" s="184"/>
      <c r="C277" s="199" t="s">
        <v>657</v>
      </c>
      <c r="D277" s="199" t="s">
        <v>454</v>
      </c>
      <c r="E277" s="200" t="s">
        <v>658</v>
      </c>
      <c r="F277" s="201" t="s">
        <v>652</v>
      </c>
      <c r="G277" s="202" t="s">
        <v>306</v>
      </c>
      <c r="H277" s="203">
        <v>3</v>
      </c>
      <c r="I277" s="204"/>
      <c r="J277" s="205">
        <f>ROUND(I277*H277,2)</f>
        <v>0</v>
      </c>
      <c r="K277" s="206"/>
      <c r="L277" s="207"/>
      <c r="M277" s="208" t="s">
        <v>1</v>
      </c>
      <c r="N277" s="209" t="s">
        <v>42</v>
      </c>
      <c r="O277" s="78"/>
      <c r="P277" s="195">
        <f>O277*H277</f>
        <v>0</v>
      </c>
      <c r="Q277" s="195">
        <v>0.016</v>
      </c>
      <c r="R277" s="195">
        <f>Q277*H277</f>
        <v>0.048000000000000001</v>
      </c>
      <c r="S277" s="195">
        <v>0</v>
      </c>
      <c r="T277" s="196">
        <f>S277*H277</f>
        <v>0</v>
      </c>
      <c r="U277" s="34"/>
      <c r="V277" s="34"/>
      <c r="W277" s="34"/>
      <c r="X277" s="34"/>
      <c r="Y277" s="34"/>
      <c r="Z277" s="34"/>
      <c r="AA277" s="34"/>
      <c r="AB277" s="34"/>
      <c r="AC277" s="34"/>
      <c r="AD277" s="34"/>
      <c r="AE277" s="34"/>
      <c r="AR277" s="197" t="s">
        <v>208</v>
      </c>
      <c r="AT277" s="197" t="s">
        <v>454</v>
      </c>
      <c r="AU277" s="197" t="s">
        <v>89</v>
      </c>
      <c r="AY277" s="15" t="s">
        <v>178</v>
      </c>
      <c r="BE277" s="198">
        <f>IF(N277="základná",J277,0)</f>
        <v>0</v>
      </c>
      <c r="BF277" s="198">
        <f>IF(N277="znížená",J277,0)</f>
        <v>0</v>
      </c>
      <c r="BG277" s="198">
        <f>IF(N277="zákl. prenesená",J277,0)</f>
        <v>0</v>
      </c>
      <c r="BH277" s="198">
        <f>IF(N277="zníž. prenesená",J277,0)</f>
        <v>0</v>
      </c>
      <c r="BI277" s="198">
        <f>IF(N277="nulová",J277,0)</f>
        <v>0</v>
      </c>
      <c r="BJ277" s="15" t="s">
        <v>89</v>
      </c>
      <c r="BK277" s="198">
        <f>ROUND(I277*H277,2)</f>
        <v>0</v>
      </c>
      <c r="BL277" s="15" t="s">
        <v>184</v>
      </c>
      <c r="BM277" s="197" t="s">
        <v>659</v>
      </c>
    </row>
    <row r="278" s="2" customFormat="1" ht="22.2" customHeight="1">
      <c r="A278" s="34"/>
      <c r="B278" s="184"/>
      <c r="C278" s="199" t="s">
        <v>660</v>
      </c>
      <c r="D278" s="199" t="s">
        <v>454</v>
      </c>
      <c r="E278" s="200" t="s">
        <v>661</v>
      </c>
      <c r="F278" s="201" t="s">
        <v>652</v>
      </c>
      <c r="G278" s="202" t="s">
        <v>306</v>
      </c>
      <c r="H278" s="203">
        <v>1</v>
      </c>
      <c r="I278" s="204"/>
      <c r="J278" s="205">
        <f>ROUND(I278*H278,2)</f>
        <v>0</v>
      </c>
      <c r="K278" s="206"/>
      <c r="L278" s="207"/>
      <c r="M278" s="208" t="s">
        <v>1</v>
      </c>
      <c r="N278" s="209" t="s">
        <v>42</v>
      </c>
      <c r="O278" s="78"/>
      <c r="P278" s="195">
        <f>O278*H278</f>
        <v>0</v>
      </c>
      <c r="Q278" s="195">
        <v>0.016</v>
      </c>
      <c r="R278" s="195">
        <f>Q278*H278</f>
        <v>0.016</v>
      </c>
      <c r="S278" s="195">
        <v>0</v>
      </c>
      <c r="T278" s="196">
        <f>S278*H278</f>
        <v>0</v>
      </c>
      <c r="U278" s="34"/>
      <c r="V278" s="34"/>
      <c r="W278" s="34"/>
      <c r="X278" s="34"/>
      <c r="Y278" s="34"/>
      <c r="Z278" s="34"/>
      <c r="AA278" s="34"/>
      <c r="AB278" s="34"/>
      <c r="AC278" s="34"/>
      <c r="AD278" s="34"/>
      <c r="AE278" s="34"/>
      <c r="AR278" s="197" t="s">
        <v>208</v>
      </c>
      <c r="AT278" s="197" t="s">
        <v>454</v>
      </c>
      <c r="AU278" s="197" t="s">
        <v>89</v>
      </c>
      <c r="AY278" s="15" t="s">
        <v>178</v>
      </c>
      <c r="BE278" s="198">
        <f>IF(N278="základná",J278,0)</f>
        <v>0</v>
      </c>
      <c r="BF278" s="198">
        <f>IF(N278="znížená",J278,0)</f>
        <v>0</v>
      </c>
      <c r="BG278" s="198">
        <f>IF(N278="zákl. prenesená",J278,0)</f>
        <v>0</v>
      </c>
      <c r="BH278" s="198">
        <f>IF(N278="zníž. prenesená",J278,0)</f>
        <v>0</v>
      </c>
      <c r="BI278" s="198">
        <f>IF(N278="nulová",J278,0)</f>
        <v>0</v>
      </c>
      <c r="BJ278" s="15" t="s">
        <v>89</v>
      </c>
      <c r="BK278" s="198">
        <f>ROUND(I278*H278,2)</f>
        <v>0</v>
      </c>
      <c r="BL278" s="15" t="s">
        <v>184</v>
      </c>
      <c r="BM278" s="197" t="s">
        <v>662</v>
      </c>
    </row>
    <row r="279" s="2" customFormat="1" ht="22.2" customHeight="1">
      <c r="A279" s="34"/>
      <c r="B279" s="184"/>
      <c r="C279" s="199" t="s">
        <v>663</v>
      </c>
      <c r="D279" s="199" t="s">
        <v>454</v>
      </c>
      <c r="E279" s="200" t="s">
        <v>664</v>
      </c>
      <c r="F279" s="201" t="s">
        <v>665</v>
      </c>
      <c r="G279" s="202" t="s">
        <v>306</v>
      </c>
      <c r="H279" s="203">
        <v>1</v>
      </c>
      <c r="I279" s="204"/>
      <c r="J279" s="205">
        <f>ROUND(I279*H279,2)</f>
        <v>0</v>
      </c>
      <c r="K279" s="206"/>
      <c r="L279" s="207"/>
      <c r="M279" s="208" t="s">
        <v>1</v>
      </c>
      <c r="N279" s="209" t="s">
        <v>42</v>
      </c>
      <c r="O279" s="78"/>
      <c r="P279" s="195">
        <f>O279*H279</f>
        <v>0</v>
      </c>
      <c r="Q279" s="195">
        <v>0.014999999999999999</v>
      </c>
      <c r="R279" s="195">
        <f>Q279*H279</f>
        <v>0.014999999999999999</v>
      </c>
      <c r="S279" s="195">
        <v>0</v>
      </c>
      <c r="T279" s="196">
        <f>S279*H279</f>
        <v>0</v>
      </c>
      <c r="U279" s="34"/>
      <c r="V279" s="34"/>
      <c r="W279" s="34"/>
      <c r="X279" s="34"/>
      <c r="Y279" s="34"/>
      <c r="Z279" s="34"/>
      <c r="AA279" s="34"/>
      <c r="AB279" s="34"/>
      <c r="AC279" s="34"/>
      <c r="AD279" s="34"/>
      <c r="AE279" s="34"/>
      <c r="AR279" s="197" t="s">
        <v>208</v>
      </c>
      <c r="AT279" s="197" t="s">
        <v>454</v>
      </c>
      <c r="AU279" s="197" t="s">
        <v>89</v>
      </c>
      <c r="AY279" s="15" t="s">
        <v>178</v>
      </c>
      <c r="BE279" s="198">
        <f>IF(N279="základná",J279,0)</f>
        <v>0</v>
      </c>
      <c r="BF279" s="198">
        <f>IF(N279="znížená",J279,0)</f>
        <v>0</v>
      </c>
      <c r="BG279" s="198">
        <f>IF(N279="zákl. prenesená",J279,0)</f>
        <v>0</v>
      </c>
      <c r="BH279" s="198">
        <f>IF(N279="zníž. prenesená",J279,0)</f>
        <v>0</v>
      </c>
      <c r="BI279" s="198">
        <f>IF(N279="nulová",J279,0)</f>
        <v>0</v>
      </c>
      <c r="BJ279" s="15" t="s">
        <v>89</v>
      </c>
      <c r="BK279" s="198">
        <f>ROUND(I279*H279,2)</f>
        <v>0</v>
      </c>
      <c r="BL279" s="15" t="s">
        <v>184</v>
      </c>
      <c r="BM279" s="197" t="s">
        <v>666</v>
      </c>
    </row>
    <row r="280" s="2" customFormat="1" ht="22.2" customHeight="1">
      <c r="A280" s="34"/>
      <c r="B280" s="184"/>
      <c r="C280" s="185" t="s">
        <v>667</v>
      </c>
      <c r="D280" s="185" t="s">
        <v>180</v>
      </c>
      <c r="E280" s="186" t="s">
        <v>668</v>
      </c>
      <c r="F280" s="187" t="s">
        <v>669</v>
      </c>
      <c r="G280" s="188" t="s">
        <v>306</v>
      </c>
      <c r="H280" s="189">
        <v>4</v>
      </c>
      <c r="I280" s="190"/>
      <c r="J280" s="191">
        <f>ROUND(I280*H280,2)</f>
        <v>0</v>
      </c>
      <c r="K280" s="192"/>
      <c r="L280" s="35"/>
      <c r="M280" s="193" t="s">
        <v>1</v>
      </c>
      <c r="N280" s="194" t="s">
        <v>42</v>
      </c>
      <c r="O280" s="78"/>
      <c r="P280" s="195">
        <f>O280*H280</f>
        <v>0</v>
      </c>
      <c r="Q280" s="195">
        <v>0.54347000000000001</v>
      </c>
      <c r="R280" s="195">
        <f>Q280*H280</f>
        <v>2.17388</v>
      </c>
      <c r="S280" s="195">
        <v>0</v>
      </c>
      <c r="T280" s="196">
        <f>S280*H280</f>
        <v>0</v>
      </c>
      <c r="U280" s="34"/>
      <c r="V280" s="34"/>
      <c r="W280" s="34"/>
      <c r="X280" s="34"/>
      <c r="Y280" s="34"/>
      <c r="Z280" s="34"/>
      <c r="AA280" s="34"/>
      <c r="AB280" s="34"/>
      <c r="AC280" s="34"/>
      <c r="AD280" s="34"/>
      <c r="AE280" s="34"/>
      <c r="AR280" s="197" t="s">
        <v>184</v>
      </c>
      <c r="AT280" s="197" t="s">
        <v>180</v>
      </c>
      <c r="AU280" s="197" t="s">
        <v>89</v>
      </c>
      <c r="AY280" s="15" t="s">
        <v>178</v>
      </c>
      <c r="BE280" s="198">
        <f>IF(N280="základná",J280,0)</f>
        <v>0</v>
      </c>
      <c r="BF280" s="198">
        <f>IF(N280="znížená",J280,0)</f>
        <v>0</v>
      </c>
      <c r="BG280" s="198">
        <f>IF(N280="zákl. prenesená",J280,0)</f>
        <v>0</v>
      </c>
      <c r="BH280" s="198">
        <f>IF(N280="zníž. prenesená",J280,0)</f>
        <v>0</v>
      </c>
      <c r="BI280" s="198">
        <f>IF(N280="nulová",J280,0)</f>
        <v>0</v>
      </c>
      <c r="BJ280" s="15" t="s">
        <v>89</v>
      </c>
      <c r="BK280" s="198">
        <f>ROUND(I280*H280,2)</f>
        <v>0</v>
      </c>
      <c r="BL280" s="15" t="s">
        <v>184</v>
      </c>
      <c r="BM280" s="197" t="s">
        <v>670</v>
      </c>
    </row>
    <row r="281" s="2" customFormat="1" ht="22.2" customHeight="1">
      <c r="A281" s="34"/>
      <c r="B281" s="184"/>
      <c r="C281" s="199" t="s">
        <v>671</v>
      </c>
      <c r="D281" s="199" t="s">
        <v>454</v>
      </c>
      <c r="E281" s="200" t="s">
        <v>672</v>
      </c>
      <c r="F281" s="201" t="s">
        <v>673</v>
      </c>
      <c r="G281" s="202" t="s">
        <v>306</v>
      </c>
      <c r="H281" s="203">
        <v>2</v>
      </c>
      <c r="I281" s="204"/>
      <c r="J281" s="205">
        <f>ROUND(I281*H281,2)</f>
        <v>0</v>
      </c>
      <c r="K281" s="206"/>
      <c r="L281" s="207"/>
      <c r="M281" s="208" t="s">
        <v>1</v>
      </c>
      <c r="N281" s="209" t="s">
        <v>42</v>
      </c>
      <c r="O281" s="78"/>
      <c r="P281" s="195">
        <f>O281*H281</f>
        <v>0</v>
      </c>
      <c r="Q281" s="195">
        <v>0.017999999999999999</v>
      </c>
      <c r="R281" s="195">
        <f>Q281*H281</f>
        <v>0.035999999999999997</v>
      </c>
      <c r="S281" s="195">
        <v>0</v>
      </c>
      <c r="T281" s="196">
        <f>S281*H281</f>
        <v>0</v>
      </c>
      <c r="U281" s="34"/>
      <c r="V281" s="34"/>
      <c r="W281" s="34"/>
      <c r="X281" s="34"/>
      <c r="Y281" s="34"/>
      <c r="Z281" s="34"/>
      <c r="AA281" s="34"/>
      <c r="AB281" s="34"/>
      <c r="AC281" s="34"/>
      <c r="AD281" s="34"/>
      <c r="AE281" s="34"/>
      <c r="AR281" s="197" t="s">
        <v>208</v>
      </c>
      <c r="AT281" s="197" t="s">
        <v>454</v>
      </c>
      <c r="AU281" s="197" t="s">
        <v>89</v>
      </c>
      <c r="AY281" s="15" t="s">
        <v>178</v>
      </c>
      <c r="BE281" s="198">
        <f>IF(N281="základná",J281,0)</f>
        <v>0</v>
      </c>
      <c r="BF281" s="198">
        <f>IF(N281="znížená",J281,0)</f>
        <v>0</v>
      </c>
      <c r="BG281" s="198">
        <f>IF(N281="zákl. prenesená",J281,0)</f>
        <v>0</v>
      </c>
      <c r="BH281" s="198">
        <f>IF(N281="zníž. prenesená",J281,0)</f>
        <v>0</v>
      </c>
      <c r="BI281" s="198">
        <f>IF(N281="nulová",J281,0)</f>
        <v>0</v>
      </c>
      <c r="BJ281" s="15" t="s">
        <v>89</v>
      </c>
      <c r="BK281" s="198">
        <f>ROUND(I281*H281,2)</f>
        <v>0</v>
      </c>
      <c r="BL281" s="15" t="s">
        <v>184</v>
      </c>
      <c r="BM281" s="197" t="s">
        <v>674</v>
      </c>
    </row>
    <row r="282" s="2" customFormat="1" ht="22.2" customHeight="1">
      <c r="A282" s="34"/>
      <c r="B282" s="184"/>
      <c r="C282" s="199" t="s">
        <v>675</v>
      </c>
      <c r="D282" s="199" t="s">
        <v>454</v>
      </c>
      <c r="E282" s="200" t="s">
        <v>676</v>
      </c>
      <c r="F282" s="201" t="s">
        <v>677</v>
      </c>
      <c r="G282" s="202" t="s">
        <v>306</v>
      </c>
      <c r="H282" s="203">
        <v>2</v>
      </c>
      <c r="I282" s="204"/>
      <c r="J282" s="205">
        <f>ROUND(I282*H282,2)</f>
        <v>0</v>
      </c>
      <c r="K282" s="206"/>
      <c r="L282" s="207"/>
      <c r="M282" s="208" t="s">
        <v>1</v>
      </c>
      <c r="N282" s="209" t="s">
        <v>42</v>
      </c>
      <c r="O282" s="78"/>
      <c r="P282" s="195">
        <f>O282*H282</f>
        <v>0</v>
      </c>
      <c r="Q282" s="195">
        <v>0.017999999999999999</v>
      </c>
      <c r="R282" s="195">
        <f>Q282*H282</f>
        <v>0.035999999999999997</v>
      </c>
      <c r="S282" s="195">
        <v>0</v>
      </c>
      <c r="T282" s="196">
        <f>S282*H282</f>
        <v>0</v>
      </c>
      <c r="U282" s="34"/>
      <c r="V282" s="34"/>
      <c r="W282" s="34"/>
      <c r="X282" s="34"/>
      <c r="Y282" s="34"/>
      <c r="Z282" s="34"/>
      <c r="AA282" s="34"/>
      <c r="AB282" s="34"/>
      <c r="AC282" s="34"/>
      <c r="AD282" s="34"/>
      <c r="AE282" s="34"/>
      <c r="AR282" s="197" t="s">
        <v>208</v>
      </c>
      <c r="AT282" s="197" t="s">
        <v>454</v>
      </c>
      <c r="AU282" s="197" t="s">
        <v>89</v>
      </c>
      <c r="AY282" s="15" t="s">
        <v>178</v>
      </c>
      <c r="BE282" s="198">
        <f>IF(N282="základná",J282,0)</f>
        <v>0</v>
      </c>
      <c r="BF282" s="198">
        <f>IF(N282="znížená",J282,0)</f>
        <v>0</v>
      </c>
      <c r="BG282" s="198">
        <f>IF(N282="zákl. prenesená",J282,0)</f>
        <v>0</v>
      </c>
      <c r="BH282" s="198">
        <f>IF(N282="zníž. prenesená",J282,0)</f>
        <v>0</v>
      </c>
      <c r="BI282" s="198">
        <f>IF(N282="nulová",J282,0)</f>
        <v>0</v>
      </c>
      <c r="BJ282" s="15" t="s">
        <v>89</v>
      </c>
      <c r="BK282" s="198">
        <f>ROUND(I282*H282,2)</f>
        <v>0</v>
      </c>
      <c r="BL282" s="15" t="s">
        <v>184</v>
      </c>
      <c r="BM282" s="197" t="s">
        <v>678</v>
      </c>
    </row>
    <row r="283" s="12" customFormat="1" ht="22.8" customHeight="1">
      <c r="A283" s="12"/>
      <c r="B283" s="171"/>
      <c r="C283" s="12"/>
      <c r="D283" s="172" t="s">
        <v>75</v>
      </c>
      <c r="E283" s="182" t="s">
        <v>212</v>
      </c>
      <c r="F283" s="182" t="s">
        <v>679</v>
      </c>
      <c r="G283" s="12"/>
      <c r="H283" s="12"/>
      <c r="I283" s="174"/>
      <c r="J283" s="183">
        <f>BK283</f>
        <v>0</v>
      </c>
      <c r="K283" s="12"/>
      <c r="L283" s="171"/>
      <c r="M283" s="176"/>
      <c r="N283" s="177"/>
      <c r="O283" s="177"/>
      <c r="P283" s="178">
        <f>SUM(P284:P295)</f>
        <v>0</v>
      </c>
      <c r="Q283" s="177"/>
      <c r="R283" s="178">
        <f>SUM(R284:R295)</f>
        <v>92.012812479999994</v>
      </c>
      <c r="S283" s="177"/>
      <c r="T283" s="179">
        <f>SUM(T284:T295)</f>
        <v>0</v>
      </c>
      <c r="U283" s="12"/>
      <c r="V283" s="12"/>
      <c r="W283" s="12"/>
      <c r="X283" s="12"/>
      <c r="Y283" s="12"/>
      <c r="Z283" s="12"/>
      <c r="AA283" s="12"/>
      <c r="AB283" s="12"/>
      <c r="AC283" s="12"/>
      <c r="AD283" s="12"/>
      <c r="AE283" s="12"/>
      <c r="AR283" s="172" t="s">
        <v>83</v>
      </c>
      <c r="AT283" s="180" t="s">
        <v>75</v>
      </c>
      <c r="AU283" s="180" t="s">
        <v>83</v>
      </c>
      <c r="AY283" s="172" t="s">
        <v>178</v>
      </c>
      <c r="BK283" s="181">
        <f>SUM(BK284:BK295)</f>
        <v>0</v>
      </c>
    </row>
    <row r="284" s="2" customFormat="1" ht="30" customHeight="1">
      <c r="A284" s="34"/>
      <c r="B284" s="184"/>
      <c r="C284" s="185" t="s">
        <v>680</v>
      </c>
      <c r="D284" s="185" t="s">
        <v>180</v>
      </c>
      <c r="E284" s="186" t="s">
        <v>681</v>
      </c>
      <c r="F284" s="187" t="s">
        <v>682</v>
      </c>
      <c r="G284" s="188" t="s">
        <v>683</v>
      </c>
      <c r="H284" s="189">
        <v>27.600000000000001</v>
      </c>
      <c r="I284" s="190"/>
      <c r="J284" s="191">
        <f>ROUND(I284*H284,2)</f>
        <v>0</v>
      </c>
      <c r="K284" s="192"/>
      <c r="L284" s="35"/>
      <c r="M284" s="193" t="s">
        <v>1</v>
      </c>
      <c r="N284" s="194" t="s">
        <v>42</v>
      </c>
      <c r="O284" s="78"/>
      <c r="P284" s="195">
        <f>O284*H284</f>
        <v>0</v>
      </c>
      <c r="Q284" s="195">
        <v>0.099330000000000002</v>
      </c>
      <c r="R284" s="195">
        <f>Q284*H284</f>
        <v>2.7415080000000001</v>
      </c>
      <c r="S284" s="195">
        <v>0</v>
      </c>
      <c r="T284" s="196">
        <f>S284*H284</f>
        <v>0</v>
      </c>
      <c r="U284" s="34"/>
      <c r="V284" s="34"/>
      <c r="W284" s="34"/>
      <c r="X284" s="34"/>
      <c r="Y284" s="34"/>
      <c r="Z284" s="34"/>
      <c r="AA284" s="34"/>
      <c r="AB284" s="34"/>
      <c r="AC284" s="34"/>
      <c r="AD284" s="34"/>
      <c r="AE284" s="34"/>
      <c r="AR284" s="197" t="s">
        <v>184</v>
      </c>
      <c r="AT284" s="197" t="s">
        <v>180</v>
      </c>
      <c r="AU284" s="197" t="s">
        <v>89</v>
      </c>
      <c r="AY284" s="15" t="s">
        <v>178</v>
      </c>
      <c r="BE284" s="198">
        <f>IF(N284="základná",J284,0)</f>
        <v>0</v>
      </c>
      <c r="BF284" s="198">
        <f>IF(N284="znížená",J284,0)</f>
        <v>0</v>
      </c>
      <c r="BG284" s="198">
        <f>IF(N284="zákl. prenesená",J284,0)</f>
        <v>0</v>
      </c>
      <c r="BH284" s="198">
        <f>IF(N284="zníž. prenesená",J284,0)</f>
        <v>0</v>
      </c>
      <c r="BI284" s="198">
        <f>IF(N284="nulová",J284,0)</f>
        <v>0</v>
      </c>
      <c r="BJ284" s="15" t="s">
        <v>89</v>
      </c>
      <c r="BK284" s="198">
        <f>ROUND(I284*H284,2)</f>
        <v>0</v>
      </c>
      <c r="BL284" s="15" t="s">
        <v>184</v>
      </c>
      <c r="BM284" s="197" t="s">
        <v>684</v>
      </c>
    </row>
    <row r="285" s="2" customFormat="1" ht="14.4" customHeight="1">
      <c r="A285" s="34"/>
      <c r="B285" s="184"/>
      <c r="C285" s="199" t="s">
        <v>685</v>
      </c>
      <c r="D285" s="199" t="s">
        <v>454</v>
      </c>
      <c r="E285" s="200" t="s">
        <v>686</v>
      </c>
      <c r="F285" s="201" t="s">
        <v>687</v>
      </c>
      <c r="G285" s="202" t="s">
        <v>306</v>
      </c>
      <c r="H285" s="203">
        <v>27.876000000000001</v>
      </c>
      <c r="I285" s="204"/>
      <c r="J285" s="205">
        <f>ROUND(I285*H285,2)</f>
        <v>0</v>
      </c>
      <c r="K285" s="206"/>
      <c r="L285" s="207"/>
      <c r="M285" s="208" t="s">
        <v>1</v>
      </c>
      <c r="N285" s="209" t="s">
        <v>42</v>
      </c>
      <c r="O285" s="78"/>
      <c r="P285" s="195">
        <f>O285*H285</f>
        <v>0</v>
      </c>
      <c r="Q285" s="195">
        <v>0.023</v>
      </c>
      <c r="R285" s="195">
        <f>Q285*H285</f>
        <v>0.64114800000000005</v>
      </c>
      <c r="S285" s="195">
        <v>0</v>
      </c>
      <c r="T285" s="196">
        <f>S285*H285</f>
        <v>0</v>
      </c>
      <c r="U285" s="34"/>
      <c r="V285" s="34"/>
      <c r="W285" s="34"/>
      <c r="X285" s="34"/>
      <c r="Y285" s="34"/>
      <c r="Z285" s="34"/>
      <c r="AA285" s="34"/>
      <c r="AB285" s="34"/>
      <c r="AC285" s="34"/>
      <c r="AD285" s="34"/>
      <c r="AE285" s="34"/>
      <c r="AR285" s="197" t="s">
        <v>208</v>
      </c>
      <c r="AT285" s="197" t="s">
        <v>454</v>
      </c>
      <c r="AU285" s="197" t="s">
        <v>89</v>
      </c>
      <c r="AY285" s="15" t="s">
        <v>178</v>
      </c>
      <c r="BE285" s="198">
        <f>IF(N285="základná",J285,0)</f>
        <v>0</v>
      </c>
      <c r="BF285" s="198">
        <f>IF(N285="znížená",J285,0)</f>
        <v>0</v>
      </c>
      <c r="BG285" s="198">
        <f>IF(N285="zákl. prenesená",J285,0)</f>
        <v>0</v>
      </c>
      <c r="BH285" s="198">
        <f>IF(N285="zníž. prenesená",J285,0)</f>
        <v>0</v>
      </c>
      <c r="BI285" s="198">
        <f>IF(N285="nulová",J285,0)</f>
        <v>0</v>
      </c>
      <c r="BJ285" s="15" t="s">
        <v>89</v>
      </c>
      <c r="BK285" s="198">
        <f>ROUND(I285*H285,2)</f>
        <v>0</v>
      </c>
      <c r="BL285" s="15" t="s">
        <v>184</v>
      </c>
      <c r="BM285" s="197" t="s">
        <v>688</v>
      </c>
    </row>
    <row r="286" s="2" customFormat="1" ht="22.2" customHeight="1">
      <c r="A286" s="34"/>
      <c r="B286" s="184"/>
      <c r="C286" s="185" t="s">
        <v>689</v>
      </c>
      <c r="D286" s="185" t="s">
        <v>180</v>
      </c>
      <c r="E286" s="186" t="s">
        <v>690</v>
      </c>
      <c r="F286" s="187" t="s">
        <v>691</v>
      </c>
      <c r="G286" s="188" t="s">
        <v>183</v>
      </c>
      <c r="H286" s="189">
        <v>0.68999999999999995</v>
      </c>
      <c r="I286" s="190"/>
      <c r="J286" s="191">
        <f>ROUND(I286*H286,2)</f>
        <v>0</v>
      </c>
      <c r="K286" s="192"/>
      <c r="L286" s="35"/>
      <c r="M286" s="193" t="s">
        <v>1</v>
      </c>
      <c r="N286" s="194" t="s">
        <v>42</v>
      </c>
      <c r="O286" s="78"/>
      <c r="P286" s="195">
        <f>O286*H286</f>
        <v>0</v>
      </c>
      <c r="Q286" s="195">
        <v>2.2151299999999998</v>
      </c>
      <c r="R286" s="195">
        <f>Q286*H286</f>
        <v>1.5284396999999999</v>
      </c>
      <c r="S286" s="195">
        <v>0</v>
      </c>
      <c r="T286" s="196">
        <f>S286*H286</f>
        <v>0</v>
      </c>
      <c r="U286" s="34"/>
      <c r="V286" s="34"/>
      <c r="W286" s="34"/>
      <c r="X286" s="34"/>
      <c r="Y286" s="34"/>
      <c r="Z286" s="34"/>
      <c r="AA286" s="34"/>
      <c r="AB286" s="34"/>
      <c r="AC286" s="34"/>
      <c r="AD286" s="34"/>
      <c r="AE286" s="34"/>
      <c r="AR286" s="197" t="s">
        <v>184</v>
      </c>
      <c r="AT286" s="197" t="s">
        <v>180</v>
      </c>
      <c r="AU286" s="197" t="s">
        <v>89</v>
      </c>
      <c r="AY286" s="15" t="s">
        <v>178</v>
      </c>
      <c r="BE286" s="198">
        <f>IF(N286="základná",J286,0)</f>
        <v>0</v>
      </c>
      <c r="BF286" s="198">
        <f>IF(N286="znížená",J286,0)</f>
        <v>0</v>
      </c>
      <c r="BG286" s="198">
        <f>IF(N286="zákl. prenesená",J286,0)</f>
        <v>0</v>
      </c>
      <c r="BH286" s="198">
        <f>IF(N286="zníž. prenesená",J286,0)</f>
        <v>0</v>
      </c>
      <c r="BI286" s="198">
        <f>IF(N286="nulová",J286,0)</f>
        <v>0</v>
      </c>
      <c r="BJ286" s="15" t="s">
        <v>89</v>
      </c>
      <c r="BK286" s="198">
        <f>ROUND(I286*H286,2)</f>
        <v>0</v>
      </c>
      <c r="BL286" s="15" t="s">
        <v>184</v>
      </c>
      <c r="BM286" s="197" t="s">
        <v>692</v>
      </c>
    </row>
    <row r="287" s="2" customFormat="1" ht="22.2" customHeight="1">
      <c r="A287" s="34"/>
      <c r="B287" s="184"/>
      <c r="C287" s="185" t="s">
        <v>693</v>
      </c>
      <c r="D287" s="185" t="s">
        <v>180</v>
      </c>
      <c r="E287" s="186" t="s">
        <v>694</v>
      </c>
      <c r="F287" s="187" t="s">
        <v>695</v>
      </c>
      <c r="G287" s="188" t="s">
        <v>236</v>
      </c>
      <c r="H287" s="189">
        <v>356.90300000000002</v>
      </c>
      <c r="I287" s="190"/>
      <c r="J287" s="191">
        <f>ROUND(I287*H287,2)</f>
        <v>0</v>
      </c>
      <c r="K287" s="192"/>
      <c r="L287" s="35"/>
      <c r="M287" s="193" t="s">
        <v>1</v>
      </c>
      <c r="N287" s="194" t="s">
        <v>42</v>
      </c>
      <c r="O287" s="78"/>
      <c r="P287" s="195">
        <f>O287*H287</f>
        <v>0</v>
      </c>
      <c r="Q287" s="195">
        <v>0.00046000000000000001</v>
      </c>
      <c r="R287" s="195">
        <f>Q287*H287</f>
        <v>0.16417538000000001</v>
      </c>
      <c r="S287" s="195">
        <v>0</v>
      </c>
      <c r="T287" s="196">
        <f>S287*H287</f>
        <v>0</v>
      </c>
      <c r="U287" s="34"/>
      <c r="V287" s="34"/>
      <c r="W287" s="34"/>
      <c r="X287" s="34"/>
      <c r="Y287" s="34"/>
      <c r="Z287" s="34"/>
      <c r="AA287" s="34"/>
      <c r="AB287" s="34"/>
      <c r="AC287" s="34"/>
      <c r="AD287" s="34"/>
      <c r="AE287" s="34"/>
      <c r="AR287" s="197" t="s">
        <v>184</v>
      </c>
      <c r="AT287" s="197" t="s">
        <v>180</v>
      </c>
      <c r="AU287" s="197" t="s">
        <v>89</v>
      </c>
      <c r="AY287" s="15" t="s">
        <v>178</v>
      </c>
      <c r="BE287" s="198">
        <f>IF(N287="základná",J287,0)</f>
        <v>0</v>
      </c>
      <c r="BF287" s="198">
        <f>IF(N287="znížená",J287,0)</f>
        <v>0</v>
      </c>
      <c r="BG287" s="198">
        <f>IF(N287="zákl. prenesená",J287,0)</f>
        <v>0</v>
      </c>
      <c r="BH287" s="198">
        <f>IF(N287="zníž. prenesená",J287,0)</f>
        <v>0</v>
      </c>
      <c r="BI287" s="198">
        <f>IF(N287="nulová",J287,0)</f>
        <v>0</v>
      </c>
      <c r="BJ287" s="15" t="s">
        <v>89</v>
      </c>
      <c r="BK287" s="198">
        <f>ROUND(I287*H287,2)</f>
        <v>0</v>
      </c>
      <c r="BL287" s="15" t="s">
        <v>184</v>
      </c>
      <c r="BM287" s="197" t="s">
        <v>696</v>
      </c>
    </row>
    <row r="288" s="2" customFormat="1" ht="30" customHeight="1">
      <c r="A288" s="34"/>
      <c r="B288" s="184"/>
      <c r="C288" s="185" t="s">
        <v>697</v>
      </c>
      <c r="D288" s="185" t="s">
        <v>180</v>
      </c>
      <c r="E288" s="186" t="s">
        <v>698</v>
      </c>
      <c r="F288" s="187" t="s">
        <v>699</v>
      </c>
      <c r="G288" s="188" t="s">
        <v>236</v>
      </c>
      <c r="H288" s="189">
        <v>512.90999999999997</v>
      </c>
      <c r="I288" s="190"/>
      <c r="J288" s="191">
        <f>ROUND(I288*H288,2)</f>
        <v>0</v>
      </c>
      <c r="K288" s="192"/>
      <c r="L288" s="35"/>
      <c r="M288" s="193" t="s">
        <v>1</v>
      </c>
      <c r="N288" s="194" t="s">
        <v>42</v>
      </c>
      <c r="O288" s="78"/>
      <c r="P288" s="195">
        <f>O288*H288</f>
        <v>0</v>
      </c>
      <c r="Q288" s="195">
        <v>0.02572</v>
      </c>
      <c r="R288" s="195">
        <f>Q288*H288</f>
        <v>13.192045199999999</v>
      </c>
      <c r="S288" s="195">
        <v>0</v>
      </c>
      <c r="T288" s="196">
        <f>S288*H288</f>
        <v>0</v>
      </c>
      <c r="U288" s="34"/>
      <c r="V288" s="34"/>
      <c r="W288" s="34"/>
      <c r="X288" s="34"/>
      <c r="Y288" s="34"/>
      <c r="Z288" s="34"/>
      <c r="AA288" s="34"/>
      <c r="AB288" s="34"/>
      <c r="AC288" s="34"/>
      <c r="AD288" s="34"/>
      <c r="AE288" s="34"/>
      <c r="AR288" s="197" t="s">
        <v>184</v>
      </c>
      <c r="AT288" s="197" t="s">
        <v>180</v>
      </c>
      <c r="AU288" s="197" t="s">
        <v>89</v>
      </c>
      <c r="AY288" s="15" t="s">
        <v>178</v>
      </c>
      <c r="BE288" s="198">
        <f>IF(N288="základná",J288,0)</f>
        <v>0</v>
      </c>
      <c r="BF288" s="198">
        <f>IF(N288="znížená",J288,0)</f>
        <v>0</v>
      </c>
      <c r="BG288" s="198">
        <f>IF(N288="zákl. prenesená",J288,0)</f>
        <v>0</v>
      </c>
      <c r="BH288" s="198">
        <f>IF(N288="zníž. prenesená",J288,0)</f>
        <v>0</v>
      </c>
      <c r="BI288" s="198">
        <f>IF(N288="nulová",J288,0)</f>
        <v>0</v>
      </c>
      <c r="BJ288" s="15" t="s">
        <v>89</v>
      </c>
      <c r="BK288" s="198">
        <f>ROUND(I288*H288,2)</f>
        <v>0</v>
      </c>
      <c r="BL288" s="15" t="s">
        <v>184</v>
      </c>
      <c r="BM288" s="197" t="s">
        <v>700</v>
      </c>
    </row>
    <row r="289" s="2" customFormat="1" ht="34.8" customHeight="1">
      <c r="A289" s="34"/>
      <c r="B289" s="184"/>
      <c r="C289" s="185" t="s">
        <v>701</v>
      </c>
      <c r="D289" s="185" t="s">
        <v>180</v>
      </c>
      <c r="E289" s="186" t="s">
        <v>702</v>
      </c>
      <c r="F289" s="187" t="s">
        <v>703</v>
      </c>
      <c r="G289" s="188" t="s">
        <v>236</v>
      </c>
      <c r="H289" s="189">
        <v>284.05000000000001</v>
      </c>
      <c r="I289" s="190"/>
      <c r="J289" s="191">
        <f>ROUND(I289*H289,2)</f>
        <v>0</v>
      </c>
      <c r="K289" s="192"/>
      <c r="L289" s="35"/>
      <c r="M289" s="193" t="s">
        <v>1</v>
      </c>
      <c r="N289" s="194" t="s">
        <v>42</v>
      </c>
      <c r="O289" s="78"/>
      <c r="P289" s="195">
        <f>O289*H289</f>
        <v>0</v>
      </c>
      <c r="Q289" s="195">
        <v>0.023990000000000001</v>
      </c>
      <c r="R289" s="195">
        <f>Q289*H289</f>
        <v>6.8143595000000001</v>
      </c>
      <c r="S289" s="195">
        <v>0</v>
      </c>
      <c r="T289" s="196">
        <f>S289*H289</f>
        <v>0</v>
      </c>
      <c r="U289" s="34"/>
      <c r="V289" s="34"/>
      <c r="W289" s="34"/>
      <c r="X289" s="34"/>
      <c r="Y289" s="34"/>
      <c r="Z289" s="34"/>
      <c r="AA289" s="34"/>
      <c r="AB289" s="34"/>
      <c r="AC289" s="34"/>
      <c r="AD289" s="34"/>
      <c r="AE289" s="34"/>
      <c r="AR289" s="197" t="s">
        <v>184</v>
      </c>
      <c r="AT289" s="197" t="s">
        <v>180</v>
      </c>
      <c r="AU289" s="197" t="s">
        <v>89</v>
      </c>
      <c r="AY289" s="15" t="s">
        <v>178</v>
      </c>
      <c r="BE289" s="198">
        <f>IF(N289="základná",J289,0)</f>
        <v>0</v>
      </c>
      <c r="BF289" s="198">
        <f>IF(N289="znížená",J289,0)</f>
        <v>0</v>
      </c>
      <c r="BG289" s="198">
        <f>IF(N289="zákl. prenesená",J289,0)</f>
        <v>0</v>
      </c>
      <c r="BH289" s="198">
        <f>IF(N289="zníž. prenesená",J289,0)</f>
        <v>0</v>
      </c>
      <c r="BI289" s="198">
        <f>IF(N289="nulová",J289,0)</f>
        <v>0</v>
      </c>
      <c r="BJ289" s="15" t="s">
        <v>89</v>
      </c>
      <c r="BK289" s="198">
        <f>ROUND(I289*H289,2)</f>
        <v>0</v>
      </c>
      <c r="BL289" s="15" t="s">
        <v>184</v>
      </c>
      <c r="BM289" s="197" t="s">
        <v>704</v>
      </c>
    </row>
    <row r="290" s="2" customFormat="1" ht="40.2" customHeight="1">
      <c r="A290" s="34"/>
      <c r="B290" s="184"/>
      <c r="C290" s="185" t="s">
        <v>705</v>
      </c>
      <c r="D290" s="185" t="s">
        <v>180</v>
      </c>
      <c r="E290" s="186" t="s">
        <v>706</v>
      </c>
      <c r="F290" s="187" t="s">
        <v>707</v>
      </c>
      <c r="G290" s="188" t="s">
        <v>236</v>
      </c>
      <c r="H290" s="189">
        <v>512.90999999999997</v>
      </c>
      <c r="I290" s="190"/>
      <c r="J290" s="191">
        <f>ROUND(I290*H290,2)</f>
        <v>0</v>
      </c>
      <c r="K290" s="192"/>
      <c r="L290" s="35"/>
      <c r="M290" s="193" t="s">
        <v>1</v>
      </c>
      <c r="N290" s="194" t="s">
        <v>42</v>
      </c>
      <c r="O290" s="78"/>
      <c r="P290" s="195">
        <f>O290*H290</f>
        <v>0</v>
      </c>
      <c r="Q290" s="195">
        <v>0</v>
      </c>
      <c r="R290" s="195">
        <f>Q290*H290</f>
        <v>0</v>
      </c>
      <c r="S290" s="195">
        <v>0</v>
      </c>
      <c r="T290" s="196">
        <f>S290*H290</f>
        <v>0</v>
      </c>
      <c r="U290" s="34"/>
      <c r="V290" s="34"/>
      <c r="W290" s="34"/>
      <c r="X290" s="34"/>
      <c r="Y290" s="34"/>
      <c r="Z290" s="34"/>
      <c r="AA290" s="34"/>
      <c r="AB290" s="34"/>
      <c r="AC290" s="34"/>
      <c r="AD290" s="34"/>
      <c r="AE290" s="34"/>
      <c r="AR290" s="197" t="s">
        <v>184</v>
      </c>
      <c r="AT290" s="197" t="s">
        <v>180</v>
      </c>
      <c r="AU290" s="197" t="s">
        <v>89</v>
      </c>
      <c r="AY290" s="15" t="s">
        <v>178</v>
      </c>
      <c r="BE290" s="198">
        <f>IF(N290="základná",J290,0)</f>
        <v>0</v>
      </c>
      <c r="BF290" s="198">
        <f>IF(N290="znížená",J290,0)</f>
        <v>0</v>
      </c>
      <c r="BG290" s="198">
        <f>IF(N290="zákl. prenesená",J290,0)</f>
        <v>0</v>
      </c>
      <c r="BH290" s="198">
        <f>IF(N290="zníž. prenesená",J290,0)</f>
        <v>0</v>
      </c>
      <c r="BI290" s="198">
        <f>IF(N290="nulová",J290,0)</f>
        <v>0</v>
      </c>
      <c r="BJ290" s="15" t="s">
        <v>89</v>
      </c>
      <c r="BK290" s="198">
        <f>ROUND(I290*H290,2)</f>
        <v>0</v>
      </c>
      <c r="BL290" s="15" t="s">
        <v>184</v>
      </c>
      <c r="BM290" s="197" t="s">
        <v>708</v>
      </c>
    </row>
    <row r="291" s="2" customFormat="1" ht="40.2" customHeight="1">
      <c r="A291" s="34"/>
      <c r="B291" s="184"/>
      <c r="C291" s="185" t="s">
        <v>709</v>
      </c>
      <c r="D291" s="185" t="s">
        <v>180</v>
      </c>
      <c r="E291" s="186" t="s">
        <v>710</v>
      </c>
      <c r="F291" s="187" t="s">
        <v>711</v>
      </c>
      <c r="G291" s="188" t="s">
        <v>236</v>
      </c>
      <c r="H291" s="189">
        <v>284.05000000000001</v>
      </c>
      <c r="I291" s="190"/>
      <c r="J291" s="191">
        <f>ROUND(I291*H291,2)</f>
        <v>0</v>
      </c>
      <c r="K291" s="192"/>
      <c r="L291" s="35"/>
      <c r="M291" s="193" t="s">
        <v>1</v>
      </c>
      <c r="N291" s="194" t="s">
        <v>42</v>
      </c>
      <c r="O291" s="78"/>
      <c r="P291" s="195">
        <f>O291*H291</f>
        <v>0</v>
      </c>
      <c r="Q291" s="195">
        <v>0</v>
      </c>
      <c r="R291" s="195">
        <f>Q291*H291</f>
        <v>0</v>
      </c>
      <c r="S291" s="195">
        <v>0</v>
      </c>
      <c r="T291" s="196">
        <f>S291*H291</f>
        <v>0</v>
      </c>
      <c r="U291" s="34"/>
      <c r="V291" s="34"/>
      <c r="W291" s="34"/>
      <c r="X291" s="34"/>
      <c r="Y291" s="34"/>
      <c r="Z291" s="34"/>
      <c r="AA291" s="34"/>
      <c r="AB291" s="34"/>
      <c r="AC291" s="34"/>
      <c r="AD291" s="34"/>
      <c r="AE291" s="34"/>
      <c r="AR291" s="197" t="s">
        <v>184</v>
      </c>
      <c r="AT291" s="197" t="s">
        <v>180</v>
      </c>
      <c r="AU291" s="197" t="s">
        <v>89</v>
      </c>
      <c r="AY291" s="15" t="s">
        <v>178</v>
      </c>
      <c r="BE291" s="198">
        <f>IF(N291="základná",J291,0)</f>
        <v>0</v>
      </c>
      <c r="BF291" s="198">
        <f>IF(N291="znížená",J291,0)</f>
        <v>0</v>
      </c>
      <c r="BG291" s="198">
        <f>IF(N291="zákl. prenesená",J291,0)</f>
        <v>0</v>
      </c>
      <c r="BH291" s="198">
        <f>IF(N291="zníž. prenesená",J291,0)</f>
        <v>0</v>
      </c>
      <c r="BI291" s="198">
        <f>IF(N291="nulová",J291,0)</f>
        <v>0</v>
      </c>
      <c r="BJ291" s="15" t="s">
        <v>89</v>
      </c>
      <c r="BK291" s="198">
        <f>ROUND(I291*H291,2)</f>
        <v>0</v>
      </c>
      <c r="BL291" s="15" t="s">
        <v>184</v>
      </c>
      <c r="BM291" s="197" t="s">
        <v>712</v>
      </c>
    </row>
    <row r="292" s="2" customFormat="1" ht="30" customHeight="1">
      <c r="A292" s="34"/>
      <c r="B292" s="184"/>
      <c r="C292" s="185" t="s">
        <v>713</v>
      </c>
      <c r="D292" s="185" t="s">
        <v>180</v>
      </c>
      <c r="E292" s="186" t="s">
        <v>714</v>
      </c>
      <c r="F292" s="187" t="s">
        <v>715</v>
      </c>
      <c r="G292" s="188" t="s">
        <v>236</v>
      </c>
      <c r="H292" s="189">
        <v>512.90999999999997</v>
      </c>
      <c r="I292" s="190"/>
      <c r="J292" s="191">
        <f>ROUND(I292*H292,2)</f>
        <v>0</v>
      </c>
      <c r="K292" s="192"/>
      <c r="L292" s="35"/>
      <c r="M292" s="193" t="s">
        <v>1</v>
      </c>
      <c r="N292" s="194" t="s">
        <v>42</v>
      </c>
      <c r="O292" s="78"/>
      <c r="P292" s="195">
        <f>O292*H292</f>
        <v>0</v>
      </c>
      <c r="Q292" s="195">
        <v>0.02572</v>
      </c>
      <c r="R292" s="195">
        <f>Q292*H292</f>
        <v>13.192045199999999</v>
      </c>
      <c r="S292" s="195">
        <v>0</v>
      </c>
      <c r="T292" s="196">
        <f>S292*H292</f>
        <v>0</v>
      </c>
      <c r="U292" s="34"/>
      <c r="V292" s="34"/>
      <c r="W292" s="34"/>
      <c r="X292" s="34"/>
      <c r="Y292" s="34"/>
      <c r="Z292" s="34"/>
      <c r="AA292" s="34"/>
      <c r="AB292" s="34"/>
      <c r="AC292" s="34"/>
      <c r="AD292" s="34"/>
      <c r="AE292" s="34"/>
      <c r="AR292" s="197" t="s">
        <v>184</v>
      </c>
      <c r="AT292" s="197" t="s">
        <v>180</v>
      </c>
      <c r="AU292" s="197" t="s">
        <v>89</v>
      </c>
      <c r="AY292" s="15" t="s">
        <v>178</v>
      </c>
      <c r="BE292" s="198">
        <f>IF(N292="základná",J292,0)</f>
        <v>0</v>
      </c>
      <c r="BF292" s="198">
        <f>IF(N292="znížená",J292,0)</f>
        <v>0</v>
      </c>
      <c r="BG292" s="198">
        <f>IF(N292="zákl. prenesená",J292,0)</f>
        <v>0</v>
      </c>
      <c r="BH292" s="198">
        <f>IF(N292="zníž. prenesená",J292,0)</f>
        <v>0</v>
      </c>
      <c r="BI292" s="198">
        <f>IF(N292="nulová",J292,0)</f>
        <v>0</v>
      </c>
      <c r="BJ292" s="15" t="s">
        <v>89</v>
      </c>
      <c r="BK292" s="198">
        <f>ROUND(I292*H292,2)</f>
        <v>0</v>
      </c>
      <c r="BL292" s="15" t="s">
        <v>184</v>
      </c>
      <c r="BM292" s="197" t="s">
        <v>716</v>
      </c>
    </row>
    <row r="293" s="2" customFormat="1" ht="34.8" customHeight="1">
      <c r="A293" s="34"/>
      <c r="B293" s="184"/>
      <c r="C293" s="185" t="s">
        <v>717</v>
      </c>
      <c r="D293" s="185" t="s">
        <v>180</v>
      </c>
      <c r="E293" s="186" t="s">
        <v>718</v>
      </c>
      <c r="F293" s="187" t="s">
        <v>719</v>
      </c>
      <c r="G293" s="188" t="s">
        <v>236</v>
      </c>
      <c r="H293" s="189">
        <v>284.05000000000001</v>
      </c>
      <c r="I293" s="190"/>
      <c r="J293" s="191">
        <f>ROUND(I293*H293,2)</f>
        <v>0</v>
      </c>
      <c r="K293" s="192"/>
      <c r="L293" s="35"/>
      <c r="M293" s="193" t="s">
        <v>1</v>
      </c>
      <c r="N293" s="194" t="s">
        <v>42</v>
      </c>
      <c r="O293" s="78"/>
      <c r="P293" s="195">
        <f>O293*H293</f>
        <v>0</v>
      </c>
      <c r="Q293" s="195">
        <v>0.023990000000000001</v>
      </c>
      <c r="R293" s="195">
        <f>Q293*H293</f>
        <v>6.8143595000000001</v>
      </c>
      <c r="S293" s="195">
        <v>0</v>
      </c>
      <c r="T293" s="196">
        <f>S293*H293</f>
        <v>0</v>
      </c>
      <c r="U293" s="34"/>
      <c r="V293" s="34"/>
      <c r="W293" s="34"/>
      <c r="X293" s="34"/>
      <c r="Y293" s="34"/>
      <c r="Z293" s="34"/>
      <c r="AA293" s="34"/>
      <c r="AB293" s="34"/>
      <c r="AC293" s="34"/>
      <c r="AD293" s="34"/>
      <c r="AE293" s="34"/>
      <c r="AR293" s="197" t="s">
        <v>184</v>
      </c>
      <c r="AT293" s="197" t="s">
        <v>180</v>
      </c>
      <c r="AU293" s="197" t="s">
        <v>89</v>
      </c>
      <c r="AY293" s="15" t="s">
        <v>178</v>
      </c>
      <c r="BE293" s="198">
        <f>IF(N293="základná",J293,0)</f>
        <v>0</v>
      </c>
      <c r="BF293" s="198">
        <f>IF(N293="znížená",J293,0)</f>
        <v>0</v>
      </c>
      <c r="BG293" s="198">
        <f>IF(N293="zákl. prenesená",J293,0)</f>
        <v>0</v>
      </c>
      <c r="BH293" s="198">
        <f>IF(N293="zníž. prenesená",J293,0)</f>
        <v>0</v>
      </c>
      <c r="BI293" s="198">
        <f>IF(N293="nulová",J293,0)</f>
        <v>0</v>
      </c>
      <c r="BJ293" s="15" t="s">
        <v>89</v>
      </c>
      <c r="BK293" s="198">
        <f>ROUND(I293*H293,2)</f>
        <v>0</v>
      </c>
      <c r="BL293" s="15" t="s">
        <v>184</v>
      </c>
      <c r="BM293" s="197" t="s">
        <v>720</v>
      </c>
    </row>
    <row r="294" s="2" customFormat="1" ht="22.2" customHeight="1">
      <c r="A294" s="34"/>
      <c r="B294" s="184"/>
      <c r="C294" s="185" t="s">
        <v>721</v>
      </c>
      <c r="D294" s="185" t="s">
        <v>180</v>
      </c>
      <c r="E294" s="186" t="s">
        <v>722</v>
      </c>
      <c r="F294" s="187" t="s">
        <v>723</v>
      </c>
      <c r="G294" s="188" t="s">
        <v>236</v>
      </c>
      <c r="H294" s="189">
        <v>912.39999999999998</v>
      </c>
      <c r="I294" s="190"/>
      <c r="J294" s="191">
        <f>ROUND(I294*H294,2)</f>
        <v>0</v>
      </c>
      <c r="K294" s="192"/>
      <c r="L294" s="35"/>
      <c r="M294" s="193" t="s">
        <v>1</v>
      </c>
      <c r="N294" s="194" t="s">
        <v>42</v>
      </c>
      <c r="O294" s="78"/>
      <c r="P294" s="195">
        <f>O294*H294</f>
        <v>0</v>
      </c>
      <c r="Q294" s="195">
        <v>0.051380000000000002</v>
      </c>
      <c r="R294" s="195">
        <f>Q294*H294</f>
        <v>46.879111999999999</v>
      </c>
      <c r="S294" s="195">
        <v>0</v>
      </c>
      <c r="T294" s="196">
        <f>S294*H294</f>
        <v>0</v>
      </c>
      <c r="U294" s="34"/>
      <c r="V294" s="34"/>
      <c r="W294" s="34"/>
      <c r="X294" s="34"/>
      <c r="Y294" s="34"/>
      <c r="Z294" s="34"/>
      <c r="AA294" s="34"/>
      <c r="AB294" s="34"/>
      <c r="AC294" s="34"/>
      <c r="AD294" s="34"/>
      <c r="AE294" s="34"/>
      <c r="AR294" s="197" t="s">
        <v>184</v>
      </c>
      <c r="AT294" s="197" t="s">
        <v>180</v>
      </c>
      <c r="AU294" s="197" t="s">
        <v>89</v>
      </c>
      <c r="AY294" s="15" t="s">
        <v>178</v>
      </c>
      <c r="BE294" s="198">
        <f>IF(N294="základná",J294,0)</f>
        <v>0</v>
      </c>
      <c r="BF294" s="198">
        <f>IF(N294="znížená",J294,0)</f>
        <v>0</v>
      </c>
      <c r="BG294" s="198">
        <f>IF(N294="zákl. prenesená",J294,0)</f>
        <v>0</v>
      </c>
      <c r="BH294" s="198">
        <f>IF(N294="zníž. prenesená",J294,0)</f>
        <v>0</v>
      </c>
      <c r="BI294" s="198">
        <f>IF(N294="nulová",J294,0)</f>
        <v>0</v>
      </c>
      <c r="BJ294" s="15" t="s">
        <v>89</v>
      </c>
      <c r="BK294" s="198">
        <f>ROUND(I294*H294,2)</f>
        <v>0</v>
      </c>
      <c r="BL294" s="15" t="s">
        <v>184</v>
      </c>
      <c r="BM294" s="197" t="s">
        <v>724</v>
      </c>
    </row>
    <row r="295" s="2" customFormat="1" ht="14.4" customHeight="1">
      <c r="A295" s="34"/>
      <c r="B295" s="184"/>
      <c r="C295" s="185" t="s">
        <v>725</v>
      </c>
      <c r="D295" s="185" t="s">
        <v>180</v>
      </c>
      <c r="E295" s="186" t="s">
        <v>726</v>
      </c>
      <c r="F295" s="187" t="s">
        <v>727</v>
      </c>
      <c r="G295" s="188" t="s">
        <v>236</v>
      </c>
      <c r="H295" s="189">
        <v>912.39999999999998</v>
      </c>
      <c r="I295" s="190"/>
      <c r="J295" s="191">
        <f>ROUND(I295*H295,2)</f>
        <v>0</v>
      </c>
      <c r="K295" s="192"/>
      <c r="L295" s="35"/>
      <c r="M295" s="193" t="s">
        <v>1</v>
      </c>
      <c r="N295" s="194" t="s">
        <v>42</v>
      </c>
      <c r="O295" s="78"/>
      <c r="P295" s="195">
        <f>O295*H295</f>
        <v>0</v>
      </c>
      <c r="Q295" s="195">
        <v>5.0000000000000002E-05</v>
      </c>
      <c r="R295" s="195">
        <f>Q295*H295</f>
        <v>0.045620000000000001</v>
      </c>
      <c r="S295" s="195">
        <v>0</v>
      </c>
      <c r="T295" s="196">
        <f>S295*H295</f>
        <v>0</v>
      </c>
      <c r="U295" s="34"/>
      <c r="V295" s="34"/>
      <c r="W295" s="34"/>
      <c r="X295" s="34"/>
      <c r="Y295" s="34"/>
      <c r="Z295" s="34"/>
      <c r="AA295" s="34"/>
      <c r="AB295" s="34"/>
      <c r="AC295" s="34"/>
      <c r="AD295" s="34"/>
      <c r="AE295" s="34"/>
      <c r="AR295" s="197" t="s">
        <v>184</v>
      </c>
      <c r="AT295" s="197" t="s">
        <v>180</v>
      </c>
      <c r="AU295" s="197" t="s">
        <v>89</v>
      </c>
      <c r="AY295" s="15" t="s">
        <v>178</v>
      </c>
      <c r="BE295" s="198">
        <f>IF(N295="základná",J295,0)</f>
        <v>0</v>
      </c>
      <c r="BF295" s="198">
        <f>IF(N295="znížená",J295,0)</f>
        <v>0</v>
      </c>
      <c r="BG295" s="198">
        <f>IF(N295="zákl. prenesená",J295,0)</f>
        <v>0</v>
      </c>
      <c r="BH295" s="198">
        <f>IF(N295="zníž. prenesená",J295,0)</f>
        <v>0</v>
      </c>
      <c r="BI295" s="198">
        <f>IF(N295="nulová",J295,0)</f>
        <v>0</v>
      </c>
      <c r="BJ295" s="15" t="s">
        <v>89</v>
      </c>
      <c r="BK295" s="198">
        <f>ROUND(I295*H295,2)</f>
        <v>0</v>
      </c>
      <c r="BL295" s="15" t="s">
        <v>184</v>
      </c>
      <c r="BM295" s="197" t="s">
        <v>728</v>
      </c>
    </row>
    <row r="296" s="12" customFormat="1" ht="22.8" customHeight="1">
      <c r="A296" s="12"/>
      <c r="B296" s="171"/>
      <c r="C296" s="12"/>
      <c r="D296" s="172" t="s">
        <v>75</v>
      </c>
      <c r="E296" s="182" t="s">
        <v>580</v>
      </c>
      <c r="F296" s="182" t="s">
        <v>729</v>
      </c>
      <c r="G296" s="12"/>
      <c r="H296" s="12"/>
      <c r="I296" s="174"/>
      <c r="J296" s="183">
        <f>BK296</f>
        <v>0</v>
      </c>
      <c r="K296" s="12"/>
      <c r="L296" s="171"/>
      <c r="M296" s="176"/>
      <c r="N296" s="177"/>
      <c r="O296" s="177"/>
      <c r="P296" s="178">
        <f>P297</f>
        <v>0</v>
      </c>
      <c r="Q296" s="177"/>
      <c r="R296" s="178">
        <f>R297</f>
        <v>0</v>
      </c>
      <c r="S296" s="177"/>
      <c r="T296" s="179">
        <f>T297</f>
        <v>0</v>
      </c>
      <c r="U296" s="12"/>
      <c r="V296" s="12"/>
      <c r="W296" s="12"/>
      <c r="X296" s="12"/>
      <c r="Y296" s="12"/>
      <c r="Z296" s="12"/>
      <c r="AA296" s="12"/>
      <c r="AB296" s="12"/>
      <c r="AC296" s="12"/>
      <c r="AD296" s="12"/>
      <c r="AE296" s="12"/>
      <c r="AR296" s="172" t="s">
        <v>83</v>
      </c>
      <c r="AT296" s="180" t="s">
        <v>75</v>
      </c>
      <c r="AU296" s="180" t="s">
        <v>83</v>
      </c>
      <c r="AY296" s="172" t="s">
        <v>178</v>
      </c>
      <c r="BK296" s="181">
        <f>BK297</f>
        <v>0</v>
      </c>
    </row>
    <row r="297" s="2" customFormat="1" ht="22.2" customHeight="1">
      <c r="A297" s="34"/>
      <c r="B297" s="184"/>
      <c r="C297" s="185" t="s">
        <v>730</v>
      </c>
      <c r="D297" s="185" t="s">
        <v>180</v>
      </c>
      <c r="E297" s="186" t="s">
        <v>731</v>
      </c>
      <c r="F297" s="187" t="s">
        <v>732</v>
      </c>
      <c r="G297" s="188" t="s">
        <v>227</v>
      </c>
      <c r="H297" s="189">
        <v>2044.1130000000001</v>
      </c>
      <c r="I297" s="190"/>
      <c r="J297" s="191">
        <f>ROUND(I297*H297,2)</f>
        <v>0</v>
      </c>
      <c r="K297" s="192"/>
      <c r="L297" s="35"/>
      <c r="M297" s="193" t="s">
        <v>1</v>
      </c>
      <c r="N297" s="194" t="s">
        <v>42</v>
      </c>
      <c r="O297" s="78"/>
      <c r="P297" s="195">
        <f>O297*H297</f>
        <v>0</v>
      </c>
      <c r="Q297" s="195">
        <v>0</v>
      </c>
      <c r="R297" s="195">
        <f>Q297*H297</f>
        <v>0</v>
      </c>
      <c r="S297" s="195">
        <v>0</v>
      </c>
      <c r="T297" s="196">
        <f>S297*H297</f>
        <v>0</v>
      </c>
      <c r="U297" s="34"/>
      <c r="V297" s="34"/>
      <c r="W297" s="34"/>
      <c r="X297" s="34"/>
      <c r="Y297" s="34"/>
      <c r="Z297" s="34"/>
      <c r="AA297" s="34"/>
      <c r="AB297" s="34"/>
      <c r="AC297" s="34"/>
      <c r="AD297" s="34"/>
      <c r="AE297" s="34"/>
      <c r="AR297" s="197" t="s">
        <v>184</v>
      </c>
      <c r="AT297" s="197" t="s">
        <v>180</v>
      </c>
      <c r="AU297" s="197" t="s">
        <v>89</v>
      </c>
      <c r="AY297" s="15" t="s">
        <v>178</v>
      </c>
      <c r="BE297" s="198">
        <f>IF(N297="základná",J297,0)</f>
        <v>0</v>
      </c>
      <c r="BF297" s="198">
        <f>IF(N297="znížená",J297,0)</f>
        <v>0</v>
      </c>
      <c r="BG297" s="198">
        <f>IF(N297="zákl. prenesená",J297,0)</f>
        <v>0</v>
      </c>
      <c r="BH297" s="198">
        <f>IF(N297="zníž. prenesená",J297,0)</f>
        <v>0</v>
      </c>
      <c r="BI297" s="198">
        <f>IF(N297="nulová",J297,0)</f>
        <v>0</v>
      </c>
      <c r="BJ297" s="15" t="s">
        <v>89</v>
      </c>
      <c r="BK297" s="198">
        <f>ROUND(I297*H297,2)</f>
        <v>0</v>
      </c>
      <c r="BL297" s="15" t="s">
        <v>184</v>
      </c>
      <c r="BM297" s="197" t="s">
        <v>733</v>
      </c>
    </row>
    <row r="298" s="12" customFormat="1" ht="25.92" customHeight="1">
      <c r="A298" s="12"/>
      <c r="B298" s="171"/>
      <c r="C298" s="12"/>
      <c r="D298" s="172" t="s">
        <v>75</v>
      </c>
      <c r="E298" s="173" t="s">
        <v>734</v>
      </c>
      <c r="F298" s="173" t="s">
        <v>735</v>
      </c>
      <c r="G298" s="12"/>
      <c r="H298" s="12"/>
      <c r="I298" s="174"/>
      <c r="J298" s="175">
        <f>BK298</f>
        <v>0</v>
      </c>
      <c r="K298" s="12"/>
      <c r="L298" s="171"/>
      <c r="M298" s="176"/>
      <c r="N298" s="177"/>
      <c r="O298" s="177"/>
      <c r="P298" s="178">
        <f>P299+P315+P332+P348+P352+P367+P372+P427+P446+P458+P466+P473+P476+P481+P485+P488</f>
        <v>0</v>
      </c>
      <c r="Q298" s="177"/>
      <c r="R298" s="178">
        <f>R299+R315+R332+R348+R352+R367+R372+R427+R446+R458+R466+R473+R476+R481+R485+R488</f>
        <v>95.341192889999988</v>
      </c>
      <c r="S298" s="177"/>
      <c r="T298" s="179">
        <f>T299+T315+T332+T348+T352+T367+T372+T427+T446+T458+T466+T473+T476+T481+T485+T488</f>
        <v>0</v>
      </c>
      <c r="U298" s="12"/>
      <c r="V298" s="12"/>
      <c r="W298" s="12"/>
      <c r="X298" s="12"/>
      <c r="Y298" s="12"/>
      <c r="Z298" s="12"/>
      <c r="AA298" s="12"/>
      <c r="AB298" s="12"/>
      <c r="AC298" s="12"/>
      <c r="AD298" s="12"/>
      <c r="AE298" s="12"/>
      <c r="AR298" s="172" t="s">
        <v>89</v>
      </c>
      <c r="AT298" s="180" t="s">
        <v>75</v>
      </c>
      <c r="AU298" s="180" t="s">
        <v>76</v>
      </c>
      <c r="AY298" s="172" t="s">
        <v>178</v>
      </c>
      <c r="BK298" s="181">
        <f>BK299+BK315+BK332+BK348+BK352+BK367+BK372+BK427+BK446+BK458+BK466+BK473+BK476+BK481+BK485+BK488</f>
        <v>0</v>
      </c>
    </row>
    <row r="299" s="12" customFormat="1" ht="22.8" customHeight="1">
      <c r="A299" s="12"/>
      <c r="B299" s="171"/>
      <c r="C299" s="12"/>
      <c r="D299" s="172" t="s">
        <v>75</v>
      </c>
      <c r="E299" s="182" t="s">
        <v>736</v>
      </c>
      <c r="F299" s="182" t="s">
        <v>737</v>
      </c>
      <c r="G299" s="12"/>
      <c r="H299" s="12"/>
      <c r="I299" s="174"/>
      <c r="J299" s="183">
        <f>BK299</f>
        <v>0</v>
      </c>
      <c r="K299" s="12"/>
      <c r="L299" s="171"/>
      <c r="M299" s="176"/>
      <c r="N299" s="177"/>
      <c r="O299" s="177"/>
      <c r="P299" s="178">
        <f>SUM(P300:P314)</f>
        <v>0</v>
      </c>
      <c r="Q299" s="177"/>
      <c r="R299" s="178">
        <f>SUM(R300:R314)</f>
        <v>2.7596772900000004</v>
      </c>
      <c r="S299" s="177"/>
      <c r="T299" s="179">
        <f>SUM(T300:T314)</f>
        <v>0</v>
      </c>
      <c r="U299" s="12"/>
      <c r="V299" s="12"/>
      <c r="W299" s="12"/>
      <c r="X299" s="12"/>
      <c r="Y299" s="12"/>
      <c r="Z299" s="12"/>
      <c r="AA299" s="12"/>
      <c r="AB299" s="12"/>
      <c r="AC299" s="12"/>
      <c r="AD299" s="12"/>
      <c r="AE299" s="12"/>
      <c r="AR299" s="172" t="s">
        <v>89</v>
      </c>
      <c r="AT299" s="180" t="s">
        <v>75</v>
      </c>
      <c r="AU299" s="180" t="s">
        <v>83</v>
      </c>
      <c r="AY299" s="172" t="s">
        <v>178</v>
      </c>
      <c r="BK299" s="181">
        <f>SUM(BK300:BK314)</f>
        <v>0</v>
      </c>
    </row>
    <row r="300" s="2" customFormat="1" ht="22.2" customHeight="1">
      <c r="A300" s="34"/>
      <c r="B300" s="184"/>
      <c r="C300" s="185" t="s">
        <v>738</v>
      </c>
      <c r="D300" s="185" t="s">
        <v>180</v>
      </c>
      <c r="E300" s="186" t="s">
        <v>739</v>
      </c>
      <c r="F300" s="187" t="s">
        <v>740</v>
      </c>
      <c r="G300" s="188" t="s">
        <v>236</v>
      </c>
      <c r="H300" s="189">
        <v>372.96800000000002</v>
      </c>
      <c r="I300" s="190"/>
      <c r="J300" s="191">
        <f>ROUND(I300*H300,2)</f>
        <v>0</v>
      </c>
      <c r="K300" s="192"/>
      <c r="L300" s="35"/>
      <c r="M300" s="193" t="s">
        <v>1</v>
      </c>
      <c r="N300" s="194" t="s">
        <v>42</v>
      </c>
      <c r="O300" s="78"/>
      <c r="P300" s="195">
        <f>O300*H300</f>
        <v>0</v>
      </c>
      <c r="Q300" s="195">
        <v>0</v>
      </c>
      <c r="R300" s="195">
        <f>Q300*H300</f>
        <v>0</v>
      </c>
      <c r="S300" s="195">
        <v>0</v>
      </c>
      <c r="T300" s="196">
        <f>S300*H300</f>
        <v>0</v>
      </c>
      <c r="U300" s="34"/>
      <c r="V300" s="34"/>
      <c r="W300" s="34"/>
      <c r="X300" s="34"/>
      <c r="Y300" s="34"/>
      <c r="Z300" s="34"/>
      <c r="AA300" s="34"/>
      <c r="AB300" s="34"/>
      <c r="AC300" s="34"/>
      <c r="AD300" s="34"/>
      <c r="AE300" s="34"/>
      <c r="AR300" s="197" t="s">
        <v>243</v>
      </c>
      <c r="AT300" s="197" t="s">
        <v>180</v>
      </c>
      <c r="AU300" s="197" t="s">
        <v>89</v>
      </c>
      <c r="AY300" s="15" t="s">
        <v>178</v>
      </c>
      <c r="BE300" s="198">
        <f>IF(N300="základná",J300,0)</f>
        <v>0</v>
      </c>
      <c r="BF300" s="198">
        <f>IF(N300="znížená",J300,0)</f>
        <v>0</v>
      </c>
      <c r="BG300" s="198">
        <f>IF(N300="zákl. prenesená",J300,0)</f>
        <v>0</v>
      </c>
      <c r="BH300" s="198">
        <f>IF(N300="zníž. prenesená",J300,0)</f>
        <v>0</v>
      </c>
      <c r="BI300" s="198">
        <f>IF(N300="nulová",J300,0)</f>
        <v>0</v>
      </c>
      <c r="BJ300" s="15" t="s">
        <v>89</v>
      </c>
      <c r="BK300" s="198">
        <f>ROUND(I300*H300,2)</f>
        <v>0</v>
      </c>
      <c r="BL300" s="15" t="s">
        <v>243</v>
      </c>
      <c r="BM300" s="197" t="s">
        <v>741</v>
      </c>
    </row>
    <row r="301" s="2" customFormat="1" ht="14.4" customHeight="1">
      <c r="A301" s="34"/>
      <c r="B301" s="184"/>
      <c r="C301" s="199" t="s">
        <v>742</v>
      </c>
      <c r="D301" s="199" t="s">
        <v>454</v>
      </c>
      <c r="E301" s="200" t="s">
        <v>743</v>
      </c>
      <c r="F301" s="201" t="s">
        <v>744</v>
      </c>
      <c r="G301" s="202" t="s">
        <v>227</v>
      </c>
      <c r="H301" s="203">
        <v>0.112</v>
      </c>
      <c r="I301" s="204"/>
      <c r="J301" s="205">
        <f>ROUND(I301*H301,2)</f>
        <v>0</v>
      </c>
      <c r="K301" s="206"/>
      <c r="L301" s="207"/>
      <c r="M301" s="208" t="s">
        <v>1</v>
      </c>
      <c r="N301" s="209" t="s">
        <v>42</v>
      </c>
      <c r="O301" s="78"/>
      <c r="P301" s="195">
        <f>O301*H301</f>
        <v>0</v>
      </c>
      <c r="Q301" s="195">
        <v>1</v>
      </c>
      <c r="R301" s="195">
        <f>Q301*H301</f>
        <v>0.112</v>
      </c>
      <c r="S301" s="195">
        <v>0</v>
      </c>
      <c r="T301" s="196">
        <f>S301*H301</f>
        <v>0</v>
      </c>
      <c r="U301" s="34"/>
      <c r="V301" s="34"/>
      <c r="W301" s="34"/>
      <c r="X301" s="34"/>
      <c r="Y301" s="34"/>
      <c r="Z301" s="34"/>
      <c r="AA301" s="34"/>
      <c r="AB301" s="34"/>
      <c r="AC301" s="34"/>
      <c r="AD301" s="34"/>
      <c r="AE301" s="34"/>
      <c r="AR301" s="197" t="s">
        <v>308</v>
      </c>
      <c r="AT301" s="197" t="s">
        <v>454</v>
      </c>
      <c r="AU301" s="197" t="s">
        <v>89</v>
      </c>
      <c r="AY301" s="15" t="s">
        <v>178</v>
      </c>
      <c r="BE301" s="198">
        <f>IF(N301="základná",J301,0)</f>
        <v>0</v>
      </c>
      <c r="BF301" s="198">
        <f>IF(N301="znížená",J301,0)</f>
        <v>0</v>
      </c>
      <c r="BG301" s="198">
        <f>IF(N301="zákl. prenesená",J301,0)</f>
        <v>0</v>
      </c>
      <c r="BH301" s="198">
        <f>IF(N301="zníž. prenesená",J301,0)</f>
        <v>0</v>
      </c>
      <c r="BI301" s="198">
        <f>IF(N301="nulová",J301,0)</f>
        <v>0</v>
      </c>
      <c r="BJ301" s="15" t="s">
        <v>89</v>
      </c>
      <c r="BK301" s="198">
        <f>ROUND(I301*H301,2)</f>
        <v>0</v>
      </c>
      <c r="BL301" s="15" t="s">
        <v>243</v>
      </c>
      <c r="BM301" s="197" t="s">
        <v>745</v>
      </c>
    </row>
    <row r="302" s="2" customFormat="1" ht="30" customHeight="1">
      <c r="A302" s="34"/>
      <c r="B302" s="184"/>
      <c r="C302" s="185" t="s">
        <v>746</v>
      </c>
      <c r="D302" s="185" t="s">
        <v>180</v>
      </c>
      <c r="E302" s="186" t="s">
        <v>747</v>
      </c>
      <c r="F302" s="187" t="s">
        <v>748</v>
      </c>
      <c r="G302" s="188" t="s">
        <v>749</v>
      </c>
      <c r="H302" s="189">
        <v>20</v>
      </c>
      <c r="I302" s="190"/>
      <c r="J302" s="191">
        <f>ROUND(I302*H302,2)</f>
        <v>0</v>
      </c>
      <c r="K302" s="192"/>
      <c r="L302" s="35"/>
      <c r="M302" s="193" t="s">
        <v>1</v>
      </c>
      <c r="N302" s="194" t="s">
        <v>42</v>
      </c>
      <c r="O302" s="78"/>
      <c r="P302" s="195">
        <f>O302*H302</f>
        <v>0</v>
      </c>
      <c r="Q302" s="195">
        <v>0.00175</v>
      </c>
      <c r="R302" s="195">
        <f>Q302*H302</f>
        <v>0.035000000000000003</v>
      </c>
      <c r="S302" s="195">
        <v>0</v>
      </c>
      <c r="T302" s="196">
        <f>S302*H302</f>
        <v>0</v>
      </c>
      <c r="U302" s="34"/>
      <c r="V302" s="34"/>
      <c r="W302" s="34"/>
      <c r="X302" s="34"/>
      <c r="Y302" s="34"/>
      <c r="Z302" s="34"/>
      <c r="AA302" s="34"/>
      <c r="AB302" s="34"/>
      <c r="AC302" s="34"/>
      <c r="AD302" s="34"/>
      <c r="AE302" s="34"/>
      <c r="AR302" s="197" t="s">
        <v>243</v>
      </c>
      <c r="AT302" s="197" t="s">
        <v>180</v>
      </c>
      <c r="AU302" s="197" t="s">
        <v>89</v>
      </c>
      <c r="AY302" s="15" t="s">
        <v>178</v>
      </c>
      <c r="BE302" s="198">
        <f>IF(N302="základná",J302,0)</f>
        <v>0</v>
      </c>
      <c r="BF302" s="198">
        <f>IF(N302="znížená",J302,0)</f>
        <v>0</v>
      </c>
      <c r="BG302" s="198">
        <f>IF(N302="zákl. prenesená",J302,0)</f>
        <v>0</v>
      </c>
      <c r="BH302" s="198">
        <f>IF(N302="zníž. prenesená",J302,0)</f>
        <v>0</v>
      </c>
      <c r="BI302" s="198">
        <f>IF(N302="nulová",J302,0)</f>
        <v>0</v>
      </c>
      <c r="BJ302" s="15" t="s">
        <v>89</v>
      </c>
      <c r="BK302" s="198">
        <f>ROUND(I302*H302,2)</f>
        <v>0</v>
      </c>
      <c r="BL302" s="15" t="s">
        <v>243</v>
      </c>
      <c r="BM302" s="197" t="s">
        <v>750</v>
      </c>
    </row>
    <row r="303" s="2" customFormat="1" ht="22.2" customHeight="1">
      <c r="A303" s="34"/>
      <c r="B303" s="184"/>
      <c r="C303" s="185" t="s">
        <v>751</v>
      </c>
      <c r="D303" s="185" t="s">
        <v>180</v>
      </c>
      <c r="E303" s="186" t="s">
        <v>752</v>
      </c>
      <c r="F303" s="187" t="s">
        <v>753</v>
      </c>
      <c r="G303" s="188" t="s">
        <v>236</v>
      </c>
      <c r="H303" s="189">
        <v>58.923000000000002</v>
      </c>
      <c r="I303" s="190"/>
      <c r="J303" s="191">
        <f>ROUND(I303*H303,2)</f>
        <v>0</v>
      </c>
      <c r="K303" s="192"/>
      <c r="L303" s="35"/>
      <c r="M303" s="193" t="s">
        <v>1</v>
      </c>
      <c r="N303" s="194" t="s">
        <v>42</v>
      </c>
      <c r="O303" s="78"/>
      <c r="P303" s="195">
        <f>O303*H303</f>
        <v>0</v>
      </c>
      <c r="Q303" s="195">
        <v>0</v>
      </c>
      <c r="R303" s="195">
        <f>Q303*H303</f>
        <v>0</v>
      </c>
      <c r="S303" s="195">
        <v>0</v>
      </c>
      <c r="T303" s="196">
        <f>S303*H303</f>
        <v>0</v>
      </c>
      <c r="U303" s="34"/>
      <c r="V303" s="34"/>
      <c r="W303" s="34"/>
      <c r="X303" s="34"/>
      <c r="Y303" s="34"/>
      <c r="Z303" s="34"/>
      <c r="AA303" s="34"/>
      <c r="AB303" s="34"/>
      <c r="AC303" s="34"/>
      <c r="AD303" s="34"/>
      <c r="AE303" s="34"/>
      <c r="AR303" s="197" t="s">
        <v>243</v>
      </c>
      <c r="AT303" s="197" t="s">
        <v>180</v>
      </c>
      <c r="AU303" s="197" t="s">
        <v>89</v>
      </c>
      <c r="AY303" s="15" t="s">
        <v>178</v>
      </c>
      <c r="BE303" s="198">
        <f>IF(N303="základná",J303,0)</f>
        <v>0</v>
      </c>
      <c r="BF303" s="198">
        <f>IF(N303="znížená",J303,0)</f>
        <v>0</v>
      </c>
      <c r="BG303" s="198">
        <f>IF(N303="zákl. prenesená",J303,0)</f>
        <v>0</v>
      </c>
      <c r="BH303" s="198">
        <f>IF(N303="zníž. prenesená",J303,0)</f>
        <v>0</v>
      </c>
      <c r="BI303" s="198">
        <f>IF(N303="nulová",J303,0)</f>
        <v>0</v>
      </c>
      <c r="BJ303" s="15" t="s">
        <v>89</v>
      </c>
      <c r="BK303" s="198">
        <f>ROUND(I303*H303,2)</f>
        <v>0</v>
      </c>
      <c r="BL303" s="15" t="s">
        <v>243</v>
      </c>
      <c r="BM303" s="197" t="s">
        <v>754</v>
      </c>
    </row>
    <row r="304" s="2" customFormat="1" ht="14.4" customHeight="1">
      <c r="A304" s="34"/>
      <c r="B304" s="184"/>
      <c r="C304" s="199" t="s">
        <v>755</v>
      </c>
      <c r="D304" s="199" t="s">
        <v>454</v>
      </c>
      <c r="E304" s="200" t="s">
        <v>743</v>
      </c>
      <c r="F304" s="201" t="s">
        <v>744</v>
      </c>
      <c r="G304" s="202" t="s">
        <v>227</v>
      </c>
      <c r="H304" s="203">
        <v>0.021000000000000001</v>
      </c>
      <c r="I304" s="204"/>
      <c r="J304" s="205">
        <f>ROUND(I304*H304,2)</f>
        <v>0</v>
      </c>
      <c r="K304" s="206"/>
      <c r="L304" s="207"/>
      <c r="M304" s="208" t="s">
        <v>1</v>
      </c>
      <c r="N304" s="209" t="s">
        <v>42</v>
      </c>
      <c r="O304" s="78"/>
      <c r="P304" s="195">
        <f>O304*H304</f>
        <v>0</v>
      </c>
      <c r="Q304" s="195">
        <v>1</v>
      </c>
      <c r="R304" s="195">
        <f>Q304*H304</f>
        <v>0.021000000000000001</v>
      </c>
      <c r="S304" s="195">
        <v>0</v>
      </c>
      <c r="T304" s="196">
        <f>S304*H304</f>
        <v>0</v>
      </c>
      <c r="U304" s="34"/>
      <c r="V304" s="34"/>
      <c r="W304" s="34"/>
      <c r="X304" s="34"/>
      <c r="Y304" s="34"/>
      <c r="Z304" s="34"/>
      <c r="AA304" s="34"/>
      <c r="AB304" s="34"/>
      <c r="AC304" s="34"/>
      <c r="AD304" s="34"/>
      <c r="AE304" s="34"/>
      <c r="AR304" s="197" t="s">
        <v>308</v>
      </c>
      <c r="AT304" s="197" t="s">
        <v>454</v>
      </c>
      <c r="AU304" s="197" t="s">
        <v>89</v>
      </c>
      <c r="AY304" s="15" t="s">
        <v>178</v>
      </c>
      <c r="BE304" s="198">
        <f>IF(N304="základná",J304,0)</f>
        <v>0</v>
      </c>
      <c r="BF304" s="198">
        <f>IF(N304="znížená",J304,0)</f>
        <v>0</v>
      </c>
      <c r="BG304" s="198">
        <f>IF(N304="zákl. prenesená",J304,0)</f>
        <v>0</v>
      </c>
      <c r="BH304" s="198">
        <f>IF(N304="zníž. prenesená",J304,0)</f>
        <v>0</v>
      </c>
      <c r="BI304" s="198">
        <f>IF(N304="nulová",J304,0)</f>
        <v>0</v>
      </c>
      <c r="BJ304" s="15" t="s">
        <v>89</v>
      </c>
      <c r="BK304" s="198">
        <f>ROUND(I304*H304,2)</f>
        <v>0</v>
      </c>
      <c r="BL304" s="15" t="s">
        <v>243</v>
      </c>
      <c r="BM304" s="197" t="s">
        <v>756</v>
      </c>
    </row>
    <row r="305" s="2" customFormat="1" ht="22.2" customHeight="1">
      <c r="A305" s="34"/>
      <c r="B305" s="184"/>
      <c r="C305" s="185" t="s">
        <v>757</v>
      </c>
      <c r="D305" s="185" t="s">
        <v>180</v>
      </c>
      <c r="E305" s="186" t="s">
        <v>758</v>
      </c>
      <c r="F305" s="187" t="s">
        <v>759</v>
      </c>
      <c r="G305" s="188" t="s">
        <v>749</v>
      </c>
      <c r="H305" s="189">
        <v>60</v>
      </c>
      <c r="I305" s="190"/>
      <c r="J305" s="191">
        <f>ROUND(I305*H305,2)</f>
        <v>0</v>
      </c>
      <c r="K305" s="192"/>
      <c r="L305" s="35"/>
      <c r="M305" s="193" t="s">
        <v>1</v>
      </c>
      <c r="N305" s="194" t="s">
        <v>42</v>
      </c>
      <c r="O305" s="78"/>
      <c r="P305" s="195">
        <f>O305*H305</f>
        <v>0</v>
      </c>
      <c r="Q305" s="195">
        <v>0.00175</v>
      </c>
      <c r="R305" s="195">
        <f>Q305*H305</f>
        <v>0.105</v>
      </c>
      <c r="S305" s="195">
        <v>0</v>
      </c>
      <c r="T305" s="196">
        <f>S305*H305</f>
        <v>0</v>
      </c>
      <c r="U305" s="34"/>
      <c r="V305" s="34"/>
      <c r="W305" s="34"/>
      <c r="X305" s="34"/>
      <c r="Y305" s="34"/>
      <c r="Z305" s="34"/>
      <c r="AA305" s="34"/>
      <c r="AB305" s="34"/>
      <c r="AC305" s="34"/>
      <c r="AD305" s="34"/>
      <c r="AE305" s="34"/>
      <c r="AR305" s="197" t="s">
        <v>243</v>
      </c>
      <c r="AT305" s="197" t="s">
        <v>180</v>
      </c>
      <c r="AU305" s="197" t="s">
        <v>89</v>
      </c>
      <c r="AY305" s="15" t="s">
        <v>178</v>
      </c>
      <c r="BE305" s="198">
        <f>IF(N305="základná",J305,0)</f>
        <v>0</v>
      </c>
      <c r="BF305" s="198">
        <f>IF(N305="znížená",J305,0)</f>
        <v>0</v>
      </c>
      <c r="BG305" s="198">
        <f>IF(N305="zákl. prenesená",J305,0)</f>
        <v>0</v>
      </c>
      <c r="BH305" s="198">
        <f>IF(N305="zníž. prenesená",J305,0)</f>
        <v>0</v>
      </c>
      <c r="BI305" s="198">
        <f>IF(N305="nulová",J305,0)</f>
        <v>0</v>
      </c>
      <c r="BJ305" s="15" t="s">
        <v>89</v>
      </c>
      <c r="BK305" s="198">
        <f>ROUND(I305*H305,2)</f>
        <v>0</v>
      </c>
      <c r="BL305" s="15" t="s">
        <v>243</v>
      </c>
      <c r="BM305" s="197" t="s">
        <v>760</v>
      </c>
    </row>
    <row r="306" s="2" customFormat="1" ht="22.2" customHeight="1">
      <c r="A306" s="34"/>
      <c r="B306" s="184"/>
      <c r="C306" s="185" t="s">
        <v>761</v>
      </c>
      <c r="D306" s="185" t="s">
        <v>180</v>
      </c>
      <c r="E306" s="186" t="s">
        <v>762</v>
      </c>
      <c r="F306" s="187" t="s">
        <v>763</v>
      </c>
      <c r="G306" s="188" t="s">
        <v>236</v>
      </c>
      <c r="H306" s="189">
        <v>24</v>
      </c>
      <c r="I306" s="190"/>
      <c r="J306" s="191">
        <f>ROUND(I306*H306,2)</f>
        <v>0</v>
      </c>
      <c r="K306" s="192"/>
      <c r="L306" s="35"/>
      <c r="M306" s="193" t="s">
        <v>1</v>
      </c>
      <c r="N306" s="194" t="s">
        <v>42</v>
      </c>
      <c r="O306" s="78"/>
      <c r="P306" s="195">
        <f>O306*H306</f>
        <v>0</v>
      </c>
      <c r="Q306" s="195">
        <v>0</v>
      </c>
      <c r="R306" s="195">
        <f>Q306*H306</f>
        <v>0</v>
      </c>
      <c r="S306" s="195">
        <v>0</v>
      </c>
      <c r="T306" s="196">
        <f>S306*H306</f>
        <v>0</v>
      </c>
      <c r="U306" s="34"/>
      <c r="V306" s="34"/>
      <c r="W306" s="34"/>
      <c r="X306" s="34"/>
      <c r="Y306" s="34"/>
      <c r="Z306" s="34"/>
      <c r="AA306" s="34"/>
      <c r="AB306" s="34"/>
      <c r="AC306" s="34"/>
      <c r="AD306" s="34"/>
      <c r="AE306" s="34"/>
      <c r="AR306" s="197" t="s">
        <v>243</v>
      </c>
      <c r="AT306" s="197" t="s">
        <v>180</v>
      </c>
      <c r="AU306" s="197" t="s">
        <v>89</v>
      </c>
      <c r="AY306" s="15" t="s">
        <v>178</v>
      </c>
      <c r="BE306" s="198">
        <f>IF(N306="základná",J306,0)</f>
        <v>0</v>
      </c>
      <c r="BF306" s="198">
        <f>IF(N306="znížená",J306,0)</f>
        <v>0</v>
      </c>
      <c r="BG306" s="198">
        <f>IF(N306="zákl. prenesená",J306,0)</f>
        <v>0</v>
      </c>
      <c r="BH306" s="198">
        <f>IF(N306="zníž. prenesená",J306,0)</f>
        <v>0</v>
      </c>
      <c r="BI306" s="198">
        <f>IF(N306="nulová",J306,0)</f>
        <v>0</v>
      </c>
      <c r="BJ306" s="15" t="s">
        <v>89</v>
      </c>
      <c r="BK306" s="198">
        <f>ROUND(I306*H306,2)</f>
        <v>0</v>
      </c>
      <c r="BL306" s="15" t="s">
        <v>243</v>
      </c>
      <c r="BM306" s="197" t="s">
        <v>764</v>
      </c>
    </row>
    <row r="307" s="2" customFormat="1" ht="22.2" customHeight="1">
      <c r="A307" s="34"/>
      <c r="B307" s="184"/>
      <c r="C307" s="199" t="s">
        <v>765</v>
      </c>
      <c r="D307" s="199" t="s">
        <v>454</v>
      </c>
      <c r="E307" s="200" t="s">
        <v>766</v>
      </c>
      <c r="F307" s="201" t="s">
        <v>767</v>
      </c>
      <c r="G307" s="202" t="s">
        <v>236</v>
      </c>
      <c r="H307" s="203">
        <v>27.600000000000001</v>
      </c>
      <c r="I307" s="204"/>
      <c r="J307" s="205">
        <f>ROUND(I307*H307,2)</f>
        <v>0</v>
      </c>
      <c r="K307" s="206"/>
      <c r="L307" s="207"/>
      <c r="M307" s="208" t="s">
        <v>1</v>
      </c>
      <c r="N307" s="209" t="s">
        <v>42</v>
      </c>
      <c r="O307" s="78"/>
      <c r="P307" s="195">
        <f>O307*H307</f>
        <v>0</v>
      </c>
      <c r="Q307" s="195">
        <v>0.00096000000000000002</v>
      </c>
      <c r="R307" s="195">
        <f>Q307*H307</f>
        <v>0.026496000000000002</v>
      </c>
      <c r="S307" s="195">
        <v>0</v>
      </c>
      <c r="T307" s="196">
        <f>S307*H307</f>
        <v>0</v>
      </c>
      <c r="U307" s="34"/>
      <c r="V307" s="34"/>
      <c r="W307" s="34"/>
      <c r="X307" s="34"/>
      <c r="Y307" s="34"/>
      <c r="Z307" s="34"/>
      <c r="AA307" s="34"/>
      <c r="AB307" s="34"/>
      <c r="AC307" s="34"/>
      <c r="AD307" s="34"/>
      <c r="AE307" s="34"/>
      <c r="AR307" s="197" t="s">
        <v>308</v>
      </c>
      <c r="AT307" s="197" t="s">
        <v>454</v>
      </c>
      <c r="AU307" s="197" t="s">
        <v>89</v>
      </c>
      <c r="AY307" s="15" t="s">
        <v>178</v>
      </c>
      <c r="BE307" s="198">
        <f>IF(N307="základná",J307,0)</f>
        <v>0</v>
      </c>
      <c r="BF307" s="198">
        <f>IF(N307="znížená",J307,0)</f>
        <v>0</v>
      </c>
      <c r="BG307" s="198">
        <f>IF(N307="zákl. prenesená",J307,0)</f>
        <v>0</v>
      </c>
      <c r="BH307" s="198">
        <f>IF(N307="zníž. prenesená",J307,0)</f>
        <v>0</v>
      </c>
      <c r="BI307" s="198">
        <f>IF(N307="nulová",J307,0)</f>
        <v>0</v>
      </c>
      <c r="BJ307" s="15" t="s">
        <v>89</v>
      </c>
      <c r="BK307" s="198">
        <f>ROUND(I307*H307,2)</f>
        <v>0</v>
      </c>
      <c r="BL307" s="15" t="s">
        <v>243</v>
      </c>
      <c r="BM307" s="197" t="s">
        <v>768</v>
      </c>
    </row>
    <row r="308" s="2" customFormat="1" ht="22.2" customHeight="1">
      <c r="A308" s="34"/>
      <c r="B308" s="184"/>
      <c r="C308" s="185" t="s">
        <v>769</v>
      </c>
      <c r="D308" s="185" t="s">
        <v>180</v>
      </c>
      <c r="E308" s="186" t="s">
        <v>770</v>
      </c>
      <c r="F308" s="187" t="s">
        <v>771</v>
      </c>
      <c r="G308" s="188" t="s">
        <v>236</v>
      </c>
      <c r="H308" s="189">
        <v>57.380000000000003</v>
      </c>
      <c r="I308" s="190"/>
      <c r="J308" s="191">
        <f>ROUND(I308*H308,2)</f>
        <v>0</v>
      </c>
      <c r="K308" s="192"/>
      <c r="L308" s="35"/>
      <c r="M308" s="193" t="s">
        <v>1</v>
      </c>
      <c r="N308" s="194" t="s">
        <v>42</v>
      </c>
      <c r="O308" s="78"/>
      <c r="P308" s="195">
        <f>O308*H308</f>
        <v>0</v>
      </c>
      <c r="Q308" s="195">
        <v>8.0000000000000007E-05</v>
      </c>
      <c r="R308" s="195">
        <f>Q308*H308</f>
        <v>0.0045904000000000006</v>
      </c>
      <c r="S308" s="195">
        <v>0</v>
      </c>
      <c r="T308" s="196">
        <f>S308*H308</f>
        <v>0</v>
      </c>
      <c r="U308" s="34"/>
      <c r="V308" s="34"/>
      <c r="W308" s="34"/>
      <c r="X308" s="34"/>
      <c r="Y308" s="34"/>
      <c r="Z308" s="34"/>
      <c r="AA308" s="34"/>
      <c r="AB308" s="34"/>
      <c r="AC308" s="34"/>
      <c r="AD308" s="34"/>
      <c r="AE308" s="34"/>
      <c r="AR308" s="197" t="s">
        <v>243</v>
      </c>
      <c r="AT308" s="197" t="s">
        <v>180</v>
      </c>
      <c r="AU308" s="197" t="s">
        <v>89</v>
      </c>
      <c r="AY308" s="15" t="s">
        <v>178</v>
      </c>
      <c r="BE308" s="198">
        <f>IF(N308="základná",J308,0)</f>
        <v>0</v>
      </c>
      <c r="BF308" s="198">
        <f>IF(N308="znížená",J308,0)</f>
        <v>0</v>
      </c>
      <c r="BG308" s="198">
        <f>IF(N308="zákl. prenesená",J308,0)</f>
        <v>0</v>
      </c>
      <c r="BH308" s="198">
        <f>IF(N308="zníž. prenesená",J308,0)</f>
        <v>0</v>
      </c>
      <c r="BI308" s="198">
        <f>IF(N308="nulová",J308,0)</f>
        <v>0</v>
      </c>
      <c r="BJ308" s="15" t="s">
        <v>89</v>
      </c>
      <c r="BK308" s="198">
        <f>ROUND(I308*H308,2)</f>
        <v>0</v>
      </c>
      <c r="BL308" s="15" t="s">
        <v>243</v>
      </c>
      <c r="BM308" s="197" t="s">
        <v>772</v>
      </c>
    </row>
    <row r="309" s="2" customFormat="1" ht="14.4" customHeight="1">
      <c r="A309" s="34"/>
      <c r="B309" s="184"/>
      <c r="C309" s="199" t="s">
        <v>773</v>
      </c>
      <c r="D309" s="199" t="s">
        <v>454</v>
      </c>
      <c r="E309" s="200" t="s">
        <v>774</v>
      </c>
      <c r="F309" s="201" t="s">
        <v>775</v>
      </c>
      <c r="G309" s="202" t="s">
        <v>236</v>
      </c>
      <c r="H309" s="203">
        <v>65.986999999999995</v>
      </c>
      <c r="I309" s="204"/>
      <c r="J309" s="205">
        <f>ROUND(I309*H309,2)</f>
        <v>0</v>
      </c>
      <c r="K309" s="206"/>
      <c r="L309" s="207"/>
      <c r="M309" s="208" t="s">
        <v>1</v>
      </c>
      <c r="N309" s="209" t="s">
        <v>42</v>
      </c>
      <c r="O309" s="78"/>
      <c r="P309" s="195">
        <f>O309*H309</f>
        <v>0</v>
      </c>
      <c r="Q309" s="195">
        <v>0.0015</v>
      </c>
      <c r="R309" s="195">
        <f>Q309*H309</f>
        <v>0.098980499999999999</v>
      </c>
      <c r="S309" s="195">
        <v>0</v>
      </c>
      <c r="T309" s="196">
        <f>S309*H309</f>
        <v>0</v>
      </c>
      <c r="U309" s="34"/>
      <c r="V309" s="34"/>
      <c r="W309" s="34"/>
      <c r="X309" s="34"/>
      <c r="Y309" s="34"/>
      <c r="Z309" s="34"/>
      <c r="AA309" s="34"/>
      <c r="AB309" s="34"/>
      <c r="AC309" s="34"/>
      <c r="AD309" s="34"/>
      <c r="AE309" s="34"/>
      <c r="AR309" s="197" t="s">
        <v>308</v>
      </c>
      <c r="AT309" s="197" t="s">
        <v>454</v>
      </c>
      <c r="AU309" s="197" t="s">
        <v>89</v>
      </c>
      <c r="AY309" s="15" t="s">
        <v>178</v>
      </c>
      <c r="BE309" s="198">
        <f>IF(N309="základná",J309,0)</f>
        <v>0</v>
      </c>
      <c r="BF309" s="198">
        <f>IF(N309="znížená",J309,0)</f>
        <v>0</v>
      </c>
      <c r="BG309" s="198">
        <f>IF(N309="zákl. prenesená",J309,0)</f>
        <v>0</v>
      </c>
      <c r="BH309" s="198">
        <f>IF(N309="zníž. prenesená",J309,0)</f>
        <v>0</v>
      </c>
      <c r="BI309" s="198">
        <f>IF(N309="nulová",J309,0)</f>
        <v>0</v>
      </c>
      <c r="BJ309" s="15" t="s">
        <v>89</v>
      </c>
      <c r="BK309" s="198">
        <f>ROUND(I309*H309,2)</f>
        <v>0</v>
      </c>
      <c r="BL309" s="15" t="s">
        <v>243</v>
      </c>
      <c r="BM309" s="197" t="s">
        <v>776</v>
      </c>
    </row>
    <row r="310" s="2" customFormat="1" ht="22.2" customHeight="1">
      <c r="A310" s="34"/>
      <c r="B310" s="184"/>
      <c r="C310" s="185" t="s">
        <v>777</v>
      </c>
      <c r="D310" s="185" t="s">
        <v>180</v>
      </c>
      <c r="E310" s="186" t="s">
        <v>778</v>
      </c>
      <c r="F310" s="187" t="s">
        <v>779</v>
      </c>
      <c r="G310" s="188" t="s">
        <v>236</v>
      </c>
      <c r="H310" s="189">
        <v>372.96800000000002</v>
      </c>
      <c r="I310" s="190"/>
      <c r="J310" s="191">
        <f>ROUND(I310*H310,2)</f>
        <v>0</v>
      </c>
      <c r="K310" s="192"/>
      <c r="L310" s="35"/>
      <c r="M310" s="193" t="s">
        <v>1</v>
      </c>
      <c r="N310" s="194" t="s">
        <v>42</v>
      </c>
      <c r="O310" s="78"/>
      <c r="P310" s="195">
        <f>O310*H310</f>
        <v>0</v>
      </c>
      <c r="Q310" s="195">
        <v>0.00054000000000000001</v>
      </c>
      <c r="R310" s="195">
        <f>Q310*H310</f>
        <v>0.20140272000000001</v>
      </c>
      <c r="S310" s="195">
        <v>0</v>
      </c>
      <c r="T310" s="196">
        <f>S310*H310</f>
        <v>0</v>
      </c>
      <c r="U310" s="34"/>
      <c r="V310" s="34"/>
      <c r="W310" s="34"/>
      <c r="X310" s="34"/>
      <c r="Y310" s="34"/>
      <c r="Z310" s="34"/>
      <c r="AA310" s="34"/>
      <c r="AB310" s="34"/>
      <c r="AC310" s="34"/>
      <c r="AD310" s="34"/>
      <c r="AE310" s="34"/>
      <c r="AR310" s="197" t="s">
        <v>243</v>
      </c>
      <c r="AT310" s="197" t="s">
        <v>180</v>
      </c>
      <c r="AU310" s="197" t="s">
        <v>89</v>
      </c>
      <c r="AY310" s="15" t="s">
        <v>178</v>
      </c>
      <c r="BE310" s="198">
        <f>IF(N310="základná",J310,0)</f>
        <v>0</v>
      </c>
      <c r="BF310" s="198">
        <f>IF(N310="znížená",J310,0)</f>
        <v>0</v>
      </c>
      <c r="BG310" s="198">
        <f>IF(N310="zákl. prenesená",J310,0)</f>
        <v>0</v>
      </c>
      <c r="BH310" s="198">
        <f>IF(N310="zníž. prenesená",J310,0)</f>
        <v>0</v>
      </c>
      <c r="BI310" s="198">
        <f>IF(N310="nulová",J310,0)</f>
        <v>0</v>
      </c>
      <c r="BJ310" s="15" t="s">
        <v>89</v>
      </c>
      <c r="BK310" s="198">
        <f>ROUND(I310*H310,2)</f>
        <v>0</v>
      </c>
      <c r="BL310" s="15" t="s">
        <v>243</v>
      </c>
      <c r="BM310" s="197" t="s">
        <v>780</v>
      </c>
    </row>
    <row r="311" s="2" customFormat="1" ht="22.2" customHeight="1">
      <c r="A311" s="34"/>
      <c r="B311" s="184"/>
      <c r="C311" s="199" t="s">
        <v>781</v>
      </c>
      <c r="D311" s="199" t="s">
        <v>454</v>
      </c>
      <c r="E311" s="200" t="s">
        <v>782</v>
      </c>
      <c r="F311" s="201" t="s">
        <v>783</v>
      </c>
      <c r="G311" s="202" t="s">
        <v>236</v>
      </c>
      <c r="H311" s="203">
        <v>428.91300000000001</v>
      </c>
      <c r="I311" s="204"/>
      <c r="J311" s="205">
        <f>ROUND(I311*H311,2)</f>
        <v>0</v>
      </c>
      <c r="K311" s="206"/>
      <c r="L311" s="207"/>
      <c r="M311" s="208" t="s">
        <v>1</v>
      </c>
      <c r="N311" s="209" t="s">
        <v>42</v>
      </c>
      <c r="O311" s="78"/>
      <c r="P311" s="195">
        <f>O311*H311</f>
        <v>0</v>
      </c>
      <c r="Q311" s="195">
        <v>0.0042500000000000003</v>
      </c>
      <c r="R311" s="195">
        <f>Q311*H311</f>
        <v>1.8228802500000001</v>
      </c>
      <c r="S311" s="195">
        <v>0</v>
      </c>
      <c r="T311" s="196">
        <f>S311*H311</f>
        <v>0</v>
      </c>
      <c r="U311" s="34"/>
      <c r="V311" s="34"/>
      <c r="W311" s="34"/>
      <c r="X311" s="34"/>
      <c r="Y311" s="34"/>
      <c r="Z311" s="34"/>
      <c r="AA311" s="34"/>
      <c r="AB311" s="34"/>
      <c r="AC311" s="34"/>
      <c r="AD311" s="34"/>
      <c r="AE311" s="34"/>
      <c r="AR311" s="197" t="s">
        <v>308</v>
      </c>
      <c r="AT311" s="197" t="s">
        <v>454</v>
      </c>
      <c r="AU311" s="197" t="s">
        <v>89</v>
      </c>
      <c r="AY311" s="15" t="s">
        <v>178</v>
      </c>
      <c r="BE311" s="198">
        <f>IF(N311="základná",J311,0)</f>
        <v>0</v>
      </c>
      <c r="BF311" s="198">
        <f>IF(N311="znížená",J311,0)</f>
        <v>0</v>
      </c>
      <c r="BG311" s="198">
        <f>IF(N311="zákl. prenesená",J311,0)</f>
        <v>0</v>
      </c>
      <c r="BH311" s="198">
        <f>IF(N311="zníž. prenesená",J311,0)</f>
        <v>0</v>
      </c>
      <c r="BI311" s="198">
        <f>IF(N311="nulová",J311,0)</f>
        <v>0</v>
      </c>
      <c r="BJ311" s="15" t="s">
        <v>89</v>
      </c>
      <c r="BK311" s="198">
        <f>ROUND(I311*H311,2)</f>
        <v>0</v>
      </c>
      <c r="BL311" s="15" t="s">
        <v>243</v>
      </c>
      <c r="BM311" s="197" t="s">
        <v>784</v>
      </c>
    </row>
    <row r="312" s="2" customFormat="1" ht="22.2" customHeight="1">
      <c r="A312" s="34"/>
      <c r="B312" s="184"/>
      <c r="C312" s="185" t="s">
        <v>785</v>
      </c>
      <c r="D312" s="185" t="s">
        <v>180</v>
      </c>
      <c r="E312" s="186" t="s">
        <v>786</v>
      </c>
      <c r="F312" s="187" t="s">
        <v>787</v>
      </c>
      <c r="G312" s="188" t="s">
        <v>236</v>
      </c>
      <c r="H312" s="189">
        <v>58.923000000000002</v>
      </c>
      <c r="I312" s="190"/>
      <c r="J312" s="191">
        <f>ROUND(I312*H312,2)</f>
        <v>0</v>
      </c>
      <c r="K312" s="192"/>
      <c r="L312" s="35"/>
      <c r="M312" s="193" t="s">
        <v>1</v>
      </c>
      <c r="N312" s="194" t="s">
        <v>42</v>
      </c>
      <c r="O312" s="78"/>
      <c r="P312" s="195">
        <f>O312*H312</f>
        <v>0</v>
      </c>
      <c r="Q312" s="195">
        <v>0.00054000000000000001</v>
      </c>
      <c r="R312" s="195">
        <f>Q312*H312</f>
        <v>0.03181842</v>
      </c>
      <c r="S312" s="195">
        <v>0</v>
      </c>
      <c r="T312" s="196">
        <f>S312*H312</f>
        <v>0</v>
      </c>
      <c r="U312" s="34"/>
      <c r="V312" s="34"/>
      <c r="W312" s="34"/>
      <c r="X312" s="34"/>
      <c r="Y312" s="34"/>
      <c r="Z312" s="34"/>
      <c r="AA312" s="34"/>
      <c r="AB312" s="34"/>
      <c r="AC312" s="34"/>
      <c r="AD312" s="34"/>
      <c r="AE312" s="34"/>
      <c r="AR312" s="197" t="s">
        <v>243</v>
      </c>
      <c r="AT312" s="197" t="s">
        <v>180</v>
      </c>
      <c r="AU312" s="197" t="s">
        <v>89</v>
      </c>
      <c r="AY312" s="15" t="s">
        <v>178</v>
      </c>
      <c r="BE312" s="198">
        <f>IF(N312="základná",J312,0)</f>
        <v>0</v>
      </c>
      <c r="BF312" s="198">
        <f>IF(N312="znížená",J312,0)</f>
        <v>0</v>
      </c>
      <c r="BG312" s="198">
        <f>IF(N312="zákl. prenesená",J312,0)</f>
        <v>0</v>
      </c>
      <c r="BH312" s="198">
        <f>IF(N312="zníž. prenesená",J312,0)</f>
        <v>0</v>
      </c>
      <c r="BI312" s="198">
        <f>IF(N312="nulová",J312,0)</f>
        <v>0</v>
      </c>
      <c r="BJ312" s="15" t="s">
        <v>89</v>
      </c>
      <c r="BK312" s="198">
        <f>ROUND(I312*H312,2)</f>
        <v>0</v>
      </c>
      <c r="BL312" s="15" t="s">
        <v>243</v>
      </c>
      <c r="BM312" s="197" t="s">
        <v>788</v>
      </c>
    </row>
    <row r="313" s="2" customFormat="1" ht="22.2" customHeight="1">
      <c r="A313" s="34"/>
      <c r="B313" s="184"/>
      <c r="C313" s="199" t="s">
        <v>789</v>
      </c>
      <c r="D313" s="199" t="s">
        <v>454</v>
      </c>
      <c r="E313" s="200" t="s">
        <v>782</v>
      </c>
      <c r="F313" s="201" t="s">
        <v>783</v>
      </c>
      <c r="G313" s="202" t="s">
        <v>236</v>
      </c>
      <c r="H313" s="203">
        <v>70.707999999999998</v>
      </c>
      <c r="I313" s="204"/>
      <c r="J313" s="205">
        <f>ROUND(I313*H313,2)</f>
        <v>0</v>
      </c>
      <c r="K313" s="206"/>
      <c r="L313" s="207"/>
      <c r="M313" s="208" t="s">
        <v>1</v>
      </c>
      <c r="N313" s="209" t="s">
        <v>42</v>
      </c>
      <c r="O313" s="78"/>
      <c r="P313" s="195">
        <f>O313*H313</f>
        <v>0</v>
      </c>
      <c r="Q313" s="195">
        <v>0.0042500000000000003</v>
      </c>
      <c r="R313" s="195">
        <f>Q313*H313</f>
        <v>0.30050900000000003</v>
      </c>
      <c r="S313" s="195">
        <v>0</v>
      </c>
      <c r="T313" s="196">
        <f>S313*H313</f>
        <v>0</v>
      </c>
      <c r="U313" s="34"/>
      <c r="V313" s="34"/>
      <c r="W313" s="34"/>
      <c r="X313" s="34"/>
      <c r="Y313" s="34"/>
      <c r="Z313" s="34"/>
      <c r="AA313" s="34"/>
      <c r="AB313" s="34"/>
      <c r="AC313" s="34"/>
      <c r="AD313" s="34"/>
      <c r="AE313" s="34"/>
      <c r="AR313" s="197" t="s">
        <v>308</v>
      </c>
      <c r="AT313" s="197" t="s">
        <v>454</v>
      </c>
      <c r="AU313" s="197" t="s">
        <v>89</v>
      </c>
      <c r="AY313" s="15" t="s">
        <v>178</v>
      </c>
      <c r="BE313" s="198">
        <f>IF(N313="základná",J313,0)</f>
        <v>0</v>
      </c>
      <c r="BF313" s="198">
        <f>IF(N313="znížená",J313,0)</f>
        <v>0</v>
      </c>
      <c r="BG313" s="198">
        <f>IF(N313="zákl. prenesená",J313,0)</f>
        <v>0</v>
      </c>
      <c r="BH313" s="198">
        <f>IF(N313="zníž. prenesená",J313,0)</f>
        <v>0</v>
      </c>
      <c r="BI313" s="198">
        <f>IF(N313="nulová",J313,0)</f>
        <v>0</v>
      </c>
      <c r="BJ313" s="15" t="s">
        <v>89</v>
      </c>
      <c r="BK313" s="198">
        <f>ROUND(I313*H313,2)</f>
        <v>0</v>
      </c>
      <c r="BL313" s="15" t="s">
        <v>243</v>
      </c>
      <c r="BM313" s="197" t="s">
        <v>790</v>
      </c>
    </row>
    <row r="314" s="2" customFormat="1" ht="22.2" customHeight="1">
      <c r="A314" s="34"/>
      <c r="B314" s="184"/>
      <c r="C314" s="185" t="s">
        <v>791</v>
      </c>
      <c r="D314" s="185" t="s">
        <v>180</v>
      </c>
      <c r="E314" s="186" t="s">
        <v>792</v>
      </c>
      <c r="F314" s="187" t="s">
        <v>793</v>
      </c>
      <c r="G314" s="188" t="s">
        <v>794</v>
      </c>
      <c r="H314" s="210"/>
      <c r="I314" s="190"/>
      <c r="J314" s="191">
        <f>ROUND(I314*H314,2)</f>
        <v>0</v>
      </c>
      <c r="K314" s="192"/>
      <c r="L314" s="35"/>
      <c r="M314" s="193" t="s">
        <v>1</v>
      </c>
      <c r="N314" s="194" t="s">
        <v>42</v>
      </c>
      <c r="O314" s="78"/>
      <c r="P314" s="195">
        <f>O314*H314</f>
        <v>0</v>
      </c>
      <c r="Q314" s="195">
        <v>0</v>
      </c>
      <c r="R314" s="195">
        <f>Q314*H314</f>
        <v>0</v>
      </c>
      <c r="S314" s="195">
        <v>0</v>
      </c>
      <c r="T314" s="196">
        <f>S314*H314</f>
        <v>0</v>
      </c>
      <c r="U314" s="34"/>
      <c r="V314" s="34"/>
      <c r="W314" s="34"/>
      <c r="X314" s="34"/>
      <c r="Y314" s="34"/>
      <c r="Z314" s="34"/>
      <c r="AA314" s="34"/>
      <c r="AB314" s="34"/>
      <c r="AC314" s="34"/>
      <c r="AD314" s="34"/>
      <c r="AE314" s="34"/>
      <c r="AR314" s="197" t="s">
        <v>243</v>
      </c>
      <c r="AT314" s="197" t="s">
        <v>180</v>
      </c>
      <c r="AU314" s="197" t="s">
        <v>89</v>
      </c>
      <c r="AY314" s="15" t="s">
        <v>178</v>
      </c>
      <c r="BE314" s="198">
        <f>IF(N314="základná",J314,0)</f>
        <v>0</v>
      </c>
      <c r="BF314" s="198">
        <f>IF(N314="znížená",J314,0)</f>
        <v>0</v>
      </c>
      <c r="BG314" s="198">
        <f>IF(N314="zákl. prenesená",J314,0)</f>
        <v>0</v>
      </c>
      <c r="BH314" s="198">
        <f>IF(N314="zníž. prenesená",J314,0)</f>
        <v>0</v>
      </c>
      <c r="BI314" s="198">
        <f>IF(N314="nulová",J314,0)</f>
        <v>0</v>
      </c>
      <c r="BJ314" s="15" t="s">
        <v>89</v>
      </c>
      <c r="BK314" s="198">
        <f>ROUND(I314*H314,2)</f>
        <v>0</v>
      </c>
      <c r="BL314" s="15" t="s">
        <v>243</v>
      </c>
      <c r="BM314" s="197" t="s">
        <v>795</v>
      </c>
    </row>
    <row r="315" s="12" customFormat="1" ht="22.8" customHeight="1">
      <c r="A315" s="12"/>
      <c r="B315" s="171"/>
      <c r="C315" s="12"/>
      <c r="D315" s="172" t="s">
        <v>75</v>
      </c>
      <c r="E315" s="182" t="s">
        <v>796</v>
      </c>
      <c r="F315" s="182" t="s">
        <v>797</v>
      </c>
      <c r="G315" s="12"/>
      <c r="H315" s="12"/>
      <c r="I315" s="174"/>
      <c r="J315" s="183">
        <f>BK315</f>
        <v>0</v>
      </c>
      <c r="K315" s="12"/>
      <c r="L315" s="171"/>
      <c r="M315" s="176"/>
      <c r="N315" s="177"/>
      <c r="O315" s="177"/>
      <c r="P315" s="178">
        <f>SUM(P316:P331)</f>
        <v>0</v>
      </c>
      <c r="Q315" s="177"/>
      <c r="R315" s="178">
        <f>SUM(R316:R331)</f>
        <v>20.760335589999993</v>
      </c>
      <c r="S315" s="177"/>
      <c r="T315" s="179">
        <f>SUM(T316:T331)</f>
        <v>0</v>
      </c>
      <c r="U315" s="12"/>
      <c r="V315" s="12"/>
      <c r="W315" s="12"/>
      <c r="X315" s="12"/>
      <c r="Y315" s="12"/>
      <c r="Z315" s="12"/>
      <c r="AA315" s="12"/>
      <c r="AB315" s="12"/>
      <c r="AC315" s="12"/>
      <c r="AD315" s="12"/>
      <c r="AE315" s="12"/>
      <c r="AR315" s="172" t="s">
        <v>89</v>
      </c>
      <c r="AT315" s="180" t="s">
        <v>75</v>
      </c>
      <c r="AU315" s="180" t="s">
        <v>83</v>
      </c>
      <c r="AY315" s="172" t="s">
        <v>178</v>
      </c>
      <c r="BK315" s="181">
        <f>SUM(BK316:BK331)</f>
        <v>0</v>
      </c>
    </row>
    <row r="316" s="2" customFormat="1" ht="22.2" customHeight="1">
      <c r="A316" s="34"/>
      <c r="B316" s="184"/>
      <c r="C316" s="185" t="s">
        <v>798</v>
      </c>
      <c r="D316" s="185" t="s">
        <v>180</v>
      </c>
      <c r="E316" s="186" t="s">
        <v>799</v>
      </c>
      <c r="F316" s="187" t="s">
        <v>800</v>
      </c>
      <c r="G316" s="188" t="s">
        <v>236</v>
      </c>
      <c r="H316" s="189">
        <v>880.28999999999996</v>
      </c>
      <c r="I316" s="190"/>
      <c r="J316" s="191">
        <f>ROUND(I316*H316,2)</f>
        <v>0</v>
      </c>
      <c r="K316" s="192"/>
      <c r="L316" s="35"/>
      <c r="M316" s="193" t="s">
        <v>1</v>
      </c>
      <c r="N316" s="194" t="s">
        <v>42</v>
      </c>
      <c r="O316" s="78"/>
      <c r="P316" s="195">
        <f>O316*H316</f>
        <v>0</v>
      </c>
      <c r="Q316" s="195">
        <v>0</v>
      </c>
      <c r="R316" s="195">
        <f>Q316*H316</f>
        <v>0</v>
      </c>
      <c r="S316" s="195">
        <v>0</v>
      </c>
      <c r="T316" s="196">
        <f>S316*H316</f>
        <v>0</v>
      </c>
      <c r="U316" s="34"/>
      <c r="V316" s="34"/>
      <c r="W316" s="34"/>
      <c r="X316" s="34"/>
      <c r="Y316" s="34"/>
      <c r="Z316" s="34"/>
      <c r="AA316" s="34"/>
      <c r="AB316" s="34"/>
      <c r="AC316" s="34"/>
      <c r="AD316" s="34"/>
      <c r="AE316" s="34"/>
      <c r="AR316" s="197" t="s">
        <v>243</v>
      </c>
      <c r="AT316" s="197" t="s">
        <v>180</v>
      </c>
      <c r="AU316" s="197" t="s">
        <v>89</v>
      </c>
      <c r="AY316" s="15" t="s">
        <v>178</v>
      </c>
      <c r="BE316" s="198">
        <f>IF(N316="základná",J316,0)</f>
        <v>0</v>
      </c>
      <c r="BF316" s="198">
        <f>IF(N316="znížená",J316,0)</f>
        <v>0</v>
      </c>
      <c r="BG316" s="198">
        <f>IF(N316="zákl. prenesená",J316,0)</f>
        <v>0</v>
      </c>
      <c r="BH316" s="198">
        <f>IF(N316="zníž. prenesená",J316,0)</f>
        <v>0</v>
      </c>
      <c r="BI316" s="198">
        <f>IF(N316="nulová",J316,0)</f>
        <v>0</v>
      </c>
      <c r="BJ316" s="15" t="s">
        <v>89</v>
      </c>
      <c r="BK316" s="198">
        <f>ROUND(I316*H316,2)</f>
        <v>0</v>
      </c>
      <c r="BL316" s="15" t="s">
        <v>243</v>
      </c>
      <c r="BM316" s="197" t="s">
        <v>801</v>
      </c>
    </row>
    <row r="317" s="2" customFormat="1" ht="22.2" customHeight="1">
      <c r="A317" s="34"/>
      <c r="B317" s="184"/>
      <c r="C317" s="199" t="s">
        <v>802</v>
      </c>
      <c r="D317" s="199" t="s">
        <v>454</v>
      </c>
      <c r="E317" s="200" t="s">
        <v>803</v>
      </c>
      <c r="F317" s="201" t="s">
        <v>804</v>
      </c>
      <c r="G317" s="202" t="s">
        <v>236</v>
      </c>
      <c r="H317" s="203">
        <v>448.94799999999998</v>
      </c>
      <c r="I317" s="204"/>
      <c r="J317" s="205">
        <f>ROUND(I317*H317,2)</f>
        <v>0</v>
      </c>
      <c r="K317" s="206"/>
      <c r="L317" s="207"/>
      <c r="M317" s="208" t="s">
        <v>1</v>
      </c>
      <c r="N317" s="209" t="s">
        <v>42</v>
      </c>
      <c r="O317" s="78"/>
      <c r="P317" s="195">
        <f>O317*H317</f>
        <v>0</v>
      </c>
      <c r="Q317" s="195">
        <v>0.018749999999999999</v>
      </c>
      <c r="R317" s="195">
        <f>Q317*H317</f>
        <v>8.4177749999999989</v>
      </c>
      <c r="S317" s="195">
        <v>0</v>
      </c>
      <c r="T317" s="196">
        <f>S317*H317</f>
        <v>0</v>
      </c>
      <c r="U317" s="34"/>
      <c r="V317" s="34"/>
      <c r="W317" s="34"/>
      <c r="X317" s="34"/>
      <c r="Y317" s="34"/>
      <c r="Z317" s="34"/>
      <c r="AA317" s="34"/>
      <c r="AB317" s="34"/>
      <c r="AC317" s="34"/>
      <c r="AD317" s="34"/>
      <c r="AE317" s="34"/>
      <c r="AR317" s="197" t="s">
        <v>308</v>
      </c>
      <c r="AT317" s="197" t="s">
        <v>454</v>
      </c>
      <c r="AU317" s="197" t="s">
        <v>89</v>
      </c>
      <c r="AY317" s="15" t="s">
        <v>178</v>
      </c>
      <c r="BE317" s="198">
        <f>IF(N317="základná",J317,0)</f>
        <v>0</v>
      </c>
      <c r="BF317" s="198">
        <f>IF(N317="znížená",J317,0)</f>
        <v>0</v>
      </c>
      <c r="BG317" s="198">
        <f>IF(N317="zákl. prenesená",J317,0)</f>
        <v>0</v>
      </c>
      <c r="BH317" s="198">
        <f>IF(N317="zníž. prenesená",J317,0)</f>
        <v>0</v>
      </c>
      <c r="BI317" s="198">
        <f>IF(N317="nulová",J317,0)</f>
        <v>0</v>
      </c>
      <c r="BJ317" s="15" t="s">
        <v>89</v>
      </c>
      <c r="BK317" s="198">
        <f>ROUND(I317*H317,2)</f>
        <v>0</v>
      </c>
      <c r="BL317" s="15" t="s">
        <v>243</v>
      </c>
      <c r="BM317" s="197" t="s">
        <v>805</v>
      </c>
    </row>
    <row r="318" s="2" customFormat="1" ht="22.2" customHeight="1">
      <c r="A318" s="34"/>
      <c r="B318" s="184"/>
      <c r="C318" s="199" t="s">
        <v>806</v>
      </c>
      <c r="D318" s="199" t="s">
        <v>454</v>
      </c>
      <c r="E318" s="200" t="s">
        <v>807</v>
      </c>
      <c r="F318" s="201" t="s">
        <v>808</v>
      </c>
      <c r="G318" s="202" t="s">
        <v>236</v>
      </c>
      <c r="H318" s="203">
        <v>448.94799999999998</v>
      </c>
      <c r="I318" s="204"/>
      <c r="J318" s="205">
        <f>ROUND(I318*H318,2)</f>
        <v>0</v>
      </c>
      <c r="K318" s="206"/>
      <c r="L318" s="207"/>
      <c r="M318" s="208" t="s">
        <v>1</v>
      </c>
      <c r="N318" s="209" t="s">
        <v>42</v>
      </c>
      <c r="O318" s="78"/>
      <c r="P318" s="195">
        <f>O318*H318</f>
        <v>0</v>
      </c>
      <c r="Q318" s="195">
        <v>0.02</v>
      </c>
      <c r="R318" s="195">
        <f>Q318*H318</f>
        <v>8.9789599999999989</v>
      </c>
      <c r="S318" s="195">
        <v>0</v>
      </c>
      <c r="T318" s="196">
        <f>S318*H318</f>
        <v>0</v>
      </c>
      <c r="U318" s="34"/>
      <c r="V318" s="34"/>
      <c r="W318" s="34"/>
      <c r="X318" s="34"/>
      <c r="Y318" s="34"/>
      <c r="Z318" s="34"/>
      <c r="AA318" s="34"/>
      <c r="AB318" s="34"/>
      <c r="AC318" s="34"/>
      <c r="AD318" s="34"/>
      <c r="AE318" s="34"/>
      <c r="AR318" s="197" t="s">
        <v>308</v>
      </c>
      <c r="AT318" s="197" t="s">
        <v>454</v>
      </c>
      <c r="AU318" s="197" t="s">
        <v>89</v>
      </c>
      <c r="AY318" s="15" t="s">
        <v>178</v>
      </c>
      <c r="BE318" s="198">
        <f>IF(N318="základná",J318,0)</f>
        <v>0</v>
      </c>
      <c r="BF318" s="198">
        <f>IF(N318="znížená",J318,0)</f>
        <v>0</v>
      </c>
      <c r="BG318" s="198">
        <f>IF(N318="zákl. prenesená",J318,0)</f>
        <v>0</v>
      </c>
      <c r="BH318" s="198">
        <f>IF(N318="zníž. prenesená",J318,0)</f>
        <v>0</v>
      </c>
      <c r="BI318" s="198">
        <f>IF(N318="nulová",J318,0)</f>
        <v>0</v>
      </c>
      <c r="BJ318" s="15" t="s">
        <v>89</v>
      </c>
      <c r="BK318" s="198">
        <f>ROUND(I318*H318,2)</f>
        <v>0</v>
      </c>
      <c r="BL318" s="15" t="s">
        <v>243</v>
      </c>
      <c r="BM318" s="197" t="s">
        <v>809</v>
      </c>
    </row>
    <row r="319" s="2" customFormat="1" ht="14.4" customHeight="1">
      <c r="A319" s="34"/>
      <c r="B319" s="184"/>
      <c r="C319" s="185" t="s">
        <v>810</v>
      </c>
      <c r="D319" s="185" t="s">
        <v>180</v>
      </c>
      <c r="E319" s="186" t="s">
        <v>811</v>
      </c>
      <c r="F319" s="187" t="s">
        <v>812</v>
      </c>
      <c r="G319" s="188" t="s">
        <v>236</v>
      </c>
      <c r="H319" s="189">
        <v>1362.48</v>
      </c>
      <c r="I319" s="190"/>
      <c r="J319" s="191">
        <f>ROUND(I319*H319,2)</f>
        <v>0</v>
      </c>
      <c r="K319" s="192"/>
      <c r="L319" s="35"/>
      <c r="M319" s="193" t="s">
        <v>1</v>
      </c>
      <c r="N319" s="194" t="s">
        <v>42</v>
      </c>
      <c r="O319" s="78"/>
      <c r="P319" s="195">
        <f>O319*H319</f>
        <v>0</v>
      </c>
      <c r="Q319" s="195">
        <v>0</v>
      </c>
      <c r="R319" s="195">
        <f>Q319*H319</f>
        <v>0</v>
      </c>
      <c r="S319" s="195">
        <v>0</v>
      </c>
      <c r="T319" s="196">
        <f>S319*H319</f>
        <v>0</v>
      </c>
      <c r="U319" s="34"/>
      <c r="V319" s="34"/>
      <c r="W319" s="34"/>
      <c r="X319" s="34"/>
      <c r="Y319" s="34"/>
      <c r="Z319" s="34"/>
      <c r="AA319" s="34"/>
      <c r="AB319" s="34"/>
      <c r="AC319" s="34"/>
      <c r="AD319" s="34"/>
      <c r="AE319" s="34"/>
      <c r="AR319" s="197" t="s">
        <v>243</v>
      </c>
      <c r="AT319" s="197" t="s">
        <v>180</v>
      </c>
      <c r="AU319" s="197" t="s">
        <v>89</v>
      </c>
      <c r="AY319" s="15" t="s">
        <v>178</v>
      </c>
      <c r="BE319" s="198">
        <f>IF(N319="základná",J319,0)</f>
        <v>0</v>
      </c>
      <c r="BF319" s="198">
        <f>IF(N319="znížená",J319,0)</f>
        <v>0</v>
      </c>
      <c r="BG319" s="198">
        <f>IF(N319="zákl. prenesená",J319,0)</f>
        <v>0</v>
      </c>
      <c r="BH319" s="198">
        <f>IF(N319="zníž. prenesená",J319,0)</f>
        <v>0</v>
      </c>
      <c r="BI319" s="198">
        <f>IF(N319="nulová",J319,0)</f>
        <v>0</v>
      </c>
      <c r="BJ319" s="15" t="s">
        <v>89</v>
      </c>
      <c r="BK319" s="198">
        <f>ROUND(I319*H319,2)</f>
        <v>0</v>
      </c>
      <c r="BL319" s="15" t="s">
        <v>243</v>
      </c>
      <c r="BM319" s="197" t="s">
        <v>813</v>
      </c>
    </row>
    <row r="320" s="2" customFormat="1" ht="14.4" customHeight="1">
      <c r="A320" s="34"/>
      <c r="B320" s="184"/>
      <c r="C320" s="199" t="s">
        <v>814</v>
      </c>
      <c r="D320" s="199" t="s">
        <v>454</v>
      </c>
      <c r="E320" s="200" t="s">
        <v>815</v>
      </c>
      <c r="F320" s="201" t="s">
        <v>816</v>
      </c>
      <c r="G320" s="202" t="s">
        <v>236</v>
      </c>
      <c r="H320" s="203">
        <v>1566.8520000000001</v>
      </c>
      <c r="I320" s="204"/>
      <c r="J320" s="205">
        <f>ROUND(I320*H320,2)</f>
        <v>0</v>
      </c>
      <c r="K320" s="206"/>
      <c r="L320" s="207"/>
      <c r="M320" s="208" t="s">
        <v>1</v>
      </c>
      <c r="N320" s="209" t="s">
        <v>42</v>
      </c>
      <c r="O320" s="78"/>
      <c r="P320" s="195">
        <f>O320*H320</f>
        <v>0</v>
      </c>
      <c r="Q320" s="195">
        <v>0.00010000000000000001</v>
      </c>
      <c r="R320" s="195">
        <f>Q320*H320</f>
        <v>0.15668520000000002</v>
      </c>
      <c r="S320" s="195">
        <v>0</v>
      </c>
      <c r="T320" s="196">
        <f>S320*H320</f>
        <v>0</v>
      </c>
      <c r="U320" s="34"/>
      <c r="V320" s="34"/>
      <c r="W320" s="34"/>
      <c r="X320" s="34"/>
      <c r="Y320" s="34"/>
      <c r="Z320" s="34"/>
      <c r="AA320" s="34"/>
      <c r="AB320" s="34"/>
      <c r="AC320" s="34"/>
      <c r="AD320" s="34"/>
      <c r="AE320" s="34"/>
      <c r="AR320" s="197" t="s">
        <v>308</v>
      </c>
      <c r="AT320" s="197" t="s">
        <v>454</v>
      </c>
      <c r="AU320" s="197" t="s">
        <v>89</v>
      </c>
      <c r="AY320" s="15" t="s">
        <v>178</v>
      </c>
      <c r="BE320" s="198">
        <f>IF(N320="základná",J320,0)</f>
        <v>0</v>
      </c>
      <c r="BF320" s="198">
        <f>IF(N320="znížená",J320,0)</f>
        <v>0</v>
      </c>
      <c r="BG320" s="198">
        <f>IF(N320="zákl. prenesená",J320,0)</f>
        <v>0</v>
      </c>
      <c r="BH320" s="198">
        <f>IF(N320="zníž. prenesená",J320,0)</f>
        <v>0</v>
      </c>
      <c r="BI320" s="198">
        <f>IF(N320="nulová",J320,0)</f>
        <v>0</v>
      </c>
      <c r="BJ320" s="15" t="s">
        <v>89</v>
      </c>
      <c r="BK320" s="198">
        <f>ROUND(I320*H320,2)</f>
        <v>0</v>
      </c>
      <c r="BL320" s="15" t="s">
        <v>243</v>
      </c>
      <c r="BM320" s="197" t="s">
        <v>817</v>
      </c>
    </row>
    <row r="321" s="2" customFormat="1" ht="22.2" customHeight="1">
      <c r="A321" s="34"/>
      <c r="B321" s="184"/>
      <c r="C321" s="185" t="s">
        <v>818</v>
      </c>
      <c r="D321" s="185" t="s">
        <v>180</v>
      </c>
      <c r="E321" s="186" t="s">
        <v>819</v>
      </c>
      <c r="F321" s="187" t="s">
        <v>820</v>
      </c>
      <c r="G321" s="188" t="s">
        <v>236</v>
      </c>
      <c r="H321" s="189">
        <v>518.48000000000002</v>
      </c>
      <c r="I321" s="190"/>
      <c r="J321" s="191">
        <f>ROUND(I321*H321,2)</f>
        <v>0</v>
      </c>
      <c r="K321" s="192"/>
      <c r="L321" s="35"/>
      <c r="M321" s="193" t="s">
        <v>1</v>
      </c>
      <c r="N321" s="194" t="s">
        <v>42</v>
      </c>
      <c r="O321" s="78"/>
      <c r="P321" s="195">
        <f>O321*H321</f>
        <v>0</v>
      </c>
      <c r="Q321" s="195">
        <v>0</v>
      </c>
      <c r="R321" s="195">
        <f>Q321*H321</f>
        <v>0</v>
      </c>
      <c r="S321" s="195">
        <v>0</v>
      </c>
      <c r="T321" s="196">
        <f>S321*H321</f>
        <v>0</v>
      </c>
      <c r="U321" s="34"/>
      <c r="V321" s="34"/>
      <c r="W321" s="34"/>
      <c r="X321" s="34"/>
      <c r="Y321" s="34"/>
      <c r="Z321" s="34"/>
      <c r="AA321" s="34"/>
      <c r="AB321" s="34"/>
      <c r="AC321" s="34"/>
      <c r="AD321" s="34"/>
      <c r="AE321" s="34"/>
      <c r="AR321" s="197" t="s">
        <v>243</v>
      </c>
      <c r="AT321" s="197" t="s">
        <v>180</v>
      </c>
      <c r="AU321" s="197" t="s">
        <v>89</v>
      </c>
      <c r="AY321" s="15" t="s">
        <v>178</v>
      </c>
      <c r="BE321" s="198">
        <f>IF(N321="základná",J321,0)</f>
        <v>0</v>
      </c>
      <c r="BF321" s="198">
        <f>IF(N321="znížená",J321,0)</f>
        <v>0</v>
      </c>
      <c r="BG321" s="198">
        <f>IF(N321="zákl. prenesená",J321,0)</f>
        <v>0</v>
      </c>
      <c r="BH321" s="198">
        <f>IF(N321="zníž. prenesená",J321,0)</f>
        <v>0</v>
      </c>
      <c r="BI321" s="198">
        <f>IF(N321="nulová",J321,0)</f>
        <v>0</v>
      </c>
      <c r="BJ321" s="15" t="s">
        <v>89</v>
      </c>
      <c r="BK321" s="198">
        <f>ROUND(I321*H321,2)</f>
        <v>0</v>
      </c>
      <c r="BL321" s="15" t="s">
        <v>243</v>
      </c>
      <c r="BM321" s="197" t="s">
        <v>821</v>
      </c>
    </row>
    <row r="322" s="2" customFormat="1" ht="22.2" customHeight="1">
      <c r="A322" s="34"/>
      <c r="B322" s="184"/>
      <c r="C322" s="199" t="s">
        <v>822</v>
      </c>
      <c r="D322" s="199" t="s">
        <v>454</v>
      </c>
      <c r="E322" s="200" t="s">
        <v>823</v>
      </c>
      <c r="F322" s="201" t="s">
        <v>824</v>
      </c>
      <c r="G322" s="202" t="s">
        <v>236</v>
      </c>
      <c r="H322" s="203">
        <v>528.85000000000002</v>
      </c>
      <c r="I322" s="204"/>
      <c r="J322" s="205">
        <f>ROUND(I322*H322,2)</f>
        <v>0</v>
      </c>
      <c r="K322" s="206"/>
      <c r="L322" s="207"/>
      <c r="M322" s="208" t="s">
        <v>1</v>
      </c>
      <c r="N322" s="209" t="s">
        <v>42</v>
      </c>
      <c r="O322" s="78"/>
      <c r="P322" s="195">
        <f>O322*H322</f>
        <v>0</v>
      </c>
      <c r="Q322" s="195">
        <v>0.00097999999999999997</v>
      </c>
      <c r="R322" s="195">
        <f>Q322*H322</f>
        <v>0.51827299999999998</v>
      </c>
      <c r="S322" s="195">
        <v>0</v>
      </c>
      <c r="T322" s="196">
        <f>S322*H322</f>
        <v>0</v>
      </c>
      <c r="U322" s="34"/>
      <c r="V322" s="34"/>
      <c r="W322" s="34"/>
      <c r="X322" s="34"/>
      <c r="Y322" s="34"/>
      <c r="Z322" s="34"/>
      <c r="AA322" s="34"/>
      <c r="AB322" s="34"/>
      <c r="AC322" s="34"/>
      <c r="AD322" s="34"/>
      <c r="AE322" s="34"/>
      <c r="AR322" s="197" t="s">
        <v>308</v>
      </c>
      <c r="AT322" s="197" t="s">
        <v>454</v>
      </c>
      <c r="AU322" s="197" t="s">
        <v>89</v>
      </c>
      <c r="AY322" s="15" t="s">
        <v>178</v>
      </c>
      <c r="BE322" s="198">
        <f>IF(N322="základná",J322,0)</f>
        <v>0</v>
      </c>
      <c r="BF322" s="198">
        <f>IF(N322="znížená",J322,0)</f>
        <v>0</v>
      </c>
      <c r="BG322" s="198">
        <f>IF(N322="zákl. prenesená",J322,0)</f>
        <v>0</v>
      </c>
      <c r="BH322" s="198">
        <f>IF(N322="zníž. prenesená",J322,0)</f>
        <v>0</v>
      </c>
      <c r="BI322" s="198">
        <f>IF(N322="nulová",J322,0)</f>
        <v>0</v>
      </c>
      <c r="BJ322" s="15" t="s">
        <v>89</v>
      </c>
      <c r="BK322" s="198">
        <f>ROUND(I322*H322,2)</f>
        <v>0</v>
      </c>
      <c r="BL322" s="15" t="s">
        <v>243</v>
      </c>
      <c r="BM322" s="197" t="s">
        <v>825</v>
      </c>
    </row>
    <row r="323" s="2" customFormat="1" ht="22.2" customHeight="1">
      <c r="A323" s="34"/>
      <c r="B323" s="184"/>
      <c r="C323" s="185" t="s">
        <v>826</v>
      </c>
      <c r="D323" s="185" t="s">
        <v>180</v>
      </c>
      <c r="E323" s="186" t="s">
        <v>827</v>
      </c>
      <c r="F323" s="187" t="s">
        <v>828</v>
      </c>
      <c r="G323" s="188" t="s">
        <v>236</v>
      </c>
      <c r="H323" s="189">
        <v>325.51999999999998</v>
      </c>
      <c r="I323" s="190"/>
      <c r="J323" s="191">
        <f>ROUND(I323*H323,2)</f>
        <v>0</v>
      </c>
      <c r="K323" s="192"/>
      <c r="L323" s="35"/>
      <c r="M323" s="193" t="s">
        <v>1</v>
      </c>
      <c r="N323" s="194" t="s">
        <v>42</v>
      </c>
      <c r="O323" s="78"/>
      <c r="P323" s="195">
        <f>O323*H323</f>
        <v>0</v>
      </c>
      <c r="Q323" s="195">
        <v>0</v>
      </c>
      <c r="R323" s="195">
        <f>Q323*H323</f>
        <v>0</v>
      </c>
      <c r="S323" s="195">
        <v>0</v>
      </c>
      <c r="T323" s="196">
        <f>S323*H323</f>
        <v>0</v>
      </c>
      <c r="U323" s="34"/>
      <c r="V323" s="34"/>
      <c r="W323" s="34"/>
      <c r="X323" s="34"/>
      <c r="Y323" s="34"/>
      <c r="Z323" s="34"/>
      <c r="AA323" s="34"/>
      <c r="AB323" s="34"/>
      <c r="AC323" s="34"/>
      <c r="AD323" s="34"/>
      <c r="AE323" s="34"/>
      <c r="AR323" s="197" t="s">
        <v>243</v>
      </c>
      <c r="AT323" s="197" t="s">
        <v>180</v>
      </c>
      <c r="AU323" s="197" t="s">
        <v>89</v>
      </c>
      <c r="AY323" s="15" t="s">
        <v>178</v>
      </c>
      <c r="BE323" s="198">
        <f>IF(N323="základná",J323,0)</f>
        <v>0</v>
      </c>
      <c r="BF323" s="198">
        <f>IF(N323="znížená",J323,0)</f>
        <v>0</v>
      </c>
      <c r="BG323" s="198">
        <f>IF(N323="zákl. prenesená",J323,0)</f>
        <v>0</v>
      </c>
      <c r="BH323" s="198">
        <f>IF(N323="zníž. prenesená",J323,0)</f>
        <v>0</v>
      </c>
      <c r="BI323" s="198">
        <f>IF(N323="nulová",J323,0)</f>
        <v>0</v>
      </c>
      <c r="BJ323" s="15" t="s">
        <v>89</v>
      </c>
      <c r="BK323" s="198">
        <f>ROUND(I323*H323,2)</f>
        <v>0</v>
      </c>
      <c r="BL323" s="15" t="s">
        <v>243</v>
      </c>
      <c r="BM323" s="197" t="s">
        <v>829</v>
      </c>
    </row>
    <row r="324" s="2" customFormat="1" ht="22.2" customHeight="1">
      <c r="A324" s="34"/>
      <c r="B324" s="184"/>
      <c r="C324" s="199" t="s">
        <v>830</v>
      </c>
      <c r="D324" s="199" t="s">
        <v>454</v>
      </c>
      <c r="E324" s="200" t="s">
        <v>823</v>
      </c>
      <c r="F324" s="201" t="s">
        <v>824</v>
      </c>
      <c r="G324" s="202" t="s">
        <v>236</v>
      </c>
      <c r="H324" s="203">
        <v>332.02999999999997</v>
      </c>
      <c r="I324" s="204"/>
      <c r="J324" s="205">
        <f>ROUND(I324*H324,2)</f>
        <v>0</v>
      </c>
      <c r="K324" s="206"/>
      <c r="L324" s="207"/>
      <c r="M324" s="208" t="s">
        <v>1</v>
      </c>
      <c r="N324" s="209" t="s">
        <v>42</v>
      </c>
      <c r="O324" s="78"/>
      <c r="P324" s="195">
        <f>O324*H324</f>
        <v>0</v>
      </c>
      <c r="Q324" s="195">
        <v>0.00097999999999999997</v>
      </c>
      <c r="R324" s="195">
        <f>Q324*H324</f>
        <v>0.32538939999999994</v>
      </c>
      <c r="S324" s="195">
        <v>0</v>
      </c>
      <c r="T324" s="196">
        <f>S324*H324</f>
        <v>0</v>
      </c>
      <c r="U324" s="34"/>
      <c r="V324" s="34"/>
      <c r="W324" s="34"/>
      <c r="X324" s="34"/>
      <c r="Y324" s="34"/>
      <c r="Z324" s="34"/>
      <c r="AA324" s="34"/>
      <c r="AB324" s="34"/>
      <c r="AC324" s="34"/>
      <c r="AD324" s="34"/>
      <c r="AE324" s="34"/>
      <c r="AR324" s="197" t="s">
        <v>308</v>
      </c>
      <c r="AT324" s="197" t="s">
        <v>454</v>
      </c>
      <c r="AU324" s="197" t="s">
        <v>89</v>
      </c>
      <c r="AY324" s="15" t="s">
        <v>178</v>
      </c>
      <c r="BE324" s="198">
        <f>IF(N324="základná",J324,0)</f>
        <v>0</v>
      </c>
      <c r="BF324" s="198">
        <f>IF(N324="znížená",J324,0)</f>
        <v>0</v>
      </c>
      <c r="BG324" s="198">
        <f>IF(N324="zákl. prenesená",J324,0)</f>
        <v>0</v>
      </c>
      <c r="BH324" s="198">
        <f>IF(N324="zníž. prenesená",J324,0)</f>
        <v>0</v>
      </c>
      <c r="BI324" s="198">
        <f>IF(N324="nulová",J324,0)</f>
        <v>0</v>
      </c>
      <c r="BJ324" s="15" t="s">
        <v>89</v>
      </c>
      <c r="BK324" s="198">
        <f>ROUND(I324*H324,2)</f>
        <v>0</v>
      </c>
      <c r="BL324" s="15" t="s">
        <v>243</v>
      </c>
      <c r="BM324" s="197" t="s">
        <v>831</v>
      </c>
    </row>
    <row r="325" s="2" customFormat="1" ht="22.2" customHeight="1">
      <c r="A325" s="34"/>
      <c r="B325" s="184"/>
      <c r="C325" s="199" t="s">
        <v>832</v>
      </c>
      <c r="D325" s="199" t="s">
        <v>454</v>
      </c>
      <c r="E325" s="200" t="s">
        <v>833</v>
      </c>
      <c r="F325" s="201" t="s">
        <v>834</v>
      </c>
      <c r="G325" s="202" t="s">
        <v>236</v>
      </c>
      <c r="H325" s="203">
        <v>332.02999999999997</v>
      </c>
      <c r="I325" s="204"/>
      <c r="J325" s="205">
        <f>ROUND(I325*H325,2)</f>
        <v>0</v>
      </c>
      <c r="K325" s="206"/>
      <c r="L325" s="207"/>
      <c r="M325" s="208" t="s">
        <v>1</v>
      </c>
      <c r="N325" s="209" t="s">
        <v>42</v>
      </c>
      <c r="O325" s="78"/>
      <c r="P325" s="195">
        <f>O325*H325</f>
        <v>0</v>
      </c>
      <c r="Q325" s="195">
        <v>0.0019599999999999999</v>
      </c>
      <c r="R325" s="195">
        <f>Q325*H325</f>
        <v>0.65077879999999988</v>
      </c>
      <c r="S325" s="195">
        <v>0</v>
      </c>
      <c r="T325" s="196">
        <f>S325*H325</f>
        <v>0</v>
      </c>
      <c r="U325" s="34"/>
      <c r="V325" s="34"/>
      <c r="W325" s="34"/>
      <c r="X325" s="34"/>
      <c r="Y325" s="34"/>
      <c r="Z325" s="34"/>
      <c r="AA325" s="34"/>
      <c r="AB325" s="34"/>
      <c r="AC325" s="34"/>
      <c r="AD325" s="34"/>
      <c r="AE325" s="34"/>
      <c r="AR325" s="197" t="s">
        <v>308</v>
      </c>
      <c r="AT325" s="197" t="s">
        <v>454</v>
      </c>
      <c r="AU325" s="197" t="s">
        <v>89</v>
      </c>
      <c r="AY325" s="15" t="s">
        <v>178</v>
      </c>
      <c r="BE325" s="198">
        <f>IF(N325="základná",J325,0)</f>
        <v>0</v>
      </c>
      <c r="BF325" s="198">
        <f>IF(N325="znížená",J325,0)</f>
        <v>0</v>
      </c>
      <c r="BG325" s="198">
        <f>IF(N325="zákl. prenesená",J325,0)</f>
        <v>0</v>
      </c>
      <c r="BH325" s="198">
        <f>IF(N325="zníž. prenesená",J325,0)</f>
        <v>0</v>
      </c>
      <c r="BI325" s="198">
        <f>IF(N325="nulová",J325,0)</f>
        <v>0</v>
      </c>
      <c r="BJ325" s="15" t="s">
        <v>89</v>
      </c>
      <c r="BK325" s="198">
        <f>ROUND(I325*H325,2)</f>
        <v>0</v>
      </c>
      <c r="BL325" s="15" t="s">
        <v>243</v>
      </c>
      <c r="BM325" s="197" t="s">
        <v>835</v>
      </c>
    </row>
    <row r="326" s="2" customFormat="1" ht="22.2" customHeight="1">
      <c r="A326" s="34"/>
      <c r="B326" s="184"/>
      <c r="C326" s="185" t="s">
        <v>836</v>
      </c>
      <c r="D326" s="185" t="s">
        <v>180</v>
      </c>
      <c r="E326" s="186" t="s">
        <v>837</v>
      </c>
      <c r="F326" s="187" t="s">
        <v>838</v>
      </c>
      <c r="G326" s="188" t="s">
        <v>236</v>
      </c>
      <c r="H326" s="189">
        <v>57.380000000000003</v>
      </c>
      <c r="I326" s="190"/>
      <c r="J326" s="191">
        <f>ROUND(I326*H326,2)</f>
        <v>0</v>
      </c>
      <c r="K326" s="192"/>
      <c r="L326" s="35"/>
      <c r="M326" s="193" t="s">
        <v>1</v>
      </c>
      <c r="N326" s="194" t="s">
        <v>42</v>
      </c>
      <c r="O326" s="78"/>
      <c r="P326" s="195">
        <f>O326*H326</f>
        <v>0</v>
      </c>
      <c r="Q326" s="195">
        <v>0.0035000000000000001</v>
      </c>
      <c r="R326" s="195">
        <f>Q326*H326</f>
        <v>0.20083000000000001</v>
      </c>
      <c r="S326" s="195">
        <v>0</v>
      </c>
      <c r="T326" s="196">
        <f>S326*H326</f>
        <v>0</v>
      </c>
      <c r="U326" s="34"/>
      <c r="V326" s="34"/>
      <c r="W326" s="34"/>
      <c r="X326" s="34"/>
      <c r="Y326" s="34"/>
      <c r="Z326" s="34"/>
      <c r="AA326" s="34"/>
      <c r="AB326" s="34"/>
      <c r="AC326" s="34"/>
      <c r="AD326" s="34"/>
      <c r="AE326" s="34"/>
      <c r="AR326" s="197" t="s">
        <v>243</v>
      </c>
      <c r="AT326" s="197" t="s">
        <v>180</v>
      </c>
      <c r="AU326" s="197" t="s">
        <v>89</v>
      </c>
      <c r="AY326" s="15" t="s">
        <v>178</v>
      </c>
      <c r="BE326" s="198">
        <f>IF(N326="základná",J326,0)</f>
        <v>0</v>
      </c>
      <c r="BF326" s="198">
        <f>IF(N326="znížená",J326,0)</f>
        <v>0</v>
      </c>
      <c r="BG326" s="198">
        <f>IF(N326="zákl. prenesená",J326,0)</f>
        <v>0</v>
      </c>
      <c r="BH326" s="198">
        <f>IF(N326="zníž. prenesená",J326,0)</f>
        <v>0</v>
      </c>
      <c r="BI326" s="198">
        <f>IF(N326="nulová",J326,0)</f>
        <v>0</v>
      </c>
      <c r="BJ326" s="15" t="s">
        <v>89</v>
      </c>
      <c r="BK326" s="198">
        <f>ROUND(I326*H326,2)</f>
        <v>0</v>
      </c>
      <c r="BL326" s="15" t="s">
        <v>243</v>
      </c>
      <c r="BM326" s="197" t="s">
        <v>839</v>
      </c>
    </row>
    <row r="327" s="2" customFormat="1" ht="22.2" customHeight="1">
      <c r="A327" s="34"/>
      <c r="B327" s="184"/>
      <c r="C327" s="199" t="s">
        <v>840</v>
      </c>
      <c r="D327" s="199" t="s">
        <v>454</v>
      </c>
      <c r="E327" s="200" t="s">
        <v>841</v>
      </c>
      <c r="F327" s="201" t="s">
        <v>842</v>
      </c>
      <c r="G327" s="202" t="s">
        <v>236</v>
      </c>
      <c r="H327" s="203">
        <v>58.527999999999999</v>
      </c>
      <c r="I327" s="204"/>
      <c r="J327" s="205">
        <f>ROUND(I327*H327,2)</f>
        <v>0</v>
      </c>
      <c r="K327" s="206"/>
      <c r="L327" s="207"/>
      <c r="M327" s="208" t="s">
        <v>1</v>
      </c>
      <c r="N327" s="209" t="s">
        <v>42</v>
      </c>
      <c r="O327" s="78"/>
      <c r="P327" s="195">
        <f>O327*H327</f>
        <v>0</v>
      </c>
      <c r="Q327" s="195">
        <v>0.0030000000000000001</v>
      </c>
      <c r="R327" s="195">
        <f>Q327*H327</f>
        <v>0.17558399999999999</v>
      </c>
      <c r="S327" s="195">
        <v>0</v>
      </c>
      <c r="T327" s="196">
        <f>S327*H327</f>
        <v>0</v>
      </c>
      <c r="U327" s="34"/>
      <c r="V327" s="34"/>
      <c r="W327" s="34"/>
      <c r="X327" s="34"/>
      <c r="Y327" s="34"/>
      <c r="Z327" s="34"/>
      <c r="AA327" s="34"/>
      <c r="AB327" s="34"/>
      <c r="AC327" s="34"/>
      <c r="AD327" s="34"/>
      <c r="AE327" s="34"/>
      <c r="AR327" s="197" t="s">
        <v>308</v>
      </c>
      <c r="AT327" s="197" t="s">
        <v>454</v>
      </c>
      <c r="AU327" s="197" t="s">
        <v>89</v>
      </c>
      <c r="AY327" s="15" t="s">
        <v>178</v>
      </c>
      <c r="BE327" s="198">
        <f>IF(N327="základná",J327,0)</f>
        <v>0</v>
      </c>
      <c r="BF327" s="198">
        <f>IF(N327="znížená",J327,0)</f>
        <v>0</v>
      </c>
      <c r="BG327" s="198">
        <f>IF(N327="zákl. prenesená",J327,0)</f>
        <v>0</v>
      </c>
      <c r="BH327" s="198">
        <f>IF(N327="zníž. prenesená",J327,0)</f>
        <v>0</v>
      </c>
      <c r="BI327" s="198">
        <f>IF(N327="nulová",J327,0)</f>
        <v>0</v>
      </c>
      <c r="BJ327" s="15" t="s">
        <v>89</v>
      </c>
      <c r="BK327" s="198">
        <f>ROUND(I327*H327,2)</f>
        <v>0</v>
      </c>
      <c r="BL327" s="15" t="s">
        <v>243</v>
      </c>
      <c r="BM327" s="197" t="s">
        <v>843</v>
      </c>
    </row>
    <row r="328" s="2" customFormat="1" ht="45" customHeight="1">
      <c r="A328" s="34"/>
      <c r="B328" s="184"/>
      <c r="C328" s="185" t="s">
        <v>844</v>
      </c>
      <c r="D328" s="185" t="s">
        <v>180</v>
      </c>
      <c r="E328" s="186" t="s">
        <v>845</v>
      </c>
      <c r="F328" s="187" t="s">
        <v>846</v>
      </c>
      <c r="G328" s="188" t="s">
        <v>236</v>
      </c>
      <c r="H328" s="189">
        <v>440.14499999999998</v>
      </c>
      <c r="I328" s="190"/>
      <c r="J328" s="191">
        <f>ROUND(I328*H328,2)</f>
        <v>0</v>
      </c>
      <c r="K328" s="192"/>
      <c r="L328" s="35"/>
      <c r="M328" s="193" t="s">
        <v>1</v>
      </c>
      <c r="N328" s="194" t="s">
        <v>42</v>
      </c>
      <c r="O328" s="78"/>
      <c r="P328" s="195">
        <f>O328*H328</f>
        <v>0</v>
      </c>
      <c r="Q328" s="195">
        <v>0.0016000000000000001</v>
      </c>
      <c r="R328" s="195">
        <f>Q328*H328</f>
        <v>0.70423199999999997</v>
      </c>
      <c r="S328" s="195">
        <v>0</v>
      </c>
      <c r="T328" s="196">
        <f>S328*H328</f>
        <v>0</v>
      </c>
      <c r="U328" s="34"/>
      <c r="V328" s="34"/>
      <c r="W328" s="34"/>
      <c r="X328" s="34"/>
      <c r="Y328" s="34"/>
      <c r="Z328" s="34"/>
      <c r="AA328" s="34"/>
      <c r="AB328" s="34"/>
      <c r="AC328" s="34"/>
      <c r="AD328" s="34"/>
      <c r="AE328" s="34"/>
      <c r="AR328" s="197" t="s">
        <v>243</v>
      </c>
      <c r="AT328" s="197" t="s">
        <v>180</v>
      </c>
      <c r="AU328" s="197" t="s">
        <v>89</v>
      </c>
      <c r="AY328" s="15" t="s">
        <v>178</v>
      </c>
      <c r="BE328" s="198">
        <f>IF(N328="základná",J328,0)</f>
        <v>0</v>
      </c>
      <c r="BF328" s="198">
        <f>IF(N328="znížená",J328,0)</f>
        <v>0</v>
      </c>
      <c r="BG328" s="198">
        <f>IF(N328="zákl. prenesená",J328,0)</f>
        <v>0</v>
      </c>
      <c r="BH328" s="198">
        <f>IF(N328="zníž. prenesená",J328,0)</f>
        <v>0</v>
      </c>
      <c r="BI328" s="198">
        <f>IF(N328="nulová",J328,0)</f>
        <v>0</v>
      </c>
      <c r="BJ328" s="15" t="s">
        <v>89</v>
      </c>
      <c r="BK328" s="198">
        <f>ROUND(I328*H328,2)</f>
        <v>0</v>
      </c>
      <c r="BL328" s="15" t="s">
        <v>243</v>
      </c>
      <c r="BM328" s="197" t="s">
        <v>847</v>
      </c>
    </row>
    <row r="329" s="2" customFormat="1" ht="19.8" customHeight="1">
      <c r="A329" s="34"/>
      <c r="B329" s="184"/>
      <c r="C329" s="185" t="s">
        <v>848</v>
      </c>
      <c r="D329" s="185" t="s">
        <v>180</v>
      </c>
      <c r="E329" s="186" t="s">
        <v>849</v>
      </c>
      <c r="F329" s="187" t="s">
        <v>850</v>
      </c>
      <c r="G329" s="188" t="s">
        <v>236</v>
      </c>
      <c r="H329" s="189">
        <v>440.14499999999998</v>
      </c>
      <c r="I329" s="190"/>
      <c r="J329" s="191">
        <f>ROUND(I329*H329,2)</f>
        <v>0</v>
      </c>
      <c r="K329" s="192"/>
      <c r="L329" s="35"/>
      <c r="M329" s="193" t="s">
        <v>1</v>
      </c>
      <c r="N329" s="194" t="s">
        <v>42</v>
      </c>
      <c r="O329" s="78"/>
      <c r="P329" s="195">
        <f>O329*H329</f>
        <v>0</v>
      </c>
      <c r="Q329" s="195">
        <v>0.00124</v>
      </c>
      <c r="R329" s="195">
        <f>Q329*H329</f>
        <v>0.54577979999999993</v>
      </c>
      <c r="S329" s="195">
        <v>0</v>
      </c>
      <c r="T329" s="196">
        <f>S329*H329</f>
        <v>0</v>
      </c>
      <c r="U329" s="34"/>
      <c r="V329" s="34"/>
      <c r="W329" s="34"/>
      <c r="X329" s="34"/>
      <c r="Y329" s="34"/>
      <c r="Z329" s="34"/>
      <c r="AA329" s="34"/>
      <c r="AB329" s="34"/>
      <c r="AC329" s="34"/>
      <c r="AD329" s="34"/>
      <c r="AE329" s="34"/>
      <c r="AR329" s="197" t="s">
        <v>243</v>
      </c>
      <c r="AT329" s="197" t="s">
        <v>180</v>
      </c>
      <c r="AU329" s="197" t="s">
        <v>89</v>
      </c>
      <c r="AY329" s="15" t="s">
        <v>178</v>
      </c>
      <c r="BE329" s="198">
        <f>IF(N329="základná",J329,0)</f>
        <v>0</v>
      </c>
      <c r="BF329" s="198">
        <f>IF(N329="znížená",J329,0)</f>
        <v>0</v>
      </c>
      <c r="BG329" s="198">
        <f>IF(N329="zákl. prenesená",J329,0)</f>
        <v>0</v>
      </c>
      <c r="BH329" s="198">
        <f>IF(N329="zníž. prenesená",J329,0)</f>
        <v>0</v>
      </c>
      <c r="BI329" s="198">
        <f>IF(N329="nulová",J329,0)</f>
        <v>0</v>
      </c>
      <c r="BJ329" s="15" t="s">
        <v>89</v>
      </c>
      <c r="BK329" s="198">
        <f>ROUND(I329*H329,2)</f>
        <v>0</v>
      </c>
      <c r="BL329" s="15" t="s">
        <v>243</v>
      </c>
      <c r="BM329" s="197" t="s">
        <v>851</v>
      </c>
    </row>
    <row r="330" s="2" customFormat="1" ht="30" customHeight="1">
      <c r="A330" s="34"/>
      <c r="B330" s="184"/>
      <c r="C330" s="199" t="s">
        <v>852</v>
      </c>
      <c r="D330" s="199" t="s">
        <v>454</v>
      </c>
      <c r="E330" s="200" t="s">
        <v>853</v>
      </c>
      <c r="F330" s="201" t="s">
        <v>854</v>
      </c>
      <c r="G330" s="202" t="s">
        <v>236</v>
      </c>
      <c r="H330" s="203">
        <v>506.16699999999997</v>
      </c>
      <c r="I330" s="204"/>
      <c r="J330" s="205">
        <f>ROUND(I330*H330,2)</f>
        <v>0</v>
      </c>
      <c r="K330" s="206"/>
      <c r="L330" s="207"/>
      <c r="M330" s="208" t="s">
        <v>1</v>
      </c>
      <c r="N330" s="209" t="s">
        <v>42</v>
      </c>
      <c r="O330" s="78"/>
      <c r="P330" s="195">
        <f>O330*H330</f>
        <v>0</v>
      </c>
      <c r="Q330" s="195">
        <v>0.00017000000000000001</v>
      </c>
      <c r="R330" s="195">
        <f>Q330*H330</f>
        <v>0.086048390000000002</v>
      </c>
      <c r="S330" s="195">
        <v>0</v>
      </c>
      <c r="T330" s="196">
        <f>S330*H330</f>
        <v>0</v>
      </c>
      <c r="U330" s="34"/>
      <c r="V330" s="34"/>
      <c r="W330" s="34"/>
      <c r="X330" s="34"/>
      <c r="Y330" s="34"/>
      <c r="Z330" s="34"/>
      <c r="AA330" s="34"/>
      <c r="AB330" s="34"/>
      <c r="AC330" s="34"/>
      <c r="AD330" s="34"/>
      <c r="AE330" s="34"/>
      <c r="AR330" s="197" t="s">
        <v>308</v>
      </c>
      <c r="AT330" s="197" t="s">
        <v>454</v>
      </c>
      <c r="AU330" s="197" t="s">
        <v>89</v>
      </c>
      <c r="AY330" s="15" t="s">
        <v>178</v>
      </c>
      <c r="BE330" s="198">
        <f>IF(N330="základná",J330,0)</f>
        <v>0</v>
      </c>
      <c r="BF330" s="198">
        <f>IF(N330="znížená",J330,0)</f>
        <v>0</v>
      </c>
      <c r="BG330" s="198">
        <f>IF(N330="zákl. prenesená",J330,0)</f>
        <v>0</v>
      </c>
      <c r="BH330" s="198">
        <f>IF(N330="zníž. prenesená",J330,0)</f>
        <v>0</v>
      </c>
      <c r="BI330" s="198">
        <f>IF(N330="nulová",J330,0)</f>
        <v>0</v>
      </c>
      <c r="BJ330" s="15" t="s">
        <v>89</v>
      </c>
      <c r="BK330" s="198">
        <f>ROUND(I330*H330,2)</f>
        <v>0</v>
      </c>
      <c r="BL330" s="15" t="s">
        <v>243</v>
      </c>
      <c r="BM330" s="197" t="s">
        <v>855</v>
      </c>
    </row>
    <row r="331" s="2" customFormat="1" ht="22.2" customHeight="1">
      <c r="A331" s="34"/>
      <c r="B331" s="184"/>
      <c r="C331" s="185" t="s">
        <v>856</v>
      </c>
      <c r="D331" s="185" t="s">
        <v>180</v>
      </c>
      <c r="E331" s="186" t="s">
        <v>857</v>
      </c>
      <c r="F331" s="187" t="s">
        <v>858</v>
      </c>
      <c r="G331" s="188" t="s">
        <v>794</v>
      </c>
      <c r="H331" s="210"/>
      <c r="I331" s="190"/>
      <c r="J331" s="191">
        <f>ROUND(I331*H331,2)</f>
        <v>0</v>
      </c>
      <c r="K331" s="192"/>
      <c r="L331" s="35"/>
      <c r="M331" s="193" t="s">
        <v>1</v>
      </c>
      <c r="N331" s="194" t="s">
        <v>42</v>
      </c>
      <c r="O331" s="78"/>
      <c r="P331" s="195">
        <f>O331*H331</f>
        <v>0</v>
      </c>
      <c r="Q331" s="195">
        <v>0</v>
      </c>
      <c r="R331" s="195">
        <f>Q331*H331</f>
        <v>0</v>
      </c>
      <c r="S331" s="195">
        <v>0</v>
      </c>
      <c r="T331" s="196">
        <f>S331*H331</f>
        <v>0</v>
      </c>
      <c r="U331" s="34"/>
      <c r="V331" s="34"/>
      <c r="W331" s="34"/>
      <c r="X331" s="34"/>
      <c r="Y331" s="34"/>
      <c r="Z331" s="34"/>
      <c r="AA331" s="34"/>
      <c r="AB331" s="34"/>
      <c r="AC331" s="34"/>
      <c r="AD331" s="34"/>
      <c r="AE331" s="34"/>
      <c r="AR331" s="197" t="s">
        <v>243</v>
      </c>
      <c r="AT331" s="197" t="s">
        <v>180</v>
      </c>
      <c r="AU331" s="197" t="s">
        <v>89</v>
      </c>
      <c r="AY331" s="15" t="s">
        <v>178</v>
      </c>
      <c r="BE331" s="198">
        <f>IF(N331="základná",J331,0)</f>
        <v>0</v>
      </c>
      <c r="BF331" s="198">
        <f>IF(N331="znížená",J331,0)</f>
        <v>0</v>
      </c>
      <c r="BG331" s="198">
        <f>IF(N331="zákl. prenesená",J331,0)</f>
        <v>0</v>
      </c>
      <c r="BH331" s="198">
        <f>IF(N331="zníž. prenesená",J331,0)</f>
        <v>0</v>
      </c>
      <c r="BI331" s="198">
        <f>IF(N331="nulová",J331,0)</f>
        <v>0</v>
      </c>
      <c r="BJ331" s="15" t="s">
        <v>89</v>
      </c>
      <c r="BK331" s="198">
        <f>ROUND(I331*H331,2)</f>
        <v>0</v>
      </c>
      <c r="BL331" s="15" t="s">
        <v>243</v>
      </c>
      <c r="BM331" s="197" t="s">
        <v>859</v>
      </c>
    </row>
    <row r="332" s="12" customFormat="1" ht="22.8" customHeight="1">
      <c r="A332" s="12"/>
      <c r="B332" s="171"/>
      <c r="C332" s="12"/>
      <c r="D332" s="172" t="s">
        <v>75</v>
      </c>
      <c r="E332" s="182" t="s">
        <v>860</v>
      </c>
      <c r="F332" s="182" t="s">
        <v>861</v>
      </c>
      <c r="G332" s="12"/>
      <c r="H332" s="12"/>
      <c r="I332" s="174"/>
      <c r="J332" s="183">
        <f>BK332</f>
        <v>0</v>
      </c>
      <c r="K332" s="12"/>
      <c r="L332" s="171"/>
      <c r="M332" s="176"/>
      <c r="N332" s="177"/>
      <c r="O332" s="177"/>
      <c r="P332" s="178">
        <f>SUM(P333:P347)</f>
        <v>0</v>
      </c>
      <c r="Q332" s="177"/>
      <c r="R332" s="178">
        <f>SUM(R333:R347)</f>
        <v>16.709378799999996</v>
      </c>
      <c r="S332" s="177"/>
      <c r="T332" s="179">
        <f>SUM(T333:T347)</f>
        <v>0</v>
      </c>
      <c r="U332" s="12"/>
      <c r="V332" s="12"/>
      <c r="W332" s="12"/>
      <c r="X332" s="12"/>
      <c r="Y332" s="12"/>
      <c r="Z332" s="12"/>
      <c r="AA332" s="12"/>
      <c r="AB332" s="12"/>
      <c r="AC332" s="12"/>
      <c r="AD332" s="12"/>
      <c r="AE332" s="12"/>
      <c r="AR332" s="172" t="s">
        <v>89</v>
      </c>
      <c r="AT332" s="180" t="s">
        <v>75</v>
      </c>
      <c r="AU332" s="180" t="s">
        <v>83</v>
      </c>
      <c r="AY332" s="172" t="s">
        <v>178</v>
      </c>
      <c r="BK332" s="181">
        <f>SUM(BK333:BK347)</f>
        <v>0</v>
      </c>
    </row>
    <row r="333" s="2" customFormat="1" ht="22.2" customHeight="1">
      <c r="A333" s="34"/>
      <c r="B333" s="184"/>
      <c r="C333" s="185" t="s">
        <v>862</v>
      </c>
      <c r="D333" s="185" t="s">
        <v>180</v>
      </c>
      <c r="E333" s="186" t="s">
        <v>863</v>
      </c>
      <c r="F333" s="187" t="s">
        <v>864</v>
      </c>
      <c r="G333" s="188" t="s">
        <v>306</v>
      </c>
      <c r="H333" s="189">
        <v>80</v>
      </c>
      <c r="I333" s="190"/>
      <c r="J333" s="191">
        <f>ROUND(I333*H333,2)</f>
        <v>0</v>
      </c>
      <c r="K333" s="192"/>
      <c r="L333" s="35"/>
      <c r="M333" s="193" t="s">
        <v>1</v>
      </c>
      <c r="N333" s="194" t="s">
        <v>42</v>
      </c>
      <c r="O333" s="78"/>
      <c r="P333" s="195">
        <f>O333*H333</f>
        <v>0</v>
      </c>
      <c r="Q333" s="195">
        <v>0.00021000000000000001</v>
      </c>
      <c r="R333" s="195">
        <f>Q333*H333</f>
        <v>0.016800000000000002</v>
      </c>
      <c r="S333" s="195">
        <v>0</v>
      </c>
      <c r="T333" s="196">
        <f>S333*H333</f>
        <v>0</v>
      </c>
      <c r="U333" s="34"/>
      <c r="V333" s="34"/>
      <c r="W333" s="34"/>
      <c r="X333" s="34"/>
      <c r="Y333" s="34"/>
      <c r="Z333" s="34"/>
      <c r="AA333" s="34"/>
      <c r="AB333" s="34"/>
      <c r="AC333" s="34"/>
      <c r="AD333" s="34"/>
      <c r="AE333" s="34"/>
      <c r="AR333" s="197" t="s">
        <v>243</v>
      </c>
      <c r="AT333" s="197" t="s">
        <v>180</v>
      </c>
      <c r="AU333" s="197" t="s">
        <v>89</v>
      </c>
      <c r="AY333" s="15" t="s">
        <v>178</v>
      </c>
      <c r="BE333" s="198">
        <f>IF(N333="základná",J333,0)</f>
        <v>0</v>
      </c>
      <c r="BF333" s="198">
        <f>IF(N333="znížená",J333,0)</f>
        <v>0</v>
      </c>
      <c r="BG333" s="198">
        <f>IF(N333="zákl. prenesená",J333,0)</f>
        <v>0</v>
      </c>
      <c r="BH333" s="198">
        <f>IF(N333="zníž. prenesená",J333,0)</f>
        <v>0</v>
      </c>
      <c r="BI333" s="198">
        <f>IF(N333="nulová",J333,0)</f>
        <v>0</v>
      </c>
      <c r="BJ333" s="15" t="s">
        <v>89</v>
      </c>
      <c r="BK333" s="198">
        <f>ROUND(I333*H333,2)</f>
        <v>0</v>
      </c>
      <c r="BL333" s="15" t="s">
        <v>243</v>
      </c>
      <c r="BM333" s="197" t="s">
        <v>865</v>
      </c>
    </row>
    <row r="334" s="2" customFormat="1" ht="14.4" customHeight="1">
      <c r="A334" s="34"/>
      <c r="B334" s="184"/>
      <c r="C334" s="199" t="s">
        <v>866</v>
      </c>
      <c r="D334" s="199" t="s">
        <v>454</v>
      </c>
      <c r="E334" s="200" t="s">
        <v>867</v>
      </c>
      <c r="F334" s="201" t="s">
        <v>868</v>
      </c>
      <c r="G334" s="202" t="s">
        <v>306</v>
      </c>
      <c r="H334" s="203">
        <v>40</v>
      </c>
      <c r="I334" s="204"/>
      <c r="J334" s="205">
        <f>ROUND(I334*H334,2)</f>
        <v>0</v>
      </c>
      <c r="K334" s="206"/>
      <c r="L334" s="207"/>
      <c r="M334" s="208" t="s">
        <v>1</v>
      </c>
      <c r="N334" s="209" t="s">
        <v>42</v>
      </c>
      <c r="O334" s="78"/>
      <c r="P334" s="195">
        <f>O334*H334</f>
        <v>0</v>
      </c>
      <c r="Q334" s="195">
        <v>0.001</v>
      </c>
      <c r="R334" s="195">
        <f>Q334*H334</f>
        <v>0.040000000000000001</v>
      </c>
      <c r="S334" s="195">
        <v>0</v>
      </c>
      <c r="T334" s="196">
        <f>S334*H334</f>
        <v>0</v>
      </c>
      <c r="U334" s="34"/>
      <c r="V334" s="34"/>
      <c r="W334" s="34"/>
      <c r="X334" s="34"/>
      <c r="Y334" s="34"/>
      <c r="Z334" s="34"/>
      <c r="AA334" s="34"/>
      <c r="AB334" s="34"/>
      <c r="AC334" s="34"/>
      <c r="AD334" s="34"/>
      <c r="AE334" s="34"/>
      <c r="AR334" s="197" t="s">
        <v>308</v>
      </c>
      <c r="AT334" s="197" t="s">
        <v>454</v>
      </c>
      <c r="AU334" s="197" t="s">
        <v>89</v>
      </c>
      <c r="AY334" s="15" t="s">
        <v>178</v>
      </c>
      <c r="BE334" s="198">
        <f>IF(N334="základná",J334,0)</f>
        <v>0</v>
      </c>
      <c r="BF334" s="198">
        <f>IF(N334="znížená",J334,0)</f>
        <v>0</v>
      </c>
      <c r="BG334" s="198">
        <f>IF(N334="zákl. prenesená",J334,0)</f>
        <v>0</v>
      </c>
      <c r="BH334" s="198">
        <f>IF(N334="zníž. prenesená",J334,0)</f>
        <v>0</v>
      </c>
      <c r="BI334" s="198">
        <f>IF(N334="nulová",J334,0)</f>
        <v>0</v>
      </c>
      <c r="BJ334" s="15" t="s">
        <v>89</v>
      </c>
      <c r="BK334" s="198">
        <f>ROUND(I334*H334,2)</f>
        <v>0</v>
      </c>
      <c r="BL334" s="15" t="s">
        <v>243</v>
      </c>
      <c r="BM334" s="197" t="s">
        <v>869</v>
      </c>
    </row>
    <row r="335" s="2" customFormat="1" ht="14.4" customHeight="1">
      <c r="A335" s="34"/>
      <c r="B335" s="184"/>
      <c r="C335" s="199" t="s">
        <v>870</v>
      </c>
      <c r="D335" s="199" t="s">
        <v>454</v>
      </c>
      <c r="E335" s="200" t="s">
        <v>871</v>
      </c>
      <c r="F335" s="201" t="s">
        <v>872</v>
      </c>
      <c r="G335" s="202" t="s">
        <v>873</v>
      </c>
      <c r="H335" s="203">
        <v>0.080000000000000002</v>
      </c>
      <c r="I335" s="204"/>
      <c r="J335" s="205">
        <f>ROUND(I335*H335,2)</f>
        <v>0</v>
      </c>
      <c r="K335" s="206"/>
      <c r="L335" s="207"/>
      <c r="M335" s="208" t="s">
        <v>1</v>
      </c>
      <c r="N335" s="209" t="s">
        <v>42</v>
      </c>
      <c r="O335" s="78"/>
      <c r="P335" s="195">
        <f>O335*H335</f>
        <v>0</v>
      </c>
      <c r="Q335" s="195">
        <v>0.0327</v>
      </c>
      <c r="R335" s="195">
        <f>Q335*H335</f>
        <v>0.0026159999999999998</v>
      </c>
      <c r="S335" s="195">
        <v>0</v>
      </c>
      <c r="T335" s="196">
        <f>S335*H335</f>
        <v>0</v>
      </c>
      <c r="U335" s="34"/>
      <c r="V335" s="34"/>
      <c r="W335" s="34"/>
      <c r="X335" s="34"/>
      <c r="Y335" s="34"/>
      <c r="Z335" s="34"/>
      <c r="AA335" s="34"/>
      <c r="AB335" s="34"/>
      <c r="AC335" s="34"/>
      <c r="AD335" s="34"/>
      <c r="AE335" s="34"/>
      <c r="AR335" s="197" t="s">
        <v>308</v>
      </c>
      <c r="AT335" s="197" t="s">
        <v>454</v>
      </c>
      <c r="AU335" s="197" t="s">
        <v>89</v>
      </c>
      <c r="AY335" s="15" t="s">
        <v>178</v>
      </c>
      <c r="BE335" s="198">
        <f>IF(N335="základná",J335,0)</f>
        <v>0</v>
      </c>
      <c r="BF335" s="198">
        <f>IF(N335="znížená",J335,0)</f>
        <v>0</v>
      </c>
      <c r="BG335" s="198">
        <f>IF(N335="zákl. prenesená",J335,0)</f>
        <v>0</v>
      </c>
      <c r="BH335" s="198">
        <f>IF(N335="zníž. prenesená",J335,0)</f>
        <v>0</v>
      </c>
      <c r="BI335" s="198">
        <f>IF(N335="nulová",J335,0)</f>
        <v>0</v>
      </c>
      <c r="BJ335" s="15" t="s">
        <v>89</v>
      </c>
      <c r="BK335" s="198">
        <f>ROUND(I335*H335,2)</f>
        <v>0</v>
      </c>
      <c r="BL335" s="15" t="s">
        <v>243</v>
      </c>
      <c r="BM335" s="197" t="s">
        <v>874</v>
      </c>
    </row>
    <row r="336" s="2" customFormat="1" ht="22.2" customHeight="1">
      <c r="A336" s="34"/>
      <c r="B336" s="184"/>
      <c r="C336" s="199" t="s">
        <v>875</v>
      </c>
      <c r="D336" s="199" t="s">
        <v>454</v>
      </c>
      <c r="E336" s="200" t="s">
        <v>876</v>
      </c>
      <c r="F336" s="201" t="s">
        <v>877</v>
      </c>
      <c r="G336" s="202" t="s">
        <v>873</v>
      </c>
      <c r="H336" s="203">
        <v>0.080000000000000002</v>
      </c>
      <c r="I336" s="204"/>
      <c r="J336" s="205">
        <f>ROUND(I336*H336,2)</f>
        <v>0</v>
      </c>
      <c r="K336" s="206"/>
      <c r="L336" s="207"/>
      <c r="M336" s="208" t="s">
        <v>1</v>
      </c>
      <c r="N336" s="209" t="s">
        <v>42</v>
      </c>
      <c r="O336" s="78"/>
      <c r="P336" s="195">
        <f>O336*H336</f>
        <v>0</v>
      </c>
      <c r="Q336" s="195">
        <v>0.093700000000000006</v>
      </c>
      <c r="R336" s="195">
        <f>Q336*H336</f>
        <v>0.0074960000000000009</v>
      </c>
      <c r="S336" s="195">
        <v>0</v>
      </c>
      <c r="T336" s="196">
        <f>S336*H336</f>
        <v>0</v>
      </c>
      <c r="U336" s="34"/>
      <c r="V336" s="34"/>
      <c r="W336" s="34"/>
      <c r="X336" s="34"/>
      <c r="Y336" s="34"/>
      <c r="Z336" s="34"/>
      <c r="AA336" s="34"/>
      <c r="AB336" s="34"/>
      <c r="AC336" s="34"/>
      <c r="AD336" s="34"/>
      <c r="AE336" s="34"/>
      <c r="AR336" s="197" t="s">
        <v>308</v>
      </c>
      <c r="AT336" s="197" t="s">
        <v>454</v>
      </c>
      <c r="AU336" s="197" t="s">
        <v>89</v>
      </c>
      <c r="AY336" s="15" t="s">
        <v>178</v>
      </c>
      <c r="BE336" s="198">
        <f>IF(N336="základná",J336,0)</f>
        <v>0</v>
      </c>
      <c r="BF336" s="198">
        <f>IF(N336="znížená",J336,0)</f>
        <v>0</v>
      </c>
      <c r="BG336" s="198">
        <f>IF(N336="zákl. prenesená",J336,0)</f>
        <v>0</v>
      </c>
      <c r="BH336" s="198">
        <f>IF(N336="zníž. prenesená",J336,0)</f>
        <v>0</v>
      </c>
      <c r="BI336" s="198">
        <f>IF(N336="nulová",J336,0)</f>
        <v>0</v>
      </c>
      <c r="BJ336" s="15" t="s">
        <v>89</v>
      </c>
      <c r="BK336" s="198">
        <f>ROUND(I336*H336,2)</f>
        <v>0</v>
      </c>
      <c r="BL336" s="15" t="s">
        <v>243</v>
      </c>
      <c r="BM336" s="197" t="s">
        <v>878</v>
      </c>
    </row>
    <row r="337" s="2" customFormat="1" ht="22.2" customHeight="1">
      <c r="A337" s="34"/>
      <c r="B337" s="184"/>
      <c r="C337" s="185" t="s">
        <v>879</v>
      </c>
      <c r="D337" s="185" t="s">
        <v>180</v>
      </c>
      <c r="E337" s="186" t="s">
        <v>880</v>
      </c>
      <c r="F337" s="187" t="s">
        <v>881</v>
      </c>
      <c r="G337" s="188" t="s">
        <v>683</v>
      </c>
      <c r="H337" s="189">
        <v>581</v>
      </c>
      <c r="I337" s="190"/>
      <c r="J337" s="191">
        <f>ROUND(I337*H337,2)</f>
        <v>0</v>
      </c>
      <c r="K337" s="192"/>
      <c r="L337" s="35"/>
      <c r="M337" s="193" t="s">
        <v>1</v>
      </c>
      <c r="N337" s="194" t="s">
        <v>42</v>
      </c>
      <c r="O337" s="78"/>
      <c r="P337" s="195">
        <f>O337*H337</f>
        <v>0</v>
      </c>
      <c r="Q337" s="195">
        <v>0.00025999999999999998</v>
      </c>
      <c r="R337" s="195">
        <f>Q337*H337</f>
        <v>0.15106</v>
      </c>
      <c r="S337" s="195">
        <v>0</v>
      </c>
      <c r="T337" s="196">
        <f>S337*H337</f>
        <v>0</v>
      </c>
      <c r="U337" s="34"/>
      <c r="V337" s="34"/>
      <c r="W337" s="34"/>
      <c r="X337" s="34"/>
      <c r="Y337" s="34"/>
      <c r="Z337" s="34"/>
      <c r="AA337" s="34"/>
      <c r="AB337" s="34"/>
      <c r="AC337" s="34"/>
      <c r="AD337" s="34"/>
      <c r="AE337" s="34"/>
      <c r="AR337" s="197" t="s">
        <v>243</v>
      </c>
      <c r="AT337" s="197" t="s">
        <v>180</v>
      </c>
      <c r="AU337" s="197" t="s">
        <v>89</v>
      </c>
      <c r="AY337" s="15" t="s">
        <v>178</v>
      </c>
      <c r="BE337" s="198">
        <f>IF(N337="základná",J337,0)</f>
        <v>0</v>
      </c>
      <c r="BF337" s="198">
        <f>IF(N337="znížená",J337,0)</f>
        <v>0</v>
      </c>
      <c r="BG337" s="198">
        <f>IF(N337="zákl. prenesená",J337,0)</f>
        <v>0</v>
      </c>
      <c r="BH337" s="198">
        <f>IF(N337="zníž. prenesená",J337,0)</f>
        <v>0</v>
      </c>
      <c r="BI337" s="198">
        <f>IF(N337="nulová",J337,0)</f>
        <v>0</v>
      </c>
      <c r="BJ337" s="15" t="s">
        <v>89</v>
      </c>
      <c r="BK337" s="198">
        <f>ROUND(I337*H337,2)</f>
        <v>0</v>
      </c>
      <c r="BL337" s="15" t="s">
        <v>243</v>
      </c>
      <c r="BM337" s="197" t="s">
        <v>882</v>
      </c>
    </row>
    <row r="338" s="2" customFormat="1" ht="14.4" customHeight="1">
      <c r="A338" s="34"/>
      <c r="B338" s="184"/>
      <c r="C338" s="199" t="s">
        <v>883</v>
      </c>
      <c r="D338" s="199" t="s">
        <v>454</v>
      </c>
      <c r="E338" s="200" t="s">
        <v>884</v>
      </c>
      <c r="F338" s="201" t="s">
        <v>885</v>
      </c>
      <c r="G338" s="202" t="s">
        <v>183</v>
      </c>
      <c r="H338" s="203">
        <v>11.362</v>
      </c>
      <c r="I338" s="204"/>
      <c r="J338" s="205">
        <f>ROUND(I338*H338,2)</f>
        <v>0</v>
      </c>
      <c r="K338" s="206"/>
      <c r="L338" s="207"/>
      <c r="M338" s="208" t="s">
        <v>1</v>
      </c>
      <c r="N338" s="209" t="s">
        <v>42</v>
      </c>
      <c r="O338" s="78"/>
      <c r="P338" s="195">
        <f>O338*H338</f>
        <v>0</v>
      </c>
      <c r="Q338" s="195">
        <v>0.84999999999999998</v>
      </c>
      <c r="R338" s="195">
        <f>Q338*H338</f>
        <v>9.6577000000000002</v>
      </c>
      <c r="S338" s="195">
        <v>0</v>
      </c>
      <c r="T338" s="196">
        <f>S338*H338</f>
        <v>0</v>
      </c>
      <c r="U338" s="34"/>
      <c r="V338" s="34"/>
      <c r="W338" s="34"/>
      <c r="X338" s="34"/>
      <c r="Y338" s="34"/>
      <c r="Z338" s="34"/>
      <c r="AA338" s="34"/>
      <c r="AB338" s="34"/>
      <c r="AC338" s="34"/>
      <c r="AD338" s="34"/>
      <c r="AE338" s="34"/>
      <c r="AR338" s="197" t="s">
        <v>308</v>
      </c>
      <c r="AT338" s="197" t="s">
        <v>454</v>
      </c>
      <c r="AU338" s="197" t="s">
        <v>89</v>
      </c>
      <c r="AY338" s="15" t="s">
        <v>178</v>
      </c>
      <c r="BE338" s="198">
        <f>IF(N338="základná",J338,0)</f>
        <v>0</v>
      </c>
      <c r="BF338" s="198">
        <f>IF(N338="znížená",J338,0)</f>
        <v>0</v>
      </c>
      <c r="BG338" s="198">
        <f>IF(N338="zákl. prenesená",J338,0)</f>
        <v>0</v>
      </c>
      <c r="BH338" s="198">
        <f>IF(N338="zníž. prenesená",J338,0)</f>
        <v>0</v>
      </c>
      <c r="BI338" s="198">
        <f>IF(N338="nulová",J338,0)</f>
        <v>0</v>
      </c>
      <c r="BJ338" s="15" t="s">
        <v>89</v>
      </c>
      <c r="BK338" s="198">
        <f>ROUND(I338*H338,2)</f>
        <v>0</v>
      </c>
      <c r="BL338" s="15" t="s">
        <v>243</v>
      </c>
      <c r="BM338" s="197" t="s">
        <v>886</v>
      </c>
    </row>
    <row r="339" s="2" customFormat="1" ht="22.2" customHeight="1">
      <c r="A339" s="34"/>
      <c r="B339" s="184"/>
      <c r="C339" s="185" t="s">
        <v>887</v>
      </c>
      <c r="D339" s="185" t="s">
        <v>180</v>
      </c>
      <c r="E339" s="186" t="s">
        <v>888</v>
      </c>
      <c r="F339" s="187" t="s">
        <v>889</v>
      </c>
      <c r="G339" s="188" t="s">
        <v>683</v>
      </c>
      <c r="H339" s="189">
        <v>20</v>
      </c>
      <c r="I339" s="190"/>
      <c r="J339" s="191">
        <f>ROUND(I339*H339,2)</f>
        <v>0</v>
      </c>
      <c r="K339" s="192"/>
      <c r="L339" s="35"/>
      <c r="M339" s="193" t="s">
        <v>1</v>
      </c>
      <c r="N339" s="194" t="s">
        <v>42</v>
      </c>
      <c r="O339" s="78"/>
      <c r="P339" s="195">
        <f>O339*H339</f>
        <v>0</v>
      </c>
      <c r="Q339" s="195">
        <v>0.00025999999999999998</v>
      </c>
      <c r="R339" s="195">
        <f>Q339*H339</f>
        <v>0.0051999999999999998</v>
      </c>
      <c r="S339" s="195">
        <v>0</v>
      </c>
      <c r="T339" s="196">
        <f>S339*H339</f>
        <v>0</v>
      </c>
      <c r="U339" s="34"/>
      <c r="V339" s="34"/>
      <c r="W339" s="34"/>
      <c r="X339" s="34"/>
      <c r="Y339" s="34"/>
      <c r="Z339" s="34"/>
      <c r="AA339" s="34"/>
      <c r="AB339" s="34"/>
      <c r="AC339" s="34"/>
      <c r="AD339" s="34"/>
      <c r="AE339" s="34"/>
      <c r="AR339" s="197" t="s">
        <v>243</v>
      </c>
      <c r="AT339" s="197" t="s">
        <v>180</v>
      </c>
      <c r="AU339" s="197" t="s">
        <v>89</v>
      </c>
      <c r="AY339" s="15" t="s">
        <v>178</v>
      </c>
      <c r="BE339" s="198">
        <f>IF(N339="základná",J339,0)</f>
        <v>0</v>
      </c>
      <c r="BF339" s="198">
        <f>IF(N339="znížená",J339,0)</f>
        <v>0</v>
      </c>
      <c r="BG339" s="198">
        <f>IF(N339="zákl. prenesená",J339,0)</f>
        <v>0</v>
      </c>
      <c r="BH339" s="198">
        <f>IF(N339="zníž. prenesená",J339,0)</f>
        <v>0</v>
      </c>
      <c r="BI339" s="198">
        <f>IF(N339="nulová",J339,0)</f>
        <v>0</v>
      </c>
      <c r="BJ339" s="15" t="s">
        <v>89</v>
      </c>
      <c r="BK339" s="198">
        <f>ROUND(I339*H339,2)</f>
        <v>0</v>
      </c>
      <c r="BL339" s="15" t="s">
        <v>243</v>
      </c>
      <c r="BM339" s="197" t="s">
        <v>890</v>
      </c>
    </row>
    <row r="340" s="2" customFormat="1" ht="14.4" customHeight="1">
      <c r="A340" s="34"/>
      <c r="B340" s="184"/>
      <c r="C340" s="199" t="s">
        <v>891</v>
      </c>
      <c r="D340" s="199" t="s">
        <v>454</v>
      </c>
      <c r="E340" s="200" t="s">
        <v>884</v>
      </c>
      <c r="F340" s="201" t="s">
        <v>885</v>
      </c>
      <c r="G340" s="202" t="s">
        <v>183</v>
      </c>
      <c r="H340" s="203">
        <v>0.49299999999999999</v>
      </c>
      <c r="I340" s="204"/>
      <c r="J340" s="205">
        <f>ROUND(I340*H340,2)</f>
        <v>0</v>
      </c>
      <c r="K340" s="206"/>
      <c r="L340" s="207"/>
      <c r="M340" s="208" t="s">
        <v>1</v>
      </c>
      <c r="N340" s="209" t="s">
        <v>42</v>
      </c>
      <c r="O340" s="78"/>
      <c r="P340" s="195">
        <f>O340*H340</f>
        <v>0</v>
      </c>
      <c r="Q340" s="195">
        <v>0.84999999999999998</v>
      </c>
      <c r="R340" s="195">
        <f>Q340*H340</f>
        <v>0.41904999999999998</v>
      </c>
      <c r="S340" s="195">
        <v>0</v>
      </c>
      <c r="T340" s="196">
        <f>S340*H340</f>
        <v>0</v>
      </c>
      <c r="U340" s="34"/>
      <c r="V340" s="34"/>
      <c r="W340" s="34"/>
      <c r="X340" s="34"/>
      <c r="Y340" s="34"/>
      <c r="Z340" s="34"/>
      <c r="AA340" s="34"/>
      <c r="AB340" s="34"/>
      <c r="AC340" s="34"/>
      <c r="AD340" s="34"/>
      <c r="AE340" s="34"/>
      <c r="AR340" s="197" t="s">
        <v>308</v>
      </c>
      <c r="AT340" s="197" t="s">
        <v>454</v>
      </c>
      <c r="AU340" s="197" t="s">
        <v>89</v>
      </c>
      <c r="AY340" s="15" t="s">
        <v>178</v>
      </c>
      <c r="BE340" s="198">
        <f>IF(N340="základná",J340,0)</f>
        <v>0</v>
      </c>
      <c r="BF340" s="198">
        <f>IF(N340="znížená",J340,0)</f>
        <v>0</v>
      </c>
      <c r="BG340" s="198">
        <f>IF(N340="zákl. prenesená",J340,0)</f>
        <v>0</v>
      </c>
      <c r="BH340" s="198">
        <f>IF(N340="zníž. prenesená",J340,0)</f>
        <v>0</v>
      </c>
      <c r="BI340" s="198">
        <f>IF(N340="nulová",J340,0)</f>
        <v>0</v>
      </c>
      <c r="BJ340" s="15" t="s">
        <v>89</v>
      </c>
      <c r="BK340" s="198">
        <f>ROUND(I340*H340,2)</f>
        <v>0</v>
      </c>
      <c r="BL340" s="15" t="s">
        <v>243</v>
      </c>
      <c r="BM340" s="197" t="s">
        <v>892</v>
      </c>
    </row>
    <row r="341" s="2" customFormat="1" ht="30" customHeight="1">
      <c r="A341" s="34"/>
      <c r="B341" s="184"/>
      <c r="C341" s="185" t="s">
        <v>893</v>
      </c>
      <c r="D341" s="185" t="s">
        <v>180</v>
      </c>
      <c r="E341" s="186" t="s">
        <v>894</v>
      </c>
      <c r="F341" s="187" t="s">
        <v>895</v>
      </c>
      <c r="G341" s="188" t="s">
        <v>236</v>
      </c>
      <c r="H341" s="189">
        <v>398.32999999999998</v>
      </c>
      <c r="I341" s="190"/>
      <c r="J341" s="191">
        <f>ROUND(I341*H341,2)</f>
        <v>0</v>
      </c>
      <c r="K341" s="192"/>
      <c r="L341" s="35"/>
      <c r="M341" s="193" t="s">
        <v>1</v>
      </c>
      <c r="N341" s="194" t="s">
        <v>42</v>
      </c>
      <c r="O341" s="78"/>
      <c r="P341" s="195">
        <f>O341*H341</f>
        <v>0</v>
      </c>
      <c r="Q341" s="195">
        <v>0</v>
      </c>
      <c r="R341" s="195">
        <f>Q341*H341</f>
        <v>0</v>
      </c>
      <c r="S341" s="195">
        <v>0</v>
      </c>
      <c r="T341" s="196">
        <f>S341*H341</f>
        <v>0</v>
      </c>
      <c r="U341" s="34"/>
      <c r="V341" s="34"/>
      <c r="W341" s="34"/>
      <c r="X341" s="34"/>
      <c r="Y341" s="34"/>
      <c r="Z341" s="34"/>
      <c r="AA341" s="34"/>
      <c r="AB341" s="34"/>
      <c r="AC341" s="34"/>
      <c r="AD341" s="34"/>
      <c r="AE341" s="34"/>
      <c r="AR341" s="197" t="s">
        <v>243</v>
      </c>
      <c r="AT341" s="197" t="s">
        <v>180</v>
      </c>
      <c r="AU341" s="197" t="s">
        <v>89</v>
      </c>
      <c r="AY341" s="15" t="s">
        <v>178</v>
      </c>
      <c r="BE341" s="198">
        <f>IF(N341="základná",J341,0)</f>
        <v>0</v>
      </c>
      <c r="BF341" s="198">
        <f>IF(N341="znížená",J341,0)</f>
        <v>0</v>
      </c>
      <c r="BG341" s="198">
        <f>IF(N341="zákl. prenesená",J341,0)</f>
        <v>0</v>
      </c>
      <c r="BH341" s="198">
        <f>IF(N341="zníž. prenesená",J341,0)</f>
        <v>0</v>
      </c>
      <c r="BI341" s="198">
        <f>IF(N341="nulová",J341,0)</f>
        <v>0</v>
      </c>
      <c r="BJ341" s="15" t="s">
        <v>89</v>
      </c>
      <c r="BK341" s="198">
        <f>ROUND(I341*H341,2)</f>
        <v>0</v>
      </c>
      <c r="BL341" s="15" t="s">
        <v>243</v>
      </c>
      <c r="BM341" s="197" t="s">
        <v>896</v>
      </c>
    </row>
    <row r="342" s="2" customFormat="1" ht="22.2" customHeight="1">
      <c r="A342" s="34"/>
      <c r="B342" s="184"/>
      <c r="C342" s="199" t="s">
        <v>897</v>
      </c>
      <c r="D342" s="199" t="s">
        <v>454</v>
      </c>
      <c r="E342" s="200" t="s">
        <v>898</v>
      </c>
      <c r="F342" s="201" t="s">
        <v>899</v>
      </c>
      <c r="G342" s="202" t="s">
        <v>236</v>
      </c>
      <c r="H342" s="203">
        <v>438.16300000000001</v>
      </c>
      <c r="I342" s="204"/>
      <c r="J342" s="205">
        <f>ROUND(I342*H342,2)</f>
        <v>0</v>
      </c>
      <c r="K342" s="206"/>
      <c r="L342" s="207"/>
      <c r="M342" s="208" t="s">
        <v>1</v>
      </c>
      <c r="N342" s="209" t="s">
        <v>42</v>
      </c>
      <c r="O342" s="78"/>
      <c r="P342" s="195">
        <f>O342*H342</f>
        <v>0</v>
      </c>
      <c r="Q342" s="195">
        <v>0.010999999999999999</v>
      </c>
      <c r="R342" s="195">
        <f>Q342*H342</f>
        <v>4.8197929999999998</v>
      </c>
      <c r="S342" s="195">
        <v>0</v>
      </c>
      <c r="T342" s="196">
        <f>S342*H342</f>
        <v>0</v>
      </c>
      <c r="U342" s="34"/>
      <c r="V342" s="34"/>
      <c r="W342" s="34"/>
      <c r="X342" s="34"/>
      <c r="Y342" s="34"/>
      <c r="Z342" s="34"/>
      <c r="AA342" s="34"/>
      <c r="AB342" s="34"/>
      <c r="AC342" s="34"/>
      <c r="AD342" s="34"/>
      <c r="AE342" s="34"/>
      <c r="AR342" s="197" t="s">
        <v>308</v>
      </c>
      <c r="AT342" s="197" t="s">
        <v>454</v>
      </c>
      <c r="AU342" s="197" t="s">
        <v>89</v>
      </c>
      <c r="AY342" s="15" t="s">
        <v>178</v>
      </c>
      <c r="BE342" s="198">
        <f>IF(N342="základná",J342,0)</f>
        <v>0</v>
      </c>
      <c r="BF342" s="198">
        <f>IF(N342="znížená",J342,0)</f>
        <v>0</v>
      </c>
      <c r="BG342" s="198">
        <f>IF(N342="zákl. prenesená",J342,0)</f>
        <v>0</v>
      </c>
      <c r="BH342" s="198">
        <f>IF(N342="zníž. prenesená",J342,0)</f>
        <v>0</v>
      </c>
      <c r="BI342" s="198">
        <f>IF(N342="nulová",J342,0)</f>
        <v>0</v>
      </c>
      <c r="BJ342" s="15" t="s">
        <v>89</v>
      </c>
      <c r="BK342" s="198">
        <f>ROUND(I342*H342,2)</f>
        <v>0</v>
      </c>
      <c r="BL342" s="15" t="s">
        <v>243</v>
      </c>
      <c r="BM342" s="197" t="s">
        <v>900</v>
      </c>
    </row>
    <row r="343" s="2" customFormat="1" ht="14.4" customHeight="1">
      <c r="A343" s="34"/>
      <c r="B343" s="184"/>
      <c r="C343" s="185" t="s">
        <v>901</v>
      </c>
      <c r="D343" s="185" t="s">
        <v>180</v>
      </c>
      <c r="E343" s="186" t="s">
        <v>902</v>
      </c>
      <c r="F343" s="187" t="s">
        <v>903</v>
      </c>
      <c r="G343" s="188" t="s">
        <v>683</v>
      </c>
      <c r="H343" s="189">
        <v>424.19999999999999</v>
      </c>
      <c r="I343" s="190"/>
      <c r="J343" s="191">
        <f>ROUND(I343*H343,2)</f>
        <v>0</v>
      </c>
      <c r="K343" s="192"/>
      <c r="L343" s="35"/>
      <c r="M343" s="193" t="s">
        <v>1</v>
      </c>
      <c r="N343" s="194" t="s">
        <v>42</v>
      </c>
      <c r="O343" s="78"/>
      <c r="P343" s="195">
        <f>O343*H343</f>
        <v>0</v>
      </c>
      <c r="Q343" s="195">
        <v>0</v>
      </c>
      <c r="R343" s="195">
        <f>Q343*H343</f>
        <v>0</v>
      </c>
      <c r="S343" s="195">
        <v>0</v>
      </c>
      <c r="T343" s="196">
        <f>S343*H343</f>
        <v>0</v>
      </c>
      <c r="U343" s="34"/>
      <c r="V343" s="34"/>
      <c r="W343" s="34"/>
      <c r="X343" s="34"/>
      <c r="Y343" s="34"/>
      <c r="Z343" s="34"/>
      <c r="AA343" s="34"/>
      <c r="AB343" s="34"/>
      <c r="AC343" s="34"/>
      <c r="AD343" s="34"/>
      <c r="AE343" s="34"/>
      <c r="AR343" s="197" t="s">
        <v>243</v>
      </c>
      <c r="AT343" s="197" t="s">
        <v>180</v>
      </c>
      <c r="AU343" s="197" t="s">
        <v>89</v>
      </c>
      <c r="AY343" s="15" t="s">
        <v>178</v>
      </c>
      <c r="BE343" s="198">
        <f>IF(N343="základná",J343,0)</f>
        <v>0</v>
      </c>
      <c r="BF343" s="198">
        <f>IF(N343="znížená",J343,0)</f>
        <v>0</v>
      </c>
      <c r="BG343" s="198">
        <f>IF(N343="zákl. prenesená",J343,0)</f>
        <v>0</v>
      </c>
      <c r="BH343" s="198">
        <f>IF(N343="zníž. prenesená",J343,0)</f>
        <v>0</v>
      </c>
      <c r="BI343" s="198">
        <f>IF(N343="nulová",J343,0)</f>
        <v>0</v>
      </c>
      <c r="BJ343" s="15" t="s">
        <v>89</v>
      </c>
      <c r="BK343" s="198">
        <f>ROUND(I343*H343,2)</f>
        <v>0</v>
      </c>
      <c r="BL343" s="15" t="s">
        <v>243</v>
      </c>
      <c r="BM343" s="197" t="s">
        <v>904</v>
      </c>
    </row>
    <row r="344" s="2" customFormat="1" ht="14.4" customHeight="1">
      <c r="A344" s="34"/>
      <c r="B344" s="184"/>
      <c r="C344" s="199" t="s">
        <v>905</v>
      </c>
      <c r="D344" s="199" t="s">
        <v>454</v>
      </c>
      <c r="E344" s="200" t="s">
        <v>906</v>
      </c>
      <c r="F344" s="201" t="s">
        <v>907</v>
      </c>
      <c r="G344" s="202" t="s">
        <v>183</v>
      </c>
      <c r="H344" s="203">
        <v>1.167</v>
      </c>
      <c r="I344" s="204"/>
      <c r="J344" s="205">
        <f>ROUND(I344*H344,2)</f>
        <v>0</v>
      </c>
      <c r="K344" s="206"/>
      <c r="L344" s="207"/>
      <c r="M344" s="208" t="s">
        <v>1</v>
      </c>
      <c r="N344" s="209" t="s">
        <v>42</v>
      </c>
      <c r="O344" s="78"/>
      <c r="P344" s="195">
        <f>O344*H344</f>
        <v>0</v>
      </c>
      <c r="Q344" s="195">
        <v>0.84999999999999998</v>
      </c>
      <c r="R344" s="195">
        <f>Q344*H344</f>
        <v>0.99195</v>
      </c>
      <c r="S344" s="195">
        <v>0</v>
      </c>
      <c r="T344" s="196">
        <f>S344*H344</f>
        <v>0</v>
      </c>
      <c r="U344" s="34"/>
      <c r="V344" s="34"/>
      <c r="W344" s="34"/>
      <c r="X344" s="34"/>
      <c r="Y344" s="34"/>
      <c r="Z344" s="34"/>
      <c r="AA344" s="34"/>
      <c r="AB344" s="34"/>
      <c r="AC344" s="34"/>
      <c r="AD344" s="34"/>
      <c r="AE344" s="34"/>
      <c r="AR344" s="197" t="s">
        <v>308</v>
      </c>
      <c r="AT344" s="197" t="s">
        <v>454</v>
      </c>
      <c r="AU344" s="197" t="s">
        <v>89</v>
      </c>
      <c r="AY344" s="15" t="s">
        <v>178</v>
      </c>
      <c r="BE344" s="198">
        <f>IF(N344="základná",J344,0)</f>
        <v>0</v>
      </c>
      <c r="BF344" s="198">
        <f>IF(N344="znížená",J344,0)</f>
        <v>0</v>
      </c>
      <c r="BG344" s="198">
        <f>IF(N344="zákl. prenesená",J344,0)</f>
        <v>0</v>
      </c>
      <c r="BH344" s="198">
        <f>IF(N344="zníž. prenesená",J344,0)</f>
        <v>0</v>
      </c>
      <c r="BI344" s="198">
        <f>IF(N344="nulová",J344,0)</f>
        <v>0</v>
      </c>
      <c r="BJ344" s="15" t="s">
        <v>89</v>
      </c>
      <c r="BK344" s="198">
        <f>ROUND(I344*H344,2)</f>
        <v>0</v>
      </c>
      <c r="BL344" s="15" t="s">
        <v>243</v>
      </c>
      <c r="BM344" s="197" t="s">
        <v>908</v>
      </c>
    </row>
    <row r="345" s="2" customFormat="1" ht="40.2" customHeight="1">
      <c r="A345" s="34"/>
      <c r="B345" s="184"/>
      <c r="C345" s="185" t="s">
        <v>909</v>
      </c>
      <c r="D345" s="185" t="s">
        <v>180</v>
      </c>
      <c r="E345" s="186" t="s">
        <v>910</v>
      </c>
      <c r="F345" s="187" t="s">
        <v>911</v>
      </c>
      <c r="G345" s="188" t="s">
        <v>183</v>
      </c>
      <c r="H345" s="189">
        <v>13.022</v>
      </c>
      <c r="I345" s="190"/>
      <c r="J345" s="191">
        <f>ROUND(I345*H345,2)</f>
        <v>0</v>
      </c>
      <c r="K345" s="192"/>
      <c r="L345" s="35"/>
      <c r="M345" s="193" t="s">
        <v>1</v>
      </c>
      <c r="N345" s="194" t="s">
        <v>42</v>
      </c>
      <c r="O345" s="78"/>
      <c r="P345" s="195">
        <f>O345*H345</f>
        <v>0</v>
      </c>
      <c r="Q345" s="195">
        <v>0.023099999999999999</v>
      </c>
      <c r="R345" s="195">
        <f>Q345*H345</f>
        <v>0.30080819999999997</v>
      </c>
      <c r="S345" s="195">
        <v>0</v>
      </c>
      <c r="T345" s="196">
        <f>S345*H345</f>
        <v>0</v>
      </c>
      <c r="U345" s="34"/>
      <c r="V345" s="34"/>
      <c r="W345" s="34"/>
      <c r="X345" s="34"/>
      <c r="Y345" s="34"/>
      <c r="Z345" s="34"/>
      <c r="AA345" s="34"/>
      <c r="AB345" s="34"/>
      <c r="AC345" s="34"/>
      <c r="AD345" s="34"/>
      <c r="AE345" s="34"/>
      <c r="AR345" s="197" t="s">
        <v>243</v>
      </c>
      <c r="AT345" s="197" t="s">
        <v>180</v>
      </c>
      <c r="AU345" s="197" t="s">
        <v>89</v>
      </c>
      <c r="AY345" s="15" t="s">
        <v>178</v>
      </c>
      <c r="BE345" s="198">
        <f>IF(N345="základná",J345,0)</f>
        <v>0</v>
      </c>
      <c r="BF345" s="198">
        <f>IF(N345="znížená",J345,0)</f>
        <v>0</v>
      </c>
      <c r="BG345" s="198">
        <f>IF(N345="zákl. prenesená",J345,0)</f>
        <v>0</v>
      </c>
      <c r="BH345" s="198">
        <f>IF(N345="zníž. prenesená",J345,0)</f>
        <v>0</v>
      </c>
      <c r="BI345" s="198">
        <f>IF(N345="nulová",J345,0)</f>
        <v>0</v>
      </c>
      <c r="BJ345" s="15" t="s">
        <v>89</v>
      </c>
      <c r="BK345" s="198">
        <f>ROUND(I345*H345,2)</f>
        <v>0</v>
      </c>
      <c r="BL345" s="15" t="s">
        <v>243</v>
      </c>
      <c r="BM345" s="197" t="s">
        <v>912</v>
      </c>
    </row>
    <row r="346" s="2" customFormat="1" ht="22.2" customHeight="1">
      <c r="A346" s="34"/>
      <c r="B346" s="184"/>
      <c r="C346" s="185" t="s">
        <v>913</v>
      </c>
      <c r="D346" s="185" t="s">
        <v>180</v>
      </c>
      <c r="E346" s="186" t="s">
        <v>914</v>
      </c>
      <c r="F346" s="187" t="s">
        <v>915</v>
      </c>
      <c r="G346" s="188" t="s">
        <v>236</v>
      </c>
      <c r="H346" s="189">
        <v>25.420000000000002</v>
      </c>
      <c r="I346" s="190"/>
      <c r="J346" s="191">
        <f>ROUND(I346*H346,2)</f>
        <v>0</v>
      </c>
      <c r="K346" s="192"/>
      <c r="L346" s="35"/>
      <c r="M346" s="193" t="s">
        <v>1</v>
      </c>
      <c r="N346" s="194" t="s">
        <v>42</v>
      </c>
      <c r="O346" s="78"/>
      <c r="P346" s="195">
        <f>O346*H346</f>
        <v>0</v>
      </c>
      <c r="Q346" s="195">
        <v>0.011679999999999999</v>
      </c>
      <c r="R346" s="195">
        <f>Q346*H346</f>
        <v>0.29690559999999999</v>
      </c>
      <c r="S346" s="195">
        <v>0</v>
      </c>
      <c r="T346" s="196">
        <f>S346*H346</f>
        <v>0</v>
      </c>
      <c r="U346" s="34"/>
      <c r="V346" s="34"/>
      <c r="W346" s="34"/>
      <c r="X346" s="34"/>
      <c r="Y346" s="34"/>
      <c r="Z346" s="34"/>
      <c r="AA346" s="34"/>
      <c r="AB346" s="34"/>
      <c r="AC346" s="34"/>
      <c r="AD346" s="34"/>
      <c r="AE346" s="34"/>
      <c r="AR346" s="197" t="s">
        <v>243</v>
      </c>
      <c r="AT346" s="197" t="s">
        <v>180</v>
      </c>
      <c r="AU346" s="197" t="s">
        <v>89</v>
      </c>
      <c r="AY346" s="15" t="s">
        <v>178</v>
      </c>
      <c r="BE346" s="198">
        <f>IF(N346="základná",J346,0)</f>
        <v>0</v>
      </c>
      <c r="BF346" s="198">
        <f>IF(N346="znížená",J346,0)</f>
        <v>0</v>
      </c>
      <c r="BG346" s="198">
        <f>IF(N346="zákl. prenesená",J346,0)</f>
        <v>0</v>
      </c>
      <c r="BH346" s="198">
        <f>IF(N346="zníž. prenesená",J346,0)</f>
        <v>0</v>
      </c>
      <c r="BI346" s="198">
        <f>IF(N346="nulová",J346,0)</f>
        <v>0</v>
      </c>
      <c r="BJ346" s="15" t="s">
        <v>89</v>
      </c>
      <c r="BK346" s="198">
        <f>ROUND(I346*H346,2)</f>
        <v>0</v>
      </c>
      <c r="BL346" s="15" t="s">
        <v>243</v>
      </c>
      <c r="BM346" s="197" t="s">
        <v>916</v>
      </c>
    </row>
    <row r="347" s="2" customFormat="1" ht="22.2" customHeight="1">
      <c r="A347" s="34"/>
      <c r="B347" s="184"/>
      <c r="C347" s="185" t="s">
        <v>917</v>
      </c>
      <c r="D347" s="185" t="s">
        <v>180</v>
      </c>
      <c r="E347" s="186" t="s">
        <v>918</v>
      </c>
      <c r="F347" s="187" t="s">
        <v>919</v>
      </c>
      <c r="G347" s="188" t="s">
        <v>794</v>
      </c>
      <c r="H347" s="210"/>
      <c r="I347" s="190"/>
      <c r="J347" s="191">
        <f>ROUND(I347*H347,2)</f>
        <v>0</v>
      </c>
      <c r="K347" s="192"/>
      <c r="L347" s="35"/>
      <c r="M347" s="193" t="s">
        <v>1</v>
      </c>
      <c r="N347" s="194" t="s">
        <v>42</v>
      </c>
      <c r="O347" s="78"/>
      <c r="P347" s="195">
        <f>O347*H347</f>
        <v>0</v>
      </c>
      <c r="Q347" s="195">
        <v>0</v>
      </c>
      <c r="R347" s="195">
        <f>Q347*H347</f>
        <v>0</v>
      </c>
      <c r="S347" s="195">
        <v>0</v>
      </c>
      <c r="T347" s="196">
        <f>S347*H347</f>
        <v>0</v>
      </c>
      <c r="U347" s="34"/>
      <c r="V347" s="34"/>
      <c r="W347" s="34"/>
      <c r="X347" s="34"/>
      <c r="Y347" s="34"/>
      <c r="Z347" s="34"/>
      <c r="AA347" s="34"/>
      <c r="AB347" s="34"/>
      <c r="AC347" s="34"/>
      <c r="AD347" s="34"/>
      <c r="AE347" s="34"/>
      <c r="AR347" s="197" t="s">
        <v>243</v>
      </c>
      <c r="AT347" s="197" t="s">
        <v>180</v>
      </c>
      <c r="AU347" s="197" t="s">
        <v>89</v>
      </c>
      <c r="AY347" s="15" t="s">
        <v>178</v>
      </c>
      <c r="BE347" s="198">
        <f>IF(N347="základná",J347,0)</f>
        <v>0</v>
      </c>
      <c r="BF347" s="198">
        <f>IF(N347="znížená",J347,0)</f>
        <v>0</v>
      </c>
      <c r="BG347" s="198">
        <f>IF(N347="zákl. prenesená",J347,0)</f>
        <v>0</v>
      </c>
      <c r="BH347" s="198">
        <f>IF(N347="zníž. prenesená",J347,0)</f>
        <v>0</v>
      </c>
      <c r="BI347" s="198">
        <f>IF(N347="nulová",J347,0)</f>
        <v>0</v>
      </c>
      <c r="BJ347" s="15" t="s">
        <v>89</v>
      </c>
      <c r="BK347" s="198">
        <f>ROUND(I347*H347,2)</f>
        <v>0</v>
      </c>
      <c r="BL347" s="15" t="s">
        <v>243</v>
      </c>
      <c r="BM347" s="197" t="s">
        <v>920</v>
      </c>
    </row>
    <row r="348" s="12" customFormat="1" ht="22.8" customHeight="1">
      <c r="A348" s="12"/>
      <c r="B348" s="171"/>
      <c r="C348" s="12"/>
      <c r="D348" s="172" t="s">
        <v>75</v>
      </c>
      <c r="E348" s="182" t="s">
        <v>921</v>
      </c>
      <c r="F348" s="182" t="s">
        <v>922</v>
      </c>
      <c r="G348" s="12"/>
      <c r="H348" s="12"/>
      <c r="I348" s="174"/>
      <c r="J348" s="183">
        <f>BK348</f>
        <v>0</v>
      </c>
      <c r="K348" s="12"/>
      <c r="L348" s="171"/>
      <c r="M348" s="176"/>
      <c r="N348" s="177"/>
      <c r="O348" s="177"/>
      <c r="P348" s="178">
        <f>SUM(P349:P351)</f>
        <v>0</v>
      </c>
      <c r="Q348" s="177"/>
      <c r="R348" s="178">
        <f>SUM(R349:R351)</f>
        <v>1.4887999999999999</v>
      </c>
      <c r="S348" s="177"/>
      <c r="T348" s="179">
        <f>SUM(T349:T351)</f>
        <v>0</v>
      </c>
      <c r="U348" s="12"/>
      <c r="V348" s="12"/>
      <c r="W348" s="12"/>
      <c r="X348" s="12"/>
      <c r="Y348" s="12"/>
      <c r="Z348" s="12"/>
      <c r="AA348" s="12"/>
      <c r="AB348" s="12"/>
      <c r="AC348" s="12"/>
      <c r="AD348" s="12"/>
      <c r="AE348" s="12"/>
      <c r="AR348" s="172" t="s">
        <v>89</v>
      </c>
      <c r="AT348" s="180" t="s">
        <v>75</v>
      </c>
      <c r="AU348" s="180" t="s">
        <v>83</v>
      </c>
      <c r="AY348" s="172" t="s">
        <v>178</v>
      </c>
      <c r="BK348" s="181">
        <f>SUM(BK349:BK351)</f>
        <v>0</v>
      </c>
    </row>
    <row r="349" s="2" customFormat="1" ht="34.8" customHeight="1">
      <c r="A349" s="34"/>
      <c r="B349" s="184"/>
      <c r="C349" s="185" t="s">
        <v>923</v>
      </c>
      <c r="D349" s="185" t="s">
        <v>180</v>
      </c>
      <c r="E349" s="186" t="s">
        <v>924</v>
      </c>
      <c r="F349" s="187" t="s">
        <v>925</v>
      </c>
      <c r="G349" s="188" t="s">
        <v>236</v>
      </c>
      <c r="H349" s="189">
        <v>40</v>
      </c>
      <c r="I349" s="190"/>
      <c r="J349" s="191">
        <f>ROUND(I349*H349,2)</f>
        <v>0</v>
      </c>
      <c r="K349" s="192"/>
      <c r="L349" s="35"/>
      <c r="M349" s="193" t="s">
        <v>1</v>
      </c>
      <c r="N349" s="194" t="s">
        <v>42</v>
      </c>
      <c r="O349" s="78"/>
      <c r="P349" s="195">
        <f>O349*H349</f>
        <v>0</v>
      </c>
      <c r="Q349" s="195">
        <v>0.03712</v>
      </c>
      <c r="R349" s="195">
        <f>Q349*H349</f>
        <v>1.4847999999999999</v>
      </c>
      <c r="S349" s="195">
        <v>0</v>
      </c>
      <c r="T349" s="196">
        <f>S349*H349</f>
        <v>0</v>
      </c>
      <c r="U349" s="34"/>
      <c r="V349" s="34"/>
      <c r="W349" s="34"/>
      <c r="X349" s="34"/>
      <c r="Y349" s="34"/>
      <c r="Z349" s="34"/>
      <c r="AA349" s="34"/>
      <c r="AB349" s="34"/>
      <c r="AC349" s="34"/>
      <c r="AD349" s="34"/>
      <c r="AE349" s="34"/>
      <c r="AR349" s="197" t="s">
        <v>243</v>
      </c>
      <c r="AT349" s="197" t="s">
        <v>180</v>
      </c>
      <c r="AU349" s="197" t="s">
        <v>89</v>
      </c>
      <c r="AY349" s="15" t="s">
        <v>178</v>
      </c>
      <c r="BE349" s="198">
        <f>IF(N349="základná",J349,0)</f>
        <v>0</v>
      </c>
      <c r="BF349" s="198">
        <f>IF(N349="znížená",J349,0)</f>
        <v>0</v>
      </c>
      <c r="BG349" s="198">
        <f>IF(N349="zákl. prenesená",J349,0)</f>
        <v>0</v>
      </c>
      <c r="BH349" s="198">
        <f>IF(N349="zníž. prenesená",J349,0)</f>
        <v>0</v>
      </c>
      <c r="BI349" s="198">
        <f>IF(N349="nulová",J349,0)</f>
        <v>0</v>
      </c>
      <c r="BJ349" s="15" t="s">
        <v>89</v>
      </c>
      <c r="BK349" s="198">
        <f>ROUND(I349*H349,2)</f>
        <v>0</v>
      </c>
      <c r="BL349" s="15" t="s">
        <v>243</v>
      </c>
      <c r="BM349" s="197" t="s">
        <v>926</v>
      </c>
    </row>
    <row r="350" s="2" customFormat="1" ht="30" customHeight="1">
      <c r="A350" s="34"/>
      <c r="B350" s="184"/>
      <c r="C350" s="185" t="s">
        <v>927</v>
      </c>
      <c r="D350" s="185" t="s">
        <v>180</v>
      </c>
      <c r="E350" s="186" t="s">
        <v>928</v>
      </c>
      <c r="F350" s="187" t="s">
        <v>929</v>
      </c>
      <c r="G350" s="188" t="s">
        <v>683</v>
      </c>
      <c r="H350" s="189">
        <v>80</v>
      </c>
      <c r="I350" s="190"/>
      <c r="J350" s="191">
        <f>ROUND(I350*H350,2)</f>
        <v>0</v>
      </c>
      <c r="K350" s="192"/>
      <c r="L350" s="35"/>
      <c r="M350" s="193" t="s">
        <v>1</v>
      </c>
      <c r="N350" s="194" t="s">
        <v>42</v>
      </c>
      <c r="O350" s="78"/>
      <c r="P350" s="195">
        <f>O350*H350</f>
        <v>0</v>
      </c>
      <c r="Q350" s="195">
        <v>5.0000000000000002E-05</v>
      </c>
      <c r="R350" s="195">
        <f>Q350*H350</f>
        <v>0.0040000000000000001</v>
      </c>
      <c r="S350" s="195">
        <v>0</v>
      </c>
      <c r="T350" s="196">
        <f>S350*H350</f>
        <v>0</v>
      </c>
      <c r="U350" s="34"/>
      <c r="V350" s="34"/>
      <c r="W350" s="34"/>
      <c r="X350" s="34"/>
      <c r="Y350" s="34"/>
      <c r="Z350" s="34"/>
      <c r="AA350" s="34"/>
      <c r="AB350" s="34"/>
      <c r="AC350" s="34"/>
      <c r="AD350" s="34"/>
      <c r="AE350" s="34"/>
      <c r="AR350" s="197" t="s">
        <v>243</v>
      </c>
      <c r="AT350" s="197" t="s">
        <v>180</v>
      </c>
      <c r="AU350" s="197" t="s">
        <v>89</v>
      </c>
      <c r="AY350" s="15" t="s">
        <v>178</v>
      </c>
      <c r="BE350" s="198">
        <f>IF(N350="základná",J350,0)</f>
        <v>0</v>
      </c>
      <c r="BF350" s="198">
        <f>IF(N350="znížená",J350,0)</f>
        <v>0</v>
      </c>
      <c r="BG350" s="198">
        <f>IF(N350="zákl. prenesená",J350,0)</f>
        <v>0</v>
      </c>
      <c r="BH350" s="198">
        <f>IF(N350="zníž. prenesená",J350,0)</f>
        <v>0</v>
      </c>
      <c r="BI350" s="198">
        <f>IF(N350="nulová",J350,0)</f>
        <v>0</v>
      </c>
      <c r="BJ350" s="15" t="s">
        <v>89</v>
      </c>
      <c r="BK350" s="198">
        <f>ROUND(I350*H350,2)</f>
        <v>0</v>
      </c>
      <c r="BL350" s="15" t="s">
        <v>243</v>
      </c>
      <c r="BM350" s="197" t="s">
        <v>930</v>
      </c>
    </row>
    <row r="351" s="2" customFormat="1" ht="22.2" customHeight="1">
      <c r="A351" s="34"/>
      <c r="B351" s="184"/>
      <c r="C351" s="185" t="s">
        <v>931</v>
      </c>
      <c r="D351" s="185" t="s">
        <v>180</v>
      </c>
      <c r="E351" s="186" t="s">
        <v>932</v>
      </c>
      <c r="F351" s="187" t="s">
        <v>933</v>
      </c>
      <c r="G351" s="188" t="s">
        <v>794</v>
      </c>
      <c r="H351" s="210"/>
      <c r="I351" s="190"/>
      <c r="J351" s="191">
        <f>ROUND(I351*H351,2)</f>
        <v>0</v>
      </c>
      <c r="K351" s="192"/>
      <c r="L351" s="35"/>
      <c r="M351" s="193" t="s">
        <v>1</v>
      </c>
      <c r="N351" s="194" t="s">
        <v>42</v>
      </c>
      <c r="O351" s="78"/>
      <c r="P351" s="195">
        <f>O351*H351</f>
        <v>0</v>
      </c>
      <c r="Q351" s="195">
        <v>0</v>
      </c>
      <c r="R351" s="195">
        <f>Q351*H351</f>
        <v>0</v>
      </c>
      <c r="S351" s="195">
        <v>0</v>
      </c>
      <c r="T351" s="196">
        <f>S351*H351</f>
        <v>0</v>
      </c>
      <c r="U351" s="34"/>
      <c r="V351" s="34"/>
      <c r="W351" s="34"/>
      <c r="X351" s="34"/>
      <c r="Y351" s="34"/>
      <c r="Z351" s="34"/>
      <c r="AA351" s="34"/>
      <c r="AB351" s="34"/>
      <c r="AC351" s="34"/>
      <c r="AD351" s="34"/>
      <c r="AE351" s="34"/>
      <c r="AR351" s="197" t="s">
        <v>243</v>
      </c>
      <c r="AT351" s="197" t="s">
        <v>180</v>
      </c>
      <c r="AU351" s="197" t="s">
        <v>89</v>
      </c>
      <c r="AY351" s="15" t="s">
        <v>178</v>
      </c>
      <c r="BE351" s="198">
        <f>IF(N351="základná",J351,0)</f>
        <v>0</v>
      </c>
      <c r="BF351" s="198">
        <f>IF(N351="znížená",J351,0)</f>
        <v>0</v>
      </c>
      <c r="BG351" s="198">
        <f>IF(N351="zákl. prenesená",J351,0)</f>
        <v>0</v>
      </c>
      <c r="BH351" s="198">
        <f>IF(N351="zníž. prenesená",J351,0)</f>
        <v>0</v>
      </c>
      <c r="BI351" s="198">
        <f>IF(N351="nulová",J351,0)</f>
        <v>0</v>
      </c>
      <c r="BJ351" s="15" t="s">
        <v>89</v>
      </c>
      <c r="BK351" s="198">
        <f>ROUND(I351*H351,2)</f>
        <v>0</v>
      </c>
      <c r="BL351" s="15" t="s">
        <v>243</v>
      </c>
      <c r="BM351" s="197" t="s">
        <v>934</v>
      </c>
    </row>
    <row r="352" s="12" customFormat="1" ht="22.8" customHeight="1">
      <c r="A352" s="12"/>
      <c r="B352" s="171"/>
      <c r="C352" s="12"/>
      <c r="D352" s="172" t="s">
        <v>75</v>
      </c>
      <c r="E352" s="182" t="s">
        <v>935</v>
      </c>
      <c r="F352" s="182" t="s">
        <v>936</v>
      </c>
      <c r="G352" s="12"/>
      <c r="H352" s="12"/>
      <c r="I352" s="174"/>
      <c r="J352" s="183">
        <f>BK352</f>
        <v>0</v>
      </c>
      <c r="K352" s="12"/>
      <c r="L352" s="171"/>
      <c r="M352" s="176"/>
      <c r="N352" s="177"/>
      <c r="O352" s="177"/>
      <c r="P352" s="178">
        <f>SUM(P353:P366)</f>
        <v>0</v>
      </c>
      <c r="Q352" s="177"/>
      <c r="R352" s="178">
        <f>SUM(R353:R366)</f>
        <v>1.7974969999999999</v>
      </c>
      <c r="S352" s="177"/>
      <c r="T352" s="179">
        <f>SUM(T353:T366)</f>
        <v>0</v>
      </c>
      <c r="U352" s="12"/>
      <c r="V352" s="12"/>
      <c r="W352" s="12"/>
      <c r="X352" s="12"/>
      <c r="Y352" s="12"/>
      <c r="Z352" s="12"/>
      <c r="AA352" s="12"/>
      <c r="AB352" s="12"/>
      <c r="AC352" s="12"/>
      <c r="AD352" s="12"/>
      <c r="AE352" s="12"/>
      <c r="AR352" s="172" t="s">
        <v>89</v>
      </c>
      <c r="AT352" s="180" t="s">
        <v>75</v>
      </c>
      <c r="AU352" s="180" t="s">
        <v>83</v>
      </c>
      <c r="AY352" s="172" t="s">
        <v>178</v>
      </c>
      <c r="BK352" s="181">
        <f>SUM(BK353:BK366)</f>
        <v>0</v>
      </c>
    </row>
    <row r="353" s="2" customFormat="1" ht="22.2" customHeight="1">
      <c r="A353" s="34"/>
      <c r="B353" s="184"/>
      <c r="C353" s="185" t="s">
        <v>937</v>
      </c>
      <c r="D353" s="185" t="s">
        <v>180</v>
      </c>
      <c r="E353" s="186" t="s">
        <v>938</v>
      </c>
      <c r="F353" s="187" t="s">
        <v>939</v>
      </c>
      <c r="G353" s="188" t="s">
        <v>236</v>
      </c>
      <c r="H353" s="189">
        <v>413.5</v>
      </c>
      <c r="I353" s="190"/>
      <c r="J353" s="191">
        <f>ROUND(I353*H353,2)</f>
        <v>0</v>
      </c>
      <c r="K353" s="192"/>
      <c r="L353" s="35"/>
      <c r="M353" s="193" t="s">
        <v>1</v>
      </c>
      <c r="N353" s="194" t="s">
        <v>42</v>
      </c>
      <c r="O353" s="78"/>
      <c r="P353" s="195">
        <f>O353*H353</f>
        <v>0</v>
      </c>
      <c r="Q353" s="195">
        <v>0.0028</v>
      </c>
      <c r="R353" s="195">
        <f>Q353*H353</f>
        <v>1.1577999999999999</v>
      </c>
      <c r="S353" s="195">
        <v>0</v>
      </c>
      <c r="T353" s="196">
        <f>S353*H353</f>
        <v>0</v>
      </c>
      <c r="U353" s="34"/>
      <c r="V353" s="34"/>
      <c r="W353" s="34"/>
      <c r="X353" s="34"/>
      <c r="Y353" s="34"/>
      <c r="Z353" s="34"/>
      <c r="AA353" s="34"/>
      <c r="AB353" s="34"/>
      <c r="AC353" s="34"/>
      <c r="AD353" s="34"/>
      <c r="AE353" s="34"/>
      <c r="AR353" s="197" t="s">
        <v>243</v>
      </c>
      <c r="AT353" s="197" t="s">
        <v>180</v>
      </c>
      <c r="AU353" s="197" t="s">
        <v>89</v>
      </c>
      <c r="AY353" s="15" t="s">
        <v>178</v>
      </c>
      <c r="BE353" s="198">
        <f>IF(N353="základná",J353,0)</f>
        <v>0</v>
      </c>
      <c r="BF353" s="198">
        <f>IF(N353="znížená",J353,0)</f>
        <v>0</v>
      </c>
      <c r="BG353" s="198">
        <f>IF(N353="zákl. prenesená",J353,0)</f>
        <v>0</v>
      </c>
      <c r="BH353" s="198">
        <f>IF(N353="zníž. prenesená",J353,0)</f>
        <v>0</v>
      </c>
      <c r="BI353" s="198">
        <f>IF(N353="nulová",J353,0)</f>
        <v>0</v>
      </c>
      <c r="BJ353" s="15" t="s">
        <v>89</v>
      </c>
      <c r="BK353" s="198">
        <f>ROUND(I353*H353,2)</f>
        <v>0</v>
      </c>
      <c r="BL353" s="15" t="s">
        <v>243</v>
      </c>
      <c r="BM353" s="197" t="s">
        <v>940</v>
      </c>
    </row>
    <row r="354" s="2" customFormat="1" ht="30" customHeight="1">
      <c r="A354" s="34"/>
      <c r="B354" s="184"/>
      <c r="C354" s="185" t="s">
        <v>941</v>
      </c>
      <c r="D354" s="185" t="s">
        <v>180</v>
      </c>
      <c r="E354" s="186" t="s">
        <v>942</v>
      </c>
      <c r="F354" s="187" t="s">
        <v>943</v>
      </c>
      <c r="G354" s="188" t="s">
        <v>236</v>
      </c>
      <c r="H354" s="189">
        <v>413.5</v>
      </c>
      <c r="I354" s="190"/>
      <c r="J354" s="191">
        <f>ROUND(I354*H354,2)</f>
        <v>0</v>
      </c>
      <c r="K354" s="192"/>
      <c r="L354" s="35"/>
      <c r="M354" s="193" t="s">
        <v>1</v>
      </c>
      <c r="N354" s="194" t="s">
        <v>42</v>
      </c>
      <c r="O354" s="78"/>
      <c r="P354" s="195">
        <f>O354*H354</f>
        <v>0</v>
      </c>
      <c r="Q354" s="195">
        <v>0.00046999999999999999</v>
      </c>
      <c r="R354" s="195">
        <f>Q354*H354</f>
        <v>0.19434499999999999</v>
      </c>
      <c r="S354" s="195">
        <v>0</v>
      </c>
      <c r="T354" s="196">
        <f>S354*H354</f>
        <v>0</v>
      </c>
      <c r="U354" s="34"/>
      <c r="V354" s="34"/>
      <c r="W354" s="34"/>
      <c r="X354" s="34"/>
      <c r="Y354" s="34"/>
      <c r="Z354" s="34"/>
      <c r="AA354" s="34"/>
      <c r="AB354" s="34"/>
      <c r="AC354" s="34"/>
      <c r="AD354" s="34"/>
      <c r="AE354" s="34"/>
      <c r="AR354" s="197" t="s">
        <v>243</v>
      </c>
      <c r="AT354" s="197" t="s">
        <v>180</v>
      </c>
      <c r="AU354" s="197" t="s">
        <v>89</v>
      </c>
      <c r="AY354" s="15" t="s">
        <v>178</v>
      </c>
      <c r="BE354" s="198">
        <f>IF(N354="základná",J354,0)</f>
        <v>0</v>
      </c>
      <c r="BF354" s="198">
        <f>IF(N354="znížená",J354,0)</f>
        <v>0</v>
      </c>
      <c r="BG354" s="198">
        <f>IF(N354="zákl. prenesená",J354,0)</f>
        <v>0</v>
      </c>
      <c r="BH354" s="198">
        <f>IF(N354="zníž. prenesená",J354,0)</f>
        <v>0</v>
      </c>
      <c r="BI354" s="198">
        <f>IF(N354="nulová",J354,0)</f>
        <v>0</v>
      </c>
      <c r="BJ354" s="15" t="s">
        <v>89</v>
      </c>
      <c r="BK354" s="198">
        <f>ROUND(I354*H354,2)</f>
        <v>0</v>
      </c>
      <c r="BL354" s="15" t="s">
        <v>243</v>
      </c>
      <c r="BM354" s="197" t="s">
        <v>944</v>
      </c>
    </row>
    <row r="355" s="2" customFormat="1" ht="22.2" customHeight="1">
      <c r="A355" s="34"/>
      <c r="B355" s="184"/>
      <c r="C355" s="185" t="s">
        <v>945</v>
      </c>
      <c r="D355" s="185" t="s">
        <v>180</v>
      </c>
      <c r="E355" s="186" t="s">
        <v>946</v>
      </c>
      <c r="F355" s="187" t="s">
        <v>947</v>
      </c>
      <c r="G355" s="188" t="s">
        <v>683</v>
      </c>
      <c r="H355" s="189">
        <v>40.299999999999997</v>
      </c>
      <c r="I355" s="190"/>
      <c r="J355" s="191">
        <f>ROUND(I355*H355,2)</f>
        <v>0</v>
      </c>
      <c r="K355" s="192"/>
      <c r="L355" s="35"/>
      <c r="M355" s="193" t="s">
        <v>1</v>
      </c>
      <c r="N355" s="194" t="s">
        <v>42</v>
      </c>
      <c r="O355" s="78"/>
      <c r="P355" s="195">
        <f>O355*H355</f>
        <v>0</v>
      </c>
      <c r="Q355" s="195">
        <v>0.00093999999999999997</v>
      </c>
      <c r="R355" s="195">
        <f>Q355*H355</f>
        <v>0.037881999999999999</v>
      </c>
      <c r="S355" s="195">
        <v>0</v>
      </c>
      <c r="T355" s="196">
        <f>S355*H355</f>
        <v>0</v>
      </c>
      <c r="U355" s="34"/>
      <c r="V355" s="34"/>
      <c r="W355" s="34"/>
      <c r="X355" s="34"/>
      <c r="Y355" s="34"/>
      <c r="Z355" s="34"/>
      <c r="AA355" s="34"/>
      <c r="AB355" s="34"/>
      <c r="AC355" s="34"/>
      <c r="AD355" s="34"/>
      <c r="AE355" s="34"/>
      <c r="AR355" s="197" t="s">
        <v>243</v>
      </c>
      <c r="AT355" s="197" t="s">
        <v>180</v>
      </c>
      <c r="AU355" s="197" t="s">
        <v>89</v>
      </c>
      <c r="AY355" s="15" t="s">
        <v>178</v>
      </c>
      <c r="BE355" s="198">
        <f>IF(N355="základná",J355,0)</f>
        <v>0</v>
      </c>
      <c r="BF355" s="198">
        <f>IF(N355="znížená",J355,0)</f>
        <v>0</v>
      </c>
      <c r="BG355" s="198">
        <f>IF(N355="zákl. prenesená",J355,0)</f>
        <v>0</v>
      </c>
      <c r="BH355" s="198">
        <f>IF(N355="zníž. prenesená",J355,0)</f>
        <v>0</v>
      </c>
      <c r="BI355" s="198">
        <f>IF(N355="nulová",J355,0)</f>
        <v>0</v>
      </c>
      <c r="BJ355" s="15" t="s">
        <v>89</v>
      </c>
      <c r="BK355" s="198">
        <f>ROUND(I355*H355,2)</f>
        <v>0</v>
      </c>
      <c r="BL355" s="15" t="s">
        <v>243</v>
      </c>
      <c r="BM355" s="197" t="s">
        <v>948</v>
      </c>
    </row>
    <row r="356" s="2" customFormat="1" ht="34.8" customHeight="1">
      <c r="A356" s="34"/>
      <c r="B356" s="184"/>
      <c r="C356" s="185" t="s">
        <v>949</v>
      </c>
      <c r="D356" s="185" t="s">
        <v>180</v>
      </c>
      <c r="E356" s="186" t="s">
        <v>950</v>
      </c>
      <c r="F356" s="187" t="s">
        <v>951</v>
      </c>
      <c r="G356" s="188" t="s">
        <v>683</v>
      </c>
      <c r="H356" s="189">
        <v>11.6</v>
      </c>
      <c r="I356" s="190"/>
      <c r="J356" s="191">
        <f>ROUND(I356*H356,2)</f>
        <v>0</v>
      </c>
      <c r="K356" s="192"/>
      <c r="L356" s="35"/>
      <c r="M356" s="193" t="s">
        <v>1</v>
      </c>
      <c r="N356" s="194" t="s">
        <v>42</v>
      </c>
      <c r="O356" s="78"/>
      <c r="P356" s="195">
        <f>O356*H356</f>
        <v>0</v>
      </c>
      <c r="Q356" s="195">
        <v>0.0035200000000000001</v>
      </c>
      <c r="R356" s="195">
        <f>Q356*H356</f>
        <v>0.040832</v>
      </c>
      <c r="S356" s="195">
        <v>0</v>
      </c>
      <c r="T356" s="196">
        <f>S356*H356</f>
        <v>0</v>
      </c>
      <c r="U356" s="34"/>
      <c r="V356" s="34"/>
      <c r="W356" s="34"/>
      <c r="X356" s="34"/>
      <c r="Y356" s="34"/>
      <c r="Z356" s="34"/>
      <c r="AA356" s="34"/>
      <c r="AB356" s="34"/>
      <c r="AC356" s="34"/>
      <c r="AD356" s="34"/>
      <c r="AE356" s="34"/>
      <c r="AR356" s="197" t="s">
        <v>243</v>
      </c>
      <c r="AT356" s="197" t="s">
        <v>180</v>
      </c>
      <c r="AU356" s="197" t="s">
        <v>89</v>
      </c>
      <c r="AY356" s="15" t="s">
        <v>178</v>
      </c>
      <c r="BE356" s="198">
        <f>IF(N356="základná",J356,0)</f>
        <v>0</v>
      </c>
      <c r="BF356" s="198">
        <f>IF(N356="znížená",J356,0)</f>
        <v>0</v>
      </c>
      <c r="BG356" s="198">
        <f>IF(N356="zákl. prenesená",J356,0)</f>
        <v>0</v>
      </c>
      <c r="BH356" s="198">
        <f>IF(N356="zníž. prenesená",J356,0)</f>
        <v>0</v>
      </c>
      <c r="BI356" s="198">
        <f>IF(N356="nulová",J356,0)</f>
        <v>0</v>
      </c>
      <c r="BJ356" s="15" t="s">
        <v>89</v>
      </c>
      <c r="BK356" s="198">
        <f>ROUND(I356*H356,2)</f>
        <v>0</v>
      </c>
      <c r="BL356" s="15" t="s">
        <v>243</v>
      </c>
      <c r="BM356" s="197" t="s">
        <v>952</v>
      </c>
    </row>
    <row r="357" s="2" customFormat="1" ht="22.2" customHeight="1">
      <c r="A357" s="34"/>
      <c r="B357" s="184"/>
      <c r="C357" s="185" t="s">
        <v>953</v>
      </c>
      <c r="D357" s="185" t="s">
        <v>180</v>
      </c>
      <c r="E357" s="186" t="s">
        <v>954</v>
      </c>
      <c r="F357" s="187" t="s">
        <v>955</v>
      </c>
      <c r="G357" s="188" t="s">
        <v>683</v>
      </c>
      <c r="H357" s="189">
        <v>40</v>
      </c>
      <c r="I357" s="190"/>
      <c r="J357" s="191">
        <f>ROUND(I357*H357,2)</f>
        <v>0</v>
      </c>
      <c r="K357" s="192"/>
      <c r="L357" s="35"/>
      <c r="M357" s="193" t="s">
        <v>1</v>
      </c>
      <c r="N357" s="194" t="s">
        <v>42</v>
      </c>
      <c r="O357" s="78"/>
      <c r="P357" s="195">
        <f>O357*H357</f>
        <v>0</v>
      </c>
      <c r="Q357" s="195">
        <v>0.00025999999999999998</v>
      </c>
      <c r="R357" s="195">
        <f>Q357*H357</f>
        <v>0.0104</v>
      </c>
      <c r="S357" s="195">
        <v>0</v>
      </c>
      <c r="T357" s="196">
        <f>S357*H357</f>
        <v>0</v>
      </c>
      <c r="U357" s="34"/>
      <c r="V357" s="34"/>
      <c r="W357" s="34"/>
      <c r="X357" s="34"/>
      <c r="Y357" s="34"/>
      <c r="Z357" s="34"/>
      <c r="AA357" s="34"/>
      <c r="AB357" s="34"/>
      <c r="AC357" s="34"/>
      <c r="AD357" s="34"/>
      <c r="AE357" s="34"/>
      <c r="AR357" s="197" t="s">
        <v>243</v>
      </c>
      <c r="AT357" s="197" t="s">
        <v>180</v>
      </c>
      <c r="AU357" s="197" t="s">
        <v>89</v>
      </c>
      <c r="AY357" s="15" t="s">
        <v>178</v>
      </c>
      <c r="BE357" s="198">
        <f>IF(N357="základná",J357,0)</f>
        <v>0</v>
      </c>
      <c r="BF357" s="198">
        <f>IF(N357="znížená",J357,0)</f>
        <v>0</v>
      </c>
      <c r="BG357" s="198">
        <f>IF(N357="zákl. prenesená",J357,0)</f>
        <v>0</v>
      </c>
      <c r="BH357" s="198">
        <f>IF(N357="zníž. prenesená",J357,0)</f>
        <v>0</v>
      </c>
      <c r="BI357" s="198">
        <f>IF(N357="nulová",J357,0)</f>
        <v>0</v>
      </c>
      <c r="BJ357" s="15" t="s">
        <v>89</v>
      </c>
      <c r="BK357" s="198">
        <f>ROUND(I357*H357,2)</f>
        <v>0</v>
      </c>
      <c r="BL357" s="15" t="s">
        <v>243</v>
      </c>
      <c r="BM357" s="197" t="s">
        <v>956</v>
      </c>
    </row>
    <row r="358" s="2" customFormat="1" ht="40.2" customHeight="1">
      <c r="A358" s="34"/>
      <c r="B358" s="184"/>
      <c r="C358" s="185" t="s">
        <v>957</v>
      </c>
      <c r="D358" s="185" t="s">
        <v>180</v>
      </c>
      <c r="E358" s="186" t="s">
        <v>958</v>
      </c>
      <c r="F358" s="187" t="s">
        <v>959</v>
      </c>
      <c r="G358" s="188" t="s">
        <v>683</v>
      </c>
      <c r="H358" s="189">
        <v>44</v>
      </c>
      <c r="I358" s="190"/>
      <c r="J358" s="191">
        <f>ROUND(I358*H358,2)</f>
        <v>0</v>
      </c>
      <c r="K358" s="192"/>
      <c r="L358" s="35"/>
      <c r="M358" s="193" t="s">
        <v>1</v>
      </c>
      <c r="N358" s="194" t="s">
        <v>42</v>
      </c>
      <c r="O358" s="78"/>
      <c r="P358" s="195">
        <f>O358*H358</f>
        <v>0</v>
      </c>
      <c r="Q358" s="195">
        <v>0.0012800000000000001</v>
      </c>
      <c r="R358" s="195">
        <f>Q358*H358</f>
        <v>0.056320000000000002</v>
      </c>
      <c r="S358" s="195">
        <v>0</v>
      </c>
      <c r="T358" s="196">
        <f>S358*H358</f>
        <v>0</v>
      </c>
      <c r="U358" s="34"/>
      <c r="V358" s="34"/>
      <c r="W358" s="34"/>
      <c r="X358" s="34"/>
      <c r="Y358" s="34"/>
      <c r="Z358" s="34"/>
      <c r="AA358" s="34"/>
      <c r="AB358" s="34"/>
      <c r="AC358" s="34"/>
      <c r="AD358" s="34"/>
      <c r="AE358" s="34"/>
      <c r="AR358" s="197" t="s">
        <v>243</v>
      </c>
      <c r="AT358" s="197" t="s">
        <v>180</v>
      </c>
      <c r="AU358" s="197" t="s">
        <v>89</v>
      </c>
      <c r="AY358" s="15" t="s">
        <v>178</v>
      </c>
      <c r="BE358" s="198">
        <f>IF(N358="základná",J358,0)</f>
        <v>0</v>
      </c>
      <c r="BF358" s="198">
        <f>IF(N358="znížená",J358,0)</f>
        <v>0</v>
      </c>
      <c r="BG358" s="198">
        <f>IF(N358="zákl. prenesená",J358,0)</f>
        <v>0</v>
      </c>
      <c r="BH358" s="198">
        <f>IF(N358="zníž. prenesená",J358,0)</f>
        <v>0</v>
      </c>
      <c r="BI358" s="198">
        <f>IF(N358="nulová",J358,0)</f>
        <v>0</v>
      </c>
      <c r="BJ358" s="15" t="s">
        <v>89</v>
      </c>
      <c r="BK358" s="198">
        <f>ROUND(I358*H358,2)</f>
        <v>0</v>
      </c>
      <c r="BL358" s="15" t="s">
        <v>243</v>
      </c>
      <c r="BM358" s="197" t="s">
        <v>960</v>
      </c>
    </row>
    <row r="359" s="2" customFormat="1" ht="34.8" customHeight="1">
      <c r="A359" s="34"/>
      <c r="B359" s="184"/>
      <c r="C359" s="185" t="s">
        <v>961</v>
      </c>
      <c r="D359" s="185" t="s">
        <v>180</v>
      </c>
      <c r="E359" s="186" t="s">
        <v>962</v>
      </c>
      <c r="F359" s="187" t="s">
        <v>963</v>
      </c>
      <c r="G359" s="188" t="s">
        <v>683</v>
      </c>
      <c r="H359" s="189">
        <v>40.299999999999997</v>
      </c>
      <c r="I359" s="190"/>
      <c r="J359" s="191">
        <f>ROUND(I359*H359,2)</f>
        <v>0</v>
      </c>
      <c r="K359" s="192"/>
      <c r="L359" s="35"/>
      <c r="M359" s="193" t="s">
        <v>1</v>
      </c>
      <c r="N359" s="194" t="s">
        <v>42</v>
      </c>
      <c r="O359" s="78"/>
      <c r="P359" s="195">
        <f>O359*H359</f>
        <v>0</v>
      </c>
      <c r="Q359" s="195">
        <v>0.0014499999999999999</v>
      </c>
      <c r="R359" s="195">
        <f>Q359*H359</f>
        <v>0.058434999999999994</v>
      </c>
      <c r="S359" s="195">
        <v>0</v>
      </c>
      <c r="T359" s="196">
        <f>S359*H359</f>
        <v>0</v>
      </c>
      <c r="U359" s="34"/>
      <c r="V359" s="34"/>
      <c r="W359" s="34"/>
      <c r="X359" s="34"/>
      <c r="Y359" s="34"/>
      <c r="Z359" s="34"/>
      <c r="AA359" s="34"/>
      <c r="AB359" s="34"/>
      <c r="AC359" s="34"/>
      <c r="AD359" s="34"/>
      <c r="AE359" s="34"/>
      <c r="AR359" s="197" t="s">
        <v>243</v>
      </c>
      <c r="AT359" s="197" t="s">
        <v>180</v>
      </c>
      <c r="AU359" s="197" t="s">
        <v>89</v>
      </c>
      <c r="AY359" s="15" t="s">
        <v>178</v>
      </c>
      <c r="BE359" s="198">
        <f>IF(N359="základná",J359,0)</f>
        <v>0</v>
      </c>
      <c r="BF359" s="198">
        <f>IF(N359="znížená",J359,0)</f>
        <v>0</v>
      </c>
      <c r="BG359" s="198">
        <f>IF(N359="zákl. prenesená",J359,0)</f>
        <v>0</v>
      </c>
      <c r="BH359" s="198">
        <f>IF(N359="zníž. prenesená",J359,0)</f>
        <v>0</v>
      </c>
      <c r="BI359" s="198">
        <f>IF(N359="nulová",J359,0)</f>
        <v>0</v>
      </c>
      <c r="BJ359" s="15" t="s">
        <v>89</v>
      </c>
      <c r="BK359" s="198">
        <f>ROUND(I359*H359,2)</f>
        <v>0</v>
      </c>
      <c r="BL359" s="15" t="s">
        <v>243</v>
      </c>
      <c r="BM359" s="197" t="s">
        <v>964</v>
      </c>
    </row>
    <row r="360" s="2" customFormat="1" ht="22.2" customHeight="1">
      <c r="A360" s="34"/>
      <c r="B360" s="184"/>
      <c r="C360" s="185" t="s">
        <v>965</v>
      </c>
      <c r="D360" s="185" t="s">
        <v>180</v>
      </c>
      <c r="E360" s="186" t="s">
        <v>966</v>
      </c>
      <c r="F360" s="187" t="s">
        <v>967</v>
      </c>
      <c r="G360" s="188" t="s">
        <v>306</v>
      </c>
      <c r="H360" s="189">
        <v>4</v>
      </c>
      <c r="I360" s="190"/>
      <c r="J360" s="191">
        <f>ROUND(I360*H360,2)</f>
        <v>0</v>
      </c>
      <c r="K360" s="192"/>
      <c r="L360" s="35"/>
      <c r="M360" s="193" t="s">
        <v>1</v>
      </c>
      <c r="N360" s="194" t="s">
        <v>42</v>
      </c>
      <c r="O360" s="78"/>
      <c r="P360" s="195">
        <f>O360*H360</f>
        <v>0</v>
      </c>
      <c r="Q360" s="195">
        <v>6.0000000000000002E-05</v>
      </c>
      <c r="R360" s="195">
        <f>Q360*H360</f>
        <v>0.00024000000000000001</v>
      </c>
      <c r="S360" s="195">
        <v>0</v>
      </c>
      <c r="T360" s="196">
        <f>S360*H360</f>
        <v>0</v>
      </c>
      <c r="U360" s="34"/>
      <c r="V360" s="34"/>
      <c r="W360" s="34"/>
      <c r="X360" s="34"/>
      <c r="Y360" s="34"/>
      <c r="Z360" s="34"/>
      <c r="AA360" s="34"/>
      <c r="AB360" s="34"/>
      <c r="AC360" s="34"/>
      <c r="AD360" s="34"/>
      <c r="AE360" s="34"/>
      <c r="AR360" s="197" t="s">
        <v>243</v>
      </c>
      <c r="AT360" s="197" t="s">
        <v>180</v>
      </c>
      <c r="AU360" s="197" t="s">
        <v>89</v>
      </c>
      <c r="AY360" s="15" t="s">
        <v>178</v>
      </c>
      <c r="BE360" s="198">
        <f>IF(N360="základná",J360,0)</f>
        <v>0</v>
      </c>
      <c r="BF360" s="198">
        <f>IF(N360="znížená",J360,0)</f>
        <v>0</v>
      </c>
      <c r="BG360" s="198">
        <f>IF(N360="zákl. prenesená",J360,0)</f>
        <v>0</v>
      </c>
      <c r="BH360" s="198">
        <f>IF(N360="zníž. prenesená",J360,0)</f>
        <v>0</v>
      </c>
      <c r="BI360" s="198">
        <f>IF(N360="nulová",J360,0)</f>
        <v>0</v>
      </c>
      <c r="BJ360" s="15" t="s">
        <v>89</v>
      </c>
      <c r="BK360" s="198">
        <f>ROUND(I360*H360,2)</f>
        <v>0</v>
      </c>
      <c r="BL360" s="15" t="s">
        <v>243</v>
      </c>
      <c r="BM360" s="197" t="s">
        <v>968</v>
      </c>
    </row>
    <row r="361" s="2" customFormat="1" ht="22.2" customHeight="1">
      <c r="A361" s="34"/>
      <c r="B361" s="184"/>
      <c r="C361" s="199" t="s">
        <v>969</v>
      </c>
      <c r="D361" s="199" t="s">
        <v>454</v>
      </c>
      <c r="E361" s="200" t="s">
        <v>970</v>
      </c>
      <c r="F361" s="201" t="s">
        <v>971</v>
      </c>
      <c r="G361" s="202" t="s">
        <v>306</v>
      </c>
      <c r="H361" s="203">
        <v>4</v>
      </c>
      <c r="I361" s="204"/>
      <c r="J361" s="205">
        <f>ROUND(I361*H361,2)</f>
        <v>0</v>
      </c>
      <c r="K361" s="206"/>
      <c r="L361" s="207"/>
      <c r="M361" s="208" t="s">
        <v>1</v>
      </c>
      <c r="N361" s="209" t="s">
        <v>42</v>
      </c>
      <c r="O361" s="78"/>
      <c r="P361" s="195">
        <f>O361*H361</f>
        <v>0</v>
      </c>
      <c r="Q361" s="195">
        <v>0.00022000000000000001</v>
      </c>
      <c r="R361" s="195">
        <f>Q361*H361</f>
        <v>0.00088000000000000003</v>
      </c>
      <c r="S361" s="195">
        <v>0</v>
      </c>
      <c r="T361" s="196">
        <f>S361*H361</f>
        <v>0</v>
      </c>
      <c r="U361" s="34"/>
      <c r="V361" s="34"/>
      <c r="W361" s="34"/>
      <c r="X361" s="34"/>
      <c r="Y361" s="34"/>
      <c r="Z361" s="34"/>
      <c r="AA361" s="34"/>
      <c r="AB361" s="34"/>
      <c r="AC361" s="34"/>
      <c r="AD361" s="34"/>
      <c r="AE361" s="34"/>
      <c r="AR361" s="197" t="s">
        <v>308</v>
      </c>
      <c r="AT361" s="197" t="s">
        <v>454</v>
      </c>
      <c r="AU361" s="197" t="s">
        <v>89</v>
      </c>
      <c r="AY361" s="15" t="s">
        <v>178</v>
      </c>
      <c r="BE361" s="198">
        <f>IF(N361="základná",J361,0)</f>
        <v>0</v>
      </c>
      <c r="BF361" s="198">
        <f>IF(N361="znížená",J361,0)</f>
        <v>0</v>
      </c>
      <c r="BG361" s="198">
        <f>IF(N361="zákl. prenesená",J361,0)</f>
        <v>0</v>
      </c>
      <c r="BH361" s="198">
        <f>IF(N361="zníž. prenesená",J361,0)</f>
        <v>0</v>
      </c>
      <c r="BI361" s="198">
        <f>IF(N361="nulová",J361,0)</f>
        <v>0</v>
      </c>
      <c r="BJ361" s="15" t="s">
        <v>89</v>
      </c>
      <c r="BK361" s="198">
        <f>ROUND(I361*H361,2)</f>
        <v>0</v>
      </c>
      <c r="BL361" s="15" t="s">
        <v>243</v>
      </c>
      <c r="BM361" s="197" t="s">
        <v>972</v>
      </c>
    </row>
    <row r="362" s="2" customFormat="1" ht="22.2" customHeight="1">
      <c r="A362" s="34"/>
      <c r="B362" s="184"/>
      <c r="C362" s="185" t="s">
        <v>973</v>
      </c>
      <c r="D362" s="185" t="s">
        <v>180</v>
      </c>
      <c r="E362" s="186" t="s">
        <v>974</v>
      </c>
      <c r="F362" s="187" t="s">
        <v>975</v>
      </c>
      <c r="G362" s="188" t="s">
        <v>683</v>
      </c>
      <c r="H362" s="189">
        <v>55.200000000000003</v>
      </c>
      <c r="I362" s="190"/>
      <c r="J362" s="191">
        <f>ROUND(I362*H362,2)</f>
        <v>0</v>
      </c>
      <c r="K362" s="192"/>
      <c r="L362" s="35"/>
      <c r="M362" s="193" t="s">
        <v>1</v>
      </c>
      <c r="N362" s="194" t="s">
        <v>42</v>
      </c>
      <c r="O362" s="78"/>
      <c r="P362" s="195">
        <f>O362*H362</f>
        <v>0</v>
      </c>
      <c r="Q362" s="195">
        <v>0.0011000000000000001</v>
      </c>
      <c r="R362" s="195">
        <f>Q362*H362</f>
        <v>0.06072000000000001</v>
      </c>
      <c r="S362" s="195">
        <v>0</v>
      </c>
      <c r="T362" s="196">
        <f>S362*H362</f>
        <v>0</v>
      </c>
      <c r="U362" s="34"/>
      <c r="V362" s="34"/>
      <c r="W362" s="34"/>
      <c r="X362" s="34"/>
      <c r="Y362" s="34"/>
      <c r="Z362" s="34"/>
      <c r="AA362" s="34"/>
      <c r="AB362" s="34"/>
      <c r="AC362" s="34"/>
      <c r="AD362" s="34"/>
      <c r="AE362" s="34"/>
      <c r="AR362" s="197" t="s">
        <v>243</v>
      </c>
      <c r="AT362" s="197" t="s">
        <v>180</v>
      </c>
      <c r="AU362" s="197" t="s">
        <v>89</v>
      </c>
      <c r="AY362" s="15" t="s">
        <v>178</v>
      </c>
      <c r="BE362" s="198">
        <f>IF(N362="základná",J362,0)</f>
        <v>0</v>
      </c>
      <c r="BF362" s="198">
        <f>IF(N362="znížená",J362,0)</f>
        <v>0</v>
      </c>
      <c r="BG362" s="198">
        <f>IF(N362="zákl. prenesená",J362,0)</f>
        <v>0</v>
      </c>
      <c r="BH362" s="198">
        <f>IF(N362="zníž. prenesená",J362,0)</f>
        <v>0</v>
      </c>
      <c r="BI362" s="198">
        <f>IF(N362="nulová",J362,0)</f>
        <v>0</v>
      </c>
      <c r="BJ362" s="15" t="s">
        <v>89</v>
      </c>
      <c r="BK362" s="198">
        <f>ROUND(I362*H362,2)</f>
        <v>0</v>
      </c>
      <c r="BL362" s="15" t="s">
        <v>243</v>
      </c>
      <c r="BM362" s="197" t="s">
        <v>976</v>
      </c>
    </row>
    <row r="363" s="2" customFormat="1" ht="22.2" customHeight="1">
      <c r="A363" s="34"/>
      <c r="B363" s="184"/>
      <c r="C363" s="185" t="s">
        <v>977</v>
      </c>
      <c r="D363" s="185" t="s">
        <v>180</v>
      </c>
      <c r="E363" s="186" t="s">
        <v>978</v>
      </c>
      <c r="F363" s="187" t="s">
        <v>979</v>
      </c>
      <c r="G363" s="188" t="s">
        <v>683</v>
      </c>
      <c r="H363" s="189">
        <v>39.700000000000003</v>
      </c>
      <c r="I363" s="190"/>
      <c r="J363" s="191">
        <f>ROUND(I363*H363,2)</f>
        <v>0</v>
      </c>
      <c r="K363" s="192"/>
      <c r="L363" s="35"/>
      <c r="M363" s="193" t="s">
        <v>1</v>
      </c>
      <c r="N363" s="194" t="s">
        <v>42</v>
      </c>
      <c r="O363" s="78"/>
      <c r="P363" s="195">
        <f>O363*H363</f>
        <v>0</v>
      </c>
      <c r="Q363" s="195">
        <v>0.00155</v>
      </c>
      <c r="R363" s="195">
        <f>Q363*H363</f>
        <v>0.061534999999999999</v>
      </c>
      <c r="S363" s="195">
        <v>0</v>
      </c>
      <c r="T363" s="196">
        <f>S363*H363</f>
        <v>0</v>
      </c>
      <c r="U363" s="34"/>
      <c r="V363" s="34"/>
      <c r="W363" s="34"/>
      <c r="X363" s="34"/>
      <c r="Y363" s="34"/>
      <c r="Z363" s="34"/>
      <c r="AA363" s="34"/>
      <c r="AB363" s="34"/>
      <c r="AC363" s="34"/>
      <c r="AD363" s="34"/>
      <c r="AE363" s="34"/>
      <c r="AR363" s="197" t="s">
        <v>243</v>
      </c>
      <c r="AT363" s="197" t="s">
        <v>180</v>
      </c>
      <c r="AU363" s="197" t="s">
        <v>89</v>
      </c>
      <c r="AY363" s="15" t="s">
        <v>178</v>
      </c>
      <c r="BE363" s="198">
        <f>IF(N363="základná",J363,0)</f>
        <v>0</v>
      </c>
      <c r="BF363" s="198">
        <f>IF(N363="znížená",J363,0)</f>
        <v>0</v>
      </c>
      <c r="BG363" s="198">
        <f>IF(N363="zákl. prenesená",J363,0)</f>
        <v>0</v>
      </c>
      <c r="BH363" s="198">
        <f>IF(N363="zníž. prenesená",J363,0)</f>
        <v>0</v>
      </c>
      <c r="BI363" s="198">
        <f>IF(N363="nulová",J363,0)</f>
        <v>0</v>
      </c>
      <c r="BJ363" s="15" t="s">
        <v>89</v>
      </c>
      <c r="BK363" s="198">
        <f>ROUND(I363*H363,2)</f>
        <v>0</v>
      </c>
      <c r="BL363" s="15" t="s">
        <v>243</v>
      </c>
      <c r="BM363" s="197" t="s">
        <v>980</v>
      </c>
    </row>
    <row r="364" s="2" customFormat="1" ht="22.2" customHeight="1">
      <c r="A364" s="34"/>
      <c r="B364" s="184"/>
      <c r="C364" s="185" t="s">
        <v>981</v>
      </c>
      <c r="D364" s="185" t="s">
        <v>180</v>
      </c>
      <c r="E364" s="186" t="s">
        <v>982</v>
      </c>
      <c r="F364" s="187" t="s">
        <v>983</v>
      </c>
      <c r="G364" s="188" t="s">
        <v>683</v>
      </c>
      <c r="H364" s="189">
        <v>25.199999999999999</v>
      </c>
      <c r="I364" s="190"/>
      <c r="J364" s="191">
        <f>ROUND(I364*H364,2)</f>
        <v>0</v>
      </c>
      <c r="K364" s="192"/>
      <c r="L364" s="35"/>
      <c r="M364" s="193" t="s">
        <v>1</v>
      </c>
      <c r="N364" s="194" t="s">
        <v>42</v>
      </c>
      <c r="O364" s="78"/>
      <c r="P364" s="195">
        <f>O364*H364</f>
        <v>0</v>
      </c>
      <c r="Q364" s="195">
        <v>0.0022899999999999999</v>
      </c>
      <c r="R364" s="195">
        <f>Q364*H364</f>
        <v>0.057707999999999995</v>
      </c>
      <c r="S364" s="195">
        <v>0</v>
      </c>
      <c r="T364" s="196">
        <f>S364*H364</f>
        <v>0</v>
      </c>
      <c r="U364" s="34"/>
      <c r="V364" s="34"/>
      <c r="W364" s="34"/>
      <c r="X364" s="34"/>
      <c r="Y364" s="34"/>
      <c r="Z364" s="34"/>
      <c r="AA364" s="34"/>
      <c r="AB364" s="34"/>
      <c r="AC364" s="34"/>
      <c r="AD364" s="34"/>
      <c r="AE364" s="34"/>
      <c r="AR364" s="197" t="s">
        <v>243</v>
      </c>
      <c r="AT364" s="197" t="s">
        <v>180</v>
      </c>
      <c r="AU364" s="197" t="s">
        <v>89</v>
      </c>
      <c r="AY364" s="15" t="s">
        <v>178</v>
      </c>
      <c r="BE364" s="198">
        <f>IF(N364="základná",J364,0)</f>
        <v>0</v>
      </c>
      <c r="BF364" s="198">
        <f>IF(N364="znížená",J364,0)</f>
        <v>0</v>
      </c>
      <c r="BG364" s="198">
        <f>IF(N364="zákl. prenesená",J364,0)</f>
        <v>0</v>
      </c>
      <c r="BH364" s="198">
        <f>IF(N364="zníž. prenesená",J364,0)</f>
        <v>0</v>
      </c>
      <c r="BI364" s="198">
        <f>IF(N364="nulová",J364,0)</f>
        <v>0</v>
      </c>
      <c r="BJ364" s="15" t="s">
        <v>89</v>
      </c>
      <c r="BK364" s="198">
        <f>ROUND(I364*H364,2)</f>
        <v>0</v>
      </c>
      <c r="BL364" s="15" t="s">
        <v>243</v>
      </c>
      <c r="BM364" s="197" t="s">
        <v>984</v>
      </c>
    </row>
    <row r="365" s="2" customFormat="1" ht="19.8" customHeight="1">
      <c r="A365" s="34"/>
      <c r="B365" s="184"/>
      <c r="C365" s="185" t="s">
        <v>985</v>
      </c>
      <c r="D365" s="185" t="s">
        <v>180</v>
      </c>
      <c r="E365" s="186" t="s">
        <v>986</v>
      </c>
      <c r="F365" s="187" t="s">
        <v>987</v>
      </c>
      <c r="G365" s="188" t="s">
        <v>306</v>
      </c>
      <c r="H365" s="189">
        <v>40</v>
      </c>
      <c r="I365" s="190"/>
      <c r="J365" s="191">
        <f>ROUND(I365*H365,2)</f>
        <v>0</v>
      </c>
      <c r="K365" s="192"/>
      <c r="L365" s="35"/>
      <c r="M365" s="193" t="s">
        <v>1</v>
      </c>
      <c r="N365" s="194" t="s">
        <v>42</v>
      </c>
      <c r="O365" s="78"/>
      <c r="P365" s="195">
        <f>O365*H365</f>
        <v>0</v>
      </c>
      <c r="Q365" s="195">
        <v>0.0015100000000000001</v>
      </c>
      <c r="R365" s="195">
        <f>Q365*H365</f>
        <v>0.060400000000000002</v>
      </c>
      <c r="S365" s="195">
        <v>0</v>
      </c>
      <c r="T365" s="196">
        <f>S365*H365</f>
        <v>0</v>
      </c>
      <c r="U365" s="34"/>
      <c r="V365" s="34"/>
      <c r="W365" s="34"/>
      <c r="X365" s="34"/>
      <c r="Y365" s="34"/>
      <c r="Z365" s="34"/>
      <c r="AA365" s="34"/>
      <c r="AB365" s="34"/>
      <c r="AC365" s="34"/>
      <c r="AD365" s="34"/>
      <c r="AE365" s="34"/>
      <c r="AR365" s="197" t="s">
        <v>243</v>
      </c>
      <c r="AT365" s="197" t="s">
        <v>180</v>
      </c>
      <c r="AU365" s="197" t="s">
        <v>89</v>
      </c>
      <c r="AY365" s="15" t="s">
        <v>178</v>
      </c>
      <c r="BE365" s="198">
        <f>IF(N365="základná",J365,0)</f>
        <v>0</v>
      </c>
      <c r="BF365" s="198">
        <f>IF(N365="znížená",J365,0)</f>
        <v>0</v>
      </c>
      <c r="BG365" s="198">
        <f>IF(N365="zákl. prenesená",J365,0)</f>
        <v>0</v>
      </c>
      <c r="BH365" s="198">
        <f>IF(N365="zníž. prenesená",J365,0)</f>
        <v>0</v>
      </c>
      <c r="BI365" s="198">
        <f>IF(N365="nulová",J365,0)</f>
        <v>0</v>
      </c>
      <c r="BJ365" s="15" t="s">
        <v>89</v>
      </c>
      <c r="BK365" s="198">
        <f>ROUND(I365*H365,2)</f>
        <v>0</v>
      </c>
      <c r="BL365" s="15" t="s">
        <v>243</v>
      </c>
      <c r="BM365" s="197" t="s">
        <v>988</v>
      </c>
    </row>
    <row r="366" s="2" customFormat="1" ht="22.2" customHeight="1">
      <c r="A366" s="34"/>
      <c r="B366" s="184"/>
      <c r="C366" s="185" t="s">
        <v>989</v>
      </c>
      <c r="D366" s="185" t="s">
        <v>180</v>
      </c>
      <c r="E366" s="186" t="s">
        <v>990</v>
      </c>
      <c r="F366" s="187" t="s">
        <v>991</v>
      </c>
      <c r="G366" s="188" t="s">
        <v>794</v>
      </c>
      <c r="H366" s="210"/>
      <c r="I366" s="190"/>
      <c r="J366" s="191">
        <f>ROUND(I366*H366,2)</f>
        <v>0</v>
      </c>
      <c r="K366" s="192"/>
      <c r="L366" s="35"/>
      <c r="M366" s="193" t="s">
        <v>1</v>
      </c>
      <c r="N366" s="194" t="s">
        <v>42</v>
      </c>
      <c r="O366" s="78"/>
      <c r="P366" s="195">
        <f>O366*H366</f>
        <v>0</v>
      </c>
      <c r="Q366" s="195">
        <v>0</v>
      </c>
      <c r="R366" s="195">
        <f>Q366*H366</f>
        <v>0</v>
      </c>
      <c r="S366" s="195">
        <v>0</v>
      </c>
      <c r="T366" s="196">
        <f>S366*H366</f>
        <v>0</v>
      </c>
      <c r="U366" s="34"/>
      <c r="V366" s="34"/>
      <c r="W366" s="34"/>
      <c r="X366" s="34"/>
      <c r="Y366" s="34"/>
      <c r="Z366" s="34"/>
      <c r="AA366" s="34"/>
      <c r="AB366" s="34"/>
      <c r="AC366" s="34"/>
      <c r="AD366" s="34"/>
      <c r="AE366" s="34"/>
      <c r="AR366" s="197" t="s">
        <v>243</v>
      </c>
      <c r="AT366" s="197" t="s">
        <v>180</v>
      </c>
      <c r="AU366" s="197" t="s">
        <v>89</v>
      </c>
      <c r="AY366" s="15" t="s">
        <v>178</v>
      </c>
      <c r="BE366" s="198">
        <f>IF(N366="základná",J366,0)</f>
        <v>0</v>
      </c>
      <c r="BF366" s="198">
        <f>IF(N366="znížená",J366,0)</f>
        <v>0</v>
      </c>
      <c r="BG366" s="198">
        <f>IF(N366="zákl. prenesená",J366,0)</f>
        <v>0</v>
      </c>
      <c r="BH366" s="198">
        <f>IF(N366="zníž. prenesená",J366,0)</f>
        <v>0</v>
      </c>
      <c r="BI366" s="198">
        <f>IF(N366="nulová",J366,0)</f>
        <v>0</v>
      </c>
      <c r="BJ366" s="15" t="s">
        <v>89</v>
      </c>
      <c r="BK366" s="198">
        <f>ROUND(I366*H366,2)</f>
        <v>0</v>
      </c>
      <c r="BL366" s="15" t="s">
        <v>243</v>
      </c>
      <c r="BM366" s="197" t="s">
        <v>992</v>
      </c>
    </row>
    <row r="367" s="12" customFormat="1" ht="22.8" customHeight="1">
      <c r="A367" s="12"/>
      <c r="B367" s="171"/>
      <c r="C367" s="12"/>
      <c r="D367" s="172" t="s">
        <v>75</v>
      </c>
      <c r="E367" s="182" t="s">
        <v>993</v>
      </c>
      <c r="F367" s="182" t="s">
        <v>994</v>
      </c>
      <c r="G367" s="12"/>
      <c r="H367" s="12"/>
      <c r="I367" s="174"/>
      <c r="J367" s="183">
        <f>BK367</f>
        <v>0</v>
      </c>
      <c r="K367" s="12"/>
      <c r="L367" s="171"/>
      <c r="M367" s="176"/>
      <c r="N367" s="177"/>
      <c r="O367" s="177"/>
      <c r="P367" s="178">
        <f>SUM(P368:P371)</f>
        <v>0</v>
      </c>
      <c r="Q367" s="177"/>
      <c r="R367" s="178">
        <f>SUM(R368:R371)</f>
        <v>11.55409399</v>
      </c>
      <c r="S367" s="177"/>
      <c r="T367" s="179">
        <f>SUM(T368:T371)</f>
        <v>0</v>
      </c>
      <c r="U367" s="12"/>
      <c r="V367" s="12"/>
      <c r="W367" s="12"/>
      <c r="X367" s="12"/>
      <c r="Y367" s="12"/>
      <c r="Z367" s="12"/>
      <c r="AA367" s="12"/>
      <c r="AB367" s="12"/>
      <c r="AC367" s="12"/>
      <c r="AD367" s="12"/>
      <c r="AE367" s="12"/>
      <c r="AR367" s="172" t="s">
        <v>89</v>
      </c>
      <c r="AT367" s="180" t="s">
        <v>75</v>
      </c>
      <c r="AU367" s="180" t="s">
        <v>83</v>
      </c>
      <c r="AY367" s="172" t="s">
        <v>178</v>
      </c>
      <c r="BK367" s="181">
        <f>SUM(BK368:BK371)</f>
        <v>0</v>
      </c>
    </row>
    <row r="368" s="2" customFormat="1" ht="22.2" customHeight="1">
      <c r="A368" s="34"/>
      <c r="B368" s="184"/>
      <c r="C368" s="185" t="s">
        <v>995</v>
      </c>
      <c r="D368" s="185" t="s">
        <v>180</v>
      </c>
      <c r="E368" s="186" t="s">
        <v>996</v>
      </c>
      <c r="F368" s="187" t="s">
        <v>997</v>
      </c>
      <c r="G368" s="188" t="s">
        <v>236</v>
      </c>
      <c r="H368" s="189">
        <v>140.31899999999999</v>
      </c>
      <c r="I368" s="190"/>
      <c r="J368" s="191">
        <f>ROUND(I368*H368,2)</f>
        <v>0</v>
      </c>
      <c r="K368" s="192"/>
      <c r="L368" s="35"/>
      <c r="M368" s="193" t="s">
        <v>1</v>
      </c>
      <c r="N368" s="194" t="s">
        <v>42</v>
      </c>
      <c r="O368" s="78"/>
      <c r="P368" s="195">
        <f>O368*H368</f>
        <v>0</v>
      </c>
      <c r="Q368" s="195">
        <v>0.081710000000000005</v>
      </c>
      <c r="R368" s="195">
        <f>Q368*H368</f>
        <v>11.46546549</v>
      </c>
      <c r="S368" s="195">
        <v>0</v>
      </c>
      <c r="T368" s="196">
        <f>S368*H368</f>
        <v>0</v>
      </c>
      <c r="U368" s="34"/>
      <c r="V368" s="34"/>
      <c r="W368" s="34"/>
      <c r="X368" s="34"/>
      <c r="Y368" s="34"/>
      <c r="Z368" s="34"/>
      <c r="AA368" s="34"/>
      <c r="AB368" s="34"/>
      <c r="AC368" s="34"/>
      <c r="AD368" s="34"/>
      <c r="AE368" s="34"/>
      <c r="AR368" s="197" t="s">
        <v>243</v>
      </c>
      <c r="AT368" s="197" t="s">
        <v>180</v>
      </c>
      <c r="AU368" s="197" t="s">
        <v>89</v>
      </c>
      <c r="AY368" s="15" t="s">
        <v>178</v>
      </c>
      <c r="BE368" s="198">
        <f>IF(N368="základná",J368,0)</f>
        <v>0</v>
      </c>
      <c r="BF368" s="198">
        <f>IF(N368="znížená",J368,0)</f>
        <v>0</v>
      </c>
      <c r="BG368" s="198">
        <f>IF(N368="zákl. prenesená",J368,0)</f>
        <v>0</v>
      </c>
      <c r="BH368" s="198">
        <f>IF(N368="zníž. prenesená",J368,0)</f>
        <v>0</v>
      </c>
      <c r="BI368" s="198">
        <f>IF(N368="nulová",J368,0)</f>
        <v>0</v>
      </c>
      <c r="BJ368" s="15" t="s">
        <v>89</v>
      </c>
      <c r="BK368" s="198">
        <f>ROUND(I368*H368,2)</f>
        <v>0</v>
      </c>
      <c r="BL368" s="15" t="s">
        <v>243</v>
      </c>
      <c r="BM368" s="197" t="s">
        <v>998</v>
      </c>
    </row>
    <row r="369" s="2" customFormat="1" ht="14.4" customHeight="1">
      <c r="A369" s="34"/>
      <c r="B369" s="184"/>
      <c r="C369" s="185" t="s">
        <v>999</v>
      </c>
      <c r="D369" s="185" t="s">
        <v>180</v>
      </c>
      <c r="E369" s="186" t="s">
        <v>1000</v>
      </c>
      <c r="F369" s="187" t="s">
        <v>1001</v>
      </c>
      <c r="G369" s="188" t="s">
        <v>236</v>
      </c>
      <c r="H369" s="189">
        <v>398.32999999999998</v>
      </c>
      <c r="I369" s="190"/>
      <c r="J369" s="191">
        <f>ROUND(I369*H369,2)</f>
        <v>0</v>
      </c>
      <c r="K369" s="192"/>
      <c r="L369" s="35"/>
      <c r="M369" s="193" t="s">
        <v>1</v>
      </c>
      <c r="N369" s="194" t="s">
        <v>42</v>
      </c>
      <c r="O369" s="78"/>
      <c r="P369" s="195">
        <f>O369*H369</f>
        <v>0</v>
      </c>
      <c r="Q369" s="195">
        <v>5.0000000000000002E-05</v>
      </c>
      <c r="R369" s="195">
        <f>Q369*H369</f>
        <v>0.0199165</v>
      </c>
      <c r="S369" s="195">
        <v>0</v>
      </c>
      <c r="T369" s="196">
        <f>S369*H369</f>
        <v>0</v>
      </c>
      <c r="U369" s="34"/>
      <c r="V369" s="34"/>
      <c r="W369" s="34"/>
      <c r="X369" s="34"/>
      <c r="Y369" s="34"/>
      <c r="Z369" s="34"/>
      <c r="AA369" s="34"/>
      <c r="AB369" s="34"/>
      <c r="AC369" s="34"/>
      <c r="AD369" s="34"/>
      <c r="AE369" s="34"/>
      <c r="AR369" s="197" t="s">
        <v>243</v>
      </c>
      <c r="AT369" s="197" t="s">
        <v>180</v>
      </c>
      <c r="AU369" s="197" t="s">
        <v>89</v>
      </c>
      <c r="AY369" s="15" t="s">
        <v>178</v>
      </c>
      <c r="BE369" s="198">
        <f>IF(N369="základná",J369,0)</f>
        <v>0</v>
      </c>
      <c r="BF369" s="198">
        <f>IF(N369="znížená",J369,0)</f>
        <v>0</v>
      </c>
      <c r="BG369" s="198">
        <f>IF(N369="zákl. prenesená",J369,0)</f>
        <v>0</v>
      </c>
      <c r="BH369" s="198">
        <f>IF(N369="zníž. prenesená",J369,0)</f>
        <v>0</v>
      </c>
      <c r="BI369" s="198">
        <f>IF(N369="nulová",J369,0)</f>
        <v>0</v>
      </c>
      <c r="BJ369" s="15" t="s">
        <v>89</v>
      </c>
      <c r="BK369" s="198">
        <f>ROUND(I369*H369,2)</f>
        <v>0</v>
      </c>
      <c r="BL369" s="15" t="s">
        <v>243</v>
      </c>
      <c r="BM369" s="197" t="s">
        <v>1002</v>
      </c>
    </row>
    <row r="370" s="2" customFormat="1" ht="30" customHeight="1">
      <c r="A370" s="34"/>
      <c r="B370" s="184"/>
      <c r="C370" s="199" t="s">
        <v>1003</v>
      </c>
      <c r="D370" s="199" t="s">
        <v>454</v>
      </c>
      <c r="E370" s="200" t="s">
        <v>1004</v>
      </c>
      <c r="F370" s="201" t="s">
        <v>1005</v>
      </c>
      <c r="G370" s="202" t="s">
        <v>236</v>
      </c>
      <c r="H370" s="203">
        <v>458.07999999999998</v>
      </c>
      <c r="I370" s="204"/>
      <c r="J370" s="205">
        <f>ROUND(I370*H370,2)</f>
        <v>0</v>
      </c>
      <c r="K370" s="206"/>
      <c r="L370" s="207"/>
      <c r="M370" s="208" t="s">
        <v>1</v>
      </c>
      <c r="N370" s="209" t="s">
        <v>42</v>
      </c>
      <c r="O370" s="78"/>
      <c r="P370" s="195">
        <f>O370*H370</f>
        <v>0</v>
      </c>
      <c r="Q370" s="195">
        <v>0.00014999999999999999</v>
      </c>
      <c r="R370" s="195">
        <f>Q370*H370</f>
        <v>0.068711999999999995</v>
      </c>
      <c r="S370" s="195">
        <v>0</v>
      </c>
      <c r="T370" s="196">
        <f>S370*H370</f>
        <v>0</v>
      </c>
      <c r="U370" s="34"/>
      <c r="V370" s="34"/>
      <c r="W370" s="34"/>
      <c r="X370" s="34"/>
      <c r="Y370" s="34"/>
      <c r="Z370" s="34"/>
      <c r="AA370" s="34"/>
      <c r="AB370" s="34"/>
      <c r="AC370" s="34"/>
      <c r="AD370" s="34"/>
      <c r="AE370" s="34"/>
      <c r="AR370" s="197" t="s">
        <v>308</v>
      </c>
      <c r="AT370" s="197" t="s">
        <v>454</v>
      </c>
      <c r="AU370" s="197" t="s">
        <v>89</v>
      </c>
      <c r="AY370" s="15" t="s">
        <v>178</v>
      </c>
      <c r="BE370" s="198">
        <f>IF(N370="základná",J370,0)</f>
        <v>0</v>
      </c>
      <c r="BF370" s="198">
        <f>IF(N370="znížená",J370,0)</f>
        <v>0</v>
      </c>
      <c r="BG370" s="198">
        <f>IF(N370="zákl. prenesená",J370,0)</f>
        <v>0</v>
      </c>
      <c r="BH370" s="198">
        <f>IF(N370="zníž. prenesená",J370,0)</f>
        <v>0</v>
      </c>
      <c r="BI370" s="198">
        <f>IF(N370="nulová",J370,0)</f>
        <v>0</v>
      </c>
      <c r="BJ370" s="15" t="s">
        <v>89</v>
      </c>
      <c r="BK370" s="198">
        <f>ROUND(I370*H370,2)</f>
        <v>0</v>
      </c>
      <c r="BL370" s="15" t="s">
        <v>243</v>
      </c>
      <c r="BM370" s="197" t="s">
        <v>1006</v>
      </c>
    </row>
    <row r="371" s="2" customFormat="1" ht="22.2" customHeight="1">
      <c r="A371" s="34"/>
      <c r="B371" s="184"/>
      <c r="C371" s="185" t="s">
        <v>1007</v>
      </c>
      <c r="D371" s="185" t="s">
        <v>180</v>
      </c>
      <c r="E371" s="186" t="s">
        <v>1008</v>
      </c>
      <c r="F371" s="187" t="s">
        <v>1009</v>
      </c>
      <c r="G371" s="188" t="s">
        <v>794</v>
      </c>
      <c r="H371" s="210"/>
      <c r="I371" s="190"/>
      <c r="J371" s="191">
        <f>ROUND(I371*H371,2)</f>
        <v>0</v>
      </c>
      <c r="K371" s="192"/>
      <c r="L371" s="35"/>
      <c r="M371" s="193" t="s">
        <v>1</v>
      </c>
      <c r="N371" s="194" t="s">
        <v>42</v>
      </c>
      <c r="O371" s="78"/>
      <c r="P371" s="195">
        <f>O371*H371</f>
        <v>0</v>
      </c>
      <c r="Q371" s="195">
        <v>0</v>
      </c>
      <c r="R371" s="195">
        <f>Q371*H371</f>
        <v>0</v>
      </c>
      <c r="S371" s="195">
        <v>0</v>
      </c>
      <c r="T371" s="196">
        <f>S371*H371</f>
        <v>0</v>
      </c>
      <c r="U371" s="34"/>
      <c r="V371" s="34"/>
      <c r="W371" s="34"/>
      <c r="X371" s="34"/>
      <c r="Y371" s="34"/>
      <c r="Z371" s="34"/>
      <c r="AA371" s="34"/>
      <c r="AB371" s="34"/>
      <c r="AC371" s="34"/>
      <c r="AD371" s="34"/>
      <c r="AE371" s="34"/>
      <c r="AR371" s="197" t="s">
        <v>243</v>
      </c>
      <c r="AT371" s="197" t="s">
        <v>180</v>
      </c>
      <c r="AU371" s="197" t="s">
        <v>89</v>
      </c>
      <c r="AY371" s="15" t="s">
        <v>178</v>
      </c>
      <c r="BE371" s="198">
        <f>IF(N371="základná",J371,0)</f>
        <v>0</v>
      </c>
      <c r="BF371" s="198">
        <f>IF(N371="znížená",J371,0)</f>
        <v>0</v>
      </c>
      <c r="BG371" s="198">
        <f>IF(N371="zákl. prenesená",J371,0)</f>
        <v>0</v>
      </c>
      <c r="BH371" s="198">
        <f>IF(N371="zníž. prenesená",J371,0)</f>
        <v>0</v>
      </c>
      <c r="BI371" s="198">
        <f>IF(N371="nulová",J371,0)</f>
        <v>0</v>
      </c>
      <c r="BJ371" s="15" t="s">
        <v>89</v>
      </c>
      <c r="BK371" s="198">
        <f>ROUND(I371*H371,2)</f>
        <v>0</v>
      </c>
      <c r="BL371" s="15" t="s">
        <v>243</v>
      </c>
      <c r="BM371" s="197" t="s">
        <v>1010</v>
      </c>
    </row>
    <row r="372" s="12" customFormat="1" ht="22.8" customHeight="1">
      <c r="A372" s="12"/>
      <c r="B372" s="171"/>
      <c r="C372" s="12"/>
      <c r="D372" s="172" t="s">
        <v>75</v>
      </c>
      <c r="E372" s="182" t="s">
        <v>1011</v>
      </c>
      <c r="F372" s="182" t="s">
        <v>1012</v>
      </c>
      <c r="G372" s="12"/>
      <c r="H372" s="12"/>
      <c r="I372" s="174"/>
      <c r="J372" s="183">
        <f>BK372</f>
        <v>0</v>
      </c>
      <c r="K372" s="12"/>
      <c r="L372" s="171"/>
      <c r="M372" s="176"/>
      <c r="N372" s="177"/>
      <c r="O372" s="177"/>
      <c r="P372" s="178">
        <f>SUM(P373:P426)</f>
        <v>0</v>
      </c>
      <c r="Q372" s="177"/>
      <c r="R372" s="178">
        <f>SUM(R373:R426)</f>
        <v>8.7910076000000004</v>
      </c>
      <c r="S372" s="177"/>
      <c r="T372" s="179">
        <f>SUM(T373:T426)</f>
        <v>0</v>
      </c>
      <c r="U372" s="12"/>
      <c r="V372" s="12"/>
      <c r="W372" s="12"/>
      <c r="X372" s="12"/>
      <c r="Y372" s="12"/>
      <c r="Z372" s="12"/>
      <c r="AA372" s="12"/>
      <c r="AB372" s="12"/>
      <c r="AC372" s="12"/>
      <c r="AD372" s="12"/>
      <c r="AE372" s="12"/>
      <c r="AR372" s="172" t="s">
        <v>89</v>
      </c>
      <c r="AT372" s="180" t="s">
        <v>75</v>
      </c>
      <c r="AU372" s="180" t="s">
        <v>83</v>
      </c>
      <c r="AY372" s="172" t="s">
        <v>178</v>
      </c>
      <c r="BK372" s="181">
        <f>SUM(BK373:BK426)</f>
        <v>0</v>
      </c>
    </row>
    <row r="373" s="2" customFormat="1" ht="22.2" customHeight="1">
      <c r="A373" s="34"/>
      <c r="B373" s="184"/>
      <c r="C373" s="185" t="s">
        <v>1013</v>
      </c>
      <c r="D373" s="185" t="s">
        <v>180</v>
      </c>
      <c r="E373" s="186" t="s">
        <v>1014</v>
      </c>
      <c r="F373" s="187" t="s">
        <v>1015</v>
      </c>
      <c r="G373" s="188" t="s">
        <v>236</v>
      </c>
      <c r="H373" s="189">
        <v>58.274999999999999</v>
      </c>
      <c r="I373" s="190"/>
      <c r="J373" s="191">
        <f>ROUND(I373*H373,2)</f>
        <v>0</v>
      </c>
      <c r="K373" s="192"/>
      <c r="L373" s="35"/>
      <c r="M373" s="193" t="s">
        <v>1</v>
      </c>
      <c r="N373" s="194" t="s">
        <v>42</v>
      </c>
      <c r="O373" s="78"/>
      <c r="P373" s="195">
        <f>O373*H373</f>
        <v>0</v>
      </c>
      <c r="Q373" s="195">
        <v>0.00022000000000000001</v>
      </c>
      <c r="R373" s="195">
        <f>Q373*H373</f>
        <v>0.0128205</v>
      </c>
      <c r="S373" s="195">
        <v>0</v>
      </c>
      <c r="T373" s="196">
        <f>S373*H373</f>
        <v>0</v>
      </c>
      <c r="U373" s="34"/>
      <c r="V373" s="34"/>
      <c r="W373" s="34"/>
      <c r="X373" s="34"/>
      <c r="Y373" s="34"/>
      <c r="Z373" s="34"/>
      <c r="AA373" s="34"/>
      <c r="AB373" s="34"/>
      <c r="AC373" s="34"/>
      <c r="AD373" s="34"/>
      <c r="AE373" s="34"/>
      <c r="AR373" s="197" t="s">
        <v>243</v>
      </c>
      <c r="AT373" s="197" t="s">
        <v>180</v>
      </c>
      <c r="AU373" s="197" t="s">
        <v>89</v>
      </c>
      <c r="AY373" s="15" t="s">
        <v>178</v>
      </c>
      <c r="BE373" s="198">
        <f>IF(N373="základná",J373,0)</f>
        <v>0</v>
      </c>
      <c r="BF373" s="198">
        <f>IF(N373="znížená",J373,0)</f>
        <v>0</v>
      </c>
      <c r="BG373" s="198">
        <f>IF(N373="zákl. prenesená",J373,0)</f>
        <v>0</v>
      </c>
      <c r="BH373" s="198">
        <f>IF(N373="zníž. prenesená",J373,0)</f>
        <v>0</v>
      </c>
      <c r="BI373" s="198">
        <f>IF(N373="nulová",J373,0)</f>
        <v>0</v>
      </c>
      <c r="BJ373" s="15" t="s">
        <v>89</v>
      </c>
      <c r="BK373" s="198">
        <f>ROUND(I373*H373,2)</f>
        <v>0</v>
      </c>
      <c r="BL373" s="15" t="s">
        <v>243</v>
      </c>
      <c r="BM373" s="197" t="s">
        <v>1016</v>
      </c>
    </row>
    <row r="374" s="2" customFormat="1" ht="14.4" customHeight="1">
      <c r="A374" s="34"/>
      <c r="B374" s="184"/>
      <c r="C374" s="199" t="s">
        <v>1017</v>
      </c>
      <c r="D374" s="199" t="s">
        <v>454</v>
      </c>
      <c r="E374" s="200" t="s">
        <v>1018</v>
      </c>
      <c r="F374" s="201" t="s">
        <v>1019</v>
      </c>
      <c r="G374" s="202" t="s">
        <v>236</v>
      </c>
      <c r="H374" s="203">
        <v>24.675000000000001</v>
      </c>
      <c r="I374" s="204"/>
      <c r="J374" s="205">
        <f>ROUND(I374*H374,2)</f>
        <v>0</v>
      </c>
      <c r="K374" s="206"/>
      <c r="L374" s="207"/>
      <c r="M374" s="208" t="s">
        <v>1</v>
      </c>
      <c r="N374" s="209" t="s">
        <v>42</v>
      </c>
      <c r="O374" s="78"/>
      <c r="P374" s="195">
        <f>O374*H374</f>
        <v>0</v>
      </c>
      <c r="Q374" s="195">
        <v>0.0094999999999999998</v>
      </c>
      <c r="R374" s="195">
        <f>Q374*H374</f>
        <v>0.2344125</v>
      </c>
      <c r="S374" s="195">
        <v>0</v>
      </c>
      <c r="T374" s="196">
        <f>S374*H374</f>
        <v>0</v>
      </c>
      <c r="U374" s="34"/>
      <c r="V374" s="34"/>
      <c r="W374" s="34"/>
      <c r="X374" s="34"/>
      <c r="Y374" s="34"/>
      <c r="Z374" s="34"/>
      <c r="AA374" s="34"/>
      <c r="AB374" s="34"/>
      <c r="AC374" s="34"/>
      <c r="AD374" s="34"/>
      <c r="AE374" s="34"/>
      <c r="AR374" s="197" t="s">
        <v>308</v>
      </c>
      <c r="AT374" s="197" t="s">
        <v>454</v>
      </c>
      <c r="AU374" s="197" t="s">
        <v>89</v>
      </c>
      <c r="AY374" s="15" t="s">
        <v>178</v>
      </c>
      <c r="BE374" s="198">
        <f>IF(N374="základná",J374,0)</f>
        <v>0</v>
      </c>
      <c r="BF374" s="198">
        <f>IF(N374="znížená",J374,0)</f>
        <v>0</v>
      </c>
      <c r="BG374" s="198">
        <f>IF(N374="zákl. prenesená",J374,0)</f>
        <v>0</v>
      </c>
      <c r="BH374" s="198">
        <f>IF(N374="zníž. prenesená",J374,0)</f>
        <v>0</v>
      </c>
      <c r="BI374" s="198">
        <f>IF(N374="nulová",J374,0)</f>
        <v>0</v>
      </c>
      <c r="BJ374" s="15" t="s">
        <v>89</v>
      </c>
      <c r="BK374" s="198">
        <f>ROUND(I374*H374,2)</f>
        <v>0</v>
      </c>
      <c r="BL374" s="15" t="s">
        <v>243</v>
      </c>
      <c r="BM374" s="197" t="s">
        <v>1020</v>
      </c>
    </row>
    <row r="375" s="2" customFormat="1" ht="14.4" customHeight="1">
      <c r="A375" s="34"/>
      <c r="B375" s="184"/>
      <c r="C375" s="199" t="s">
        <v>1021</v>
      </c>
      <c r="D375" s="199" t="s">
        <v>454</v>
      </c>
      <c r="E375" s="200" t="s">
        <v>1022</v>
      </c>
      <c r="F375" s="201" t="s">
        <v>1023</v>
      </c>
      <c r="G375" s="202" t="s">
        <v>236</v>
      </c>
      <c r="H375" s="203">
        <v>33.600000000000001</v>
      </c>
      <c r="I375" s="204"/>
      <c r="J375" s="205">
        <f>ROUND(I375*H375,2)</f>
        <v>0</v>
      </c>
      <c r="K375" s="206"/>
      <c r="L375" s="207"/>
      <c r="M375" s="208" t="s">
        <v>1</v>
      </c>
      <c r="N375" s="209" t="s">
        <v>42</v>
      </c>
      <c r="O375" s="78"/>
      <c r="P375" s="195">
        <f>O375*H375</f>
        <v>0</v>
      </c>
      <c r="Q375" s="195">
        <v>0.0094999999999999998</v>
      </c>
      <c r="R375" s="195">
        <f>Q375*H375</f>
        <v>0.31919999999999998</v>
      </c>
      <c r="S375" s="195">
        <v>0</v>
      </c>
      <c r="T375" s="196">
        <f>S375*H375</f>
        <v>0</v>
      </c>
      <c r="U375" s="34"/>
      <c r="V375" s="34"/>
      <c r="W375" s="34"/>
      <c r="X375" s="34"/>
      <c r="Y375" s="34"/>
      <c r="Z375" s="34"/>
      <c r="AA375" s="34"/>
      <c r="AB375" s="34"/>
      <c r="AC375" s="34"/>
      <c r="AD375" s="34"/>
      <c r="AE375" s="34"/>
      <c r="AR375" s="197" t="s">
        <v>308</v>
      </c>
      <c r="AT375" s="197" t="s">
        <v>454</v>
      </c>
      <c r="AU375" s="197" t="s">
        <v>89</v>
      </c>
      <c r="AY375" s="15" t="s">
        <v>178</v>
      </c>
      <c r="BE375" s="198">
        <f>IF(N375="základná",J375,0)</f>
        <v>0</v>
      </c>
      <c r="BF375" s="198">
        <f>IF(N375="znížená",J375,0)</f>
        <v>0</v>
      </c>
      <c r="BG375" s="198">
        <f>IF(N375="zákl. prenesená",J375,0)</f>
        <v>0</v>
      </c>
      <c r="BH375" s="198">
        <f>IF(N375="zníž. prenesená",J375,0)</f>
        <v>0</v>
      </c>
      <c r="BI375" s="198">
        <f>IF(N375="nulová",J375,0)</f>
        <v>0</v>
      </c>
      <c r="BJ375" s="15" t="s">
        <v>89</v>
      </c>
      <c r="BK375" s="198">
        <f>ROUND(I375*H375,2)</f>
        <v>0</v>
      </c>
      <c r="BL375" s="15" t="s">
        <v>243</v>
      </c>
      <c r="BM375" s="197" t="s">
        <v>1024</v>
      </c>
    </row>
    <row r="376" s="2" customFormat="1" ht="30" customHeight="1">
      <c r="A376" s="34"/>
      <c r="B376" s="184"/>
      <c r="C376" s="185" t="s">
        <v>1025</v>
      </c>
      <c r="D376" s="185" t="s">
        <v>180</v>
      </c>
      <c r="E376" s="186" t="s">
        <v>1026</v>
      </c>
      <c r="F376" s="187" t="s">
        <v>1027</v>
      </c>
      <c r="G376" s="188" t="s">
        <v>236</v>
      </c>
      <c r="H376" s="189">
        <v>30</v>
      </c>
      <c r="I376" s="190"/>
      <c r="J376" s="191">
        <f>ROUND(I376*H376,2)</f>
        <v>0</v>
      </c>
      <c r="K376" s="192"/>
      <c r="L376" s="35"/>
      <c r="M376" s="193" t="s">
        <v>1</v>
      </c>
      <c r="N376" s="194" t="s">
        <v>42</v>
      </c>
      <c r="O376" s="78"/>
      <c r="P376" s="195">
        <f>O376*H376</f>
        <v>0</v>
      </c>
      <c r="Q376" s="195">
        <v>3.0000000000000001E-05</v>
      </c>
      <c r="R376" s="195">
        <f>Q376*H376</f>
        <v>0.00089999999999999998</v>
      </c>
      <c r="S376" s="195">
        <v>0</v>
      </c>
      <c r="T376" s="196">
        <f>S376*H376</f>
        <v>0</v>
      </c>
      <c r="U376" s="34"/>
      <c r="V376" s="34"/>
      <c r="W376" s="34"/>
      <c r="X376" s="34"/>
      <c r="Y376" s="34"/>
      <c r="Z376" s="34"/>
      <c r="AA376" s="34"/>
      <c r="AB376" s="34"/>
      <c r="AC376" s="34"/>
      <c r="AD376" s="34"/>
      <c r="AE376" s="34"/>
      <c r="AR376" s="197" t="s">
        <v>243</v>
      </c>
      <c r="AT376" s="197" t="s">
        <v>180</v>
      </c>
      <c r="AU376" s="197" t="s">
        <v>89</v>
      </c>
      <c r="AY376" s="15" t="s">
        <v>178</v>
      </c>
      <c r="BE376" s="198">
        <f>IF(N376="základná",J376,0)</f>
        <v>0</v>
      </c>
      <c r="BF376" s="198">
        <f>IF(N376="znížená",J376,0)</f>
        <v>0</v>
      </c>
      <c r="BG376" s="198">
        <f>IF(N376="zákl. prenesená",J376,0)</f>
        <v>0</v>
      </c>
      <c r="BH376" s="198">
        <f>IF(N376="zníž. prenesená",J376,0)</f>
        <v>0</v>
      </c>
      <c r="BI376" s="198">
        <f>IF(N376="nulová",J376,0)</f>
        <v>0</v>
      </c>
      <c r="BJ376" s="15" t="s">
        <v>89</v>
      </c>
      <c r="BK376" s="198">
        <f>ROUND(I376*H376,2)</f>
        <v>0</v>
      </c>
      <c r="BL376" s="15" t="s">
        <v>243</v>
      </c>
      <c r="BM376" s="197" t="s">
        <v>1028</v>
      </c>
    </row>
    <row r="377" s="2" customFormat="1" ht="22.2" customHeight="1">
      <c r="A377" s="34"/>
      <c r="B377" s="184"/>
      <c r="C377" s="199" t="s">
        <v>1029</v>
      </c>
      <c r="D377" s="199" t="s">
        <v>454</v>
      </c>
      <c r="E377" s="200" t="s">
        <v>1030</v>
      </c>
      <c r="F377" s="201" t="s">
        <v>1031</v>
      </c>
      <c r="G377" s="202" t="s">
        <v>236</v>
      </c>
      <c r="H377" s="203">
        <v>31.199999999999999</v>
      </c>
      <c r="I377" s="204"/>
      <c r="J377" s="205">
        <f>ROUND(I377*H377,2)</f>
        <v>0</v>
      </c>
      <c r="K377" s="206"/>
      <c r="L377" s="207"/>
      <c r="M377" s="208" t="s">
        <v>1</v>
      </c>
      <c r="N377" s="209" t="s">
        <v>42</v>
      </c>
      <c r="O377" s="78"/>
      <c r="P377" s="195">
        <f>O377*H377</f>
        <v>0</v>
      </c>
      <c r="Q377" s="195">
        <v>0.0093600000000000003</v>
      </c>
      <c r="R377" s="195">
        <f>Q377*H377</f>
        <v>0.29203200000000001</v>
      </c>
      <c r="S377" s="195">
        <v>0</v>
      </c>
      <c r="T377" s="196">
        <f>S377*H377</f>
        <v>0</v>
      </c>
      <c r="U377" s="34"/>
      <c r="V377" s="34"/>
      <c r="W377" s="34"/>
      <c r="X377" s="34"/>
      <c r="Y377" s="34"/>
      <c r="Z377" s="34"/>
      <c r="AA377" s="34"/>
      <c r="AB377" s="34"/>
      <c r="AC377" s="34"/>
      <c r="AD377" s="34"/>
      <c r="AE377" s="34"/>
      <c r="AR377" s="197" t="s">
        <v>308</v>
      </c>
      <c r="AT377" s="197" t="s">
        <v>454</v>
      </c>
      <c r="AU377" s="197" t="s">
        <v>89</v>
      </c>
      <c r="AY377" s="15" t="s">
        <v>178</v>
      </c>
      <c r="BE377" s="198">
        <f>IF(N377="základná",J377,0)</f>
        <v>0</v>
      </c>
      <c r="BF377" s="198">
        <f>IF(N377="znížená",J377,0)</f>
        <v>0</v>
      </c>
      <c r="BG377" s="198">
        <f>IF(N377="zákl. prenesená",J377,0)</f>
        <v>0</v>
      </c>
      <c r="BH377" s="198">
        <f>IF(N377="zníž. prenesená",J377,0)</f>
        <v>0</v>
      </c>
      <c r="BI377" s="198">
        <f>IF(N377="nulová",J377,0)</f>
        <v>0</v>
      </c>
      <c r="BJ377" s="15" t="s">
        <v>89</v>
      </c>
      <c r="BK377" s="198">
        <f>ROUND(I377*H377,2)</f>
        <v>0</v>
      </c>
      <c r="BL377" s="15" t="s">
        <v>243</v>
      </c>
      <c r="BM377" s="197" t="s">
        <v>1032</v>
      </c>
    </row>
    <row r="378" s="2" customFormat="1" ht="14.4" customHeight="1">
      <c r="A378" s="34"/>
      <c r="B378" s="184"/>
      <c r="C378" s="185" t="s">
        <v>1033</v>
      </c>
      <c r="D378" s="185" t="s">
        <v>180</v>
      </c>
      <c r="E378" s="186" t="s">
        <v>1034</v>
      </c>
      <c r="F378" s="187" t="s">
        <v>1035</v>
      </c>
      <c r="G378" s="188" t="s">
        <v>683</v>
      </c>
      <c r="H378" s="189">
        <v>53.880000000000003</v>
      </c>
      <c r="I378" s="190"/>
      <c r="J378" s="191">
        <f>ROUND(I378*H378,2)</f>
        <v>0</v>
      </c>
      <c r="K378" s="192"/>
      <c r="L378" s="35"/>
      <c r="M378" s="193" t="s">
        <v>1</v>
      </c>
      <c r="N378" s="194" t="s">
        <v>42</v>
      </c>
      <c r="O378" s="78"/>
      <c r="P378" s="195">
        <f>O378*H378</f>
        <v>0</v>
      </c>
      <c r="Q378" s="195">
        <v>6.0000000000000002E-05</v>
      </c>
      <c r="R378" s="195">
        <f>Q378*H378</f>
        <v>0.0032328000000000001</v>
      </c>
      <c r="S378" s="195">
        <v>0</v>
      </c>
      <c r="T378" s="196">
        <f>S378*H378</f>
        <v>0</v>
      </c>
      <c r="U378" s="34"/>
      <c r="V378" s="34"/>
      <c r="W378" s="34"/>
      <c r="X378" s="34"/>
      <c r="Y378" s="34"/>
      <c r="Z378" s="34"/>
      <c r="AA378" s="34"/>
      <c r="AB378" s="34"/>
      <c r="AC378" s="34"/>
      <c r="AD378" s="34"/>
      <c r="AE378" s="34"/>
      <c r="AR378" s="197" t="s">
        <v>243</v>
      </c>
      <c r="AT378" s="197" t="s">
        <v>180</v>
      </c>
      <c r="AU378" s="197" t="s">
        <v>89</v>
      </c>
      <c r="AY378" s="15" t="s">
        <v>178</v>
      </c>
      <c r="BE378" s="198">
        <f>IF(N378="základná",J378,0)</f>
        <v>0</v>
      </c>
      <c r="BF378" s="198">
        <f>IF(N378="znížená",J378,0)</f>
        <v>0</v>
      </c>
      <c r="BG378" s="198">
        <f>IF(N378="zákl. prenesená",J378,0)</f>
        <v>0</v>
      </c>
      <c r="BH378" s="198">
        <f>IF(N378="zníž. prenesená",J378,0)</f>
        <v>0</v>
      </c>
      <c r="BI378" s="198">
        <f>IF(N378="nulová",J378,0)</f>
        <v>0</v>
      </c>
      <c r="BJ378" s="15" t="s">
        <v>89</v>
      </c>
      <c r="BK378" s="198">
        <f>ROUND(I378*H378,2)</f>
        <v>0</v>
      </c>
      <c r="BL378" s="15" t="s">
        <v>243</v>
      </c>
      <c r="BM378" s="197" t="s">
        <v>1036</v>
      </c>
    </row>
    <row r="379" s="2" customFormat="1" ht="14.4" customHeight="1">
      <c r="A379" s="34"/>
      <c r="B379" s="184"/>
      <c r="C379" s="199" t="s">
        <v>1037</v>
      </c>
      <c r="D379" s="199" t="s">
        <v>454</v>
      </c>
      <c r="E379" s="200" t="s">
        <v>1038</v>
      </c>
      <c r="F379" s="201" t="s">
        <v>1039</v>
      </c>
      <c r="G379" s="202" t="s">
        <v>183</v>
      </c>
      <c r="H379" s="203">
        <v>0.33600000000000002</v>
      </c>
      <c r="I379" s="204"/>
      <c r="J379" s="205">
        <f>ROUND(I379*H379,2)</f>
        <v>0</v>
      </c>
      <c r="K379" s="206"/>
      <c r="L379" s="207"/>
      <c r="M379" s="208" t="s">
        <v>1</v>
      </c>
      <c r="N379" s="209" t="s">
        <v>42</v>
      </c>
      <c r="O379" s="78"/>
      <c r="P379" s="195">
        <f>O379*H379</f>
        <v>0</v>
      </c>
      <c r="Q379" s="195">
        <v>0.84999999999999998</v>
      </c>
      <c r="R379" s="195">
        <f>Q379*H379</f>
        <v>0.28560000000000002</v>
      </c>
      <c r="S379" s="195">
        <v>0</v>
      </c>
      <c r="T379" s="196">
        <f>S379*H379</f>
        <v>0</v>
      </c>
      <c r="U379" s="34"/>
      <c r="V379" s="34"/>
      <c r="W379" s="34"/>
      <c r="X379" s="34"/>
      <c r="Y379" s="34"/>
      <c r="Z379" s="34"/>
      <c r="AA379" s="34"/>
      <c r="AB379" s="34"/>
      <c r="AC379" s="34"/>
      <c r="AD379" s="34"/>
      <c r="AE379" s="34"/>
      <c r="AR379" s="197" t="s">
        <v>308</v>
      </c>
      <c r="AT379" s="197" t="s">
        <v>454</v>
      </c>
      <c r="AU379" s="197" t="s">
        <v>89</v>
      </c>
      <c r="AY379" s="15" t="s">
        <v>178</v>
      </c>
      <c r="BE379" s="198">
        <f>IF(N379="základná",J379,0)</f>
        <v>0</v>
      </c>
      <c r="BF379" s="198">
        <f>IF(N379="znížená",J379,0)</f>
        <v>0</v>
      </c>
      <c r="BG379" s="198">
        <f>IF(N379="zákl. prenesená",J379,0)</f>
        <v>0</v>
      </c>
      <c r="BH379" s="198">
        <f>IF(N379="zníž. prenesená",J379,0)</f>
        <v>0</v>
      </c>
      <c r="BI379" s="198">
        <f>IF(N379="nulová",J379,0)</f>
        <v>0</v>
      </c>
      <c r="BJ379" s="15" t="s">
        <v>89</v>
      </c>
      <c r="BK379" s="198">
        <f>ROUND(I379*H379,2)</f>
        <v>0</v>
      </c>
      <c r="BL379" s="15" t="s">
        <v>243</v>
      </c>
      <c r="BM379" s="197" t="s">
        <v>1040</v>
      </c>
    </row>
    <row r="380" s="2" customFormat="1" ht="19.8" customHeight="1">
      <c r="A380" s="34"/>
      <c r="B380" s="184"/>
      <c r="C380" s="185" t="s">
        <v>1041</v>
      </c>
      <c r="D380" s="185" t="s">
        <v>180</v>
      </c>
      <c r="E380" s="186" t="s">
        <v>1042</v>
      </c>
      <c r="F380" s="187" t="s">
        <v>1043</v>
      </c>
      <c r="G380" s="188" t="s">
        <v>683</v>
      </c>
      <c r="H380" s="189">
        <v>341.16000000000003</v>
      </c>
      <c r="I380" s="190"/>
      <c r="J380" s="191">
        <f>ROUND(I380*H380,2)</f>
        <v>0</v>
      </c>
      <c r="K380" s="192"/>
      <c r="L380" s="35"/>
      <c r="M380" s="193" t="s">
        <v>1</v>
      </c>
      <c r="N380" s="194" t="s">
        <v>42</v>
      </c>
      <c r="O380" s="78"/>
      <c r="P380" s="195">
        <f>O380*H380</f>
        <v>0</v>
      </c>
      <c r="Q380" s="195">
        <v>0.001</v>
      </c>
      <c r="R380" s="195">
        <f>Q380*H380</f>
        <v>0.34116000000000002</v>
      </c>
      <c r="S380" s="195">
        <v>0</v>
      </c>
      <c r="T380" s="196">
        <f>S380*H380</f>
        <v>0</v>
      </c>
      <c r="U380" s="34"/>
      <c r="V380" s="34"/>
      <c r="W380" s="34"/>
      <c r="X380" s="34"/>
      <c r="Y380" s="34"/>
      <c r="Z380" s="34"/>
      <c r="AA380" s="34"/>
      <c r="AB380" s="34"/>
      <c r="AC380" s="34"/>
      <c r="AD380" s="34"/>
      <c r="AE380" s="34"/>
      <c r="AR380" s="197" t="s">
        <v>243</v>
      </c>
      <c r="AT380" s="197" t="s">
        <v>180</v>
      </c>
      <c r="AU380" s="197" t="s">
        <v>89</v>
      </c>
      <c r="AY380" s="15" t="s">
        <v>178</v>
      </c>
      <c r="BE380" s="198">
        <f>IF(N380="základná",J380,0)</f>
        <v>0</v>
      </c>
      <c r="BF380" s="198">
        <f>IF(N380="znížená",J380,0)</f>
        <v>0</v>
      </c>
      <c r="BG380" s="198">
        <f>IF(N380="zákl. prenesená",J380,0)</f>
        <v>0</v>
      </c>
      <c r="BH380" s="198">
        <f>IF(N380="zníž. prenesená",J380,0)</f>
        <v>0</v>
      </c>
      <c r="BI380" s="198">
        <f>IF(N380="nulová",J380,0)</f>
        <v>0</v>
      </c>
      <c r="BJ380" s="15" t="s">
        <v>89</v>
      </c>
      <c r="BK380" s="198">
        <f>ROUND(I380*H380,2)</f>
        <v>0</v>
      </c>
      <c r="BL380" s="15" t="s">
        <v>243</v>
      </c>
      <c r="BM380" s="197" t="s">
        <v>1044</v>
      </c>
    </row>
    <row r="381" s="2" customFormat="1" ht="22.2" customHeight="1">
      <c r="A381" s="34"/>
      <c r="B381" s="184"/>
      <c r="C381" s="199" t="s">
        <v>1045</v>
      </c>
      <c r="D381" s="199" t="s">
        <v>454</v>
      </c>
      <c r="E381" s="200" t="s">
        <v>1046</v>
      </c>
      <c r="F381" s="201" t="s">
        <v>1047</v>
      </c>
      <c r="G381" s="202" t="s">
        <v>306</v>
      </c>
      <c r="H381" s="203">
        <v>13</v>
      </c>
      <c r="I381" s="204"/>
      <c r="J381" s="205">
        <f>ROUND(I381*H381,2)</f>
        <v>0</v>
      </c>
      <c r="K381" s="206"/>
      <c r="L381" s="207"/>
      <c r="M381" s="208" t="s">
        <v>1</v>
      </c>
      <c r="N381" s="209" t="s">
        <v>42</v>
      </c>
      <c r="O381" s="78"/>
      <c r="P381" s="195">
        <f>O381*H381</f>
        <v>0</v>
      </c>
      <c r="Q381" s="195">
        <v>0.121</v>
      </c>
      <c r="R381" s="195">
        <f>Q381*H381</f>
        <v>1.573</v>
      </c>
      <c r="S381" s="195">
        <v>0</v>
      </c>
      <c r="T381" s="196">
        <f>S381*H381</f>
        <v>0</v>
      </c>
      <c r="U381" s="34"/>
      <c r="V381" s="34"/>
      <c r="W381" s="34"/>
      <c r="X381" s="34"/>
      <c r="Y381" s="34"/>
      <c r="Z381" s="34"/>
      <c r="AA381" s="34"/>
      <c r="AB381" s="34"/>
      <c r="AC381" s="34"/>
      <c r="AD381" s="34"/>
      <c r="AE381" s="34"/>
      <c r="AR381" s="197" t="s">
        <v>308</v>
      </c>
      <c r="AT381" s="197" t="s">
        <v>454</v>
      </c>
      <c r="AU381" s="197" t="s">
        <v>89</v>
      </c>
      <c r="AY381" s="15" t="s">
        <v>178</v>
      </c>
      <c r="BE381" s="198">
        <f>IF(N381="základná",J381,0)</f>
        <v>0</v>
      </c>
      <c r="BF381" s="198">
        <f>IF(N381="znížená",J381,0)</f>
        <v>0</v>
      </c>
      <c r="BG381" s="198">
        <f>IF(N381="zákl. prenesená",J381,0)</f>
        <v>0</v>
      </c>
      <c r="BH381" s="198">
        <f>IF(N381="zníž. prenesená",J381,0)</f>
        <v>0</v>
      </c>
      <c r="BI381" s="198">
        <f>IF(N381="nulová",J381,0)</f>
        <v>0</v>
      </c>
      <c r="BJ381" s="15" t="s">
        <v>89</v>
      </c>
      <c r="BK381" s="198">
        <f>ROUND(I381*H381,2)</f>
        <v>0</v>
      </c>
      <c r="BL381" s="15" t="s">
        <v>243</v>
      </c>
      <c r="BM381" s="197" t="s">
        <v>1048</v>
      </c>
    </row>
    <row r="382" s="2" customFormat="1" ht="22.2" customHeight="1">
      <c r="A382" s="34"/>
      <c r="B382" s="184"/>
      <c r="C382" s="199" t="s">
        <v>1049</v>
      </c>
      <c r="D382" s="199" t="s">
        <v>454</v>
      </c>
      <c r="E382" s="200" t="s">
        <v>1050</v>
      </c>
      <c r="F382" s="201" t="s">
        <v>1051</v>
      </c>
      <c r="G382" s="202" t="s">
        <v>306</v>
      </c>
      <c r="H382" s="203">
        <v>16</v>
      </c>
      <c r="I382" s="204"/>
      <c r="J382" s="205">
        <f>ROUND(I382*H382,2)</f>
        <v>0</v>
      </c>
      <c r="K382" s="206"/>
      <c r="L382" s="207"/>
      <c r="M382" s="208" t="s">
        <v>1</v>
      </c>
      <c r="N382" s="209" t="s">
        <v>42</v>
      </c>
      <c r="O382" s="78"/>
      <c r="P382" s="195">
        <f>O382*H382</f>
        <v>0</v>
      </c>
      <c r="Q382" s="195">
        <v>0.121</v>
      </c>
      <c r="R382" s="195">
        <f>Q382*H382</f>
        <v>1.9359999999999999</v>
      </c>
      <c r="S382" s="195">
        <v>0</v>
      </c>
      <c r="T382" s="196">
        <f>S382*H382</f>
        <v>0</v>
      </c>
      <c r="U382" s="34"/>
      <c r="V382" s="34"/>
      <c r="W382" s="34"/>
      <c r="X382" s="34"/>
      <c r="Y382" s="34"/>
      <c r="Z382" s="34"/>
      <c r="AA382" s="34"/>
      <c r="AB382" s="34"/>
      <c r="AC382" s="34"/>
      <c r="AD382" s="34"/>
      <c r="AE382" s="34"/>
      <c r="AR382" s="197" t="s">
        <v>308</v>
      </c>
      <c r="AT382" s="197" t="s">
        <v>454</v>
      </c>
      <c r="AU382" s="197" t="s">
        <v>89</v>
      </c>
      <c r="AY382" s="15" t="s">
        <v>178</v>
      </c>
      <c r="BE382" s="198">
        <f>IF(N382="základná",J382,0)</f>
        <v>0</v>
      </c>
      <c r="BF382" s="198">
        <f>IF(N382="znížená",J382,0)</f>
        <v>0</v>
      </c>
      <c r="BG382" s="198">
        <f>IF(N382="zákl. prenesená",J382,0)</f>
        <v>0</v>
      </c>
      <c r="BH382" s="198">
        <f>IF(N382="zníž. prenesená",J382,0)</f>
        <v>0</v>
      </c>
      <c r="BI382" s="198">
        <f>IF(N382="nulová",J382,0)</f>
        <v>0</v>
      </c>
      <c r="BJ382" s="15" t="s">
        <v>89</v>
      </c>
      <c r="BK382" s="198">
        <f>ROUND(I382*H382,2)</f>
        <v>0</v>
      </c>
      <c r="BL382" s="15" t="s">
        <v>243</v>
      </c>
      <c r="BM382" s="197" t="s">
        <v>1052</v>
      </c>
    </row>
    <row r="383" s="2" customFormat="1" ht="22.2" customHeight="1">
      <c r="A383" s="34"/>
      <c r="B383" s="184"/>
      <c r="C383" s="199" t="s">
        <v>1053</v>
      </c>
      <c r="D383" s="199" t="s">
        <v>454</v>
      </c>
      <c r="E383" s="200" t="s">
        <v>1054</v>
      </c>
      <c r="F383" s="201" t="s">
        <v>1055</v>
      </c>
      <c r="G383" s="202" t="s">
        <v>306</v>
      </c>
      <c r="H383" s="203">
        <v>1</v>
      </c>
      <c r="I383" s="204"/>
      <c r="J383" s="205">
        <f>ROUND(I383*H383,2)</f>
        <v>0</v>
      </c>
      <c r="K383" s="206"/>
      <c r="L383" s="207"/>
      <c r="M383" s="208" t="s">
        <v>1</v>
      </c>
      <c r="N383" s="209" t="s">
        <v>42</v>
      </c>
      <c r="O383" s="78"/>
      <c r="P383" s="195">
        <f>O383*H383</f>
        <v>0</v>
      </c>
      <c r="Q383" s="195">
        <v>0.091999999999999998</v>
      </c>
      <c r="R383" s="195">
        <f>Q383*H383</f>
        <v>0.091999999999999998</v>
      </c>
      <c r="S383" s="195">
        <v>0</v>
      </c>
      <c r="T383" s="196">
        <f>S383*H383</f>
        <v>0</v>
      </c>
      <c r="U383" s="34"/>
      <c r="V383" s="34"/>
      <c r="W383" s="34"/>
      <c r="X383" s="34"/>
      <c r="Y383" s="34"/>
      <c r="Z383" s="34"/>
      <c r="AA383" s="34"/>
      <c r="AB383" s="34"/>
      <c r="AC383" s="34"/>
      <c r="AD383" s="34"/>
      <c r="AE383" s="34"/>
      <c r="AR383" s="197" t="s">
        <v>308</v>
      </c>
      <c r="AT383" s="197" t="s">
        <v>454</v>
      </c>
      <c r="AU383" s="197" t="s">
        <v>89</v>
      </c>
      <c r="AY383" s="15" t="s">
        <v>178</v>
      </c>
      <c r="BE383" s="198">
        <f>IF(N383="základná",J383,0)</f>
        <v>0</v>
      </c>
      <c r="BF383" s="198">
        <f>IF(N383="znížená",J383,0)</f>
        <v>0</v>
      </c>
      <c r="BG383" s="198">
        <f>IF(N383="zákl. prenesená",J383,0)</f>
        <v>0</v>
      </c>
      <c r="BH383" s="198">
        <f>IF(N383="zníž. prenesená",J383,0)</f>
        <v>0</v>
      </c>
      <c r="BI383" s="198">
        <f>IF(N383="nulová",J383,0)</f>
        <v>0</v>
      </c>
      <c r="BJ383" s="15" t="s">
        <v>89</v>
      </c>
      <c r="BK383" s="198">
        <f>ROUND(I383*H383,2)</f>
        <v>0</v>
      </c>
      <c r="BL383" s="15" t="s">
        <v>243</v>
      </c>
      <c r="BM383" s="197" t="s">
        <v>1056</v>
      </c>
    </row>
    <row r="384" s="2" customFormat="1" ht="22.2" customHeight="1">
      <c r="A384" s="34"/>
      <c r="B384" s="184"/>
      <c r="C384" s="199" t="s">
        <v>1057</v>
      </c>
      <c r="D384" s="199" t="s">
        <v>454</v>
      </c>
      <c r="E384" s="200" t="s">
        <v>1058</v>
      </c>
      <c r="F384" s="201" t="s">
        <v>1059</v>
      </c>
      <c r="G384" s="202" t="s">
        <v>306</v>
      </c>
      <c r="H384" s="203">
        <v>3</v>
      </c>
      <c r="I384" s="204"/>
      <c r="J384" s="205">
        <f>ROUND(I384*H384,2)</f>
        <v>0</v>
      </c>
      <c r="K384" s="206"/>
      <c r="L384" s="207"/>
      <c r="M384" s="208" t="s">
        <v>1</v>
      </c>
      <c r="N384" s="209" t="s">
        <v>42</v>
      </c>
      <c r="O384" s="78"/>
      <c r="P384" s="195">
        <f>O384*H384</f>
        <v>0</v>
      </c>
      <c r="Q384" s="195">
        <v>0.042000000000000003</v>
      </c>
      <c r="R384" s="195">
        <f>Q384*H384</f>
        <v>0.126</v>
      </c>
      <c r="S384" s="195">
        <v>0</v>
      </c>
      <c r="T384" s="196">
        <f>S384*H384</f>
        <v>0</v>
      </c>
      <c r="U384" s="34"/>
      <c r="V384" s="34"/>
      <c r="W384" s="34"/>
      <c r="X384" s="34"/>
      <c r="Y384" s="34"/>
      <c r="Z384" s="34"/>
      <c r="AA384" s="34"/>
      <c r="AB384" s="34"/>
      <c r="AC384" s="34"/>
      <c r="AD384" s="34"/>
      <c r="AE384" s="34"/>
      <c r="AR384" s="197" t="s">
        <v>308</v>
      </c>
      <c r="AT384" s="197" t="s">
        <v>454</v>
      </c>
      <c r="AU384" s="197" t="s">
        <v>89</v>
      </c>
      <c r="AY384" s="15" t="s">
        <v>178</v>
      </c>
      <c r="BE384" s="198">
        <f>IF(N384="základná",J384,0)</f>
        <v>0</v>
      </c>
      <c r="BF384" s="198">
        <f>IF(N384="znížená",J384,0)</f>
        <v>0</v>
      </c>
      <c r="BG384" s="198">
        <f>IF(N384="zákl. prenesená",J384,0)</f>
        <v>0</v>
      </c>
      <c r="BH384" s="198">
        <f>IF(N384="zníž. prenesená",J384,0)</f>
        <v>0</v>
      </c>
      <c r="BI384" s="198">
        <f>IF(N384="nulová",J384,0)</f>
        <v>0</v>
      </c>
      <c r="BJ384" s="15" t="s">
        <v>89</v>
      </c>
      <c r="BK384" s="198">
        <f>ROUND(I384*H384,2)</f>
        <v>0</v>
      </c>
      <c r="BL384" s="15" t="s">
        <v>243</v>
      </c>
      <c r="BM384" s="197" t="s">
        <v>1060</v>
      </c>
    </row>
    <row r="385" s="2" customFormat="1" ht="22.2" customHeight="1">
      <c r="A385" s="34"/>
      <c r="B385" s="184"/>
      <c r="C385" s="199" t="s">
        <v>1061</v>
      </c>
      <c r="D385" s="199" t="s">
        <v>454</v>
      </c>
      <c r="E385" s="200" t="s">
        <v>1062</v>
      </c>
      <c r="F385" s="201" t="s">
        <v>1063</v>
      </c>
      <c r="G385" s="202" t="s">
        <v>306</v>
      </c>
      <c r="H385" s="203">
        <v>1</v>
      </c>
      <c r="I385" s="204"/>
      <c r="J385" s="205">
        <f>ROUND(I385*H385,2)</f>
        <v>0</v>
      </c>
      <c r="K385" s="206"/>
      <c r="L385" s="207"/>
      <c r="M385" s="208" t="s">
        <v>1</v>
      </c>
      <c r="N385" s="209" t="s">
        <v>42</v>
      </c>
      <c r="O385" s="78"/>
      <c r="P385" s="195">
        <f>O385*H385</f>
        <v>0</v>
      </c>
      <c r="Q385" s="195">
        <v>0.091999999999999998</v>
      </c>
      <c r="R385" s="195">
        <f>Q385*H385</f>
        <v>0.091999999999999998</v>
      </c>
      <c r="S385" s="195">
        <v>0</v>
      </c>
      <c r="T385" s="196">
        <f>S385*H385</f>
        <v>0</v>
      </c>
      <c r="U385" s="34"/>
      <c r="V385" s="34"/>
      <c r="W385" s="34"/>
      <c r="X385" s="34"/>
      <c r="Y385" s="34"/>
      <c r="Z385" s="34"/>
      <c r="AA385" s="34"/>
      <c r="AB385" s="34"/>
      <c r="AC385" s="34"/>
      <c r="AD385" s="34"/>
      <c r="AE385" s="34"/>
      <c r="AR385" s="197" t="s">
        <v>308</v>
      </c>
      <c r="AT385" s="197" t="s">
        <v>454</v>
      </c>
      <c r="AU385" s="197" t="s">
        <v>89</v>
      </c>
      <c r="AY385" s="15" t="s">
        <v>178</v>
      </c>
      <c r="BE385" s="198">
        <f>IF(N385="základná",J385,0)</f>
        <v>0</v>
      </c>
      <c r="BF385" s="198">
        <f>IF(N385="znížená",J385,0)</f>
        <v>0</v>
      </c>
      <c r="BG385" s="198">
        <f>IF(N385="zákl. prenesená",J385,0)</f>
        <v>0</v>
      </c>
      <c r="BH385" s="198">
        <f>IF(N385="zníž. prenesená",J385,0)</f>
        <v>0</v>
      </c>
      <c r="BI385" s="198">
        <f>IF(N385="nulová",J385,0)</f>
        <v>0</v>
      </c>
      <c r="BJ385" s="15" t="s">
        <v>89</v>
      </c>
      <c r="BK385" s="198">
        <f>ROUND(I385*H385,2)</f>
        <v>0</v>
      </c>
      <c r="BL385" s="15" t="s">
        <v>243</v>
      </c>
      <c r="BM385" s="197" t="s">
        <v>1064</v>
      </c>
    </row>
    <row r="386" s="2" customFormat="1" ht="22.2" customHeight="1">
      <c r="A386" s="34"/>
      <c r="B386" s="184"/>
      <c r="C386" s="199" t="s">
        <v>1065</v>
      </c>
      <c r="D386" s="199" t="s">
        <v>454</v>
      </c>
      <c r="E386" s="200" t="s">
        <v>1066</v>
      </c>
      <c r="F386" s="201" t="s">
        <v>1067</v>
      </c>
      <c r="G386" s="202" t="s">
        <v>306</v>
      </c>
      <c r="H386" s="203">
        <v>1</v>
      </c>
      <c r="I386" s="204"/>
      <c r="J386" s="205">
        <f>ROUND(I386*H386,2)</f>
        <v>0</v>
      </c>
      <c r="K386" s="206"/>
      <c r="L386" s="207"/>
      <c r="M386" s="208" t="s">
        <v>1</v>
      </c>
      <c r="N386" s="209" t="s">
        <v>42</v>
      </c>
      <c r="O386" s="78"/>
      <c r="P386" s="195">
        <f>O386*H386</f>
        <v>0</v>
      </c>
      <c r="Q386" s="195">
        <v>0.091999999999999998</v>
      </c>
      <c r="R386" s="195">
        <f>Q386*H386</f>
        <v>0.091999999999999998</v>
      </c>
      <c r="S386" s="195">
        <v>0</v>
      </c>
      <c r="T386" s="196">
        <f>S386*H386</f>
        <v>0</v>
      </c>
      <c r="U386" s="34"/>
      <c r="V386" s="34"/>
      <c r="W386" s="34"/>
      <c r="X386" s="34"/>
      <c r="Y386" s="34"/>
      <c r="Z386" s="34"/>
      <c r="AA386" s="34"/>
      <c r="AB386" s="34"/>
      <c r="AC386" s="34"/>
      <c r="AD386" s="34"/>
      <c r="AE386" s="34"/>
      <c r="AR386" s="197" t="s">
        <v>308</v>
      </c>
      <c r="AT386" s="197" t="s">
        <v>454</v>
      </c>
      <c r="AU386" s="197" t="s">
        <v>89</v>
      </c>
      <c r="AY386" s="15" t="s">
        <v>178</v>
      </c>
      <c r="BE386" s="198">
        <f>IF(N386="základná",J386,0)</f>
        <v>0</v>
      </c>
      <c r="BF386" s="198">
        <f>IF(N386="znížená",J386,0)</f>
        <v>0</v>
      </c>
      <c r="BG386" s="198">
        <f>IF(N386="zákl. prenesená",J386,0)</f>
        <v>0</v>
      </c>
      <c r="BH386" s="198">
        <f>IF(N386="zníž. prenesená",J386,0)</f>
        <v>0</v>
      </c>
      <c r="BI386" s="198">
        <f>IF(N386="nulová",J386,0)</f>
        <v>0</v>
      </c>
      <c r="BJ386" s="15" t="s">
        <v>89</v>
      </c>
      <c r="BK386" s="198">
        <f>ROUND(I386*H386,2)</f>
        <v>0</v>
      </c>
      <c r="BL386" s="15" t="s">
        <v>243</v>
      </c>
      <c r="BM386" s="197" t="s">
        <v>1068</v>
      </c>
    </row>
    <row r="387" s="2" customFormat="1" ht="22.2" customHeight="1">
      <c r="A387" s="34"/>
      <c r="B387" s="184"/>
      <c r="C387" s="199" t="s">
        <v>1069</v>
      </c>
      <c r="D387" s="199" t="s">
        <v>454</v>
      </c>
      <c r="E387" s="200" t="s">
        <v>1070</v>
      </c>
      <c r="F387" s="201" t="s">
        <v>1071</v>
      </c>
      <c r="G387" s="202" t="s">
        <v>306</v>
      </c>
      <c r="H387" s="203">
        <v>1</v>
      </c>
      <c r="I387" s="204"/>
      <c r="J387" s="205">
        <f>ROUND(I387*H387,2)</f>
        <v>0</v>
      </c>
      <c r="K387" s="206"/>
      <c r="L387" s="207"/>
      <c r="M387" s="208" t="s">
        <v>1</v>
      </c>
      <c r="N387" s="209" t="s">
        <v>42</v>
      </c>
      <c r="O387" s="78"/>
      <c r="P387" s="195">
        <f>O387*H387</f>
        <v>0</v>
      </c>
      <c r="Q387" s="195">
        <v>0.091999999999999998</v>
      </c>
      <c r="R387" s="195">
        <f>Q387*H387</f>
        <v>0.091999999999999998</v>
      </c>
      <c r="S387" s="195">
        <v>0</v>
      </c>
      <c r="T387" s="196">
        <f>S387*H387</f>
        <v>0</v>
      </c>
      <c r="U387" s="34"/>
      <c r="V387" s="34"/>
      <c r="W387" s="34"/>
      <c r="X387" s="34"/>
      <c r="Y387" s="34"/>
      <c r="Z387" s="34"/>
      <c r="AA387" s="34"/>
      <c r="AB387" s="34"/>
      <c r="AC387" s="34"/>
      <c r="AD387" s="34"/>
      <c r="AE387" s="34"/>
      <c r="AR387" s="197" t="s">
        <v>308</v>
      </c>
      <c r="AT387" s="197" t="s">
        <v>454</v>
      </c>
      <c r="AU387" s="197" t="s">
        <v>89</v>
      </c>
      <c r="AY387" s="15" t="s">
        <v>178</v>
      </c>
      <c r="BE387" s="198">
        <f>IF(N387="základná",J387,0)</f>
        <v>0</v>
      </c>
      <c r="BF387" s="198">
        <f>IF(N387="znížená",J387,0)</f>
        <v>0</v>
      </c>
      <c r="BG387" s="198">
        <f>IF(N387="zákl. prenesená",J387,0)</f>
        <v>0</v>
      </c>
      <c r="BH387" s="198">
        <f>IF(N387="zníž. prenesená",J387,0)</f>
        <v>0</v>
      </c>
      <c r="BI387" s="198">
        <f>IF(N387="nulová",J387,0)</f>
        <v>0</v>
      </c>
      <c r="BJ387" s="15" t="s">
        <v>89</v>
      </c>
      <c r="BK387" s="198">
        <f>ROUND(I387*H387,2)</f>
        <v>0</v>
      </c>
      <c r="BL387" s="15" t="s">
        <v>243</v>
      </c>
      <c r="BM387" s="197" t="s">
        <v>1072</v>
      </c>
    </row>
    <row r="388" s="2" customFormat="1" ht="22.2" customHeight="1">
      <c r="A388" s="34"/>
      <c r="B388" s="184"/>
      <c r="C388" s="199" t="s">
        <v>1073</v>
      </c>
      <c r="D388" s="199" t="s">
        <v>454</v>
      </c>
      <c r="E388" s="200" t="s">
        <v>1074</v>
      </c>
      <c r="F388" s="201" t="s">
        <v>1075</v>
      </c>
      <c r="G388" s="202" t="s">
        <v>306</v>
      </c>
      <c r="H388" s="203">
        <v>16</v>
      </c>
      <c r="I388" s="204"/>
      <c r="J388" s="205">
        <f>ROUND(I388*H388,2)</f>
        <v>0</v>
      </c>
      <c r="K388" s="206"/>
      <c r="L388" s="207"/>
      <c r="M388" s="208" t="s">
        <v>1</v>
      </c>
      <c r="N388" s="209" t="s">
        <v>42</v>
      </c>
      <c r="O388" s="78"/>
      <c r="P388" s="195">
        <f>O388*H388</f>
        <v>0</v>
      </c>
      <c r="Q388" s="195">
        <v>0.099000000000000005</v>
      </c>
      <c r="R388" s="195">
        <f>Q388*H388</f>
        <v>1.5840000000000001</v>
      </c>
      <c r="S388" s="195">
        <v>0</v>
      </c>
      <c r="T388" s="196">
        <f>S388*H388</f>
        <v>0</v>
      </c>
      <c r="U388" s="34"/>
      <c r="V388" s="34"/>
      <c r="W388" s="34"/>
      <c r="X388" s="34"/>
      <c r="Y388" s="34"/>
      <c r="Z388" s="34"/>
      <c r="AA388" s="34"/>
      <c r="AB388" s="34"/>
      <c r="AC388" s="34"/>
      <c r="AD388" s="34"/>
      <c r="AE388" s="34"/>
      <c r="AR388" s="197" t="s">
        <v>308</v>
      </c>
      <c r="AT388" s="197" t="s">
        <v>454</v>
      </c>
      <c r="AU388" s="197" t="s">
        <v>89</v>
      </c>
      <c r="AY388" s="15" t="s">
        <v>178</v>
      </c>
      <c r="BE388" s="198">
        <f>IF(N388="základná",J388,0)</f>
        <v>0</v>
      </c>
      <c r="BF388" s="198">
        <f>IF(N388="znížená",J388,0)</f>
        <v>0</v>
      </c>
      <c r="BG388" s="198">
        <f>IF(N388="zákl. prenesená",J388,0)</f>
        <v>0</v>
      </c>
      <c r="BH388" s="198">
        <f>IF(N388="zníž. prenesená",J388,0)</f>
        <v>0</v>
      </c>
      <c r="BI388" s="198">
        <f>IF(N388="nulová",J388,0)</f>
        <v>0</v>
      </c>
      <c r="BJ388" s="15" t="s">
        <v>89</v>
      </c>
      <c r="BK388" s="198">
        <f>ROUND(I388*H388,2)</f>
        <v>0</v>
      </c>
      <c r="BL388" s="15" t="s">
        <v>243</v>
      </c>
      <c r="BM388" s="197" t="s">
        <v>1076</v>
      </c>
    </row>
    <row r="389" s="2" customFormat="1" ht="22.2" customHeight="1">
      <c r="A389" s="34"/>
      <c r="B389" s="184"/>
      <c r="C389" s="199" t="s">
        <v>1077</v>
      </c>
      <c r="D389" s="199" t="s">
        <v>454</v>
      </c>
      <c r="E389" s="200" t="s">
        <v>1078</v>
      </c>
      <c r="F389" s="201" t="s">
        <v>1079</v>
      </c>
      <c r="G389" s="202" t="s">
        <v>306</v>
      </c>
      <c r="H389" s="203">
        <v>1</v>
      </c>
      <c r="I389" s="204"/>
      <c r="J389" s="205">
        <f>ROUND(I389*H389,2)</f>
        <v>0</v>
      </c>
      <c r="K389" s="206"/>
      <c r="L389" s="207"/>
      <c r="M389" s="208" t="s">
        <v>1</v>
      </c>
      <c r="N389" s="209" t="s">
        <v>42</v>
      </c>
      <c r="O389" s="78"/>
      <c r="P389" s="195">
        <f>O389*H389</f>
        <v>0</v>
      </c>
      <c r="Q389" s="195">
        <v>0.087999999999999995</v>
      </c>
      <c r="R389" s="195">
        <f>Q389*H389</f>
        <v>0.087999999999999995</v>
      </c>
      <c r="S389" s="195">
        <v>0</v>
      </c>
      <c r="T389" s="196">
        <f>S389*H389</f>
        <v>0</v>
      </c>
      <c r="U389" s="34"/>
      <c r="V389" s="34"/>
      <c r="W389" s="34"/>
      <c r="X389" s="34"/>
      <c r="Y389" s="34"/>
      <c r="Z389" s="34"/>
      <c r="AA389" s="34"/>
      <c r="AB389" s="34"/>
      <c r="AC389" s="34"/>
      <c r="AD389" s="34"/>
      <c r="AE389" s="34"/>
      <c r="AR389" s="197" t="s">
        <v>308</v>
      </c>
      <c r="AT389" s="197" t="s">
        <v>454</v>
      </c>
      <c r="AU389" s="197" t="s">
        <v>89</v>
      </c>
      <c r="AY389" s="15" t="s">
        <v>178</v>
      </c>
      <c r="BE389" s="198">
        <f>IF(N389="základná",J389,0)</f>
        <v>0</v>
      </c>
      <c r="BF389" s="198">
        <f>IF(N389="znížená",J389,0)</f>
        <v>0</v>
      </c>
      <c r="BG389" s="198">
        <f>IF(N389="zákl. prenesená",J389,0)</f>
        <v>0</v>
      </c>
      <c r="BH389" s="198">
        <f>IF(N389="zníž. prenesená",J389,0)</f>
        <v>0</v>
      </c>
      <c r="BI389" s="198">
        <f>IF(N389="nulová",J389,0)</f>
        <v>0</v>
      </c>
      <c r="BJ389" s="15" t="s">
        <v>89</v>
      </c>
      <c r="BK389" s="198">
        <f>ROUND(I389*H389,2)</f>
        <v>0</v>
      </c>
      <c r="BL389" s="15" t="s">
        <v>243</v>
      </c>
      <c r="BM389" s="197" t="s">
        <v>1080</v>
      </c>
    </row>
    <row r="390" s="2" customFormat="1" ht="22.2" customHeight="1">
      <c r="A390" s="34"/>
      <c r="B390" s="184"/>
      <c r="C390" s="199" t="s">
        <v>1081</v>
      </c>
      <c r="D390" s="199" t="s">
        <v>454</v>
      </c>
      <c r="E390" s="200" t="s">
        <v>1082</v>
      </c>
      <c r="F390" s="201" t="s">
        <v>1083</v>
      </c>
      <c r="G390" s="202" t="s">
        <v>306</v>
      </c>
      <c r="H390" s="203">
        <v>1</v>
      </c>
      <c r="I390" s="204"/>
      <c r="J390" s="205">
        <f>ROUND(I390*H390,2)</f>
        <v>0</v>
      </c>
      <c r="K390" s="206"/>
      <c r="L390" s="207"/>
      <c r="M390" s="208" t="s">
        <v>1</v>
      </c>
      <c r="N390" s="209" t="s">
        <v>42</v>
      </c>
      <c r="O390" s="78"/>
      <c r="P390" s="195">
        <f>O390*H390</f>
        <v>0</v>
      </c>
      <c r="Q390" s="195">
        <v>0.087999999999999995</v>
      </c>
      <c r="R390" s="195">
        <f>Q390*H390</f>
        <v>0.087999999999999995</v>
      </c>
      <c r="S390" s="195">
        <v>0</v>
      </c>
      <c r="T390" s="196">
        <f>S390*H390</f>
        <v>0</v>
      </c>
      <c r="U390" s="34"/>
      <c r="V390" s="34"/>
      <c r="W390" s="34"/>
      <c r="X390" s="34"/>
      <c r="Y390" s="34"/>
      <c r="Z390" s="34"/>
      <c r="AA390" s="34"/>
      <c r="AB390" s="34"/>
      <c r="AC390" s="34"/>
      <c r="AD390" s="34"/>
      <c r="AE390" s="34"/>
      <c r="AR390" s="197" t="s">
        <v>308</v>
      </c>
      <c r="AT390" s="197" t="s">
        <v>454</v>
      </c>
      <c r="AU390" s="197" t="s">
        <v>89</v>
      </c>
      <c r="AY390" s="15" t="s">
        <v>178</v>
      </c>
      <c r="BE390" s="198">
        <f>IF(N390="základná",J390,0)</f>
        <v>0</v>
      </c>
      <c r="BF390" s="198">
        <f>IF(N390="znížená",J390,0)</f>
        <v>0</v>
      </c>
      <c r="BG390" s="198">
        <f>IF(N390="zákl. prenesená",J390,0)</f>
        <v>0</v>
      </c>
      <c r="BH390" s="198">
        <f>IF(N390="zníž. prenesená",J390,0)</f>
        <v>0</v>
      </c>
      <c r="BI390" s="198">
        <f>IF(N390="nulová",J390,0)</f>
        <v>0</v>
      </c>
      <c r="BJ390" s="15" t="s">
        <v>89</v>
      </c>
      <c r="BK390" s="198">
        <f>ROUND(I390*H390,2)</f>
        <v>0</v>
      </c>
      <c r="BL390" s="15" t="s">
        <v>243</v>
      </c>
      <c r="BM390" s="197" t="s">
        <v>1084</v>
      </c>
    </row>
    <row r="391" s="2" customFormat="1" ht="22.2" customHeight="1">
      <c r="A391" s="34"/>
      <c r="B391" s="184"/>
      <c r="C391" s="185" t="s">
        <v>1085</v>
      </c>
      <c r="D391" s="185" t="s">
        <v>180</v>
      </c>
      <c r="E391" s="186" t="s">
        <v>1086</v>
      </c>
      <c r="F391" s="187" t="s">
        <v>1087</v>
      </c>
      <c r="G391" s="188" t="s">
        <v>306</v>
      </c>
      <c r="H391" s="189">
        <v>57</v>
      </c>
      <c r="I391" s="190"/>
      <c r="J391" s="191">
        <f>ROUND(I391*H391,2)</f>
        <v>0</v>
      </c>
      <c r="K391" s="192"/>
      <c r="L391" s="35"/>
      <c r="M391" s="193" t="s">
        <v>1</v>
      </c>
      <c r="N391" s="194" t="s">
        <v>42</v>
      </c>
      <c r="O391" s="78"/>
      <c r="P391" s="195">
        <f>O391*H391</f>
        <v>0</v>
      </c>
      <c r="Q391" s="195">
        <v>0</v>
      </c>
      <c r="R391" s="195">
        <f>Q391*H391</f>
        <v>0</v>
      </c>
      <c r="S391" s="195">
        <v>0</v>
      </c>
      <c r="T391" s="196">
        <f>S391*H391</f>
        <v>0</v>
      </c>
      <c r="U391" s="34"/>
      <c r="V391" s="34"/>
      <c r="W391" s="34"/>
      <c r="X391" s="34"/>
      <c r="Y391" s="34"/>
      <c r="Z391" s="34"/>
      <c r="AA391" s="34"/>
      <c r="AB391" s="34"/>
      <c r="AC391" s="34"/>
      <c r="AD391" s="34"/>
      <c r="AE391" s="34"/>
      <c r="AR391" s="197" t="s">
        <v>243</v>
      </c>
      <c r="AT391" s="197" t="s">
        <v>180</v>
      </c>
      <c r="AU391" s="197" t="s">
        <v>89</v>
      </c>
      <c r="AY391" s="15" t="s">
        <v>178</v>
      </c>
      <c r="BE391" s="198">
        <f>IF(N391="základná",J391,0)</f>
        <v>0</v>
      </c>
      <c r="BF391" s="198">
        <f>IF(N391="znížená",J391,0)</f>
        <v>0</v>
      </c>
      <c r="BG391" s="198">
        <f>IF(N391="zákl. prenesená",J391,0)</f>
        <v>0</v>
      </c>
      <c r="BH391" s="198">
        <f>IF(N391="zníž. prenesená",J391,0)</f>
        <v>0</v>
      </c>
      <c r="BI391" s="198">
        <f>IF(N391="nulová",J391,0)</f>
        <v>0</v>
      </c>
      <c r="BJ391" s="15" t="s">
        <v>89</v>
      </c>
      <c r="BK391" s="198">
        <f>ROUND(I391*H391,2)</f>
        <v>0</v>
      </c>
      <c r="BL391" s="15" t="s">
        <v>243</v>
      </c>
      <c r="BM391" s="197" t="s">
        <v>1088</v>
      </c>
    </row>
    <row r="392" s="2" customFormat="1" ht="19.8" customHeight="1">
      <c r="A392" s="34"/>
      <c r="B392" s="184"/>
      <c r="C392" s="199" t="s">
        <v>1089</v>
      </c>
      <c r="D392" s="199" t="s">
        <v>454</v>
      </c>
      <c r="E392" s="200" t="s">
        <v>1090</v>
      </c>
      <c r="F392" s="201" t="s">
        <v>1091</v>
      </c>
      <c r="G392" s="202" t="s">
        <v>1092</v>
      </c>
      <c r="H392" s="203">
        <v>17</v>
      </c>
      <c r="I392" s="204"/>
      <c r="J392" s="205">
        <f>ROUND(I392*H392,2)</f>
        <v>0</v>
      </c>
      <c r="K392" s="206"/>
      <c r="L392" s="207"/>
      <c r="M392" s="208" t="s">
        <v>1</v>
      </c>
      <c r="N392" s="209" t="s">
        <v>42</v>
      </c>
      <c r="O392" s="78"/>
      <c r="P392" s="195">
        <f>O392*H392</f>
        <v>0</v>
      </c>
      <c r="Q392" s="195">
        <v>0.014999999999999999</v>
      </c>
      <c r="R392" s="195">
        <f>Q392*H392</f>
        <v>0.255</v>
      </c>
      <c r="S392" s="195">
        <v>0</v>
      </c>
      <c r="T392" s="196">
        <f>S392*H392</f>
        <v>0</v>
      </c>
      <c r="U392" s="34"/>
      <c r="V392" s="34"/>
      <c r="W392" s="34"/>
      <c r="X392" s="34"/>
      <c r="Y392" s="34"/>
      <c r="Z392" s="34"/>
      <c r="AA392" s="34"/>
      <c r="AB392" s="34"/>
      <c r="AC392" s="34"/>
      <c r="AD392" s="34"/>
      <c r="AE392" s="34"/>
      <c r="AR392" s="197" t="s">
        <v>308</v>
      </c>
      <c r="AT392" s="197" t="s">
        <v>454</v>
      </c>
      <c r="AU392" s="197" t="s">
        <v>89</v>
      </c>
      <c r="AY392" s="15" t="s">
        <v>178</v>
      </c>
      <c r="BE392" s="198">
        <f>IF(N392="základná",J392,0)</f>
        <v>0</v>
      </c>
      <c r="BF392" s="198">
        <f>IF(N392="znížená",J392,0)</f>
        <v>0</v>
      </c>
      <c r="BG392" s="198">
        <f>IF(N392="zákl. prenesená",J392,0)</f>
        <v>0</v>
      </c>
      <c r="BH392" s="198">
        <f>IF(N392="zníž. prenesená",J392,0)</f>
        <v>0</v>
      </c>
      <c r="BI392" s="198">
        <f>IF(N392="nulová",J392,0)</f>
        <v>0</v>
      </c>
      <c r="BJ392" s="15" t="s">
        <v>89</v>
      </c>
      <c r="BK392" s="198">
        <f>ROUND(I392*H392,2)</f>
        <v>0</v>
      </c>
      <c r="BL392" s="15" t="s">
        <v>243</v>
      </c>
      <c r="BM392" s="197" t="s">
        <v>1093</v>
      </c>
    </row>
    <row r="393" s="2" customFormat="1" ht="19.8" customHeight="1">
      <c r="A393" s="34"/>
      <c r="B393" s="184"/>
      <c r="C393" s="199" t="s">
        <v>1094</v>
      </c>
      <c r="D393" s="199" t="s">
        <v>454</v>
      </c>
      <c r="E393" s="200" t="s">
        <v>1095</v>
      </c>
      <c r="F393" s="201" t="s">
        <v>1091</v>
      </c>
      <c r="G393" s="202" t="s">
        <v>1092</v>
      </c>
      <c r="H393" s="203">
        <v>14</v>
      </c>
      <c r="I393" s="204"/>
      <c r="J393" s="205">
        <f>ROUND(I393*H393,2)</f>
        <v>0</v>
      </c>
      <c r="K393" s="206"/>
      <c r="L393" s="207"/>
      <c r="M393" s="208" t="s">
        <v>1</v>
      </c>
      <c r="N393" s="209" t="s">
        <v>42</v>
      </c>
      <c r="O393" s="78"/>
      <c r="P393" s="195">
        <f>O393*H393</f>
        <v>0</v>
      </c>
      <c r="Q393" s="195">
        <v>0.014999999999999999</v>
      </c>
      <c r="R393" s="195">
        <f>Q393*H393</f>
        <v>0.20999999999999999</v>
      </c>
      <c r="S393" s="195">
        <v>0</v>
      </c>
      <c r="T393" s="196">
        <f>S393*H393</f>
        <v>0</v>
      </c>
      <c r="U393" s="34"/>
      <c r="V393" s="34"/>
      <c r="W393" s="34"/>
      <c r="X393" s="34"/>
      <c r="Y393" s="34"/>
      <c r="Z393" s="34"/>
      <c r="AA393" s="34"/>
      <c r="AB393" s="34"/>
      <c r="AC393" s="34"/>
      <c r="AD393" s="34"/>
      <c r="AE393" s="34"/>
      <c r="AR393" s="197" t="s">
        <v>308</v>
      </c>
      <c r="AT393" s="197" t="s">
        <v>454</v>
      </c>
      <c r="AU393" s="197" t="s">
        <v>89</v>
      </c>
      <c r="AY393" s="15" t="s">
        <v>178</v>
      </c>
      <c r="BE393" s="198">
        <f>IF(N393="základná",J393,0)</f>
        <v>0</v>
      </c>
      <c r="BF393" s="198">
        <f>IF(N393="znížená",J393,0)</f>
        <v>0</v>
      </c>
      <c r="BG393" s="198">
        <f>IF(N393="zákl. prenesená",J393,0)</f>
        <v>0</v>
      </c>
      <c r="BH393" s="198">
        <f>IF(N393="zníž. prenesená",J393,0)</f>
        <v>0</v>
      </c>
      <c r="BI393" s="198">
        <f>IF(N393="nulová",J393,0)</f>
        <v>0</v>
      </c>
      <c r="BJ393" s="15" t="s">
        <v>89</v>
      </c>
      <c r="BK393" s="198">
        <f>ROUND(I393*H393,2)</f>
        <v>0</v>
      </c>
      <c r="BL393" s="15" t="s">
        <v>243</v>
      </c>
      <c r="BM393" s="197" t="s">
        <v>1096</v>
      </c>
    </row>
    <row r="394" s="2" customFormat="1" ht="19.8" customHeight="1">
      <c r="A394" s="34"/>
      <c r="B394" s="184"/>
      <c r="C394" s="199" t="s">
        <v>1097</v>
      </c>
      <c r="D394" s="199" t="s">
        <v>454</v>
      </c>
      <c r="E394" s="200" t="s">
        <v>1098</v>
      </c>
      <c r="F394" s="201" t="s">
        <v>1099</v>
      </c>
      <c r="G394" s="202" t="s">
        <v>1092</v>
      </c>
      <c r="H394" s="203">
        <v>3</v>
      </c>
      <c r="I394" s="204"/>
      <c r="J394" s="205">
        <f>ROUND(I394*H394,2)</f>
        <v>0</v>
      </c>
      <c r="K394" s="206"/>
      <c r="L394" s="207"/>
      <c r="M394" s="208" t="s">
        <v>1</v>
      </c>
      <c r="N394" s="209" t="s">
        <v>42</v>
      </c>
      <c r="O394" s="78"/>
      <c r="P394" s="195">
        <f>O394*H394</f>
        <v>0</v>
      </c>
      <c r="Q394" s="195">
        <v>0.014999999999999999</v>
      </c>
      <c r="R394" s="195">
        <f>Q394*H394</f>
        <v>0.044999999999999998</v>
      </c>
      <c r="S394" s="195">
        <v>0</v>
      </c>
      <c r="T394" s="196">
        <f>S394*H394</f>
        <v>0</v>
      </c>
      <c r="U394" s="34"/>
      <c r="V394" s="34"/>
      <c r="W394" s="34"/>
      <c r="X394" s="34"/>
      <c r="Y394" s="34"/>
      <c r="Z394" s="34"/>
      <c r="AA394" s="34"/>
      <c r="AB394" s="34"/>
      <c r="AC394" s="34"/>
      <c r="AD394" s="34"/>
      <c r="AE394" s="34"/>
      <c r="AR394" s="197" t="s">
        <v>308</v>
      </c>
      <c r="AT394" s="197" t="s">
        <v>454</v>
      </c>
      <c r="AU394" s="197" t="s">
        <v>89</v>
      </c>
      <c r="AY394" s="15" t="s">
        <v>178</v>
      </c>
      <c r="BE394" s="198">
        <f>IF(N394="základná",J394,0)</f>
        <v>0</v>
      </c>
      <c r="BF394" s="198">
        <f>IF(N394="znížená",J394,0)</f>
        <v>0</v>
      </c>
      <c r="BG394" s="198">
        <f>IF(N394="zákl. prenesená",J394,0)</f>
        <v>0</v>
      </c>
      <c r="BH394" s="198">
        <f>IF(N394="zníž. prenesená",J394,0)</f>
        <v>0</v>
      </c>
      <c r="BI394" s="198">
        <f>IF(N394="nulová",J394,0)</f>
        <v>0</v>
      </c>
      <c r="BJ394" s="15" t="s">
        <v>89</v>
      </c>
      <c r="BK394" s="198">
        <f>ROUND(I394*H394,2)</f>
        <v>0</v>
      </c>
      <c r="BL394" s="15" t="s">
        <v>243</v>
      </c>
      <c r="BM394" s="197" t="s">
        <v>1100</v>
      </c>
    </row>
    <row r="395" s="2" customFormat="1" ht="19.8" customHeight="1">
      <c r="A395" s="34"/>
      <c r="B395" s="184"/>
      <c r="C395" s="199" t="s">
        <v>1101</v>
      </c>
      <c r="D395" s="199" t="s">
        <v>454</v>
      </c>
      <c r="E395" s="200" t="s">
        <v>1102</v>
      </c>
      <c r="F395" s="201" t="s">
        <v>1099</v>
      </c>
      <c r="G395" s="202" t="s">
        <v>1092</v>
      </c>
      <c r="H395" s="203">
        <v>2</v>
      </c>
      <c r="I395" s="204"/>
      <c r="J395" s="205">
        <f>ROUND(I395*H395,2)</f>
        <v>0</v>
      </c>
      <c r="K395" s="206"/>
      <c r="L395" s="207"/>
      <c r="M395" s="208" t="s">
        <v>1</v>
      </c>
      <c r="N395" s="209" t="s">
        <v>42</v>
      </c>
      <c r="O395" s="78"/>
      <c r="P395" s="195">
        <f>O395*H395</f>
        <v>0</v>
      </c>
      <c r="Q395" s="195">
        <v>0.014999999999999999</v>
      </c>
      <c r="R395" s="195">
        <f>Q395*H395</f>
        <v>0.029999999999999999</v>
      </c>
      <c r="S395" s="195">
        <v>0</v>
      </c>
      <c r="T395" s="196">
        <f>S395*H395</f>
        <v>0</v>
      </c>
      <c r="U395" s="34"/>
      <c r="V395" s="34"/>
      <c r="W395" s="34"/>
      <c r="X395" s="34"/>
      <c r="Y395" s="34"/>
      <c r="Z395" s="34"/>
      <c r="AA395" s="34"/>
      <c r="AB395" s="34"/>
      <c r="AC395" s="34"/>
      <c r="AD395" s="34"/>
      <c r="AE395" s="34"/>
      <c r="AR395" s="197" t="s">
        <v>308</v>
      </c>
      <c r="AT395" s="197" t="s">
        <v>454</v>
      </c>
      <c r="AU395" s="197" t="s">
        <v>89</v>
      </c>
      <c r="AY395" s="15" t="s">
        <v>178</v>
      </c>
      <c r="BE395" s="198">
        <f>IF(N395="základná",J395,0)</f>
        <v>0</v>
      </c>
      <c r="BF395" s="198">
        <f>IF(N395="znížená",J395,0)</f>
        <v>0</v>
      </c>
      <c r="BG395" s="198">
        <f>IF(N395="zákl. prenesená",J395,0)</f>
        <v>0</v>
      </c>
      <c r="BH395" s="198">
        <f>IF(N395="zníž. prenesená",J395,0)</f>
        <v>0</v>
      </c>
      <c r="BI395" s="198">
        <f>IF(N395="nulová",J395,0)</f>
        <v>0</v>
      </c>
      <c r="BJ395" s="15" t="s">
        <v>89</v>
      </c>
      <c r="BK395" s="198">
        <f>ROUND(I395*H395,2)</f>
        <v>0</v>
      </c>
      <c r="BL395" s="15" t="s">
        <v>243</v>
      </c>
      <c r="BM395" s="197" t="s">
        <v>1103</v>
      </c>
    </row>
    <row r="396" s="2" customFormat="1" ht="19.8" customHeight="1">
      <c r="A396" s="34"/>
      <c r="B396" s="184"/>
      <c r="C396" s="199" t="s">
        <v>1104</v>
      </c>
      <c r="D396" s="199" t="s">
        <v>454</v>
      </c>
      <c r="E396" s="200" t="s">
        <v>1105</v>
      </c>
      <c r="F396" s="201" t="s">
        <v>1106</v>
      </c>
      <c r="G396" s="202" t="s">
        <v>1092</v>
      </c>
      <c r="H396" s="203">
        <v>8</v>
      </c>
      <c r="I396" s="204"/>
      <c r="J396" s="205">
        <f>ROUND(I396*H396,2)</f>
        <v>0</v>
      </c>
      <c r="K396" s="206"/>
      <c r="L396" s="207"/>
      <c r="M396" s="208" t="s">
        <v>1</v>
      </c>
      <c r="N396" s="209" t="s">
        <v>42</v>
      </c>
      <c r="O396" s="78"/>
      <c r="P396" s="195">
        <f>O396*H396</f>
        <v>0</v>
      </c>
      <c r="Q396" s="195">
        <v>0.014999999999999999</v>
      </c>
      <c r="R396" s="195">
        <f>Q396*H396</f>
        <v>0.12</v>
      </c>
      <c r="S396" s="195">
        <v>0</v>
      </c>
      <c r="T396" s="196">
        <f>S396*H396</f>
        <v>0</v>
      </c>
      <c r="U396" s="34"/>
      <c r="V396" s="34"/>
      <c r="W396" s="34"/>
      <c r="X396" s="34"/>
      <c r="Y396" s="34"/>
      <c r="Z396" s="34"/>
      <c r="AA396" s="34"/>
      <c r="AB396" s="34"/>
      <c r="AC396" s="34"/>
      <c r="AD396" s="34"/>
      <c r="AE396" s="34"/>
      <c r="AR396" s="197" t="s">
        <v>308</v>
      </c>
      <c r="AT396" s="197" t="s">
        <v>454</v>
      </c>
      <c r="AU396" s="197" t="s">
        <v>89</v>
      </c>
      <c r="AY396" s="15" t="s">
        <v>178</v>
      </c>
      <c r="BE396" s="198">
        <f>IF(N396="základná",J396,0)</f>
        <v>0</v>
      </c>
      <c r="BF396" s="198">
        <f>IF(N396="znížená",J396,0)</f>
        <v>0</v>
      </c>
      <c r="BG396" s="198">
        <f>IF(N396="zákl. prenesená",J396,0)</f>
        <v>0</v>
      </c>
      <c r="BH396" s="198">
        <f>IF(N396="zníž. prenesená",J396,0)</f>
        <v>0</v>
      </c>
      <c r="BI396" s="198">
        <f>IF(N396="nulová",J396,0)</f>
        <v>0</v>
      </c>
      <c r="BJ396" s="15" t="s">
        <v>89</v>
      </c>
      <c r="BK396" s="198">
        <f>ROUND(I396*H396,2)</f>
        <v>0</v>
      </c>
      <c r="BL396" s="15" t="s">
        <v>243</v>
      </c>
      <c r="BM396" s="197" t="s">
        <v>1107</v>
      </c>
    </row>
    <row r="397" s="2" customFormat="1" ht="19.8" customHeight="1">
      <c r="A397" s="34"/>
      <c r="B397" s="184"/>
      <c r="C397" s="199" t="s">
        <v>1108</v>
      </c>
      <c r="D397" s="199" t="s">
        <v>454</v>
      </c>
      <c r="E397" s="200" t="s">
        <v>1109</v>
      </c>
      <c r="F397" s="201" t="s">
        <v>1106</v>
      </c>
      <c r="G397" s="202" t="s">
        <v>1092</v>
      </c>
      <c r="H397" s="203">
        <v>2</v>
      </c>
      <c r="I397" s="204"/>
      <c r="J397" s="205">
        <f>ROUND(I397*H397,2)</f>
        <v>0</v>
      </c>
      <c r="K397" s="206"/>
      <c r="L397" s="207"/>
      <c r="M397" s="208" t="s">
        <v>1</v>
      </c>
      <c r="N397" s="209" t="s">
        <v>42</v>
      </c>
      <c r="O397" s="78"/>
      <c r="P397" s="195">
        <f>O397*H397</f>
        <v>0</v>
      </c>
      <c r="Q397" s="195">
        <v>0.014999999999999999</v>
      </c>
      <c r="R397" s="195">
        <f>Q397*H397</f>
        <v>0.029999999999999999</v>
      </c>
      <c r="S397" s="195">
        <v>0</v>
      </c>
      <c r="T397" s="196">
        <f>S397*H397</f>
        <v>0</v>
      </c>
      <c r="U397" s="34"/>
      <c r="V397" s="34"/>
      <c r="W397" s="34"/>
      <c r="X397" s="34"/>
      <c r="Y397" s="34"/>
      <c r="Z397" s="34"/>
      <c r="AA397" s="34"/>
      <c r="AB397" s="34"/>
      <c r="AC397" s="34"/>
      <c r="AD397" s="34"/>
      <c r="AE397" s="34"/>
      <c r="AR397" s="197" t="s">
        <v>308</v>
      </c>
      <c r="AT397" s="197" t="s">
        <v>454</v>
      </c>
      <c r="AU397" s="197" t="s">
        <v>89</v>
      </c>
      <c r="AY397" s="15" t="s">
        <v>178</v>
      </c>
      <c r="BE397" s="198">
        <f>IF(N397="základná",J397,0)</f>
        <v>0</v>
      </c>
      <c r="BF397" s="198">
        <f>IF(N397="znížená",J397,0)</f>
        <v>0</v>
      </c>
      <c r="BG397" s="198">
        <f>IF(N397="zákl. prenesená",J397,0)</f>
        <v>0</v>
      </c>
      <c r="BH397" s="198">
        <f>IF(N397="zníž. prenesená",J397,0)</f>
        <v>0</v>
      </c>
      <c r="BI397" s="198">
        <f>IF(N397="nulová",J397,0)</f>
        <v>0</v>
      </c>
      <c r="BJ397" s="15" t="s">
        <v>89</v>
      </c>
      <c r="BK397" s="198">
        <f>ROUND(I397*H397,2)</f>
        <v>0</v>
      </c>
      <c r="BL397" s="15" t="s">
        <v>243</v>
      </c>
      <c r="BM397" s="197" t="s">
        <v>1110</v>
      </c>
    </row>
    <row r="398" s="2" customFormat="1" ht="19.8" customHeight="1">
      <c r="A398" s="34"/>
      <c r="B398" s="184"/>
      <c r="C398" s="199" t="s">
        <v>1111</v>
      </c>
      <c r="D398" s="199" t="s">
        <v>454</v>
      </c>
      <c r="E398" s="200" t="s">
        <v>1112</v>
      </c>
      <c r="F398" s="201" t="s">
        <v>1099</v>
      </c>
      <c r="G398" s="202" t="s">
        <v>1092</v>
      </c>
      <c r="H398" s="203">
        <v>3</v>
      </c>
      <c r="I398" s="204"/>
      <c r="J398" s="205">
        <f>ROUND(I398*H398,2)</f>
        <v>0</v>
      </c>
      <c r="K398" s="206"/>
      <c r="L398" s="207"/>
      <c r="M398" s="208" t="s">
        <v>1</v>
      </c>
      <c r="N398" s="209" t="s">
        <v>42</v>
      </c>
      <c r="O398" s="78"/>
      <c r="P398" s="195">
        <f>O398*H398</f>
        <v>0</v>
      </c>
      <c r="Q398" s="195">
        <v>0.014999999999999999</v>
      </c>
      <c r="R398" s="195">
        <f>Q398*H398</f>
        <v>0.044999999999999998</v>
      </c>
      <c r="S398" s="195">
        <v>0</v>
      </c>
      <c r="T398" s="196">
        <f>S398*H398</f>
        <v>0</v>
      </c>
      <c r="U398" s="34"/>
      <c r="V398" s="34"/>
      <c r="W398" s="34"/>
      <c r="X398" s="34"/>
      <c r="Y398" s="34"/>
      <c r="Z398" s="34"/>
      <c r="AA398" s="34"/>
      <c r="AB398" s="34"/>
      <c r="AC398" s="34"/>
      <c r="AD398" s="34"/>
      <c r="AE398" s="34"/>
      <c r="AR398" s="197" t="s">
        <v>308</v>
      </c>
      <c r="AT398" s="197" t="s">
        <v>454</v>
      </c>
      <c r="AU398" s="197" t="s">
        <v>89</v>
      </c>
      <c r="AY398" s="15" t="s">
        <v>178</v>
      </c>
      <c r="BE398" s="198">
        <f>IF(N398="základná",J398,0)</f>
        <v>0</v>
      </c>
      <c r="BF398" s="198">
        <f>IF(N398="znížená",J398,0)</f>
        <v>0</v>
      </c>
      <c r="BG398" s="198">
        <f>IF(N398="zákl. prenesená",J398,0)</f>
        <v>0</v>
      </c>
      <c r="BH398" s="198">
        <f>IF(N398="zníž. prenesená",J398,0)</f>
        <v>0</v>
      </c>
      <c r="BI398" s="198">
        <f>IF(N398="nulová",J398,0)</f>
        <v>0</v>
      </c>
      <c r="BJ398" s="15" t="s">
        <v>89</v>
      </c>
      <c r="BK398" s="198">
        <f>ROUND(I398*H398,2)</f>
        <v>0</v>
      </c>
      <c r="BL398" s="15" t="s">
        <v>243</v>
      </c>
      <c r="BM398" s="197" t="s">
        <v>1113</v>
      </c>
    </row>
    <row r="399" s="2" customFormat="1" ht="19.8" customHeight="1">
      <c r="A399" s="34"/>
      <c r="B399" s="184"/>
      <c r="C399" s="199" t="s">
        <v>1114</v>
      </c>
      <c r="D399" s="199" t="s">
        <v>454</v>
      </c>
      <c r="E399" s="200" t="s">
        <v>1115</v>
      </c>
      <c r="F399" s="201" t="s">
        <v>1099</v>
      </c>
      <c r="G399" s="202" t="s">
        <v>1092</v>
      </c>
      <c r="H399" s="203">
        <v>2</v>
      </c>
      <c r="I399" s="204"/>
      <c r="J399" s="205">
        <f>ROUND(I399*H399,2)</f>
        <v>0</v>
      </c>
      <c r="K399" s="206"/>
      <c r="L399" s="207"/>
      <c r="M399" s="208" t="s">
        <v>1</v>
      </c>
      <c r="N399" s="209" t="s">
        <v>42</v>
      </c>
      <c r="O399" s="78"/>
      <c r="P399" s="195">
        <f>O399*H399</f>
        <v>0</v>
      </c>
      <c r="Q399" s="195">
        <v>0.014999999999999999</v>
      </c>
      <c r="R399" s="195">
        <f>Q399*H399</f>
        <v>0.029999999999999999</v>
      </c>
      <c r="S399" s="195">
        <v>0</v>
      </c>
      <c r="T399" s="196">
        <f>S399*H399</f>
        <v>0</v>
      </c>
      <c r="U399" s="34"/>
      <c r="V399" s="34"/>
      <c r="W399" s="34"/>
      <c r="X399" s="34"/>
      <c r="Y399" s="34"/>
      <c r="Z399" s="34"/>
      <c r="AA399" s="34"/>
      <c r="AB399" s="34"/>
      <c r="AC399" s="34"/>
      <c r="AD399" s="34"/>
      <c r="AE399" s="34"/>
      <c r="AR399" s="197" t="s">
        <v>308</v>
      </c>
      <c r="AT399" s="197" t="s">
        <v>454</v>
      </c>
      <c r="AU399" s="197" t="s">
        <v>89</v>
      </c>
      <c r="AY399" s="15" t="s">
        <v>178</v>
      </c>
      <c r="BE399" s="198">
        <f>IF(N399="základná",J399,0)</f>
        <v>0</v>
      </c>
      <c r="BF399" s="198">
        <f>IF(N399="znížená",J399,0)</f>
        <v>0</v>
      </c>
      <c r="BG399" s="198">
        <f>IF(N399="zákl. prenesená",J399,0)</f>
        <v>0</v>
      </c>
      <c r="BH399" s="198">
        <f>IF(N399="zníž. prenesená",J399,0)</f>
        <v>0</v>
      </c>
      <c r="BI399" s="198">
        <f>IF(N399="nulová",J399,0)</f>
        <v>0</v>
      </c>
      <c r="BJ399" s="15" t="s">
        <v>89</v>
      </c>
      <c r="BK399" s="198">
        <f>ROUND(I399*H399,2)</f>
        <v>0</v>
      </c>
      <c r="BL399" s="15" t="s">
        <v>243</v>
      </c>
      <c r="BM399" s="197" t="s">
        <v>1116</v>
      </c>
    </row>
    <row r="400" s="2" customFormat="1" ht="19.8" customHeight="1">
      <c r="A400" s="34"/>
      <c r="B400" s="184"/>
      <c r="C400" s="199" t="s">
        <v>1117</v>
      </c>
      <c r="D400" s="199" t="s">
        <v>454</v>
      </c>
      <c r="E400" s="200" t="s">
        <v>1118</v>
      </c>
      <c r="F400" s="201" t="s">
        <v>1099</v>
      </c>
      <c r="G400" s="202" t="s">
        <v>1092</v>
      </c>
      <c r="H400" s="203">
        <v>6</v>
      </c>
      <c r="I400" s="204"/>
      <c r="J400" s="205">
        <f>ROUND(I400*H400,2)</f>
        <v>0</v>
      </c>
      <c r="K400" s="206"/>
      <c r="L400" s="207"/>
      <c r="M400" s="208" t="s">
        <v>1</v>
      </c>
      <c r="N400" s="209" t="s">
        <v>42</v>
      </c>
      <c r="O400" s="78"/>
      <c r="P400" s="195">
        <f>O400*H400</f>
        <v>0</v>
      </c>
      <c r="Q400" s="195">
        <v>0.014999999999999999</v>
      </c>
      <c r="R400" s="195">
        <f>Q400*H400</f>
        <v>0.089999999999999997</v>
      </c>
      <c r="S400" s="195">
        <v>0</v>
      </c>
      <c r="T400" s="196">
        <f>S400*H400</f>
        <v>0</v>
      </c>
      <c r="U400" s="34"/>
      <c r="V400" s="34"/>
      <c r="W400" s="34"/>
      <c r="X400" s="34"/>
      <c r="Y400" s="34"/>
      <c r="Z400" s="34"/>
      <c r="AA400" s="34"/>
      <c r="AB400" s="34"/>
      <c r="AC400" s="34"/>
      <c r="AD400" s="34"/>
      <c r="AE400" s="34"/>
      <c r="AR400" s="197" t="s">
        <v>308</v>
      </c>
      <c r="AT400" s="197" t="s">
        <v>454</v>
      </c>
      <c r="AU400" s="197" t="s">
        <v>89</v>
      </c>
      <c r="AY400" s="15" t="s">
        <v>178</v>
      </c>
      <c r="BE400" s="198">
        <f>IF(N400="základná",J400,0)</f>
        <v>0</v>
      </c>
      <c r="BF400" s="198">
        <f>IF(N400="znížená",J400,0)</f>
        <v>0</v>
      </c>
      <c r="BG400" s="198">
        <f>IF(N400="zákl. prenesená",J400,0)</f>
        <v>0</v>
      </c>
      <c r="BH400" s="198">
        <f>IF(N400="zníž. prenesená",J400,0)</f>
        <v>0</v>
      </c>
      <c r="BI400" s="198">
        <f>IF(N400="nulová",J400,0)</f>
        <v>0</v>
      </c>
      <c r="BJ400" s="15" t="s">
        <v>89</v>
      </c>
      <c r="BK400" s="198">
        <f>ROUND(I400*H400,2)</f>
        <v>0</v>
      </c>
      <c r="BL400" s="15" t="s">
        <v>243</v>
      </c>
      <c r="BM400" s="197" t="s">
        <v>1119</v>
      </c>
    </row>
    <row r="401" s="2" customFormat="1" ht="22.2" customHeight="1">
      <c r="A401" s="34"/>
      <c r="B401" s="184"/>
      <c r="C401" s="185" t="s">
        <v>1120</v>
      </c>
      <c r="D401" s="185" t="s">
        <v>180</v>
      </c>
      <c r="E401" s="186" t="s">
        <v>1121</v>
      </c>
      <c r="F401" s="187" t="s">
        <v>1122</v>
      </c>
      <c r="G401" s="188" t="s">
        <v>306</v>
      </c>
      <c r="H401" s="189">
        <v>5</v>
      </c>
      <c r="I401" s="190"/>
      <c r="J401" s="191">
        <f>ROUND(I401*H401,2)</f>
        <v>0</v>
      </c>
      <c r="K401" s="192"/>
      <c r="L401" s="35"/>
      <c r="M401" s="193" t="s">
        <v>1</v>
      </c>
      <c r="N401" s="194" t="s">
        <v>42</v>
      </c>
      <c r="O401" s="78"/>
      <c r="P401" s="195">
        <f>O401*H401</f>
        <v>0</v>
      </c>
      <c r="Q401" s="195">
        <v>0</v>
      </c>
      <c r="R401" s="195">
        <f>Q401*H401</f>
        <v>0</v>
      </c>
      <c r="S401" s="195">
        <v>0</v>
      </c>
      <c r="T401" s="196">
        <f>S401*H401</f>
        <v>0</v>
      </c>
      <c r="U401" s="34"/>
      <c r="V401" s="34"/>
      <c r="W401" s="34"/>
      <c r="X401" s="34"/>
      <c r="Y401" s="34"/>
      <c r="Z401" s="34"/>
      <c r="AA401" s="34"/>
      <c r="AB401" s="34"/>
      <c r="AC401" s="34"/>
      <c r="AD401" s="34"/>
      <c r="AE401" s="34"/>
      <c r="AR401" s="197" t="s">
        <v>243</v>
      </c>
      <c r="AT401" s="197" t="s">
        <v>180</v>
      </c>
      <c r="AU401" s="197" t="s">
        <v>89</v>
      </c>
      <c r="AY401" s="15" t="s">
        <v>178</v>
      </c>
      <c r="BE401" s="198">
        <f>IF(N401="základná",J401,0)</f>
        <v>0</v>
      </c>
      <c r="BF401" s="198">
        <f>IF(N401="znížená",J401,0)</f>
        <v>0</v>
      </c>
      <c r="BG401" s="198">
        <f>IF(N401="zákl. prenesená",J401,0)</f>
        <v>0</v>
      </c>
      <c r="BH401" s="198">
        <f>IF(N401="zníž. prenesená",J401,0)</f>
        <v>0</v>
      </c>
      <c r="BI401" s="198">
        <f>IF(N401="nulová",J401,0)</f>
        <v>0</v>
      </c>
      <c r="BJ401" s="15" t="s">
        <v>89</v>
      </c>
      <c r="BK401" s="198">
        <f>ROUND(I401*H401,2)</f>
        <v>0</v>
      </c>
      <c r="BL401" s="15" t="s">
        <v>243</v>
      </c>
      <c r="BM401" s="197" t="s">
        <v>1123</v>
      </c>
    </row>
    <row r="402" s="2" customFormat="1" ht="30" customHeight="1">
      <c r="A402" s="34"/>
      <c r="B402" s="184"/>
      <c r="C402" s="199" t="s">
        <v>1124</v>
      </c>
      <c r="D402" s="199" t="s">
        <v>454</v>
      </c>
      <c r="E402" s="200" t="s">
        <v>1125</v>
      </c>
      <c r="F402" s="201" t="s">
        <v>1126</v>
      </c>
      <c r="G402" s="202" t="s">
        <v>306</v>
      </c>
      <c r="H402" s="203">
        <v>3</v>
      </c>
      <c r="I402" s="204"/>
      <c r="J402" s="205">
        <f>ROUND(I402*H402,2)</f>
        <v>0</v>
      </c>
      <c r="K402" s="206"/>
      <c r="L402" s="207"/>
      <c r="M402" s="208" t="s">
        <v>1</v>
      </c>
      <c r="N402" s="209" t="s">
        <v>42</v>
      </c>
      <c r="O402" s="78"/>
      <c r="P402" s="195">
        <f>O402*H402</f>
        <v>0</v>
      </c>
      <c r="Q402" s="195">
        <v>0.021999999999999999</v>
      </c>
      <c r="R402" s="195">
        <f>Q402*H402</f>
        <v>0.066000000000000003</v>
      </c>
      <c r="S402" s="195">
        <v>0</v>
      </c>
      <c r="T402" s="196">
        <f>S402*H402</f>
        <v>0</v>
      </c>
      <c r="U402" s="34"/>
      <c r="V402" s="34"/>
      <c r="W402" s="34"/>
      <c r="X402" s="34"/>
      <c r="Y402" s="34"/>
      <c r="Z402" s="34"/>
      <c r="AA402" s="34"/>
      <c r="AB402" s="34"/>
      <c r="AC402" s="34"/>
      <c r="AD402" s="34"/>
      <c r="AE402" s="34"/>
      <c r="AR402" s="197" t="s">
        <v>208</v>
      </c>
      <c r="AT402" s="197" t="s">
        <v>454</v>
      </c>
      <c r="AU402" s="197" t="s">
        <v>89</v>
      </c>
      <c r="AY402" s="15" t="s">
        <v>178</v>
      </c>
      <c r="BE402" s="198">
        <f>IF(N402="základná",J402,0)</f>
        <v>0</v>
      </c>
      <c r="BF402" s="198">
        <f>IF(N402="znížená",J402,0)</f>
        <v>0</v>
      </c>
      <c r="BG402" s="198">
        <f>IF(N402="zákl. prenesená",J402,0)</f>
        <v>0</v>
      </c>
      <c r="BH402" s="198">
        <f>IF(N402="zníž. prenesená",J402,0)</f>
        <v>0</v>
      </c>
      <c r="BI402" s="198">
        <f>IF(N402="nulová",J402,0)</f>
        <v>0</v>
      </c>
      <c r="BJ402" s="15" t="s">
        <v>89</v>
      </c>
      <c r="BK402" s="198">
        <f>ROUND(I402*H402,2)</f>
        <v>0</v>
      </c>
      <c r="BL402" s="15" t="s">
        <v>184</v>
      </c>
      <c r="BM402" s="197" t="s">
        <v>1127</v>
      </c>
    </row>
    <row r="403" s="2" customFormat="1" ht="30" customHeight="1">
      <c r="A403" s="34"/>
      <c r="B403" s="184"/>
      <c r="C403" s="199" t="s">
        <v>1128</v>
      </c>
      <c r="D403" s="199" t="s">
        <v>454</v>
      </c>
      <c r="E403" s="200" t="s">
        <v>1129</v>
      </c>
      <c r="F403" s="201" t="s">
        <v>1126</v>
      </c>
      <c r="G403" s="202" t="s">
        <v>306</v>
      </c>
      <c r="H403" s="203">
        <v>1</v>
      </c>
      <c r="I403" s="204"/>
      <c r="J403" s="205">
        <f>ROUND(I403*H403,2)</f>
        <v>0</v>
      </c>
      <c r="K403" s="206"/>
      <c r="L403" s="207"/>
      <c r="M403" s="208" t="s">
        <v>1</v>
      </c>
      <c r="N403" s="209" t="s">
        <v>42</v>
      </c>
      <c r="O403" s="78"/>
      <c r="P403" s="195">
        <f>O403*H403</f>
        <v>0</v>
      </c>
      <c r="Q403" s="195">
        <v>0.021999999999999999</v>
      </c>
      <c r="R403" s="195">
        <f>Q403*H403</f>
        <v>0.021999999999999999</v>
      </c>
      <c r="S403" s="195">
        <v>0</v>
      </c>
      <c r="T403" s="196">
        <f>S403*H403</f>
        <v>0</v>
      </c>
      <c r="U403" s="34"/>
      <c r="V403" s="34"/>
      <c r="W403" s="34"/>
      <c r="X403" s="34"/>
      <c r="Y403" s="34"/>
      <c r="Z403" s="34"/>
      <c r="AA403" s="34"/>
      <c r="AB403" s="34"/>
      <c r="AC403" s="34"/>
      <c r="AD403" s="34"/>
      <c r="AE403" s="34"/>
      <c r="AR403" s="197" t="s">
        <v>208</v>
      </c>
      <c r="AT403" s="197" t="s">
        <v>454</v>
      </c>
      <c r="AU403" s="197" t="s">
        <v>89</v>
      </c>
      <c r="AY403" s="15" t="s">
        <v>178</v>
      </c>
      <c r="BE403" s="198">
        <f>IF(N403="základná",J403,0)</f>
        <v>0</v>
      </c>
      <c r="BF403" s="198">
        <f>IF(N403="znížená",J403,0)</f>
        <v>0</v>
      </c>
      <c r="BG403" s="198">
        <f>IF(N403="zákl. prenesená",J403,0)</f>
        <v>0</v>
      </c>
      <c r="BH403" s="198">
        <f>IF(N403="zníž. prenesená",J403,0)</f>
        <v>0</v>
      </c>
      <c r="BI403" s="198">
        <f>IF(N403="nulová",J403,0)</f>
        <v>0</v>
      </c>
      <c r="BJ403" s="15" t="s">
        <v>89</v>
      </c>
      <c r="BK403" s="198">
        <f>ROUND(I403*H403,2)</f>
        <v>0</v>
      </c>
      <c r="BL403" s="15" t="s">
        <v>184</v>
      </c>
      <c r="BM403" s="197" t="s">
        <v>1130</v>
      </c>
    </row>
    <row r="404" s="2" customFormat="1" ht="30" customHeight="1">
      <c r="A404" s="34"/>
      <c r="B404" s="184"/>
      <c r="C404" s="199" t="s">
        <v>1131</v>
      </c>
      <c r="D404" s="199" t="s">
        <v>454</v>
      </c>
      <c r="E404" s="200" t="s">
        <v>1132</v>
      </c>
      <c r="F404" s="201" t="s">
        <v>1133</v>
      </c>
      <c r="G404" s="202" t="s">
        <v>306</v>
      </c>
      <c r="H404" s="203">
        <v>1</v>
      </c>
      <c r="I404" s="204"/>
      <c r="J404" s="205">
        <f>ROUND(I404*H404,2)</f>
        <v>0</v>
      </c>
      <c r="K404" s="206"/>
      <c r="L404" s="207"/>
      <c r="M404" s="208" t="s">
        <v>1</v>
      </c>
      <c r="N404" s="209" t="s">
        <v>42</v>
      </c>
      <c r="O404" s="78"/>
      <c r="P404" s="195">
        <f>O404*H404</f>
        <v>0</v>
      </c>
      <c r="Q404" s="195">
        <v>0.021999999999999999</v>
      </c>
      <c r="R404" s="195">
        <f>Q404*H404</f>
        <v>0.021999999999999999</v>
      </c>
      <c r="S404" s="195">
        <v>0</v>
      </c>
      <c r="T404" s="196">
        <f>S404*H404</f>
        <v>0</v>
      </c>
      <c r="U404" s="34"/>
      <c r="V404" s="34"/>
      <c r="W404" s="34"/>
      <c r="X404" s="34"/>
      <c r="Y404" s="34"/>
      <c r="Z404" s="34"/>
      <c r="AA404" s="34"/>
      <c r="AB404" s="34"/>
      <c r="AC404" s="34"/>
      <c r="AD404" s="34"/>
      <c r="AE404" s="34"/>
      <c r="AR404" s="197" t="s">
        <v>208</v>
      </c>
      <c r="AT404" s="197" t="s">
        <v>454</v>
      </c>
      <c r="AU404" s="197" t="s">
        <v>89</v>
      </c>
      <c r="AY404" s="15" t="s">
        <v>178</v>
      </c>
      <c r="BE404" s="198">
        <f>IF(N404="základná",J404,0)</f>
        <v>0</v>
      </c>
      <c r="BF404" s="198">
        <f>IF(N404="znížená",J404,0)</f>
        <v>0</v>
      </c>
      <c r="BG404" s="198">
        <f>IF(N404="zákl. prenesená",J404,0)</f>
        <v>0</v>
      </c>
      <c r="BH404" s="198">
        <f>IF(N404="zníž. prenesená",J404,0)</f>
        <v>0</v>
      </c>
      <c r="BI404" s="198">
        <f>IF(N404="nulová",J404,0)</f>
        <v>0</v>
      </c>
      <c r="BJ404" s="15" t="s">
        <v>89</v>
      </c>
      <c r="BK404" s="198">
        <f>ROUND(I404*H404,2)</f>
        <v>0</v>
      </c>
      <c r="BL404" s="15" t="s">
        <v>184</v>
      </c>
      <c r="BM404" s="197" t="s">
        <v>1134</v>
      </c>
    </row>
    <row r="405" s="2" customFormat="1" ht="30" customHeight="1">
      <c r="A405" s="34"/>
      <c r="B405" s="184"/>
      <c r="C405" s="199" t="s">
        <v>1135</v>
      </c>
      <c r="D405" s="199" t="s">
        <v>454</v>
      </c>
      <c r="E405" s="200" t="s">
        <v>1136</v>
      </c>
      <c r="F405" s="201" t="s">
        <v>1133</v>
      </c>
      <c r="G405" s="202" t="s">
        <v>306</v>
      </c>
      <c r="H405" s="203">
        <v>1</v>
      </c>
      <c r="I405" s="204"/>
      <c r="J405" s="205">
        <f>ROUND(I405*H405,2)</f>
        <v>0</v>
      </c>
      <c r="K405" s="206"/>
      <c r="L405" s="207"/>
      <c r="M405" s="208" t="s">
        <v>1</v>
      </c>
      <c r="N405" s="209" t="s">
        <v>42</v>
      </c>
      <c r="O405" s="78"/>
      <c r="P405" s="195">
        <f>O405*H405</f>
        <v>0</v>
      </c>
      <c r="Q405" s="195">
        <v>0.021999999999999999</v>
      </c>
      <c r="R405" s="195">
        <f>Q405*H405</f>
        <v>0.021999999999999999</v>
      </c>
      <c r="S405" s="195">
        <v>0</v>
      </c>
      <c r="T405" s="196">
        <f>S405*H405</f>
        <v>0</v>
      </c>
      <c r="U405" s="34"/>
      <c r="V405" s="34"/>
      <c r="W405" s="34"/>
      <c r="X405" s="34"/>
      <c r="Y405" s="34"/>
      <c r="Z405" s="34"/>
      <c r="AA405" s="34"/>
      <c r="AB405" s="34"/>
      <c r="AC405" s="34"/>
      <c r="AD405" s="34"/>
      <c r="AE405" s="34"/>
      <c r="AR405" s="197" t="s">
        <v>208</v>
      </c>
      <c r="AT405" s="197" t="s">
        <v>454</v>
      </c>
      <c r="AU405" s="197" t="s">
        <v>89</v>
      </c>
      <c r="AY405" s="15" t="s">
        <v>178</v>
      </c>
      <c r="BE405" s="198">
        <f>IF(N405="základná",J405,0)</f>
        <v>0</v>
      </c>
      <c r="BF405" s="198">
        <f>IF(N405="znížená",J405,0)</f>
        <v>0</v>
      </c>
      <c r="BG405" s="198">
        <f>IF(N405="zákl. prenesená",J405,0)</f>
        <v>0</v>
      </c>
      <c r="BH405" s="198">
        <f>IF(N405="zníž. prenesená",J405,0)</f>
        <v>0</v>
      </c>
      <c r="BI405" s="198">
        <f>IF(N405="nulová",J405,0)</f>
        <v>0</v>
      </c>
      <c r="BJ405" s="15" t="s">
        <v>89</v>
      </c>
      <c r="BK405" s="198">
        <f>ROUND(I405*H405,2)</f>
        <v>0</v>
      </c>
      <c r="BL405" s="15" t="s">
        <v>184</v>
      </c>
      <c r="BM405" s="197" t="s">
        <v>1137</v>
      </c>
    </row>
    <row r="406" s="2" customFormat="1" ht="22.2" customHeight="1">
      <c r="A406" s="34"/>
      <c r="B406" s="184"/>
      <c r="C406" s="185" t="s">
        <v>1138</v>
      </c>
      <c r="D406" s="185" t="s">
        <v>180</v>
      </c>
      <c r="E406" s="186" t="s">
        <v>1139</v>
      </c>
      <c r="F406" s="187" t="s">
        <v>1140</v>
      </c>
      <c r="G406" s="188" t="s">
        <v>306</v>
      </c>
      <c r="H406" s="189">
        <v>3</v>
      </c>
      <c r="I406" s="190"/>
      <c r="J406" s="191">
        <f>ROUND(I406*H406,2)</f>
        <v>0</v>
      </c>
      <c r="K406" s="192"/>
      <c r="L406" s="35"/>
      <c r="M406" s="193" t="s">
        <v>1</v>
      </c>
      <c r="N406" s="194" t="s">
        <v>42</v>
      </c>
      <c r="O406" s="78"/>
      <c r="P406" s="195">
        <f>O406*H406</f>
        <v>0</v>
      </c>
      <c r="Q406" s="195">
        <v>0</v>
      </c>
      <c r="R406" s="195">
        <f>Q406*H406</f>
        <v>0</v>
      </c>
      <c r="S406" s="195">
        <v>0</v>
      </c>
      <c r="T406" s="196">
        <f>S406*H406</f>
        <v>0</v>
      </c>
      <c r="U406" s="34"/>
      <c r="V406" s="34"/>
      <c r="W406" s="34"/>
      <c r="X406" s="34"/>
      <c r="Y406" s="34"/>
      <c r="Z406" s="34"/>
      <c r="AA406" s="34"/>
      <c r="AB406" s="34"/>
      <c r="AC406" s="34"/>
      <c r="AD406" s="34"/>
      <c r="AE406" s="34"/>
      <c r="AR406" s="197" t="s">
        <v>243</v>
      </c>
      <c r="AT406" s="197" t="s">
        <v>180</v>
      </c>
      <c r="AU406" s="197" t="s">
        <v>89</v>
      </c>
      <c r="AY406" s="15" t="s">
        <v>178</v>
      </c>
      <c r="BE406" s="198">
        <f>IF(N406="základná",J406,0)</f>
        <v>0</v>
      </c>
      <c r="BF406" s="198">
        <f>IF(N406="znížená",J406,0)</f>
        <v>0</v>
      </c>
      <c r="BG406" s="198">
        <f>IF(N406="zákl. prenesená",J406,0)</f>
        <v>0</v>
      </c>
      <c r="BH406" s="198">
        <f>IF(N406="zníž. prenesená",J406,0)</f>
        <v>0</v>
      </c>
      <c r="BI406" s="198">
        <f>IF(N406="nulová",J406,0)</f>
        <v>0</v>
      </c>
      <c r="BJ406" s="15" t="s">
        <v>89</v>
      </c>
      <c r="BK406" s="198">
        <f>ROUND(I406*H406,2)</f>
        <v>0</v>
      </c>
      <c r="BL406" s="15" t="s">
        <v>243</v>
      </c>
      <c r="BM406" s="197" t="s">
        <v>1141</v>
      </c>
    </row>
    <row r="407" s="2" customFormat="1" ht="19.8" customHeight="1">
      <c r="A407" s="34"/>
      <c r="B407" s="184"/>
      <c r="C407" s="199" t="s">
        <v>1142</v>
      </c>
      <c r="D407" s="199" t="s">
        <v>454</v>
      </c>
      <c r="E407" s="200" t="s">
        <v>1143</v>
      </c>
      <c r="F407" s="201" t="s">
        <v>1144</v>
      </c>
      <c r="G407" s="202" t="s">
        <v>1092</v>
      </c>
      <c r="H407" s="203">
        <v>1</v>
      </c>
      <c r="I407" s="204"/>
      <c r="J407" s="205">
        <f>ROUND(I407*H407,2)</f>
        <v>0</v>
      </c>
      <c r="K407" s="206"/>
      <c r="L407" s="207"/>
      <c r="M407" s="208" t="s">
        <v>1</v>
      </c>
      <c r="N407" s="209" t="s">
        <v>42</v>
      </c>
      <c r="O407" s="78"/>
      <c r="P407" s="195">
        <f>O407*H407</f>
        <v>0</v>
      </c>
      <c r="Q407" s="195">
        <v>0.025000000000000001</v>
      </c>
      <c r="R407" s="195">
        <f>Q407*H407</f>
        <v>0.025000000000000001</v>
      </c>
      <c r="S407" s="195">
        <v>0</v>
      </c>
      <c r="T407" s="196">
        <f>S407*H407</f>
        <v>0</v>
      </c>
      <c r="U407" s="34"/>
      <c r="V407" s="34"/>
      <c r="W407" s="34"/>
      <c r="X407" s="34"/>
      <c r="Y407" s="34"/>
      <c r="Z407" s="34"/>
      <c r="AA407" s="34"/>
      <c r="AB407" s="34"/>
      <c r="AC407" s="34"/>
      <c r="AD407" s="34"/>
      <c r="AE407" s="34"/>
      <c r="AR407" s="197" t="s">
        <v>308</v>
      </c>
      <c r="AT407" s="197" t="s">
        <v>454</v>
      </c>
      <c r="AU407" s="197" t="s">
        <v>89</v>
      </c>
      <c r="AY407" s="15" t="s">
        <v>178</v>
      </c>
      <c r="BE407" s="198">
        <f>IF(N407="základná",J407,0)</f>
        <v>0</v>
      </c>
      <c r="BF407" s="198">
        <f>IF(N407="znížená",J407,0)</f>
        <v>0</v>
      </c>
      <c r="BG407" s="198">
        <f>IF(N407="zákl. prenesená",J407,0)</f>
        <v>0</v>
      </c>
      <c r="BH407" s="198">
        <f>IF(N407="zníž. prenesená",J407,0)</f>
        <v>0</v>
      </c>
      <c r="BI407" s="198">
        <f>IF(N407="nulová",J407,0)</f>
        <v>0</v>
      </c>
      <c r="BJ407" s="15" t="s">
        <v>89</v>
      </c>
      <c r="BK407" s="198">
        <f>ROUND(I407*H407,2)</f>
        <v>0</v>
      </c>
      <c r="BL407" s="15" t="s">
        <v>243</v>
      </c>
      <c r="BM407" s="197" t="s">
        <v>1145</v>
      </c>
    </row>
    <row r="408" s="2" customFormat="1" ht="19.8" customHeight="1">
      <c r="A408" s="34"/>
      <c r="B408" s="184"/>
      <c r="C408" s="199" t="s">
        <v>1146</v>
      </c>
      <c r="D408" s="199" t="s">
        <v>454</v>
      </c>
      <c r="E408" s="200" t="s">
        <v>1147</v>
      </c>
      <c r="F408" s="201" t="s">
        <v>1148</v>
      </c>
      <c r="G408" s="202" t="s">
        <v>1092</v>
      </c>
      <c r="H408" s="203">
        <v>1</v>
      </c>
      <c r="I408" s="204"/>
      <c r="J408" s="205">
        <f>ROUND(I408*H408,2)</f>
        <v>0</v>
      </c>
      <c r="K408" s="206"/>
      <c r="L408" s="207"/>
      <c r="M408" s="208" t="s">
        <v>1</v>
      </c>
      <c r="N408" s="209" t="s">
        <v>42</v>
      </c>
      <c r="O408" s="78"/>
      <c r="P408" s="195">
        <f>O408*H408</f>
        <v>0</v>
      </c>
      <c r="Q408" s="195">
        <v>0.025000000000000001</v>
      </c>
      <c r="R408" s="195">
        <f>Q408*H408</f>
        <v>0.025000000000000001</v>
      </c>
      <c r="S408" s="195">
        <v>0</v>
      </c>
      <c r="T408" s="196">
        <f>S408*H408</f>
        <v>0</v>
      </c>
      <c r="U408" s="34"/>
      <c r="V408" s="34"/>
      <c r="W408" s="34"/>
      <c r="X408" s="34"/>
      <c r="Y408" s="34"/>
      <c r="Z408" s="34"/>
      <c r="AA408" s="34"/>
      <c r="AB408" s="34"/>
      <c r="AC408" s="34"/>
      <c r="AD408" s="34"/>
      <c r="AE408" s="34"/>
      <c r="AR408" s="197" t="s">
        <v>308</v>
      </c>
      <c r="AT408" s="197" t="s">
        <v>454</v>
      </c>
      <c r="AU408" s="197" t="s">
        <v>89</v>
      </c>
      <c r="AY408" s="15" t="s">
        <v>178</v>
      </c>
      <c r="BE408" s="198">
        <f>IF(N408="základná",J408,0)</f>
        <v>0</v>
      </c>
      <c r="BF408" s="198">
        <f>IF(N408="znížená",J408,0)</f>
        <v>0</v>
      </c>
      <c r="BG408" s="198">
        <f>IF(N408="zákl. prenesená",J408,0)</f>
        <v>0</v>
      </c>
      <c r="BH408" s="198">
        <f>IF(N408="zníž. prenesená",J408,0)</f>
        <v>0</v>
      </c>
      <c r="BI408" s="198">
        <f>IF(N408="nulová",J408,0)</f>
        <v>0</v>
      </c>
      <c r="BJ408" s="15" t="s">
        <v>89</v>
      </c>
      <c r="BK408" s="198">
        <f>ROUND(I408*H408,2)</f>
        <v>0</v>
      </c>
      <c r="BL408" s="15" t="s">
        <v>243</v>
      </c>
      <c r="BM408" s="197" t="s">
        <v>1149</v>
      </c>
    </row>
    <row r="409" s="2" customFormat="1" ht="22.2" customHeight="1">
      <c r="A409" s="34"/>
      <c r="B409" s="184"/>
      <c r="C409" s="199" t="s">
        <v>1150</v>
      </c>
      <c r="D409" s="199" t="s">
        <v>454</v>
      </c>
      <c r="E409" s="200" t="s">
        <v>1151</v>
      </c>
      <c r="F409" s="201" t="s">
        <v>1152</v>
      </c>
      <c r="G409" s="202" t="s">
        <v>1092</v>
      </c>
      <c r="H409" s="203">
        <v>1</v>
      </c>
      <c r="I409" s="204"/>
      <c r="J409" s="205">
        <f>ROUND(I409*H409,2)</f>
        <v>0</v>
      </c>
      <c r="K409" s="206"/>
      <c r="L409" s="207"/>
      <c r="M409" s="208" t="s">
        <v>1</v>
      </c>
      <c r="N409" s="209" t="s">
        <v>42</v>
      </c>
      <c r="O409" s="78"/>
      <c r="P409" s="195">
        <f>O409*H409</f>
        <v>0</v>
      </c>
      <c r="Q409" s="195">
        <v>0.025000000000000001</v>
      </c>
      <c r="R409" s="195">
        <f>Q409*H409</f>
        <v>0.025000000000000001</v>
      </c>
      <c r="S409" s="195">
        <v>0</v>
      </c>
      <c r="T409" s="196">
        <f>S409*H409</f>
        <v>0</v>
      </c>
      <c r="U409" s="34"/>
      <c r="V409" s="34"/>
      <c r="W409" s="34"/>
      <c r="X409" s="34"/>
      <c r="Y409" s="34"/>
      <c r="Z409" s="34"/>
      <c r="AA409" s="34"/>
      <c r="AB409" s="34"/>
      <c r="AC409" s="34"/>
      <c r="AD409" s="34"/>
      <c r="AE409" s="34"/>
      <c r="AR409" s="197" t="s">
        <v>308</v>
      </c>
      <c r="AT409" s="197" t="s">
        <v>454</v>
      </c>
      <c r="AU409" s="197" t="s">
        <v>89</v>
      </c>
      <c r="AY409" s="15" t="s">
        <v>178</v>
      </c>
      <c r="BE409" s="198">
        <f>IF(N409="základná",J409,0)</f>
        <v>0</v>
      </c>
      <c r="BF409" s="198">
        <f>IF(N409="znížená",J409,0)</f>
        <v>0</v>
      </c>
      <c r="BG409" s="198">
        <f>IF(N409="zákl. prenesená",J409,0)</f>
        <v>0</v>
      </c>
      <c r="BH409" s="198">
        <f>IF(N409="zníž. prenesená",J409,0)</f>
        <v>0</v>
      </c>
      <c r="BI409" s="198">
        <f>IF(N409="nulová",J409,0)</f>
        <v>0</v>
      </c>
      <c r="BJ409" s="15" t="s">
        <v>89</v>
      </c>
      <c r="BK409" s="198">
        <f>ROUND(I409*H409,2)</f>
        <v>0</v>
      </c>
      <c r="BL409" s="15" t="s">
        <v>243</v>
      </c>
      <c r="BM409" s="197" t="s">
        <v>1153</v>
      </c>
    </row>
    <row r="410" s="2" customFormat="1" ht="22.2" customHeight="1">
      <c r="A410" s="34"/>
      <c r="B410" s="184"/>
      <c r="C410" s="185" t="s">
        <v>1154</v>
      </c>
      <c r="D410" s="185" t="s">
        <v>180</v>
      </c>
      <c r="E410" s="186" t="s">
        <v>1155</v>
      </c>
      <c r="F410" s="187" t="s">
        <v>1156</v>
      </c>
      <c r="G410" s="188" t="s">
        <v>306</v>
      </c>
      <c r="H410" s="189">
        <v>4</v>
      </c>
      <c r="I410" s="190"/>
      <c r="J410" s="191">
        <f>ROUND(I410*H410,2)</f>
        <v>0</v>
      </c>
      <c r="K410" s="192"/>
      <c r="L410" s="35"/>
      <c r="M410" s="193" t="s">
        <v>1</v>
      </c>
      <c r="N410" s="194" t="s">
        <v>42</v>
      </c>
      <c r="O410" s="78"/>
      <c r="P410" s="195">
        <f>O410*H410</f>
        <v>0</v>
      </c>
      <c r="Q410" s="195">
        <v>0</v>
      </c>
      <c r="R410" s="195">
        <f>Q410*H410</f>
        <v>0</v>
      </c>
      <c r="S410" s="195">
        <v>0</v>
      </c>
      <c r="T410" s="196">
        <f>S410*H410</f>
        <v>0</v>
      </c>
      <c r="U410" s="34"/>
      <c r="V410" s="34"/>
      <c r="W410" s="34"/>
      <c r="X410" s="34"/>
      <c r="Y410" s="34"/>
      <c r="Z410" s="34"/>
      <c r="AA410" s="34"/>
      <c r="AB410" s="34"/>
      <c r="AC410" s="34"/>
      <c r="AD410" s="34"/>
      <c r="AE410" s="34"/>
      <c r="AR410" s="197" t="s">
        <v>243</v>
      </c>
      <c r="AT410" s="197" t="s">
        <v>180</v>
      </c>
      <c r="AU410" s="197" t="s">
        <v>89</v>
      </c>
      <c r="AY410" s="15" t="s">
        <v>178</v>
      </c>
      <c r="BE410" s="198">
        <f>IF(N410="základná",J410,0)</f>
        <v>0</v>
      </c>
      <c r="BF410" s="198">
        <f>IF(N410="znížená",J410,0)</f>
        <v>0</v>
      </c>
      <c r="BG410" s="198">
        <f>IF(N410="zákl. prenesená",J410,0)</f>
        <v>0</v>
      </c>
      <c r="BH410" s="198">
        <f>IF(N410="zníž. prenesená",J410,0)</f>
        <v>0</v>
      </c>
      <c r="BI410" s="198">
        <f>IF(N410="nulová",J410,0)</f>
        <v>0</v>
      </c>
      <c r="BJ410" s="15" t="s">
        <v>89</v>
      </c>
      <c r="BK410" s="198">
        <f>ROUND(I410*H410,2)</f>
        <v>0</v>
      </c>
      <c r="BL410" s="15" t="s">
        <v>243</v>
      </c>
      <c r="BM410" s="197" t="s">
        <v>1157</v>
      </c>
    </row>
    <row r="411" s="2" customFormat="1" ht="22.2" customHeight="1">
      <c r="A411" s="34"/>
      <c r="B411" s="184"/>
      <c r="C411" s="199" t="s">
        <v>1158</v>
      </c>
      <c r="D411" s="199" t="s">
        <v>454</v>
      </c>
      <c r="E411" s="200" t="s">
        <v>1159</v>
      </c>
      <c r="F411" s="201" t="s">
        <v>1160</v>
      </c>
      <c r="G411" s="202" t="s">
        <v>306</v>
      </c>
      <c r="H411" s="203">
        <v>2</v>
      </c>
      <c r="I411" s="204"/>
      <c r="J411" s="205">
        <f>ROUND(I411*H411,2)</f>
        <v>0</v>
      </c>
      <c r="K411" s="206"/>
      <c r="L411" s="207"/>
      <c r="M411" s="208" t="s">
        <v>1</v>
      </c>
      <c r="N411" s="209" t="s">
        <v>42</v>
      </c>
      <c r="O411" s="78"/>
      <c r="P411" s="195">
        <f>O411*H411</f>
        <v>0</v>
      </c>
      <c r="Q411" s="195">
        <v>0.040000000000000001</v>
      </c>
      <c r="R411" s="195">
        <f>Q411*H411</f>
        <v>0.080000000000000002</v>
      </c>
      <c r="S411" s="195">
        <v>0</v>
      </c>
      <c r="T411" s="196">
        <f>S411*H411</f>
        <v>0</v>
      </c>
      <c r="U411" s="34"/>
      <c r="V411" s="34"/>
      <c r="W411" s="34"/>
      <c r="X411" s="34"/>
      <c r="Y411" s="34"/>
      <c r="Z411" s="34"/>
      <c r="AA411" s="34"/>
      <c r="AB411" s="34"/>
      <c r="AC411" s="34"/>
      <c r="AD411" s="34"/>
      <c r="AE411" s="34"/>
      <c r="AR411" s="197" t="s">
        <v>308</v>
      </c>
      <c r="AT411" s="197" t="s">
        <v>454</v>
      </c>
      <c r="AU411" s="197" t="s">
        <v>89</v>
      </c>
      <c r="AY411" s="15" t="s">
        <v>178</v>
      </c>
      <c r="BE411" s="198">
        <f>IF(N411="základná",J411,0)</f>
        <v>0</v>
      </c>
      <c r="BF411" s="198">
        <f>IF(N411="znížená",J411,0)</f>
        <v>0</v>
      </c>
      <c r="BG411" s="198">
        <f>IF(N411="zákl. prenesená",J411,0)</f>
        <v>0</v>
      </c>
      <c r="BH411" s="198">
        <f>IF(N411="zníž. prenesená",J411,0)</f>
        <v>0</v>
      </c>
      <c r="BI411" s="198">
        <f>IF(N411="nulová",J411,0)</f>
        <v>0</v>
      </c>
      <c r="BJ411" s="15" t="s">
        <v>89</v>
      </c>
      <c r="BK411" s="198">
        <f>ROUND(I411*H411,2)</f>
        <v>0</v>
      </c>
      <c r="BL411" s="15" t="s">
        <v>243</v>
      </c>
      <c r="BM411" s="197" t="s">
        <v>1161</v>
      </c>
    </row>
    <row r="412" s="2" customFormat="1" ht="22.2" customHeight="1">
      <c r="A412" s="34"/>
      <c r="B412" s="184"/>
      <c r="C412" s="199" t="s">
        <v>1162</v>
      </c>
      <c r="D412" s="199" t="s">
        <v>454</v>
      </c>
      <c r="E412" s="200" t="s">
        <v>1163</v>
      </c>
      <c r="F412" s="201" t="s">
        <v>1164</v>
      </c>
      <c r="G412" s="202" t="s">
        <v>306</v>
      </c>
      <c r="H412" s="203">
        <v>2</v>
      </c>
      <c r="I412" s="204"/>
      <c r="J412" s="205">
        <f>ROUND(I412*H412,2)</f>
        <v>0</v>
      </c>
      <c r="K412" s="206"/>
      <c r="L412" s="207"/>
      <c r="M412" s="208" t="s">
        <v>1</v>
      </c>
      <c r="N412" s="209" t="s">
        <v>42</v>
      </c>
      <c r="O412" s="78"/>
      <c r="P412" s="195">
        <f>O412*H412</f>
        <v>0</v>
      </c>
      <c r="Q412" s="195">
        <v>0.040000000000000001</v>
      </c>
      <c r="R412" s="195">
        <f>Q412*H412</f>
        <v>0.080000000000000002</v>
      </c>
      <c r="S412" s="195">
        <v>0</v>
      </c>
      <c r="T412" s="196">
        <f>S412*H412</f>
        <v>0</v>
      </c>
      <c r="U412" s="34"/>
      <c r="V412" s="34"/>
      <c r="W412" s="34"/>
      <c r="X412" s="34"/>
      <c r="Y412" s="34"/>
      <c r="Z412" s="34"/>
      <c r="AA412" s="34"/>
      <c r="AB412" s="34"/>
      <c r="AC412" s="34"/>
      <c r="AD412" s="34"/>
      <c r="AE412" s="34"/>
      <c r="AR412" s="197" t="s">
        <v>308</v>
      </c>
      <c r="AT412" s="197" t="s">
        <v>454</v>
      </c>
      <c r="AU412" s="197" t="s">
        <v>89</v>
      </c>
      <c r="AY412" s="15" t="s">
        <v>178</v>
      </c>
      <c r="BE412" s="198">
        <f>IF(N412="základná",J412,0)</f>
        <v>0</v>
      </c>
      <c r="BF412" s="198">
        <f>IF(N412="znížená",J412,0)</f>
        <v>0</v>
      </c>
      <c r="BG412" s="198">
        <f>IF(N412="zákl. prenesená",J412,0)</f>
        <v>0</v>
      </c>
      <c r="BH412" s="198">
        <f>IF(N412="zníž. prenesená",J412,0)</f>
        <v>0</v>
      </c>
      <c r="BI412" s="198">
        <f>IF(N412="nulová",J412,0)</f>
        <v>0</v>
      </c>
      <c r="BJ412" s="15" t="s">
        <v>89</v>
      </c>
      <c r="BK412" s="198">
        <f>ROUND(I412*H412,2)</f>
        <v>0</v>
      </c>
      <c r="BL412" s="15" t="s">
        <v>243</v>
      </c>
      <c r="BM412" s="197" t="s">
        <v>1165</v>
      </c>
    </row>
    <row r="413" s="2" customFormat="1" ht="14.4" customHeight="1">
      <c r="A413" s="34"/>
      <c r="B413" s="184"/>
      <c r="C413" s="185" t="s">
        <v>1166</v>
      </c>
      <c r="D413" s="185" t="s">
        <v>180</v>
      </c>
      <c r="E413" s="186" t="s">
        <v>1167</v>
      </c>
      <c r="F413" s="187" t="s">
        <v>1168</v>
      </c>
      <c r="G413" s="188" t="s">
        <v>306</v>
      </c>
      <c r="H413" s="189">
        <v>4</v>
      </c>
      <c r="I413" s="190"/>
      <c r="J413" s="191">
        <f>ROUND(I413*H413,2)</f>
        <v>0</v>
      </c>
      <c r="K413" s="192"/>
      <c r="L413" s="35"/>
      <c r="M413" s="193" t="s">
        <v>1</v>
      </c>
      <c r="N413" s="194" t="s">
        <v>42</v>
      </c>
      <c r="O413" s="78"/>
      <c r="P413" s="195">
        <f>O413*H413</f>
        <v>0</v>
      </c>
      <c r="Q413" s="195">
        <v>0</v>
      </c>
      <c r="R413" s="195">
        <f>Q413*H413</f>
        <v>0</v>
      </c>
      <c r="S413" s="195">
        <v>0</v>
      </c>
      <c r="T413" s="196">
        <f>S413*H413</f>
        <v>0</v>
      </c>
      <c r="U413" s="34"/>
      <c r="V413" s="34"/>
      <c r="W413" s="34"/>
      <c r="X413" s="34"/>
      <c r="Y413" s="34"/>
      <c r="Z413" s="34"/>
      <c r="AA413" s="34"/>
      <c r="AB413" s="34"/>
      <c r="AC413" s="34"/>
      <c r="AD413" s="34"/>
      <c r="AE413" s="34"/>
      <c r="AR413" s="197" t="s">
        <v>243</v>
      </c>
      <c r="AT413" s="197" t="s">
        <v>180</v>
      </c>
      <c r="AU413" s="197" t="s">
        <v>89</v>
      </c>
      <c r="AY413" s="15" t="s">
        <v>178</v>
      </c>
      <c r="BE413" s="198">
        <f>IF(N413="základná",J413,0)</f>
        <v>0</v>
      </c>
      <c r="BF413" s="198">
        <f>IF(N413="znížená",J413,0)</f>
        <v>0</v>
      </c>
      <c r="BG413" s="198">
        <f>IF(N413="zákl. prenesená",J413,0)</f>
        <v>0</v>
      </c>
      <c r="BH413" s="198">
        <f>IF(N413="zníž. prenesená",J413,0)</f>
        <v>0</v>
      </c>
      <c r="BI413" s="198">
        <f>IF(N413="nulová",J413,0)</f>
        <v>0</v>
      </c>
      <c r="BJ413" s="15" t="s">
        <v>89</v>
      </c>
      <c r="BK413" s="198">
        <f>ROUND(I413*H413,2)</f>
        <v>0</v>
      </c>
      <c r="BL413" s="15" t="s">
        <v>243</v>
      </c>
      <c r="BM413" s="197" t="s">
        <v>1169</v>
      </c>
    </row>
    <row r="414" s="2" customFormat="1" ht="19.8" customHeight="1">
      <c r="A414" s="34"/>
      <c r="B414" s="184"/>
      <c r="C414" s="199" t="s">
        <v>1170</v>
      </c>
      <c r="D414" s="199" t="s">
        <v>454</v>
      </c>
      <c r="E414" s="200" t="s">
        <v>1171</v>
      </c>
      <c r="F414" s="201" t="s">
        <v>1172</v>
      </c>
      <c r="G414" s="202" t="s">
        <v>306</v>
      </c>
      <c r="H414" s="203">
        <v>1</v>
      </c>
      <c r="I414" s="204"/>
      <c r="J414" s="205">
        <f>ROUND(I414*H414,2)</f>
        <v>0</v>
      </c>
      <c r="K414" s="206"/>
      <c r="L414" s="207"/>
      <c r="M414" s="208" t="s">
        <v>1</v>
      </c>
      <c r="N414" s="209" t="s">
        <v>42</v>
      </c>
      <c r="O414" s="78"/>
      <c r="P414" s="195">
        <f>O414*H414</f>
        <v>0</v>
      </c>
      <c r="Q414" s="195">
        <v>0.021000000000000001</v>
      </c>
      <c r="R414" s="195">
        <f>Q414*H414</f>
        <v>0.021000000000000001</v>
      </c>
      <c r="S414" s="195">
        <v>0</v>
      </c>
      <c r="T414" s="196">
        <f>S414*H414</f>
        <v>0</v>
      </c>
      <c r="U414" s="34"/>
      <c r="V414" s="34"/>
      <c r="W414" s="34"/>
      <c r="X414" s="34"/>
      <c r="Y414" s="34"/>
      <c r="Z414" s="34"/>
      <c r="AA414" s="34"/>
      <c r="AB414" s="34"/>
      <c r="AC414" s="34"/>
      <c r="AD414" s="34"/>
      <c r="AE414" s="34"/>
      <c r="AR414" s="197" t="s">
        <v>308</v>
      </c>
      <c r="AT414" s="197" t="s">
        <v>454</v>
      </c>
      <c r="AU414" s="197" t="s">
        <v>89</v>
      </c>
      <c r="AY414" s="15" t="s">
        <v>178</v>
      </c>
      <c r="BE414" s="198">
        <f>IF(N414="základná",J414,0)</f>
        <v>0</v>
      </c>
      <c r="BF414" s="198">
        <f>IF(N414="znížená",J414,0)</f>
        <v>0</v>
      </c>
      <c r="BG414" s="198">
        <f>IF(N414="zákl. prenesená",J414,0)</f>
        <v>0</v>
      </c>
      <c r="BH414" s="198">
        <f>IF(N414="zníž. prenesená",J414,0)</f>
        <v>0</v>
      </c>
      <c r="BI414" s="198">
        <f>IF(N414="nulová",J414,0)</f>
        <v>0</v>
      </c>
      <c r="BJ414" s="15" t="s">
        <v>89</v>
      </c>
      <c r="BK414" s="198">
        <f>ROUND(I414*H414,2)</f>
        <v>0</v>
      </c>
      <c r="BL414" s="15" t="s">
        <v>243</v>
      </c>
      <c r="BM414" s="197" t="s">
        <v>1173</v>
      </c>
    </row>
    <row r="415" s="2" customFormat="1" ht="19.8" customHeight="1">
      <c r="A415" s="34"/>
      <c r="B415" s="184"/>
      <c r="C415" s="199" t="s">
        <v>1174</v>
      </c>
      <c r="D415" s="199" t="s">
        <v>454</v>
      </c>
      <c r="E415" s="200" t="s">
        <v>1175</v>
      </c>
      <c r="F415" s="201" t="s">
        <v>1176</v>
      </c>
      <c r="G415" s="202" t="s">
        <v>306</v>
      </c>
      <c r="H415" s="203">
        <v>1</v>
      </c>
      <c r="I415" s="204"/>
      <c r="J415" s="205">
        <f>ROUND(I415*H415,2)</f>
        <v>0</v>
      </c>
      <c r="K415" s="206"/>
      <c r="L415" s="207"/>
      <c r="M415" s="208" t="s">
        <v>1</v>
      </c>
      <c r="N415" s="209" t="s">
        <v>42</v>
      </c>
      <c r="O415" s="78"/>
      <c r="P415" s="195">
        <f>O415*H415</f>
        <v>0</v>
      </c>
      <c r="Q415" s="195">
        <v>0.021000000000000001</v>
      </c>
      <c r="R415" s="195">
        <f>Q415*H415</f>
        <v>0.021000000000000001</v>
      </c>
      <c r="S415" s="195">
        <v>0</v>
      </c>
      <c r="T415" s="196">
        <f>S415*H415</f>
        <v>0</v>
      </c>
      <c r="U415" s="34"/>
      <c r="V415" s="34"/>
      <c r="W415" s="34"/>
      <c r="X415" s="34"/>
      <c r="Y415" s="34"/>
      <c r="Z415" s="34"/>
      <c r="AA415" s="34"/>
      <c r="AB415" s="34"/>
      <c r="AC415" s="34"/>
      <c r="AD415" s="34"/>
      <c r="AE415" s="34"/>
      <c r="AR415" s="197" t="s">
        <v>308</v>
      </c>
      <c r="AT415" s="197" t="s">
        <v>454</v>
      </c>
      <c r="AU415" s="197" t="s">
        <v>89</v>
      </c>
      <c r="AY415" s="15" t="s">
        <v>178</v>
      </c>
      <c r="BE415" s="198">
        <f>IF(N415="základná",J415,0)</f>
        <v>0</v>
      </c>
      <c r="BF415" s="198">
        <f>IF(N415="znížená",J415,0)</f>
        <v>0</v>
      </c>
      <c r="BG415" s="198">
        <f>IF(N415="zákl. prenesená",J415,0)</f>
        <v>0</v>
      </c>
      <c r="BH415" s="198">
        <f>IF(N415="zníž. prenesená",J415,0)</f>
        <v>0</v>
      </c>
      <c r="BI415" s="198">
        <f>IF(N415="nulová",J415,0)</f>
        <v>0</v>
      </c>
      <c r="BJ415" s="15" t="s">
        <v>89</v>
      </c>
      <c r="BK415" s="198">
        <f>ROUND(I415*H415,2)</f>
        <v>0</v>
      </c>
      <c r="BL415" s="15" t="s">
        <v>243</v>
      </c>
      <c r="BM415" s="197" t="s">
        <v>1177</v>
      </c>
    </row>
    <row r="416" s="2" customFormat="1" ht="22.2" customHeight="1">
      <c r="A416" s="34"/>
      <c r="B416" s="184"/>
      <c r="C416" s="199" t="s">
        <v>1178</v>
      </c>
      <c r="D416" s="199" t="s">
        <v>454</v>
      </c>
      <c r="E416" s="200" t="s">
        <v>1179</v>
      </c>
      <c r="F416" s="201" t="s">
        <v>1180</v>
      </c>
      <c r="G416" s="202" t="s">
        <v>306</v>
      </c>
      <c r="H416" s="203">
        <v>2</v>
      </c>
      <c r="I416" s="204"/>
      <c r="J416" s="205">
        <f>ROUND(I416*H416,2)</f>
        <v>0</v>
      </c>
      <c r="K416" s="206"/>
      <c r="L416" s="207"/>
      <c r="M416" s="208" t="s">
        <v>1</v>
      </c>
      <c r="N416" s="209" t="s">
        <v>42</v>
      </c>
      <c r="O416" s="78"/>
      <c r="P416" s="195">
        <f>O416*H416</f>
        <v>0</v>
      </c>
      <c r="Q416" s="195">
        <v>0.021000000000000001</v>
      </c>
      <c r="R416" s="195">
        <f>Q416*H416</f>
        <v>0.042000000000000003</v>
      </c>
      <c r="S416" s="195">
        <v>0</v>
      </c>
      <c r="T416" s="196">
        <f>S416*H416</f>
        <v>0</v>
      </c>
      <c r="U416" s="34"/>
      <c r="V416" s="34"/>
      <c r="W416" s="34"/>
      <c r="X416" s="34"/>
      <c r="Y416" s="34"/>
      <c r="Z416" s="34"/>
      <c r="AA416" s="34"/>
      <c r="AB416" s="34"/>
      <c r="AC416" s="34"/>
      <c r="AD416" s="34"/>
      <c r="AE416" s="34"/>
      <c r="AR416" s="197" t="s">
        <v>308</v>
      </c>
      <c r="AT416" s="197" t="s">
        <v>454</v>
      </c>
      <c r="AU416" s="197" t="s">
        <v>89</v>
      </c>
      <c r="AY416" s="15" t="s">
        <v>178</v>
      </c>
      <c r="BE416" s="198">
        <f>IF(N416="základná",J416,0)</f>
        <v>0</v>
      </c>
      <c r="BF416" s="198">
        <f>IF(N416="znížená",J416,0)</f>
        <v>0</v>
      </c>
      <c r="BG416" s="198">
        <f>IF(N416="zákl. prenesená",J416,0)</f>
        <v>0</v>
      </c>
      <c r="BH416" s="198">
        <f>IF(N416="zníž. prenesená",J416,0)</f>
        <v>0</v>
      </c>
      <c r="BI416" s="198">
        <f>IF(N416="nulová",J416,0)</f>
        <v>0</v>
      </c>
      <c r="BJ416" s="15" t="s">
        <v>89</v>
      </c>
      <c r="BK416" s="198">
        <f>ROUND(I416*H416,2)</f>
        <v>0</v>
      </c>
      <c r="BL416" s="15" t="s">
        <v>243</v>
      </c>
      <c r="BM416" s="197" t="s">
        <v>1181</v>
      </c>
    </row>
    <row r="417" s="2" customFormat="1" ht="22.2" customHeight="1">
      <c r="A417" s="34"/>
      <c r="B417" s="184"/>
      <c r="C417" s="199" t="s">
        <v>1182</v>
      </c>
      <c r="D417" s="199" t="s">
        <v>454</v>
      </c>
      <c r="E417" s="200" t="s">
        <v>1183</v>
      </c>
      <c r="F417" s="201" t="s">
        <v>1184</v>
      </c>
      <c r="G417" s="202" t="s">
        <v>306</v>
      </c>
      <c r="H417" s="203">
        <v>2</v>
      </c>
      <c r="I417" s="204"/>
      <c r="J417" s="205">
        <f>ROUND(I417*H417,2)</f>
        <v>0</v>
      </c>
      <c r="K417" s="206"/>
      <c r="L417" s="207"/>
      <c r="M417" s="208" t="s">
        <v>1</v>
      </c>
      <c r="N417" s="209" t="s">
        <v>42</v>
      </c>
      <c r="O417" s="78"/>
      <c r="P417" s="195">
        <f>O417*H417</f>
        <v>0</v>
      </c>
      <c r="Q417" s="195">
        <v>0.021000000000000001</v>
      </c>
      <c r="R417" s="195">
        <f>Q417*H417</f>
        <v>0.042000000000000003</v>
      </c>
      <c r="S417" s="195">
        <v>0</v>
      </c>
      <c r="T417" s="196">
        <f>S417*H417</f>
        <v>0</v>
      </c>
      <c r="U417" s="34"/>
      <c r="V417" s="34"/>
      <c r="W417" s="34"/>
      <c r="X417" s="34"/>
      <c r="Y417" s="34"/>
      <c r="Z417" s="34"/>
      <c r="AA417" s="34"/>
      <c r="AB417" s="34"/>
      <c r="AC417" s="34"/>
      <c r="AD417" s="34"/>
      <c r="AE417" s="34"/>
      <c r="AR417" s="197" t="s">
        <v>308</v>
      </c>
      <c r="AT417" s="197" t="s">
        <v>454</v>
      </c>
      <c r="AU417" s="197" t="s">
        <v>89</v>
      </c>
      <c r="AY417" s="15" t="s">
        <v>178</v>
      </c>
      <c r="BE417" s="198">
        <f>IF(N417="základná",J417,0)</f>
        <v>0</v>
      </c>
      <c r="BF417" s="198">
        <f>IF(N417="znížená",J417,0)</f>
        <v>0</v>
      </c>
      <c r="BG417" s="198">
        <f>IF(N417="zákl. prenesená",J417,0)</f>
        <v>0</v>
      </c>
      <c r="BH417" s="198">
        <f>IF(N417="zníž. prenesená",J417,0)</f>
        <v>0</v>
      </c>
      <c r="BI417" s="198">
        <f>IF(N417="nulová",J417,0)</f>
        <v>0</v>
      </c>
      <c r="BJ417" s="15" t="s">
        <v>89</v>
      </c>
      <c r="BK417" s="198">
        <f>ROUND(I417*H417,2)</f>
        <v>0</v>
      </c>
      <c r="BL417" s="15" t="s">
        <v>243</v>
      </c>
      <c r="BM417" s="197" t="s">
        <v>1185</v>
      </c>
    </row>
    <row r="418" s="2" customFormat="1" ht="22.2" customHeight="1">
      <c r="A418" s="34"/>
      <c r="B418" s="184"/>
      <c r="C418" s="199" t="s">
        <v>1186</v>
      </c>
      <c r="D418" s="199" t="s">
        <v>454</v>
      </c>
      <c r="E418" s="200" t="s">
        <v>1187</v>
      </c>
      <c r="F418" s="201" t="s">
        <v>1188</v>
      </c>
      <c r="G418" s="202" t="s">
        <v>306</v>
      </c>
      <c r="H418" s="203">
        <v>1</v>
      </c>
      <c r="I418" s="204"/>
      <c r="J418" s="205">
        <f>ROUND(I418*H418,2)</f>
        <v>0</v>
      </c>
      <c r="K418" s="206"/>
      <c r="L418" s="207"/>
      <c r="M418" s="208" t="s">
        <v>1</v>
      </c>
      <c r="N418" s="209" t="s">
        <v>42</v>
      </c>
      <c r="O418" s="78"/>
      <c r="P418" s="195">
        <f>O418*H418</f>
        <v>0</v>
      </c>
      <c r="Q418" s="195">
        <v>0.021000000000000001</v>
      </c>
      <c r="R418" s="195">
        <f>Q418*H418</f>
        <v>0.021000000000000001</v>
      </c>
      <c r="S418" s="195">
        <v>0</v>
      </c>
      <c r="T418" s="196">
        <f>S418*H418</f>
        <v>0</v>
      </c>
      <c r="U418" s="34"/>
      <c r="V418" s="34"/>
      <c r="W418" s="34"/>
      <c r="X418" s="34"/>
      <c r="Y418" s="34"/>
      <c r="Z418" s="34"/>
      <c r="AA418" s="34"/>
      <c r="AB418" s="34"/>
      <c r="AC418" s="34"/>
      <c r="AD418" s="34"/>
      <c r="AE418" s="34"/>
      <c r="AR418" s="197" t="s">
        <v>308</v>
      </c>
      <c r="AT418" s="197" t="s">
        <v>454</v>
      </c>
      <c r="AU418" s="197" t="s">
        <v>89</v>
      </c>
      <c r="AY418" s="15" t="s">
        <v>178</v>
      </c>
      <c r="BE418" s="198">
        <f>IF(N418="základná",J418,0)</f>
        <v>0</v>
      </c>
      <c r="BF418" s="198">
        <f>IF(N418="znížená",J418,0)</f>
        <v>0</v>
      </c>
      <c r="BG418" s="198">
        <f>IF(N418="zákl. prenesená",J418,0)</f>
        <v>0</v>
      </c>
      <c r="BH418" s="198">
        <f>IF(N418="zníž. prenesená",J418,0)</f>
        <v>0</v>
      </c>
      <c r="BI418" s="198">
        <f>IF(N418="nulová",J418,0)</f>
        <v>0</v>
      </c>
      <c r="BJ418" s="15" t="s">
        <v>89</v>
      </c>
      <c r="BK418" s="198">
        <f>ROUND(I418*H418,2)</f>
        <v>0</v>
      </c>
      <c r="BL418" s="15" t="s">
        <v>243</v>
      </c>
      <c r="BM418" s="197" t="s">
        <v>1189</v>
      </c>
    </row>
    <row r="419" s="2" customFormat="1" ht="22.2" customHeight="1">
      <c r="A419" s="34"/>
      <c r="B419" s="184"/>
      <c r="C419" s="185" t="s">
        <v>1190</v>
      </c>
      <c r="D419" s="185" t="s">
        <v>180</v>
      </c>
      <c r="E419" s="186" t="s">
        <v>1191</v>
      </c>
      <c r="F419" s="187" t="s">
        <v>1192</v>
      </c>
      <c r="G419" s="188" t="s">
        <v>306</v>
      </c>
      <c r="H419" s="189">
        <v>10</v>
      </c>
      <c r="I419" s="190"/>
      <c r="J419" s="191">
        <f>ROUND(I419*H419,2)</f>
        <v>0</v>
      </c>
      <c r="K419" s="192"/>
      <c r="L419" s="35"/>
      <c r="M419" s="193" t="s">
        <v>1</v>
      </c>
      <c r="N419" s="194" t="s">
        <v>42</v>
      </c>
      <c r="O419" s="78"/>
      <c r="P419" s="195">
        <f>O419*H419</f>
        <v>0</v>
      </c>
      <c r="Q419" s="195">
        <v>0</v>
      </c>
      <c r="R419" s="195">
        <f>Q419*H419</f>
        <v>0</v>
      </c>
      <c r="S419" s="195">
        <v>0</v>
      </c>
      <c r="T419" s="196">
        <f>S419*H419</f>
        <v>0</v>
      </c>
      <c r="U419" s="34"/>
      <c r="V419" s="34"/>
      <c r="W419" s="34"/>
      <c r="X419" s="34"/>
      <c r="Y419" s="34"/>
      <c r="Z419" s="34"/>
      <c r="AA419" s="34"/>
      <c r="AB419" s="34"/>
      <c r="AC419" s="34"/>
      <c r="AD419" s="34"/>
      <c r="AE419" s="34"/>
      <c r="AR419" s="197" t="s">
        <v>243</v>
      </c>
      <c r="AT419" s="197" t="s">
        <v>180</v>
      </c>
      <c r="AU419" s="197" t="s">
        <v>89</v>
      </c>
      <c r="AY419" s="15" t="s">
        <v>178</v>
      </c>
      <c r="BE419" s="198">
        <f>IF(N419="základná",J419,0)</f>
        <v>0</v>
      </c>
      <c r="BF419" s="198">
        <f>IF(N419="znížená",J419,0)</f>
        <v>0</v>
      </c>
      <c r="BG419" s="198">
        <f>IF(N419="zákl. prenesená",J419,0)</f>
        <v>0</v>
      </c>
      <c r="BH419" s="198">
        <f>IF(N419="zníž. prenesená",J419,0)</f>
        <v>0</v>
      </c>
      <c r="BI419" s="198">
        <f>IF(N419="nulová",J419,0)</f>
        <v>0</v>
      </c>
      <c r="BJ419" s="15" t="s">
        <v>89</v>
      </c>
      <c r="BK419" s="198">
        <f>ROUND(I419*H419,2)</f>
        <v>0</v>
      </c>
      <c r="BL419" s="15" t="s">
        <v>243</v>
      </c>
      <c r="BM419" s="197" t="s">
        <v>1193</v>
      </c>
    </row>
    <row r="420" s="2" customFormat="1" ht="22.2" customHeight="1">
      <c r="A420" s="34"/>
      <c r="B420" s="184"/>
      <c r="C420" s="199" t="s">
        <v>1194</v>
      </c>
      <c r="D420" s="199" t="s">
        <v>454</v>
      </c>
      <c r="E420" s="200" t="s">
        <v>1195</v>
      </c>
      <c r="F420" s="201" t="s">
        <v>1196</v>
      </c>
      <c r="G420" s="202" t="s">
        <v>306</v>
      </c>
      <c r="H420" s="203">
        <v>10</v>
      </c>
      <c r="I420" s="204"/>
      <c r="J420" s="205">
        <f>ROUND(I420*H420,2)</f>
        <v>0</v>
      </c>
      <c r="K420" s="206"/>
      <c r="L420" s="207"/>
      <c r="M420" s="208" t="s">
        <v>1</v>
      </c>
      <c r="N420" s="209" t="s">
        <v>42</v>
      </c>
      <c r="O420" s="78"/>
      <c r="P420" s="195">
        <f>O420*H420</f>
        <v>0</v>
      </c>
      <c r="Q420" s="195">
        <v>0.001</v>
      </c>
      <c r="R420" s="195">
        <f>Q420*H420</f>
        <v>0.01</v>
      </c>
      <c r="S420" s="195">
        <v>0</v>
      </c>
      <c r="T420" s="196">
        <f>S420*H420</f>
        <v>0</v>
      </c>
      <c r="U420" s="34"/>
      <c r="V420" s="34"/>
      <c r="W420" s="34"/>
      <c r="X420" s="34"/>
      <c r="Y420" s="34"/>
      <c r="Z420" s="34"/>
      <c r="AA420" s="34"/>
      <c r="AB420" s="34"/>
      <c r="AC420" s="34"/>
      <c r="AD420" s="34"/>
      <c r="AE420" s="34"/>
      <c r="AR420" s="197" t="s">
        <v>308</v>
      </c>
      <c r="AT420" s="197" t="s">
        <v>454</v>
      </c>
      <c r="AU420" s="197" t="s">
        <v>89</v>
      </c>
      <c r="AY420" s="15" t="s">
        <v>178</v>
      </c>
      <c r="BE420" s="198">
        <f>IF(N420="základná",J420,0)</f>
        <v>0</v>
      </c>
      <c r="BF420" s="198">
        <f>IF(N420="znížená",J420,0)</f>
        <v>0</v>
      </c>
      <c r="BG420" s="198">
        <f>IF(N420="zákl. prenesená",J420,0)</f>
        <v>0</v>
      </c>
      <c r="BH420" s="198">
        <f>IF(N420="zníž. prenesená",J420,0)</f>
        <v>0</v>
      </c>
      <c r="BI420" s="198">
        <f>IF(N420="nulová",J420,0)</f>
        <v>0</v>
      </c>
      <c r="BJ420" s="15" t="s">
        <v>89</v>
      </c>
      <c r="BK420" s="198">
        <f>ROUND(I420*H420,2)</f>
        <v>0</v>
      </c>
      <c r="BL420" s="15" t="s">
        <v>243</v>
      </c>
      <c r="BM420" s="197" t="s">
        <v>1197</v>
      </c>
    </row>
    <row r="421" s="2" customFormat="1" ht="14.4" customHeight="1">
      <c r="A421" s="34"/>
      <c r="B421" s="184"/>
      <c r="C421" s="185" t="s">
        <v>1198</v>
      </c>
      <c r="D421" s="185" t="s">
        <v>180</v>
      </c>
      <c r="E421" s="186" t="s">
        <v>1199</v>
      </c>
      <c r="F421" s="187" t="s">
        <v>1200</v>
      </c>
      <c r="G421" s="188" t="s">
        <v>683</v>
      </c>
      <c r="H421" s="189">
        <v>78.260000000000005</v>
      </c>
      <c r="I421" s="190"/>
      <c r="J421" s="191">
        <f>ROUND(I421*H421,2)</f>
        <v>0</v>
      </c>
      <c r="K421" s="192"/>
      <c r="L421" s="35"/>
      <c r="M421" s="193" t="s">
        <v>1</v>
      </c>
      <c r="N421" s="194" t="s">
        <v>42</v>
      </c>
      <c r="O421" s="78"/>
      <c r="P421" s="195">
        <f>O421*H421</f>
        <v>0</v>
      </c>
      <c r="Q421" s="195">
        <v>2.0000000000000002E-05</v>
      </c>
      <c r="R421" s="195">
        <f>Q421*H421</f>
        <v>0.0015652000000000003</v>
      </c>
      <c r="S421" s="195">
        <v>0</v>
      </c>
      <c r="T421" s="196">
        <f>S421*H421</f>
        <v>0</v>
      </c>
      <c r="U421" s="34"/>
      <c r="V421" s="34"/>
      <c r="W421" s="34"/>
      <c r="X421" s="34"/>
      <c r="Y421" s="34"/>
      <c r="Z421" s="34"/>
      <c r="AA421" s="34"/>
      <c r="AB421" s="34"/>
      <c r="AC421" s="34"/>
      <c r="AD421" s="34"/>
      <c r="AE421" s="34"/>
      <c r="AR421" s="197" t="s">
        <v>184</v>
      </c>
      <c r="AT421" s="197" t="s">
        <v>180</v>
      </c>
      <c r="AU421" s="197" t="s">
        <v>89</v>
      </c>
      <c r="AY421" s="15" t="s">
        <v>178</v>
      </c>
      <c r="BE421" s="198">
        <f>IF(N421="základná",J421,0)</f>
        <v>0</v>
      </c>
      <c r="BF421" s="198">
        <f>IF(N421="znížená",J421,0)</f>
        <v>0</v>
      </c>
      <c r="BG421" s="198">
        <f>IF(N421="zákl. prenesená",J421,0)</f>
        <v>0</v>
      </c>
      <c r="BH421" s="198">
        <f>IF(N421="zníž. prenesená",J421,0)</f>
        <v>0</v>
      </c>
      <c r="BI421" s="198">
        <f>IF(N421="nulová",J421,0)</f>
        <v>0</v>
      </c>
      <c r="BJ421" s="15" t="s">
        <v>89</v>
      </c>
      <c r="BK421" s="198">
        <f>ROUND(I421*H421,2)</f>
        <v>0</v>
      </c>
      <c r="BL421" s="15" t="s">
        <v>184</v>
      </c>
      <c r="BM421" s="197" t="s">
        <v>1201</v>
      </c>
    </row>
    <row r="422" s="2" customFormat="1" ht="22.2" customHeight="1">
      <c r="A422" s="34"/>
      <c r="B422" s="184"/>
      <c r="C422" s="199" t="s">
        <v>1202</v>
      </c>
      <c r="D422" s="199" t="s">
        <v>454</v>
      </c>
      <c r="E422" s="200" t="s">
        <v>1203</v>
      </c>
      <c r="F422" s="201" t="s">
        <v>1204</v>
      </c>
      <c r="G422" s="202" t="s">
        <v>683</v>
      </c>
      <c r="H422" s="203">
        <v>81.390000000000001</v>
      </c>
      <c r="I422" s="204"/>
      <c r="J422" s="205">
        <f>ROUND(I422*H422,2)</f>
        <v>0</v>
      </c>
      <c r="K422" s="206"/>
      <c r="L422" s="207"/>
      <c r="M422" s="208" t="s">
        <v>1</v>
      </c>
      <c r="N422" s="209" t="s">
        <v>42</v>
      </c>
      <c r="O422" s="78"/>
      <c r="P422" s="195">
        <f>O422*H422</f>
        <v>0</v>
      </c>
      <c r="Q422" s="195">
        <v>0.00114</v>
      </c>
      <c r="R422" s="195">
        <f>Q422*H422</f>
        <v>0.092784599999999995</v>
      </c>
      <c r="S422" s="195">
        <v>0</v>
      </c>
      <c r="T422" s="196">
        <f>S422*H422</f>
        <v>0</v>
      </c>
      <c r="U422" s="34"/>
      <c r="V422" s="34"/>
      <c r="W422" s="34"/>
      <c r="X422" s="34"/>
      <c r="Y422" s="34"/>
      <c r="Z422" s="34"/>
      <c r="AA422" s="34"/>
      <c r="AB422" s="34"/>
      <c r="AC422" s="34"/>
      <c r="AD422" s="34"/>
      <c r="AE422" s="34"/>
      <c r="AR422" s="197" t="s">
        <v>208</v>
      </c>
      <c r="AT422" s="197" t="s">
        <v>454</v>
      </c>
      <c r="AU422" s="197" t="s">
        <v>89</v>
      </c>
      <c r="AY422" s="15" t="s">
        <v>178</v>
      </c>
      <c r="BE422" s="198">
        <f>IF(N422="základná",J422,0)</f>
        <v>0</v>
      </c>
      <c r="BF422" s="198">
        <f>IF(N422="znížená",J422,0)</f>
        <v>0</v>
      </c>
      <c r="BG422" s="198">
        <f>IF(N422="zákl. prenesená",J422,0)</f>
        <v>0</v>
      </c>
      <c r="BH422" s="198">
        <f>IF(N422="zníž. prenesená",J422,0)</f>
        <v>0</v>
      </c>
      <c r="BI422" s="198">
        <f>IF(N422="nulová",J422,0)</f>
        <v>0</v>
      </c>
      <c r="BJ422" s="15" t="s">
        <v>89</v>
      </c>
      <c r="BK422" s="198">
        <f>ROUND(I422*H422,2)</f>
        <v>0</v>
      </c>
      <c r="BL422" s="15" t="s">
        <v>184</v>
      </c>
      <c r="BM422" s="197" t="s">
        <v>1205</v>
      </c>
    </row>
    <row r="423" s="2" customFormat="1" ht="19.8" customHeight="1">
      <c r="A423" s="34"/>
      <c r="B423" s="184"/>
      <c r="C423" s="199" t="s">
        <v>1206</v>
      </c>
      <c r="D423" s="199" t="s">
        <v>454</v>
      </c>
      <c r="E423" s="200" t="s">
        <v>1207</v>
      </c>
      <c r="F423" s="201" t="s">
        <v>1208</v>
      </c>
      <c r="G423" s="202" t="s">
        <v>306</v>
      </c>
      <c r="H423" s="203">
        <v>53</v>
      </c>
      <c r="I423" s="204"/>
      <c r="J423" s="205">
        <f>ROUND(I423*H423,2)</f>
        <v>0</v>
      </c>
      <c r="K423" s="206"/>
      <c r="L423" s="207"/>
      <c r="M423" s="208" t="s">
        <v>1</v>
      </c>
      <c r="N423" s="209" t="s">
        <v>42</v>
      </c>
      <c r="O423" s="78"/>
      <c r="P423" s="195">
        <f>O423*H423</f>
        <v>0</v>
      </c>
      <c r="Q423" s="195">
        <v>0.00010000000000000001</v>
      </c>
      <c r="R423" s="195">
        <f>Q423*H423</f>
        <v>0.0053</v>
      </c>
      <c r="S423" s="195">
        <v>0</v>
      </c>
      <c r="T423" s="196">
        <f>S423*H423</f>
        <v>0</v>
      </c>
      <c r="U423" s="34"/>
      <c r="V423" s="34"/>
      <c r="W423" s="34"/>
      <c r="X423" s="34"/>
      <c r="Y423" s="34"/>
      <c r="Z423" s="34"/>
      <c r="AA423" s="34"/>
      <c r="AB423" s="34"/>
      <c r="AC423" s="34"/>
      <c r="AD423" s="34"/>
      <c r="AE423" s="34"/>
      <c r="AR423" s="197" t="s">
        <v>208</v>
      </c>
      <c r="AT423" s="197" t="s">
        <v>454</v>
      </c>
      <c r="AU423" s="197" t="s">
        <v>89</v>
      </c>
      <c r="AY423" s="15" t="s">
        <v>178</v>
      </c>
      <c r="BE423" s="198">
        <f>IF(N423="základná",J423,0)</f>
        <v>0</v>
      </c>
      <c r="BF423" s="198">
        <f>IF(N423="znížená",J423,0)</f>
        <v>0</v>
      </c>
      <c r="BG423" s="198">
        <f>IF(N423="zákl. prenesená",J423,0)</f>
        <v>0</v>
      </c>
      <c r="BH423" s="198">
        <f>IF(N423="zníž. prenesená",J423,0)</f>
        <v>0</v>
      </c>
      <c r="BI423" s="198">
        <f>IF(N423="nulová",J423,0)</f>
        <v>0</v>
      </c>
      <c r="BJ423" s="15" t="s">
        <v>89</v>
      </c>
      <c r="BK423" s="198">
        <f>ROUND(I423*H423,2)</f>
        <v>0</v>
      </c>
      <c r="BL423" s="15" t="s">
        <v>184</v>
      </c>
      <c r="BM423" s="197" t="s">
        <v>1209</v>
      </c>
    </row>
    <row r="424" s="2" customFormat="1" ht="14.4" customHeight="1">
      <c r="A424" s="34"/>
      <c r="B424" s="184"/>
      <c r="C424" s="185" t="s">
        <v>1210</v>
      </c>
      <c r="D424" s="185" t="s">
        <v>180</v>
      </c>
      <c r="E424" s="186" t="s">
        <v>1211</v>
      </c>
      <c r="F424" s="187" t="s">
        <v>1212</v>
      </c>
      <c r="G424" s="188" t="s">
        <v>683</v>
      </c>
      <c r="H424" s="189">
        <v>40</v>
      </c>
      <c r="I424" s="190"/>
      <c r="J424" s="191">
        <f>ROUND(I424*H424,2)</f>
        <v>0</v>
      </c>
      <c r="K424" s="192"/>
      <c r="L424" s="35"/>
      <c r="M424" s="193" t="s">
        <v>1</v>
      </c>
      <c r="N424" s="194" t="s">
        <v>42</v>
      </c>
      <c r="O424" s="78"/>
      <c r="P424" s="195">
        <f>O424*H424</f>
        <v>0</v>
      </c>
      <c r="Q424" s="195">
        <v>0</v>
      </c>
      <c r="R424" s="195">
        <f>Q424*H424</f>
        <v>0</v>
      </c>
      <c r="S424" s="195">
        <v>0</v>
      </c>
      <c r="T424" s="196">
        <f>S424*H424</f>
        <v>0</v>
      </c>
      <c r="U424" s="34"/>
      <c r="V424" s="34"/>
      <c r="W424" s="34"/>
      <c r="X424" s="34"/>
      <c r="Y424" s="34"/>
      <c r="Z424" s="34"/>
      <c r="AA424" s="34"/>
      <c r="AB424" s="34"/>
      <c r="AC424" s="34"/>
      <c r="AD424" s="34"/>
      <c r="AE424" s="34"/>
      <c r="AR424" s="197" t="s">
        <v>243</v>
      </c>
      <c r="AT424" s="197" t="s">
        <v>180</v>
      </c>
      <c r="AU424" s="197" t="s">
        <v>89</v>
      </c>
      <c r="AY424" s="15" t="s">
        <v>178</v>
      </c>
      <c r="BE424" s="198">
        <f>IF(N424="základná",J424,0)</f>
        <v>0</v>
      </c>
      <c r="BF424" s="198">
        <f>IF(N424="znížená",J424,0)</f>
        <v>0</v>
      </c>
      <c r="BG424" s="198">
        <f>IF(N424="zákl. prenesená",J424,0)</f>
        <v>0</v>
      </c>
      <c r="BH424" s="198">
        <f>IF(N424="zníž. prenesená",J424,0)</f>
        <v>0</v>
      </c>
      <c r="BI424" s="198">
        <f>IF(N424="nulová",J424,0)</f>
        <v>0</v>
      </c>
      <c r="BJ424" s="15" t="s">
        <v>89</v>
      </c>
      <c r="BK424" s="198">
        <f>ROUND(I424*H424,2)</f>
        <v>0</v>
      </c>
      <c r="BL424" s="15" t="s">
        <v>243</v>
      </c>
      <c r="BM424" s="197" t="s">
        <v>1213</v>
      </c>
    </row>
    <row r="425" s="2" customFormat="1" ht="19.8" customHeight="1">
      <c r="A425" s="34"/>
      <c r="B425" s="184"/>
      <c r="C425" s="199" t="s">
        <v>1214</v>
      </c>
      <c r="D425" s="199" t="s">
        <v>454</v>
      </c>
      <c r="E425" s="200" t="s">
        <v>1215</v>
      </c>
      <c r="F425" s="201" t="s">
        <v>1216</v>
      </c>
      <c r="G425" s="202" t="s">
        <v>306</v>
      </c>
      <c r="H425" s="203">
        <v>40</v>
      </c>
      <c r="I425" s="204"/>
      <c r="J425" s="205">
        <f>ROUND(I425*H425,2)</f>
        <v>0</v>
      </c>
      <c r="K425" s="206"/>
      <c r="L425" s="207"/>
      <c r="M425" s="208" t="s">
        <v>1</v>
      </c>
      <c r="N425" s="209" t="s">
        <v>42</v>
      </c>
      <c r="O425" s="78"/>
      <c r="P425" s="195">
        <f>O425*H425</f>
        <v>0</v>
      </c>
      <c r="Q425" s="195">
        <v>0.0015</v>
      </c>
      <c r="R425" s="195">
        <f>Q425*H425</f>
        <v>0.059999999999999998</v>
      </c>
      <c r="S425" s="195">
        <v>0</v>
      </c>
      <c r="T425" s="196">
        <f>S425*H425</f>
        <v>0</v>
      </c>
      <c r="U425" s="34"/>
      <c r="V425" s="34"/>
      <c r="W425" s="34"/>
      <c r="X425" s="34"/>
      <c r="Y425" s="34"/>
      <c r="Z425" s="34"/>
      <c r="AA425" s="34"/>
      <c r="AB425" s="34"/>
      <c r="AC425" s="34"/>
      <c r="AD425" s="34"/>
      <c r="AE425" s="34"/>
      <c r="AR425" s="197" t="s">
        <v>308</v>
      </c>
      <c r="AT425" s="197" t="s">
        <v>454</v>
      </c>
      <c r="AU425" s="197" t="s">
        <v>89</v>
      </c>
      <c r="AY425" s="15" t="s">
        <v>178</v>
      </c>
      <c r="BE425" s="198">
        <f>IF(N425="základná",J425,0)</f>
        <v>0</v>
      </c>
      <c r="BF425" s="198">
        <f>IF(N425="znížená",J425,0)</f>
        <v>0</v>
      </c>
      <c r="BG425" s="198">
        <f>IF(N425="zákl. prenesená",J425,0)</f>
        <v>0</v>
      </c>
      <c r="BH425" s="198">
        <f>IF(N425="zníž. prenesená",J425,0)</f>
        <v>0</v>
      </c>
      <c r="BI425" s="198">
        <f>IF(N425="nulová",J425,0)</f>
        <v>0</v>
      </c>
      <c r="BJ425" s="15" t="s">
        <v>89</v>
      </c>
      <c r="BK425" s="198">
        <f>ROUND(I425*H425,2)</f>
        <v>0</v>
      </c>
      <c r="BL425" s="15" t="s">
        <v>243</v>
      </c>
      <c r="BM425" s="197" t="s">
        <v>1217</v>
      </c>
    </row>
    <row r="426" s="2" customFormat="1" ht="22.2" customHeight="1">
      <c r="A426" s="34"/>
      <c r="B426" s="184"/>
      <c r="C426" s="185" t="s">
        <v>1218</v>
      </c>
      <c r="D426" s="185" t="s">
        <v>180</v>
      </c>
      <c r="E426" s="186" t="s">
        <v>1219</v>
      </c>
      <c r="F426" s="187" t="s">
        <v>1220</v>
      </c>
      <c r="G426" s="188" t="s">
        <v>794</v>
      </c>
      <c r="H426" s="210"/>
      <c r="I426" s="190"/>
      <c r="J426" s="191">
        <f>ROUND(I426*H426,2)</f>
        <v>0</v>
      </c>
      <c r="K426" s="192"/>
      <c r="L426" s="35"/>
      <c r="M426" s="193" t="s">
        <v>1</v>
      </c>
      <c r="N426" s="194" t="s">
        <v>42</v>
      </c>
      <c r="O426" s="78"/>
      <c r="P426" s="195">
        <f>O426*H426</f>
        <v>0</v>
      </c>
      <c r="Q426" s="195">
        <v>0</v>
      </c>
      <c r="R426" s="195">
        <f>Q426*H426</f>
        <v>0</v>
      </c>
      <c r="S426" s="195">
        <v>0</v>
      </c>
      <c r="T426" s="196">
        <f>S426*H426</f>
        <v>0</v>
      </c>
      <c r="U426" s="34"/>
      <c r="V426" s="34"/>
      <c r="W426" s="34"/>
      <c r="X426" s="34"/>
      <c r="Y426" s="34"/>
      <c r="Z426" s="34"/>
      <c r="AA426" s="34"/>
      <c r="AB426" s="34"/>
      <c r="AC426" s="34"/>
      <c r="AD426" s="34"/>
      <c r="AE426" s="34"/>
      <c r="AR426" s="197" t="s">
        <v>243</v>
      </c>
      <c r="AT426" s="197" t="s">
        <v>180</v>
      </c>
      <c r="AU426" s="197" t="s">
        <v>89</v>
      </c>
      <c r="AY426" s="15" t="s">
        <v>178</v>
      </c>
      <c r="BE426" s="198">
        <f>IF(N426="základná",J426,0)</f>
        <v>0</v>
      </c>
      <c r="BF426" s="198">
        <f>IF(N426="znížená",J426,0)</f>
        <v>0</v>
      </c>
      <c r="BG426" s="198">
        <f>IF(N426="zákl. prenesená",J426,0)</f>
        <v>0</v>
      </c>
      <c r="BH426" s="198">
        <f>IF(N426="zníž. prenesená",J426,0)</f>
        <v>0</v>
      </c>
      <c r="BI426" s="198">
        <f>IF(N426="nulová",J426,0)</f>
        <v>0</v>
      </c>
      <c r="BJ426" s="15" t="s">
        <v>89</v>
      </c>
      <c r="BK426" s="198">
        <f>ROUND(I426*H426,2)</f>
        <v>0</v>
      </c>
      <c r="BL426" s="15" t="s">
        <v>243</v>
      </c>
      <c r="BM426" s="197" t="s">
        <v>1221</v>
      </c>
    </row>
    <row r="427" s="12" customFormat="1" ht="22.8" customHeight="1">
      <c r="A427" s="12"/>
      <c r="B427" s="171"/>
      <c r="C427" s="12"/>
      <c r="D427" s="172" t="s">
        <v>75</v>
      </c>
      <c r="E427" s="182" t="s">
        <v>1222</v>
      </c>
      <c r="F427" s="182" t="s">
        <v>1223</v>
      </c>
      <c r="G427" s="12"/>
      <c r="H427" s="12"/>
      <c r="I427" s="174"/>
      <c r="J427" s="183">
        <f>BK427</f>
        <v>0</v>
      </c>
      <c r="K427" s="12"/>
      <c r="L427" s="171"/>
      <c r="M427" s="176"/>
      <c r="N427" s="177"/>
      <c r="O427" s="177"/>
      <c r="P427" s="178">
        <f>SUM(P428:P445)</f>
        <v>0</v>
      </c>
      <c r="Q427" s="177"/>
      <c r="R427" s="178">
        <f>SUM(R428:R445)</f>
        <v>0.7338091000000001</v>
      </c>
      <c r="S427" s="177"/>
      <c r="T427" s="179">
        <f>SUM(T428:T445)</f>
        <v>0</v>
      </c>
      <c r="U427" s="12"/>
      <c r="V427" s="12"/>
      <c r="W427" s="12"/>
      <c r="X427" s="12"/>
      <c r="Y427" s="12"/>
      <c r="Z427" s="12"/>
      <c r="AA427" s="12"/>
      <c r="AB427" s="12"/>
      <c r="AC427" s="12"/>
      <c r="AD427" s="12"/>
      <c r="AE427" s="12"/>
      <c r="AR427" s="172" t="s">
        <v>89</v>
      </c>
      <c r="AT427" s="180" t="s">
        <v>75</v>
      </c>
      <c r="AU427" s="180" t="s">
        <v>83</v>
      </c>
      <c r="AY427" s="172" t="s">
        <v>178</v>
      </c>
      <c r="BK427" s="181">
        <f>SUM(BK428:BK445)</f>
        <v>0</v>
      </c>
    </row>
    <row r="428" s="2" customFormat="1" ht="22.2" customHeight="1">
      <c r="A428" s="34"/>
      <c r="B428" s="184"/>
      <c r="C428" s="185" t="s">
        <v>1224</v>
      </c>
      <c r="D428" s="185" t="s">
        <v>180</v>
      </c>
      <c r="E428" s="186" t="s">
        <v>1225</v>
      </c>
      <c r="F428" s="187" t="s">
        <v>1226</v>
      </c>
      <c r="G428" s="188" t="s">
        <v>306</v>
      </c>
      <c r="H428" s="189">
        <v>2</v>
      </c>
      <c r="I428" s="190"/>
      <c r="J428" s="191">
        <f>ROUND(I428*H428,2)</f>
        <v>0</v>
      </c>
      <c r="K428" s="192"/>
      <c r="L428" s="35"/>
      <c r="M428" s="193" t="s">
        <v>1</v>
      </c>
      <c r="N428" s="194" t="s">
        <v>42</v>
      </c>
      <c r="O428" s="78"/>
      <c r="P428" s="195">
        <f>O428*H428</f>
        <v>0</v>
      </c>
      <c r="Q428" s="195">
        <v>0.00038000000000000002</v>
      </c>
      <c r="R428" s="195">
        <f>Q428*H428</f>
        <v>0.00076000000000000004</v>
      </c>
      <c r="S428" s="195">
        <v>0</v>
      </c>
      <c r="T428" s="196">
        <f>S428*H428</f>
        <v>0</v>
      </c>
      <c r="U428" s="34"/>
      <c r="V428" s="34"/>
      <c r="W428" s="34"/>
      <c r="X428" s="34"/>
      <c r="Y428" s="34"/>
      <c r="Z428" s="34"/>
      <c r="AA428" s="34"/>
      <c r="AB428" s="34"/>
      <c r="AC428" s="34"/>
      <c r="AD428" s="34"/>
      <c r="AE428" s="34"/>
      <c r="AR428" s="197" t="s">
        <v>243</v>
      </c>
      <c r="AT428" s="197" t="s">
        <v>180</v>
      </c>
      <c r="AU428" s="197" t="s">
        <v>89</v>
      </c>
      <c r="AY428" s="15" t="s">
        <v>178</v>
      </c>
      <c r="BE428" s="198">
        <f>IF(N428="základná",J428,0)</f>
        <v>0</v>
      </c>
      <c r="BF428" s="198">
        <f>IF(N428="znížená",J428,0)</f>
        <v>0</v>
      </c>
      <c r="BG428" s="198">
        <f>IF(N428="zákl. prenesená",J428,0)</f>
        <v>0</v>
      </c>
      <c r="BH428" s="198">
        <f>IF(N428="zníž. prenesená",J428,0)</f>
        <v>0</v>
      </c>
      <c r="BI428" s="198">
        <f>IF(N428="nulová",J428,0)</f>
        <v>0</v>
      </c>
      <c r="BJ428" s="15" t="s">
        <v>89</v>
      </c>
      <c r="BK428" s="198">
        <f>ROUND(I428*H428,2)</f>
        <v>0</v>
      </c>
      <c r="BL428" s="15" t="s">
        <v>243</v>
      </c>
      <c r="BM428" s="197" t="s">
        <v>1227</v>
      </c>
    </row>
    <row r="429" s="2" customFormat="1" ht="22.2" customHeight="1">
      <c r="A429" s="34"/>
      <c r="B429" s="184"/>
      <c r="C429" s="199" t="s">
        <v>1228</v>
      </c>
      <c r="D429" s="199" t="s">
        <v>454</v>
      </c>
      <c r="E429" s="200" t="s">
        <v>1229</v>
      </c>
      <c r="F429" s="201" t="s">
        <v>1230</v>
      </c>
      <c r="G429" s="202" t="s">
        <v>306</v>
      </c>
      <c r="H429" s="203">
        <v>2</v>
      </c>
      <c r="I429" s="204"/>
      <c r="J429" s="205">
        <f>ROUND(I429*H429,2)</f>
        <v>0</v>
      </c>
      <c r="K429" s="206"/>
      <c r="L429" s="207"/>
      <c r="M429" s="208" t="s">
        <v>1</v>
      </c>
      <c r="N429" s="209" t="s">
        <v>42</v>
      </c>
      <c r="O429" s="78"/>
      <c r="P429" s="195">
        <f>O429*H429</f>
        <v>0</v>
      </c>
      <c r="Q429" s="195">
        <v>0.035000000000000003</v>
      </c>
      <c r="R429" s="195">
        <f>Q429*H429</f>
        <v>0.070000000000000007</v>
      </c>
      <c r="S429" s="195">
        <v>0</v>
      </c>
      <c r="T429" s="196">
        <f>S429*H429</f>
        <v>0</v>
      </c>
      <c r="U429" s="34"/>
      <c r="V429" s="34"/>
      <c r="W429" s="34"/>
      <c r="X429" s="34"/>
      <c r="Y429" s="34"/>
      <c r="Z429" s="34"/>
      <c r="AA429" s="34"/>
      <c r="AB429" s="34"/>
      <c r="AC429" s="34"/>
      <c r="AD429" s="34"/>
      <c r="AE429" s="34"/>
      <c r="AR429" s="197" t="s">
        <v>308</v>
      </c>
      <c r="AT429" s="197" t="s">
        <v>454</v>
      </c>
      <c r="AU429" s="197" t="s">
        <v>89</v>
      </c>
      <c r="AY429" s="15" t="s">
        <v>178</v>
      </c>
      <c r="BE429" s="198">
        <f>IF(N429="základná",J429,0)</f>
        <v>0</v>
      </c>
      <c r="BF429" s="198">
        <f>IF(N429="znížená",J429,0)</f>
        <v>0</v>
      </c>
      <c r="BG429" s="198">
        <f>IF(N429="zákl. prenesená",J429,0)</f>
        <v>0</v>
      </c>
      <c r="BH429" s="198">
        <f>IF(N429="zníž. prenesená",J429,0)</f>
        <v>0</v>
      </c>
      <c r="BI429" s="198">
        <f>IF(N429="nulová",J429,0)</f>
        <v>0</v>
      </c>
      <c r="BJ429" s="15" t="s">
        <v>89</v>
      </c>
      <c r="BK429" s="198">
        <f>ROUND(I429*H429,2)</f>
        <v>0</v>
      </c>
      <c r="BL429" s="15" t="s">
        <v>243</v>
      </c>
      <c r="BM429" s="197" t="s">
        <v>1231</v>
      </c>
    </row>
    <row r="430" s="2" customFormat="1" ht="22.2" customHeight="1">
      <c r="A430" s="34"/>
      <c r="B430" s="184"/>
      <c r="C430" s="185" t="s">
        <v>1232</v>
      </c>
      <c r="D430" s="185" t="s">
        <v>180</v>
      </c>
      <c r="E430" s="186" t="s">
        <v>1233</v>
      </c>
      <c r="F430" s="187" t="s">
        <v>1234</v>
      </c>
      <c r="G430" s="188" t="s">
        <v>683</v>
      </c>
      <c r="H430" s="189">
        <v>15.1</v>
      </c>
      <c r="I430" s="190"/>
      <c r="J430" s="191">
        <f>ROUND(I430*H430,2)</f>
        <v>0</v>
      </c>
      <c r="K430" s="192"/>
      <c r="L430" s="35"/>
      <c r="M430" s="193" t="s">
        <v>1</v>
      </c>
      <c r="N430" s="194" t="s">
        <v>42</v>
      </c>
      <c r="O430" s="78"/>
      <c r="P430" s="195">
        <f>O430*H430</f>
        <v>0</v>
      </c>
      <c r="Q430" s="195">
        <v>0.00172</v>
      </c>
      <c r="R430" s="195">
        <f>Q430*H430</f>
        <v>0.025971999999999999</v>
      </c>
      <c r="S430" s="195">
        <v>0</v>
      </c>
      <c r="T430" s="196">
        <f>S430*H430</f>
        <v>0</v>
      </c>
      <c r="U430" s="34"/>
      <c r="V430" s="34"/>
      <c r="W430" s="34"/>
      <c r="X430" s="34"/>
      <c r="Y430" s="34"/>
      <c r="Z430" s="34"/>
      <c r="AA430" s="34"/>
      <c r="AB430" s="34"/>
      <c r="AC430" s="34"/>
      <c r="AD430" s="34"/>
      <c r="AE430" s="34"/>
      <c r="AR430" s="197" t="s">
        <v>243</v>
      </c>
      <c r="AT430" s="197" t="s">
        <v>180</v>
      </c>
      <c r="AU430" s="197" t="s">
        <v>89</v>
      </c>
      <c r="AY430" s="15" t="s">
        <v>178</v>
      </c>
      <c r="BE430" s="198">
        <f>IF(N430="základná",J430,0)</f>
        <v>0</v>
      </c>
      <c r="BF430" s="198">
        <f>IF(N430="znížená",J430,0)</f>
        <v>0</v>
      </c>
      <c r="BG430" s="198">
        <f>IF(N430="zákl. prenesená",J430,0)</f>
        <v>0</v>
      </c>
      <c r="BH430" s="198">
        <f>IF(N430="zníž. prenesená",J430,0)</f>
        <v>0</v>
      </c>
      <c r="BI430" s="198">
        <f>IF(N430="nulová",J430,0)</f>
        <v>0</v>
      </c>
      <c r="BJ430" s="15" t="s">
        <v>89</v>
      </c>
      <c r="BK430" s="198">
        <f>ROUND(I430*H430,2)</f>
        <v>0</v>
      </c>
      <c r="BL430" s="15" t="s">
        <v>243</v>
      </c>
      <c r="BM430" s="197" t="s">
        <v>1235</v>
      </c>
    </row>
    <row r="431" s="2" customFormat="1" ht="22.2" customHeight="1">
      <c r="A431" s="34"/>
      <c r="B431" s="184"/>
      <c r="C431" s="199" t="s">
        <v>1236</v>
      </c>
      <c r="D431" s="199" t="s">
        <v>454</v>
      </c>
      <c r="E431" s="200" t="s">
        <v>1237</v>
      </c>
      <c r="F431" s="201" t="s">
        <v>1238</v>
      </c>
      <c r="G431" s="202" t="s">
        <v>683</v>
      </c>
      <c r="H431" s="203">
        <v>15.1</v>
      </c>
      <c r="I431" s="204"/>
      <c r="J431" s="205">
        <f>ROUND(I431*H431,2)</f>
        <v>0</v>
      </c>
      <c r="K431" s="206"/>
      <c r="L431" s="207"/>
      <c r="M431" s="208" t="s">
        <v>1</v>
      </c>
      <c r="N431" s="209" t="s">
        <v>42</v>
      </c>
      <c r="O431" s="78"/>
      <c r="P431" s="195">
        <f>O431*H431</f>
        <v>0</v>
      </c>
      <c r="Q431" s="195">
        <v>0.014999999999999999</v>
      </c>
      <c r="R431" s="195">
        <f>Q431*H431</f>
        <v>0.22649999999999998</v>
      </c>
      <c r="S431" s="195">
        <v>0</v>
      </c>
      <c r="T431" s="196">
        <f>S431*H431</f>
        <v>0</v>
      </c>
      <c r="U431" s="34"/>
      <c r="V431" s="34"/>
      <c r="W431" s="34"/>
      <c r="X431" s="34"/>
      <c r="Y431" s="34"/>
      <c r="Z431" s="34"/>
      <c r="AA431" s="34"/>
      <c r="AB431" s="34"/>
      <c r="AC431" s="34"/>
      <c r="AD431" s="34"/>
      <c r="AE431" s="34"/>
      <c r="AR431" s="197" t="s">
        <v>308</v>
      </c>
      <c r="AT431" s="197" t="s">
        <v>454</v>
      </c>
      <c r="AU431" s="197" t="s">
        <v>89</v>
      </c>
      <c r="AY431" s="15" t="s">
        <v>178</v>
      </c>
      <c r="BE431" s="198">
        <f>IF(N431="základná",J431,0)</f>
        <v>0</v>
      </c>
      <c r="BF431" s="198">
        <f>IF(N431="znížená",J431,0)</f>
        <v>0</v>
      </c>
      <c r="BG431" s="198">
        <f>IF(N431="zákl. prenesená",J431,0)</f>
        <v>0</v>
      </c>
      <c r="BH431" s="198">
        <f>IF(N431="zníž. prenesená",J431,0)</f>
        <v>0</v>
      </c>
      <c r="BI431" s="198">
        <f>IF(N431="nulová",J431,0)</f>
        <v>0</v>
      </c>
      <c r="BJ431" s="15" t="s">
        <v>89</v>
      </c>
      <c r="BK431" s="198">
        <f>ROUND(I431*H431,2)</f>
        <v>0</v>
      </c>
      <c r="BL431" s="15" t="s">
        <v>243</v>
      </c>
      <c r="BM431" s="197" t="s">
        <v>1239</v>
      </c>
    </row>
    <row r="432" s="2" customFormat="1" ht="14.4" customHeight="1">
      <c r="A432" s="34"/>
      <c r="B432" s="184"/>
      <c r="C432" s="185" t="s">
        <v>1240</v>
      </c>
      <c r="D432" s="185" t="s">
        <v>180</v>
      </c>
      <c r="E432" s="186" t="s">
        <v>1241</v>
      </c>
      <c r="F432" s="187" t="s">
        <v>1242</v>
      </c>
      <c r="G432" s="188" t="s">
        <v>683</v>
      </c>
      <c r="H432" s="189">
        <v>3</v>
      </c>
      <c r="I432" s="190"/>
      <c r="J432" s="191">
        <f>ROUND(I432*H432,2)</f>
        <v>0</v>
      </c>
      <c r="K432" s="192"/>
      <c r="L432" s="35"/>
      <c r="M432" s="193" t="s">
        <v>1</v>
      </c>
      <c r="N432" s="194" t="s">
        <v>42</v>
      </c>
      <c r="O432" s="78"/>
      <c r="P432" s="195">
        <f>O432*H432</f>
        <v>0</v>
      </c>
      <c r="Q432" s="195">
        <v>0.00172</v>
      </c>
      <c r="R432" s="195">
        <f>Q432*H432</f>
        <v>0.0051599999999999997</v>
      </c>
      <c r="S432" s="195">
        <v>0</v>
      </c>
      <c r="T432" s="196">
        <f>S432*H432</f>
        <v>0</v>
      </c>
      <c r="U432" s="34"/>
      <c r="V432" s="34"/>
      <c r="W432" s="34"/>
      <c r="X432" s="34"/>
      <c r="Y432" s="34"/>
      <c r="Z432" s="34"/>
      <c r="AA432" s="34"/>
      <c r="AB432" s="34"/>
      <c r="AC432" s="34"/>
      <c r="AD432" s="34"/>
      <c r="AE432" s="34"/>
      <c r="AR432" s="197" t="s">
        <v>243</v>
      </c>
      <c r="AT432" s="197" t="s">
        <v>180</v>
      </c>
      <c r="AU432" s="197" t="s">
        <v>89</v>
      </c>
      <c r="AY432" s="15" t="s">
        <v>178</v>
      </c>
      <c r="BE432" s="198">
        <f>IF(N432="základná",J432,0)</f>
        <v>0</v>
      </c>
      <c r="BF432" s="198">
        <f>IF(N432="znížená",J432,0)</f>
        <v>0</v>
      </c>
      <c r="BG432" s="198">
        <f>IF(N432="zákl. prenesená",J432,0)</f>
        <v>0</v>
      </c>
      <c r="BH432" s="198">
        <f>IF(N432="zníž. prenesená",J432,0)</f>
        <v>0</v>
      </c>
      <c r="BI432" s="198">
        <f>IF(N432="nulová",J432,0)</f>
        <v>0</v>
      </c>
      <c r="BJ432" s="15" t="s">
        <v>89</v>
      </c>
      <c r="BK432" s="198">
        <f>ROUND(I432*H432,2)</f>
        <v>0</v>
      </c>
      <c r="BL432" s="15" t="s">
        <v>243</v>
      </c>
      <c r="BM432" s="197" t="s">
        <v>1243</v>
      </c>
    </row>
    <row r="433" s="2" customFormat="1" ht="14.4" customHeight="1">
      <c r="A433" s="34"/>
      <c r="B433" s="184"/>
      <c r="C433" s="199" t="s">
        <v>1244</v>
      </c>
      <c r="D433" s="199" t="s">
        <v>454</v>
      </c>
      <c r="E433" s="200" t="s">
        <v>1245</v>
      </c>
      <c r="F433" s="201" t="s">
        <v>1246</v>
      </c>
      <c r="G433" s="202" t="s">
        <v>683</v>
      </c>
      <c r="H433" s="203">
        <v>3</v>
      </c>
      <c r="I433" s="204"/>
      <c r="J433" s="205">
        <f>ROUND(I433*H433,2)</f>
        <v>0</v>
      </c>
      <c r="K433" s="206"/>
      <c r="L433" s="207"/>
      <c r="M433" s="208" t="s">
        <v>1</v>
      </c>
      <c r="N433" s="209" t="s">
        <v>42</v>
      </c>
      <c r="O433" s="78"/>
      <c r="P433" s="195">
        <f>O433*H433</f>
        <v>0</v>
      </c>
      <c r="Q433" s="195">
        <v>0.0011999999999999999</v>
      </c>
      <c r="R433" s="195">
        <f>Q433*H433</f>
        <v>0.0035999999999999999</v>
      </c>
      <c r="S433" s="195">
        <v>0</v>
      </c>
      <c r="T433" s="196">
        <f>S433*H433</f>
        <v>0</v>
      </c>
      <c r="U433" s="34"/>
      <c r="V433" s="34"/>
      <c r="W433" s="34"/>
      <c r="X433" s="34"/>
      <c r="Y433" s="34"/>
      <c r="Z433" s="34"/>
      <c r="AA433" s="34"/>
      <c r="AB433" s="34"/>
      <c r="AC433" s="34"/>
      <c r="AD433" s="34"/>
      <c r="AE433" s="34"/>
      <c r="AR433" s="197" t="s">
        <v>308</v>
      </c>
      <c r="AT433" s="197" t="s">
        <v>454</v>
      </c>
      <c r="AU433" s="197" t="s">
        <v>89</v>
      </c>
      <c r="AY433" s="15" t="s">
        <v>178</v>
      </c>
      <c r="BE433" s="198">
        <f>IF(N433="základná",J433,0)</f>
        <v>0</v>
      </c>
      <c r="BF433" s="198">
        <f>IF(N433="znížená",J433,0)</f>
        <v>0</v>
      </c>
      <c r="BG433" s="198">
        <f>IF(N433="zákl. prenesená",J433,0)</f>
        <v>0</v>
      </c>
      <c r="BH433" s="198">
        <f>IF(N433="zníž. prenesená",J433,0)</f>
        <v>0</v>
      </c>
      <c r="BI433" s="198">
        <f>IF(N433="nulová",J433,0)</f>
        <v>0</v>
      </c>
      <c r="BJ433" s="15" t="s">
        <v>89</v>
      </c>
      <c r="BK433" s="198">
        <f>ROUND(I433*H433,2)</f>
        <v>0</v>
      </c>
      <c r="BL433" s="15" t="s">
        <v>243</v>
      </c>
      <c r="BM433" s="197" t="s">
        <v>1247</v>
      </c>
    </row>
    <row r="434" s="2" customFormat="1" ht="22.2" customHeight="1">
      <c r="A434" s="34"/>
      <c r="B434" s="184"/>
      <c r="C434" s="185" t="s">
        <v>1248</v>
      </c>
      <c r="D434" s="185" t="s">
        <v>180</v>
      </c>
      <c r="E434" s="186" t="s">
        <v>1249</v>
      </c>
      <c r="F434" s="187" t="s">
        <v>1250</v>
      </c>
      <c r="G434" s="188" t="s">
        <v>306</v>
      </c>
      <c r="H434" s="189">
        <v>2</v>
      </c>
      <c r="I434" s="190"/>
      <c r="J434" s="191">
        <f>ROUND(I434*H434,2)</f>
        <v>0</v>
      </c>
      <c r="K434" s="192"/>
      <c r="L434" s="35"/>
      <c r="M434" s="193" t="s">
        <v>1</v>
      </c>
      <c r="N434" s="194" t="s">
        <v>42</v>
      </c>
      <c r="O434" s="78"/>
      <c r="P434" s="195">
        <f>O434*H434</f>
        <v>0</v>
      </c>
      <c r="Q434" s="195">
        <v>5.0000000000000002E-05</v>
      </c>
      <c r="R434" s="195">
        <f>Q434*H434</f>
        <v>0.00010000000000000001</v>
      </c>
      <c r="S434" s="195">
        <v>0</v>
      </c>
      <c r="T434" s="196">
        <f>S434*H434</f>
        <v>0</v>
      </c>
      <c r="U434" s="34"/>
      <c r="V434" s="34"/>
      <c r="W434" s="34"/>
      <c r="X434" s="34"/>
      <c r="Y434" s="34"/>
      <c r="Z434" s="34"/>
      <c r="AA434" s="34"/>
      <c r="AB434" s="34"/>
      <c r="AC434" s="34"/>
      <c r="AD434" s="34"/>
      <c r="AE434" s="34"/>
      <c r="AR434" s="197" t="s">
        <v>243</v>
      </c>
      <c r="AT434" s="197" t="s">
        <v>180</v>
      </c>
      <c r="AU434" s="197" t="s">
        <v>89</v>
      </c>
      <c r="AY434" s="15" t="s">
        <v>178</v>
      </c>
      <c r="BE434" s="198">
        <f>IF(N434="základná",J434,0)</f>
        <v>0</v>
      </c>
      <c r="BF434" s="198">
        <f>IF(N434="znížená",J434,0)</f>
        <v>0</v>
      </c>
      <c r="BG434" s="198">
        <f>IF(N434="zákl. prenesená",J434,0)</f>
        <v>0</v>
      </c>
      <c r="BH434" s="198">
        <f>IF(N434="zníž. prenesená",J434,0)</f>
        <v>0</v>
      </c>
      <c r="BI434" s="198">
        <f>IF(N434="nulová",J434,0)</f>
        <v>0</v>
      </c>
      <c r="BJ434" s="15" t="s">
        <v>89</v>
      </c>
      <c r="BK434" s="198">
        <f>ROUND(I434*H434,2)</f>
        <v>0</v>
      </c>
      <c r="BL434" s="15" t="s">
        <v>243</v>
      </c>
      <c r="BM434" s="197" t="s">
        <v>1251</v>
      </c>
    </row>
    <row r="435" s="2" customFormat="1" ht="30" customHeight="1">
      <c r="A435" s="34"/>
      <c r="B435" s="184"/>
      <c r="C435" s="199" t="s">
        <v>1252</v>
      </c>
      <c r="D435" s="199" t="s">
        <v>454</v>
      </c>
      <c r="E435" s="200" t="s">
        <v>1253</v>
      </c>
      <c r="F435" s="201" t="s">
        <v>1254</v>
      </c>
      <c r="G435" s="202" t="s">
        <v>306</v>
      </c>
      <c r="H435" s="203">
        <v>2</v>
      </c>
      <c r="I435" s="204"/>
      <c r="J435" s="205">
        <f>ROUND(I435*H435,2)</f>
        <v>0</v>
      </c>
      <c r="K435" s="206"/>
      <c r="L435" s="207"/>
      <c r="M435" s="208" t="s">
        <v>1</v>
      </c>
      <c r="N435" s="209" t="s">
        <v>42</v>
      </c>
      <c r="O435" s="78"/>
      <c r="P435" s="195">
        <f>O435*H435</f>
        <v>0</v>
      </c>
      <c r="Q435" s="195">
        <v>0.038730000000000001</v>
      </c>
      <c r="R435" s="195">
        <f>Q435*H435</f>
        <v>0.077460000000000001</v>
      </c>
      <c r="S435" s="195">
        <v>0</v>
      </c>
      <c r="T435" s="196">
        <f>S435*H435</f>
        <v>0</v>
      </c>
      <c r="U435" s="34"/>
      <c r="V435" s="34"/>
      <c r="W435" s="34"/>
      <c r="X435" s="34"/>
      <c r="Y435" s="34"/>
      <c r="Z435" s="34"/>
      <c r="AA435" s="34"/>
      <c r="AB435" s="34"/>
      <c r="AC435" s="34"/>
      <c r="AD435" s="34"/>
      <c r="AE435" s="34"/>
      <c r="AR435" s="197" t="s">
        <v>308</v>
      </c>
      <c r="AT435" s="197" t="s">
        <v>454</v>
      </c>
      <c r="AU435" s="197" t="s">
        <v>89</v>
      </c>
      <c r="AY435" s="15" t="s">
        <v>178</v>
      </c>
      <c r="BE435" s="198">
        <f>IF(N435="základná",J435,0)</f>
        <v>0</v>
      </c>
      <c r="BF435" s="198">
        <f>IF(N435="znížená",J435,0)</f>
        <v>0</v>
      </c>
      <c r="BG435" s="198">
        <f>IF(N435="zákl. prenesená",J435,0)</f>
        <v>0</v>
      </c>
      <c r="BH435" s="198">
        <f>IF(N435="zníž. prenesená",J435,0)</f>
        <v>0</v>
      </c>
      <c r="BI435" s="198">
        <f>IF(N435="nulová",J435,0)</f>
        <v>0</v>
      </c>
      <c r="BJ435" s="15" t="s">
        <v>89</v>
      </c>
      <c r="BK435" s="198">
        <f>ROUND(I435*H435,2)</f>
        <v>0</v>
      </c>
      <c r="BL435" s="15" t="s">
        <v>243</v>
      </c>
      <c r="BM435" s="197" t="s">
        <v>1255</v>
      </c>
    </row>
    <row r="436" s="2" customFormat="1" ht="34.8" customHeight="1">
      <c r="A436" s="34"/>
      <c r="B436" s="184"/>
      <c r="C436" s="199" t="s">
        <v>1256</v>
      </c>
      <c r="D436" s="199" t="s">
        <v>454</v>
      </c>
      <c r="E436" s="200" t="s">
        <v>1257</v>
      </c>
      <c r="F436" s="201" t="s">
        <v>1258</v>
      </c>
      <c r="G436" s="202" t="s">
        <v>306</v>
      </c>
      <c r="H436" s="203">
        <v>2</v>
      </c>
      <c r="I436" s="204"/>
      <c r="J436" s="205">
        <f>ROUND(I436*H436,2)</f>
        <v>0</v>
      </c>
      <c r="K436" s="206"/>
      <c r="L436" s="207"/>
      <c r="M436" s="208" t="s">
        <v>1</v>
      </c>
      <c r="N436" s="209" t="s">
        <v>42</v>
      </c>
      <c r="O436" s="78"/>
      <c r="P436" s="195">
        <f>O436*H436</f>
        <v>0</v>
      </c>
      <c r="Q436" s="195">
        <v>0.0026099999999999999</v>
      </c>
      <c r="R436" s="195">
        <f>Q436*H436</f>
        <v>0.0052199999999999998</v>
      </c>
      <c r="S436" s="195">
        <v>0</v>
      </c>
      <c r="T436" s="196">
        <f>S436*H436</f>
        <v>0</v>
      </c>
      <c r="U436" s="34"/>
      <c r="V436" s="34"/>
      <c r="W436" s="34"/>
      <c r="X436" s="34"/>
      <c r="Y436" s="34"/>
      <c r="Z436" s="34"/>
      <c r="AA436" s="34"/>
      <c r="AB436" s="34"/>
      <c r="AC436" s="34"/>
      <c r="AD436" s="34"/>
      <c r="AE436" s="34"/>
      <c r="AR436" s="197" t="s">
        <v>308</v>
      </c>
      <c r="AT436" s="197" t="s">
        <v>454</v>
      </c>
      <c r="AU436" s="197" t="s">
        <v>89</v>
      </c>
      <c r="AY436" s="15" t="s">
        <v>178</v>
      </c>
      <c r="BE436" s="198">
        <f>IF(N436="základná",J436,0)</f>
        <v>0</v>
      </c>
      <c r="BF436" s="198">
        <f>IF(N436="znížená",J436,0)</f>
        <v>0</v>
      </c>
      <c r="BG436" s="198">
        <f>IF(N436="zákl. prenesená",J436,0)</f>
        <v>0</v>
      </c>
      <c r="BH436" s="198">
        <f>IF(N436="zníž. prenesená",J436,0)</f>
        <v>0</v>
      </c>
      <c r="BI436" s="198">
        <f>IF(N436="nulová",J436,0)</f>
        <v>0</v>
      </c>
      <c r="BJ436" s="15" t="s">
        <v>89</v>
      </c>
      <c r="BK436" s="198">
        <f>ROUND(I436*H436,2)</f>
        <v>0</v>
      </c>
      <c r="BL436" s="15" t="s">
        <v>243</v>
      </c>
      <c r="BM436" s="197" t="s">
        <v>1259</v>
      </c>
    </row>
    <row r="437" s="2" customFormat="1" ht="14.4" customHeight="1">
      <c r="A437" s="34"/>
      <c r="B437" s="184"/>
      <c r="C437" s="185" t="s">
        <v>1260</v>
      </c>
      <c r="D437" s="185" t="s">
        <v>180</v>
      </c>
      <c r="E437" s="186" t="s">
        <v>1261</v>
      </c>
      <c r="F437" s="187" t="s">
        <v>1262</v>
      </c>
      <c r="G437" s="188" t="s">
        <v>306</v>
      </c>
      <c r="H437" s="189">
        <v>2</v>
      </c>
      <c r="I437" s="190"/>
      <c r="J437" s="191">
        <f>ROUND(I437*H437,2)</f>
        <v>0</v>
      </c>
      <c r="K437" s="192"/>
      <c r="L437" s="35"/>
      <c r="M437" s="193" t="s">
        <v>1</v>
      </c>
      <c r="N437" s="194" t="s">
        <v>42</v>
      </c>
      <c r="O437" s="78"/>
      <c r="P437" s="195">
        <f>O437*H437</f>
        <v>0</v>
      </c>
      <c r="Q437" s="195">
        <v>0</v>
      </c>
      <c r="R437" s="195">
        <f>Q437*H437</f>
        <v>0</v>
      </c>
      <c r="S437" s="195">
        <v>0</v>
      </c>
      <c r="T437" s="196">
        <f>S437*H437</f>
        <v>0</v>
      </c>
      <c r="U437" s="34"/>
      <c r="V437" s="34"/>
      <c r="W437" s="34"/>
      <c r="X437" s="34"/>
      <c r="Y437" s="34"/>
      <c r="Z437" s="34"/>
      <c r="AA437" s="34"/>
      <c r="AB437" s="34"/>
      <c r="AC437" s="34"/>
      <c r="AD437" s="34"/>
      <c r="AE437" s="34"/>
      <c r="AR437" s="197" t="s">
        <v>243</v>
      </c>
      <c r="AT437" s="197" t="s">
        <v>180</v>
      </c>
      <c r="AU437" s="197" t="s">
        <v>89</v>
      </c>
      <c r="AY437" s="15" t="s">
        <v>178</v>
      </c>
      <c r="BE437" s="198">
        <f>IF(N437="základná",J437,0)</f>
        <v>0</v>
      </c>
      <c r="BF437" s="198">
        <f>IF(N437="znížená",J437,0)</f>
        <v>0</v>
      </c>
      <c r="BG437" s="198">
        <f>IF(N437="zákl. prenesená",J437,0)</f>
        <v>0</v>
      </c>
      <c r="BH437" s="198">
        <f>IF(N437="zníž. prenesená",J437,0)</f>
        <v>0</v>
      </c>
      <c r="BI437" s="198">
        <f>IF(N437="nulová",J437,0)</f>
        <v>0</v>
      </c>
      <c r="BJ437" s="15" t="s">
        <v>89</v>
      </c>
      <c r="BK437" s="198">
        <f>ROUND(I437*H437,2)</f>
        <v>0</v>
      </c>
      <c r="BL437" s="15" t="s">
        <v>243</v>
      </c>
      <c r="BM437" s="197" t="s">
        <v>1263</v>
      </c>
    </row>
    <row r="438" s="2" customFormat="1" ht="22.2" customHeight="1">
      <c r="A438" s="34"/>
      <c r="B438" s="184"/>
      <c r="C438" s="199" t="s">
        <v>1264</v>
      </c>
      <c r="D438" s="199" t="s">
        <v>454</v>
      </c>
      <c r="E438" s="200" t="s">
        <v>1265</v>
      </c>
      <c r="F438" s="201" t="s">
        <v>1266</v>
      </c>
      <c r="G438" s="202" t="s">
        <v>306</v>
      </c>
      <c r="H438" s="203">
        <v>2</v>
      </c>
      <c r="I438" s="204"/>
      <c r="J438" s="205">
        <f>ROUND(I438*H438,2)</f>
        <v>0</v>
      </c>
      <c r="K438" s="206"/>
      <c r="L438" s="207"/>
      <c r="M438" s="208" t="s">
        <v>1</v>
      </c>
      <c r="N438" s="209" t="s">
        <v>42</v>
      </c>
      <c r="O438" s="78"/>
      <c r="P438" s="195">
        <f>O438*H438</f>
        <v>0</v>
      </c>
      <c r="Q438" s="195">
        <v>0.001</v>
      </c>
      <c r="R438" s="195">
        <f>Q438*H438</f>
        <v>0.002</v>
      </c>
      <c r="S438" s="195">
        <v>0</v>
      </c>
      <c r="T438" s="196">
        <f>S438*H438</f>
        <v>0</v>
      </c>
      <c r="U438" s="34"/>
      <c r="V438" s="34"/>
      <c r="W438" s="34"/>
      <c r="X438" s="34"/>
      <c r="Y438" s="34"/>
      <c r="Z438" s="34"/>
      <c r="AA438" s="34"/>
      <c r="AB438" s="34"/>
      <c r="AC438" s="34"/>
      <c r="AD438" s="34"/>
      <c r="AE438" s="34"/>
      <c r="AR438" s="197" t="s">
        <v>308</v>
      </c>
      <c r="AT438" s="197" t="s">
        <v>454</v>
      </c>
      <c r="AU438" s="197" t="s">
        <v>89</v>
      </c>
      <c r="AY438" s="15" t="s">
        <v>178</v>
      </c>
      <c r="BE438" s="198">
        <f>IF(N438="základná",J438,0)</f>
        <v>0</v>
      </c>
      <c r="BF438" s="198">
        <f>IF(N438="znížená",J438,0)</f>
        <v>0</v>
      </c>
      <c r="BG438" s="198">
        <f>IF(N438="zákl. prenesená",J438,0)</f>
        <v>0</v>
      </c>
      <c r="BH438" s="198">
        <f>IF(N438="zníž. prenesená",J438,0)</f>
        <v>0</v>
      </c>
      <c r="BI438" s="198">
        <f>IF(N438="nulová",J438,0)</f>
        <v>0</v>
      </c>
      <c r="BJ438" s="15" t="s">
        <v>89</v>
      </c>
      <c r="BK438" s="198">
        <f>ROUND(I438*H438,2)</f>
        <v>0</v>
      </c>
      <c r="BL438" s="15" t="s">
        <v>243</v>
      </c>
      <c r="BM438" s="197" t="s">
        <v>1267</v>
      </c>
    </row>
    <row r="439" s="2" customFormat="1" ht="22.2" customHeight="1">
      <c r="A439" s="34"/>
      <c r="B439" s="184"/>
      <c r="C439" s="185" t="s">
        <v>1268</v>
      </c>
      <c r="D439" s="185" t="s">
        <v>180</v>
      </c>
      <c r="E439" s="186" t="s">
        <v>1269</v>
      </c>
      <c r="F439" s="187" t="s">
        <v>1270</v>
      </c>
      <c r="G439" s="188" t="s">
        <v>236</v>
      </c>
      <c r="H439" s="189">
        <v>137.351</v>
      </c>
      <c r="I439" s="190"/>
      <c r="J439" s="191">
        <f>ROUND(I439*H439,2)</f>
        <v>0</v>
      </c>
      <c r="K439" s="192"/>
      <c r="L439" s="35"/>
      <c r="M439" s="193" t="s">
        <v>1</v>
      </c>
      <c r="N439" s="194" t="s">
        <v>42</v>
      </c>
      <c r="O439" s="78"/>
      <c r="P439" s="195">
        <f>O439*H439</f>
        <v>0</v>
      </c>
      <c r="Q439" s="195">
        <v>0.00010000000000000001</v>
      </c>
      <c r="R439" s="195">
        <f>Q439*H439</f>
        <v>0.0137351</v>
      </c>
      <c r="S439" s="195">
        <v>0</v>
      </c>
      <c r="T439" s="196">
        <f>S439*H439</f>
        <v>0</v>
      </c>
      <c r="U439" s="34"/>
      <c r="V439" s="34"/>
      <c r="W439" s="34"/>
      <c r="X439" s="34"/>
      <c r="Y439" s="34"/>
      <c r="Z439" s="34"/>
      <c r="AA439" s="34"/>
      <c r="AB439" s="34"/>
      <c r="AC439" s="34"/>
      <c r="AD439" s="34"/>
      <c r="AE439" s="34"/>
      <c r="AR439" s="197" t="s">
        <v>243</v>
      </c>
      <c r="AT439" s="197" t="s">
        <v>180</v>
      </c>
      <c r="AU439" s="197" t="s">
        <v>89</v>
      </c>
      <c r="AY439" s="15" t="s">
        <v>178</v>
      </c>
      <c r="BE439" s="198">
        <f>IF(N439="základná",J439,0)</f>
        <v>0</v>
      </c>
      <c r="BF439" s="198">
        <f>IF(N439="znížená",J439,0)</f>
        <v>0</v>
      </c>
      <c r="BG439" s="198">
        <f>IF(N439="zákl. prenesená",J439,0)</f>
        <v>0</v>
      </c>
      <c r="BH439" s="198">
        <f>IF(N439="zníž. prenesená",J439,0)</f>
        <v>0</v>
      </c>
      <c r="BI439" s="198">
        <f>IF(N439="nulová",J439,0)</f>
        <v>0</v>
      </c>
      <c r="BJ439" s="15" t="s">
        <v>89</v>
      </c>
      <c r="BK439" s="198">
        <f>ROUND(I439*H439,2)</f>
        <v>0</v>
      </c>
      <c r="BL439" s="15" t="s">
        <v>243</v>
      </c>
      <c r="BM439" s="197" t="s">
        <v>1271</v>
      </c>
    </row>
    <row r="440" s="2" customFormat="1" ht="22.2" customHeight="1">
      <c r="A440" s="34"/>
      <c r="B440" s="184"/>
      <c r="C440" s="199" t="s">
        <v>1272</v>
      </c>
      <c r="D440" s="199" t="s">
        <v>454</v>
      </c>
      <c r="E440" s="200" t="s">
        <v>1273</v>
      </c>
      <c r="F440" s="201" t="s">
        <v>1274</v>
      </c>
      <c r="G440" s="202" t="s">
        <v>236</v>
      </c>
      <c r="H440" s="203">
        <v>137.351</v>
      </c>
      <c r="I440" s="204"/>
      <c r="J440" s="205">
        <f>ROUND(I440*H440,2)</f>
        <v>0</v>
      </c>
      <c r="K440" s="206"/>
      <c r="L440" s="207"/>
      <c r="M440" s="208" t="s">
        <v>1</v>
      </c>
      <c r="N440" s="209" t="s">
        <v>42</v>
      </c>
      <c r="O440" s="78"/>
      <c r="P440" s="195">
        <f>O440*H440</f>
        <v>0</v>
      </c>
      <c r="Q440" s="195">
        <v>0.002</v>
      </c>
      <c r="R440" s="195">
        <f>Q440*H440</f>
        <v>0.274702</v>
      </c>
      <c r="S440" s="195">
        <v>0</v>
      </c>
      <c r="T440" s="196">
        <f>S440*H440</f>
        <v>0</v>
      </c>
      <c r="U440" s="34"/>
      <c r="V440" s="34"/>
      <c r="W440" s="34"/>
      <c r="X440" s="34"/>
      <c r="Y440" s="34"/>
      <c r="Z440" s="34"/>
      <c r="AA440" s="34"/>
      <c r="AB440" s="34"/>
      <c r="AC440" s="34"/>
      <c r="AD440" s="34"/>
      <c r="AE440" s="34"/>
      <c r="AR440" s="197" t="s">
        <v>308</v>
      </c>
      <c r="AT440" s="197" t="s">
        <v>454</v>
      </c>
      <c r="AU440" s="197" t="s">
        <v>89</v>
      </c>
      <c r="AY440" s="15" t="s">
        <v>178</v>
      </c>
      <c r="BE440" s="198">
        <f>IF(N440="základná",J440,0)</f>
        <v>0</v>
      </c>
      <c r="BF440" s="198">
        <f>IF(N440="znížená",J440,0)</f>
        <v>0</v>
      </c>
      <c r="BG440" s="198">
        <f>IF(N440="zákl. prenesená",J440,0)</f>
        <v>0</v>
      </c>
      <c r="BH440" s="198">
        <f>IF(N440="zníž. prenesená",J440,0)</f>
        <v>0</v>
      </c>
      <c r="BI440" s="198">
        <f>IF(N440="nulová",J440,0)</f>
        <v>0</v>
      </c>
      <c r="BJ440" s="15" t="s">
        <v>89</v>
      </c>
      <c r="BK440" s="198">
        <f>ROUND(I440*H440,2)</f>
        <v>0</v>
      </c>
      <c r="BL440" s="15" t="s">
        <v>243</v>
      </c>
      <c r="BM440" s="197" t="s">
        <v>1275</v>
      </c>
    </row>
    <row r="441" s="2" customFormat="1" ht="14.4" customHeight="1">
      <c r="A441" s="34"/>
      <c r="B441" s="184"/>
      <c r="C441" s="199" t="s">
        <v>1276</v>
      </c>
      <c r="D441" s="199" t="s">
        <v>454</v>
      </c>
      <c r="E441" s="200" t="s">
        <v>1277</v>
      </c>
      <c r="F441" s="201" t="s">
        <v>1278</v>
      </c>
      <c r="G441" s="202" t="s">
        <v>306</v>
      </c>
      <c r="H441" s="203">
        <v>106</v>
      </c>
      <c r="I441" s="204"/>
      <c r="J441" s="205">
        <f>ROUND(I441*H441,2)</f>
        <v>0</v>
      </c>
      <c r="K441" s="206"/>
      <c r="L441" s="207"/>
      <c r="M441" s="208" t="s">
        <v>1</v>
      </c>
      <c r="N441" s="209" t="s">
        <v>42</v>
      </c>
      <c r="O441" s="78"/>
      <c r="P441" s="195">
        <f>O441*H441</f>
        <v>0</v>
      </c>
      <c r="Q441" s="195">
        <v>0.00010000000000000001</v>
      </c>
      <c r="R441" s="195">
        <f>Q441*H441</f>
        <v>0.0106</v>
      </c>
      <c r="S441" s="195">
        <v>0</v>
      </c>
      <c r="T441" s="196">
        <f>S441*H441</f>
        <v>0</v>
      </c>
      <c r="U441" s="34"/>
      <c r="V441" s="34"/>
      <c r="W441" s="34"/>
      <c r="X441" s="34"/>
      <c r="Y441" s="34"/>
      <c r="Z441" s="34"/>
      <c r="AA441" s="34"/>
      <c r="AB441" s="34"/>
      <c r="AC441" s="34"/>
      <c r="AD441" s="34"/>
      <c r="AE441" s="34"/>
      <c r="AR441" s="197" t="s">
        <v>308</v>
      </c>
      <c r="AT441" s="197" t="s">
        <v>454</v>
      </c>
      <c r="AU441" s="197" t="s">
        <v>89</v>
      </c>
      <c r="AY441" s="15" t="s">
        <v>178</v>
      </c>
      <c r="BE441" s="198">
        <f>IF(N441="základná",J441,0)</f>
        <v>0</v>
      </c>
      <c r="BF441" s="198">
        <f>IF(N441="znížená",J441,0)</f>
        <v>0</v>
      </c>
      <c r="BG441" s="198">
        <f>IF(N441="zákl. prenesená",J441,0)</f>
        <v>0</v>
      </c>
      <c r="BH441" s="198">
        <f>IF(N441="zníž. prenesená",J441,0)</f>
        <v>0</v>
      </c>
      <c r="BI441" s="198">
        <f>IF(N441="nulová",J441,0)</f>
        <v>0</v>
      </c>
      <c r="BJ441" s="15" t="s">
        <v>89</v>
      </c>
      <c r="BK441" s="198">
        <f>ROUND(I441*H441,2)</f>
        <v>0</v>
      </c>
      <c r="BL441" s="15" t="s">
        <v>243</v>
      </c>
      <c r="BM441" s="197" t="s">
        <v>1279</v>
      </c>
    </row>
    <row r="442" s="2" customFormat="1" ht="19.8" customHeight="1">
      <c r="A442" s="34"/>
      <c r="B442" s="184"/>
      <c r="C442" s="185" t="s">
        <v>1280</v>
      </c>
      <c r="D442" s="185" t="s">
        <v>180</v>
      </c>
      <c r="E442" s="186" t="s">
        <v>1281</v>
      </c>
      <c r="F442" s="187" t="s">
        <v>1282</v>
      </c>
      <c r="G442" s="188" t="s">
        <v>683</v>
      </c>
      <c r="H442" s="189">
        <v>18</v>
      </c>
      <c r="I442" s="190"/>
      <c r="J442" s="191">
        <f>ROUND(I442*H442,2)</f>
        <v>0</v>
      </c>
      <c r="K442" s="192"/>
      <c r="L442" s="35"/>
      <c r="M442" s="193" t="s">
        <v>1</v>
      </c>
      <c r="N442" s="194" t="s">
        <v>42</v>
      </c>
      <c r="O442" s="78"/>
      <c r="P442" s="195">
        <f>O442*H442</f>
        <v>0</v>
      </c>
      <c r="Q442" s="195">
        <v>0.001</v>
      </c>
      <c r="R442" s="195">
        <f>Q442*H442</f>
        <v>0.018000000000000002</v>
      </c>
      <c r="S442" s="195">
        <v>0</v>
      </c>
      <c r="T442" s="196">
        <f>S442*H442</f>
        <v>0</v>
      </c>
      <c r="U442" s="34"/>
      <c r="V442" s="34"/>
      <c r="W442" s="34"/>
      <c r="X442" s="34"/>
      <c r="Y442" s="34"/>
      <c r="Z442" s="34"/>
      <c r="AA442" s="34"/>
      <c r="AB442" s="34"/>
      <c r="AC442" s="34"/>
      <c r="AD442" s="34"/>
      <c r="AE442" s="34"/>
      <c r="AR442" s="197" t="s">
        <v>243</v>
      </c>
      <c r="AT442" s="197" t="s">
        <v>180</v>
      </c>
      <c r="AU442" s="197" t="s">
        <v>89</v>
      </c>
      <c r="AY442" s="15" t="s">
        <v>178</v>
      </c>
      <c r="BE442" s="198">
        <f>IF(N442="základná",J442,0)</f>
        <v>0</v>
      </c>
      <c r="BF442" s="198">
        <f>IF(N442="znížená",J442,0)</f>
        <v>0</v>
      </c>
      <c r="BG442" s="198">
        <f>IF(N442="zákl. prenesená",J442,0)</f>
        <v>0</v>
      </c>
      <c r="BH442" s="198">
        <f>IF(N442="zníž. prenesená",J442,0)</f>
        <v>0</v>
      </c>
      <c r="BI442" s="198">
        <f>IF(N442="nulová",J442,0)</f>
        <v>0</v>
      </c>
      <c r="BJ442" s="15" t="s">
        <v>89</v>
      </c>
      <c r="BK442" s="198">
        <f>ROUND(I442*H442,2)</f>
        <v>0</v>
      </c>
      <c r="BL442" s="15" t="s">
        <v>243</v>
      </c>
      <c r="BM442" s="197" t="s">
        <v>1283</v>
      </c>
    </row>
    <row r="443" s="2" customFormat="1" ht="22.2" customHeight="1">
      <c r="A443" s="34"/>
      <c r="B443" s="184"/>
      <c r="C443" s="199" t="s">
        <v>1284</v>
      </c>
      <c r="D443" s="199" t="s">
        <v>454</v>
      </c>
      <c r="E443" s="200" t="s">
        <v>1285</v>
      </c>
      <c r="F443" s="201" t="s">
        <v>1286</v>
      </c>
      <c r="G443" s="202" t="s">
        <v>1092</v>
      </c>
      <c r="H443" s="203">
        <v>1</v>
      </c>
      <c r="I443" s="204"/>
      <c r="J443" s="205">
        <f>ROUND(I443*H443,2)</f>
        <v>0</v>
      </c>
      <c r="K443" s="206"/>
      <c r="L443" s="207"/>
      <c r="M443" s="208" t="s">
        <v>1</v>
      </c>
      <c r="N443" s="209" t="s">
        <v>42</v>
      </c>
      <c r="O443" s="78"/>
      <c r="P443" s="195">
        <f>O443*H443</f>
        <v>0</v>
      </c>
      <c r="Q443" s="195">
        <v>0</v>
      </c>
      <c r="R443" s="195">
        <f>Q443*H443</f>
        <v>0</v>
      </c>
      <c r="S443" s="195">
        <v>0</v>
      </c>
      <c r="T443" s="196">
        <f>S443*H443</f>
        <v>0</v>
      </c>
      <c r="U443" s="34"/>
      <c r="V443" s="34"/>
      <c r="W443" s="34"/>
      <c r="X443" s="34"/>
      <c r="Y443" s="34"/>
      <c r="Z443" s="34"/>
      <c r="AA443" s="34"/>
      <c r="AB443" s="34"/>
      <c r="AC443" s="34"/>
      <c r="AD443" s="34"/>
      <c r="AE443" s="34"/>
      <c r="AR443" s="197" t="s">
        <v>308</v>
      </c>
      <c r="AT443" s="197" t="s">
        <v>454</v>
      </c>
      <c r="AU443" s="197" t="s">
        <v>89</v>
      </c>
      <c r="AY443" s="15" t="s">
        <v>178</v>
      </c>
      <c r="BE443" s="198">
        <f>IF(N443="základná",J443,0)</f>
        <v>0</v>
      </c>
      <c r="BF443" s="198">
        <f>IF(N443="znížená",J443,0)</f>
        <v>0</v>
      </c>
      <c r="BG443" s="198">
        <f>IF(N443="zákl. prenesená",J443,0)</f>
        <v>0</v>
      </c>
      <c r="BH443" s="198">
        <f>IF(N443="zníž. prenesená",J443,0)</f>
        <v>0</v>
      </c>
      <c r="BI443" s="198">
        <f>IF(N443="nulová",J443,0)</f>
        <v>0</v>
      </c>
      <c r="BJ443" s="15" t="s">
        <v>89</v>
      </c>
      <c r="BK443" s="198">
        <f>ROUND(I443*H443,2)</f>
        <v>0</v>
      </c>
      <c r="BL443" s="15" t="s">
        <v>243</v>
      </c>
      <c r="BM443" s="197" t="s">
        <v>1287</v>
      </c>
    </row>
    <row r="444" s="2" customFormat="1" ht="22.2" customHeight="1">
      <c r="A444" s="34"/>
      <c r="B444" s="184"/>
      <c r="C444" s="199" t="s">
        <v>1288</v>
      </c>
      <c r="D444" s="199" t="s">
        <v>454</v>
      </c>
      <c r="E444" s="200" t="s">
        <v>1289</v>
      </c>
      <c r="F444" s="201" t="s">
        <v>1290</v>
      </c>
      <c r="G444" s="202" t="s">
        <v>1092</v>
      </c>
      <c r="H444" s="203">
        <v>1</v>
      </c>
      <c r="I444" s="204"/>
      <c r="J444" s="205">
        <f>ROUND(I444*H444,2)</f>
        <v>0</v>
      </c>
      <c r="K444" s="206"/>
      <c r="L444" s="207"/>
      <c r="M444" s="208" t="s">
        <v>1</v>
      </c>
      <c r="N444" s="209" t="s">
        <v>42</v>
      </c>
      <c r="O444" s="78"/>
      <c r="P444" s="195">
        <f>O444*H444</f>
        <v>0</v>
      </c>
      <c r="Q444" s="195">
        <v>0</v>
      </c>
      <c r="R444" s="195">
        <f>Q444*H444</f>
        <v>0</v>
      </c>
      <c r="S444" s="195">
        <v>0</v>
      </c>
      <c r="T444" s="196">
        <f>S444*H444</f>
        <v>0</v>
      </c>
      <c r="U444" s="34"/>
      <c r="V444" s="34"/>
      <c r="W444" s="34"/>
      <c r="X444" s="34"/>
      <c r="Y444" s="34"/>
      <c r="Z444" s="34"/>
      <c r="AA444" s="34"/>
      <c r="AB444" s="34"/>
      <c r="AC444" s="34"/>
      <c r="AD444" s="34"/>
      <c r="AE444" s="34"/>
      <c r="AR444" s="197" t="s">
        <v>308</v>
      </c>
      <c r="AT444" s="197" t="s">
        <v>454</v>
      </c>
      <c r="AU444" s="197" t="s">
        <v>89</v>
      </c>
      <c r="AY444" s="15" t="s">
        <v>178</v>
      </c>
      <c r="BE444" s="198">
        <f>IF(N444="základná",J444,0)</f>
        <v>0</v>
      </c>
      <c r="BF444" s="198">
        <f>IF(N444="znížená",J444,0)</f>
        <v>0</v>
      </c>
      <c r="BG444" s="198">
        <f>IF(N444="zákl. prenesená",J444,0)</f>
        <v>0</v>
      </c>
      <c r="BH444" s="198">
        <f>IF(N444="zníž. prenesená",J444,0)</f>
        <v>0</v>
      </c>
      <c r="BI444" s="198">
        <f>IF(N444="nulová",J444,0)</f>
        <v>0</v>
      </c>
      <c r="BJ444" s="15" t="s">
        <v>89</v>
      </c>
      <c r="BK444" s="198">
        <f>ROUND(I444*H444,2)</f>
        <v>0</v>
      </c>
      <c r="BL444" s="15" t="s">
        <v>243</v>
      </c>
      <c r="BM444" s="197" t="s">
        <v>1291</v>
      </c>
    </row>
    <row r="445" s="2" customFormat="1" ht="22.2" customHeight="1">
      <c r="A445" s="34"/>
      <c r="B445" s="184"/>
      <c r="C445" s="185" t="s">
        <v>1292</v>
      </c>
      <c r="D445" s="185" t="s">
        <v>180</v>
      </c>
      <c r="E445" s="186" t="s">
        <v>1293</v>
      </c>
      <c r="F445" s="187" t="s">
        <v>1294</v>
      </c>
      <c r="G445" s="188" t="s">
        <v>794</v>
      </c>
      <c r="H445" s="210"/>
      <c r="I445" s="190"/>
      <c r="J445" s="191">
        <f>ROUND(I445*H445,2)</f>
        <v>0</v>
      </c>
      <c r="K445" s="192"/>
      <c r="L445" s="35"/>
      <c r="M445" s="193" t="s">
        <v>1</v>
      </c>
      <c r="N445" s="194" t="s">
        <v>42</v>
      </c>
      <c r="O445" s="78"/>
      <c r="P445" s="195">
        <f>O445*H445</f>
        <v>0</v>
      </c>
      <c r="Q445" s="195">
        <v>0</v>
      </c>
      <c r="R445" s="195">
        <f>Q445*H445</f>
        <v>0</v>
      </c>
      <c r="S445" s="195">
        <v>0</v>
      </c>
      <c r="T445" s="196">
        <f>S445*H445</f>
        <v>0</v>
      </c>
      <c r="U445" s="34"/>
      <c r="V445" s="34"/>
      <c r="W445" s="34"/>
      <c r="X445" s="34"/>
      <c r="Y445" s="34"/>
      <c r="Z445" s="34"/>
      <c r="AA445" s="34"/>
      <c r="AB445" s="34"/>
      <c r="AC445" s="34"/>
      <c r="AD445" s="34"/>
      <c r="AE445" s="34"/>
      <c r="AR445" s="197" t="s">
        <v>243</v>
      </c>
      <c r="AT445" s="197" t="s">
        <v>180</v>
      </c>
      <c r="AU445" s="197" t="s">
        <v>89</v>
      </c>
      <c r="AY445" s="15" t="s">
        <v>178</v>
      </c>
      <c r="BE445" s="198">
        <f>IF(N445="základná",J445,0)</f>
        <v>0</v>
      </c>
      <c r="BF445" s="198">
        <f>IF(N445="znížená",J445,0)</f>
        <v>0</v>
      </c>
      <c r="BG445" s="198">
        <f>IF(N445="zákl. prenesená",J445,0)</f>
        <v>0</v>
      </c>
      <c r="BH445" s="198">
        <f>IF(N445="zníž. prenesená",J445,0)</f>
        <v>0</v>
      </c>
      <c r="BI445" s="198">
        <f>IF(N445="nulová",J445,0)</f>
        <v>0</v>
      </c>
      <c r="BJ445" s="15" t="s">
        <v>89</v>
      </c>
      <c r="BK445" s="198">
        <f>ROUND(I445*H445,2)</f>
        <v>0</v>
      </c>
      <c r="BL445" s="15" t="s">
        <v>243</v>
      </c>
      <c r="BM445" s="197" t="s">
        <v>1295</v>
      </c>
    </row>
    <row r="446" s="12" customFormat="1" ht="22.8" customHeight="1">
      <c r="A446" s="12"/>
      <c r="B446" s="171"/>
      <c r="C446" s="12"/>
      <c r="D446" s="172" t="s">
        <v>75</v>
      </c>
      <c r="E446" s="182" t="s">
        <v>1296</v>
      </c>
      <c r="F446" s="182" t="s">
        <v>1297</v>
      </c>
      <c r="G446" s="12"/>
      <c r="H446" s="12"/>
      <c r="I446" s="174"/>
      <c r="J446" s="183">
        <f>BK446</f>
        <v>0</v>
      </c>
      <c r="K446" s="12"/>
      <c r="L446" s="171"/>
      <c r="M446" s="176"/>
      <c r="N446" s="177"/>
      <c r="O446" s="177"/>
      <c r="P446" s="178">
        <f>SUM(P447:P457)</f>
        <v>0</v>
      </c>
      <c r="Q446" s="177"/>
      <c r="R446" s="178">
        <f>SUM(R447:R457)</f>
        <v>17.610193800000001</v>
      </c>
      <c r="S446" s="177"/>
      <c r="T446" s="179">
        <f>SUM(T447:T457)</f>
        <v>0</v>
      </c>
      <c r="U446" s="12"/>
      <c r="V446" s="12"/>
      <c r="W446" s="12"/>
      <c r="X446" s="12"/>
      <c r="Y446" s="12"/>
      <c r="Z446" s="12"/>
      <c r="AA446" s="12"/>
      <c r="AB446" s="12"/>
      <c r="AC446" s="12"/>
      <c r="AD446" s="12"/>
      <c r="AE446" s="12"/>
      <c r="AR446" s="172" t="s">
        <v>89</v>
      </c>
      <c r="AT446" s="180" t="s">
        <v>75</v>
      </c>
      <c r="AU446" s="180" t="s">
        <v>83</v>
      </c>
      <c r="AY446" s="172" t="s">
        <v>178</v>
      </c>
      <c r="BK446" s="181">
        <f>SUM(BK447:BK457)</f>
        <v>0</v>
      </c>
    </row>
    <row r="447" s="2" customFormat="1" ht="34.8" customHeight="1">
      <c r="A447" s="34"/>
      <c r="B447" s="184"/>
      <c r="C447" s="185" t="s">
        <v>1298</v>
      </c>
      <c r="D447" s="185" t="s">
        <v>180</v>
      </c>
      <c r="E447" s="186" t="s">
        <v>1299</v>
      </c>
      <c r="F447" s="187" t="s">
        <v>1300</v>
      </c>
      <c r="G447" s="188" t="s">
        <v>236</v>
      </c>
      <c r="H447" s="189">
        <v>27.600000000000001</v>
      </c>
      <c r="I447" s="190"/>
      <c r="J447" s="191">
        <f>ROUND(I447*H447,2)</f>
        <v>0</v>
      </c>
      <c r="K447" s="192"/>
      <c r="L447" s="35"/>
      <c r="M447" s="193" t="s">
        <v>1</v>
      </c>
      <c r="N447" s="194" t="s">
        <v>42</v>
      </c>
      <c r="O447" s="78"/>
      <c r="P447" s="195">
        <f>O447*H447</f>
        <v>0</v>
      </c>
      <c r="Q447" s="195">
        <v>0.0037499999999999999</v>
      </c>
      <c r="R447" s="195">
        <f>Q447*H447</f>
        <v>0.1035</v>
      </c>
      <c r="S447" s="195">
        <v>0</v>
      </c>
      <c r="T447" s="196">
        <f>S447*H447</f>
        <v>0</v>
      </c>
      <c r="U447" s="34"/>
      <c r="V447" s="34"/>
      <c r="W447" s="34"/>
      <c r="X447" s="34"/>
      <c r="Y447" s="34"/>
      <c r="Z447" s="34"/>
      <c r="AA447" s="34"/>
      <c r="AB447" s="34"/>
      <c r="AC447" s="34"/>
      <c r="AD447" s="34"/>
      <c r="AE447" s="34"/>
      <c r="AR447" s="197" t="s">
        <v>243</v>
      </c>
      <c r="AT447" s="197" t="s">
        <v>180</v>
      </c>
      <c r="AU447" s="197" t="s">
        <v>89</v>
      </c>
      <c r="AY447" s="15" t="s">
        <v>178</v>
      </c>
      <c r="BE447" s="198">
        <f>IF(N447="základná",J447,0)</f>
        <v>0</v>
      </c>
      <c r="BF447" s="198">
        <f>IF(N447="znížená",J447,0)</f>
        <v>0</v>
      </c>
      <c r="BG447" s="198">
        <f>IF(N447="zákl. prenesená",J447,0)</f>
        <v>0</v>
      </c>
      <c r="BH447" s="198">
        <f>IF(N447="zníž. prenesená",J447,0)</f>
        <v>0</v>
      </c>
      <c r="BI447" s="198">
        <f>IF(N447="nulová",J447,0)</f>
        <v>0</v>
      </c>
      <c r="BJ447" s="15" t="s">
        <v>89</v>
      </c>
      <c r="BK447" s="198">
        <f>ROUND(I447*H447,2)</f>
        <v>0</v>
      </c>
      <c r="BL447" s="15" t="s">
        <v>243</v>
      </c>
      <c r="BM447" s="197" t="s">
        <v>1301</v>
      </c>
    </row>
    <row r="448" s="2" customFormat="1" ht="22.2" customHeight="1">
      <c r="A448" s="34"/>
      <c r="B448" s="184"/>
      <c r="C448" s="199" t="s">
        <v>1302</v>
      </c>
      <c r="D448" s="199" t="s">
        <v>454</v>
      </c>
      <c r="E448" s="200" t="s">
        <v>1303</v>
      </c>
      <c r="F448" s="201" t="s">
        <v>1304</v>
      </c>
      <c r="G448" s="202" t="s">
        <v>1092</v>
      </c>
      <c r="H448" s="203">
        <v>96.599999999999994</v>
      </c>
      <c r="I448" s="204"/>
      <c r="J448" s="205">
        <f>ROUND(I448*H448,2)</f>
        <v>0</v>
      </c>
      <c r="K448" s="206"/>
      <c r="L448" s="207"/>
      <c r="M448" s="208" t="s">
        <v>1</v>
      </c>
      <c r="N448" s="209" t="s">
        <v>42</v>
      </c>
      <c r="O448" s="78"/>
      <c r="P448" s="195">
        <f>O448*H448</f>
        <v>0</v>
      </c>
      <c r="Q448" s="195">
        <v>0.017999999999999999</v>
      </c>
      <c r="R448" s="195">
        <f>Q448*H448</f>
        <v>1.7387999999999997</v>
      </c>
      <c r="S448" s="195">
        <v>0</v>
      </c>
      <c r="T448" s="196">
        <f>S448*H448</f>
        <v>0</v>
      </c>
      <c r="U448" s="34"/>
      <c r="V448" s="34"/>
      <c r="W448" s="34"/>
      <c r="X448" s="34"/>
      <c r="Y448" s="34"/>
      <c r="Z448" s="34"/>
      <c r="AA448" s="34"/>
      <c r="AB448" s="34"/>
      <c r="AC448" s="34"/>
      <c r="AD448" s="34"/>
      <c r="AE448" s="34"/>
      <c r="AR448" s="197" t="s">
        <v>308</v>
      </c>
      <c r="AT448" s="197" t="s">
        <v>454</v>
      </c>
      <c r="AU448" s="197" t="s">
        <v>89</v>
      </c>
      <c r="AY448" s="15" t="s">
        <v>178</v>
      </c>
      <c r="BE448" s="198">
        <f>IF(N448="základná",J448,0)</f>
        <v>0</v>
      </c>
      <c r="BF448" s="198">
        <f>IF(N448="znížená",J448,0)</f>
        <v>0</v>
      </c>
      <c r="BG448" s="198">
        <f>IF(N448="zákl. prenesená",J448,0)</f>
        <v>0</v>
      </c>
      <c r="BH448" s="198">
        <f>IF(N448="zníž. prenesená",J448,0)</f>
        <v>0</v>
      </c>
      <c r="BI448" s="198">
        <f>IF(N448="nulová",J448,0)</f>
        <v>0</v>
      </c>
      <c r="BJ448" s="15" t="s">
        <v>89</v>
      </c>
      <c r="BK448" s="198">
        <f>ROUND(I448*H448,2)</f>
        <v>0</v>
      </c>
      <c r="BL448" s="15" t="s">
        <v>243</v>
      </c>
      <c r="BM448" s="197" t="s">
        <v>1305</v>
      </c>
    </row>
    <row r="449" s="2" customFormat="1" ht="22.2" customHeight="1">
      <c r="A449" s="34"/>
      <c r="B449" s="184"/>
      <c r="C449" s="199" t="s">
        <v>1306</v>
      </c>
      <c r="D449" s="199" t="s">
        <v>454</v>
      </c>
      <c r="E449" s="200" t="s">
        <v>1307</v>
      </c>
      <c r="F449" s="201" t="s">
        <v>1308</v>
      </c>
      <c r="G449" s="202" t="s">
        <v>1092</v>
      </c>
      <c r="H449" s="203">
        <v>96.599999999999994</v>
      </c>
      <c r="I449" s="204"/>
      <c r="J449" s="205">
        <f>ROUND(I449*H449,2)</f>
        <v>0</v>
      </c>
      <c r="K449" s="206"/>
      <c r="L449" s="207"/>
      <c r="M449" s="208" t="s">
        <v>1</v>
      </c>
      <c r="N449" s="209" t="s">
        <v>42</v>
      </c>
      <c r="O449" s="78"/>
      <c r="P449" s="195">
        <f>O449*H449</f>
        <v>0</v>
      </c>
      <c r="Q449" s="195">
        <v>0.017999999999999999</v>
      </c>
      <c r="R449" s="195">
        <f>Q449*H449</f>
        <v>1.7387999999999997</v>
      </c>
      <c r="S449" s="195">
        <v>0</v>
      </c>
      <c r="T449" s="196">
        <f>S449*H449</f>
        <v>0</v>
      </c>
      <c r="U449" s="34"/>
      <c r="V449" s="34"/>
      <c r="W449" s="34"/>
      <c r="X449" s="34"/>
      <c r="Y449" s="34"/>
      <c r="Z449" s="34"/>
      <c r="AA449" s="34"/>
      <c r="AB449" s="34"/>
      <c r="AC449" s="34"/>
      <c r="AD449" s="34"/>
      <c r="AE449" s="34"/>
      <c r="AR449" s="197" t="s">
        <v>308</v>
      </c>
      <c r="AT449" s="197" t="s">
        <v>454</v>
      </c>
      <c r="AU449" s="197" t="s">
        <v>89</v>
      </c>
      <c r="AY449" s="15" t="s">
        <v>178</v>
      </c>
      <c r="BE449" s="198">
        <f>IF(N449="základná",J449,0)</f>
        <v>0</v>
      </c>
      <c r="BF449" s="198">
        <f>IF(N449="znížená",J449,0)</f>
        <v>0</v>
      </c>
      <c r="BG449" s="198">
        <f>IF(N449="zákl. prenesená",J449,0)</f>
        <v>0</v>
      </c>
      <c r="BH449" s="198">
        <f>IF(N449="zníž. prenesená",J449,0)</f>
        <v>0</v>
      </c>
      <c r="BI449" s="198">
        <f>IF(N449="nulová",J449,0)</f>
        <v>0</v>
      </c>
      <c r="BJ449" s="15" t="s">
        <v>89</v>
      </c>
      <c r="BK449" s="198">
        <f>ROUND(I449*H449,2)</f>
        <v>0</v>
      </c>
      <c r="BL449" s="15" t="s">
        <v>243</v>
      </c>
      <c r="BM449" s="197" t="s">
        <v>1309</v>
      </c>
    </row>
    <row r="450" s="2" customFormat="1" ht="34.8" customHeight="1">
      <c r="A450" s="34"/>
      <c r="B450" s="184"/>
      <c r="C450" s="185" t="s">
        <v>1310</v>
      </c>
      <c r="D450" s="185" t="s">
        <v>180</v>
      </c>
      <c r="E450" s="186" t="s">
        <v>1311</v>
      </c>
      <c r="F450" s="187" t="s">
        <v>1312</v>
      </c>
      <c r="G450" s="188" t="s">
        <v>683</v>
      </c>
      <c r="H450" s="189">
        <v>200</v>
      </c>
      <c r="I450" s="190"/>
      <c r="J450" s="191">
        <f>ROUND(I450*H450,2)</f>
        <v>0</v>
      </c>
      <c r="K450" s="192"/>
      <c r="L450" s="35"/>
      <c r="M450" s="193" t="s">
        <v>1</v>
      </c>
      <c r="N450" s="194" t="s">
        <v>42</v>
      </c>
      <c r="O450" s="78"/>
      <c r="P450" s="195">
        <f>O450*H450</f>
        <v>0</v>
      </c>
      <c r="Q450" s="195">
        <v>0.0039399999999999999</v>
      </c>
      <c r="R450" s="195">
        <f>Q450*H450</f>
        <v>0.78800000000000003</v>
      </c>
      <c r="S450" s="195">
        <v>0</v>
      </c>
      <c r="T450" s="196">
        <f>S450*H450</f>
        <v>0</v>
      </c>
      <c r="U450" s="34"/>
      <c r="V450" s="34"/>
      <c r="W450" s="34"/>
      <c r="X450" s="34"/>
      <c r="Y450" s="34"/>
      <c r="Z450" s="34"/>
      <c r="AA450" s="34"/>
      <c r="AB450" s="34"/>
      <c r="AC450" s="34"/>
      <c r="AD450" s="34"/>
      <c r="AE450" s="34"/>
      <c r="AR450" s="197" t="s">
        <v>243</v>
      </c>
      <c r="AT450" s="197" t="s">
        <v>180</v>
      </c>
      <c r="AU450" s="197" t="s">
        <v>89</v>
      </c>
      <c r="AY450" s="15" t="s">
        <v>178</v>
      </c>
      <c r="BE450" s="198">
        <f>IF(N450="základná",J450,0)</f>
        <v>0</v>
      </c>
      <c r="BF450" s="198">
        <f>IF(N450="znížená",J450,0)</f>
        <v>0</v>
      </c>
      <c r="BG450" s="198">
        <f>IF(N450="zákl. prenesená",J450,0)</f>
        <v>0</v>
      </c>
      <c r="BH450" s="198">
        <f>IF(N450="zníž. prenesená",J450,0)</f>
        <v>0</v>
      </c>
      <c r="BI450" s="198">
        <f>IF(N450="nulová",J450,0)</f>
        <v>0</v>
      </c>
      <c r="BJ450" s="15" t="s">
        <v>89</v>
      </c>
      <c r="BK450" s="198">
        <f>ROUND(I450*H450,2)</f>
        <v>0</v>
      </c>
      <c r="BL450" s="15" t="s">
        <v>243</v>
      </c>
      <c r="BM450" s="197" t="s">
        <v>1313</v>
      </c>
    </row>
    <row r="451" s="2" customFormat="1" ht="14.4" customHeight="1">
      <c r="A451" s="34"/>
      <c r="B451" s="184"/>
      <c r="C451" s="199" t="s">
        <v>1314</v>
      </c>
      <c r="D451" s="199" t="s">
        <v>454</v>
      </c>
      <c r="E451" s="200" t="s">
        <v>1315</v>
      </c>
      <c r="F451" s="201" t="s">
        <v>1316</v>
      </c>
      <c r="G451" s="202" t="s">
        <v>683</v>
      </c>
      <c r="H451" s="203">
        <v>210</v>
      </c>
      <c r="I451" s="204"/>
      <c r="J451" s="205">
        <f>ROUND(I451*H451,2)</f>
        <v>0</v>
      </c>
      <c r="K451" s="206"/>
      <c r="L451" s="207"/>
      <c r="M451" s="208" t="s">
        <v>1</v>
      </c>
      <c r="N451" s="209" t="s">
        <v>42</v>
      </c>
      <c r="O451" s="78"/>
      <c r="P451" s="195">
        <f>O451*H451</f>
        <v>0</v>
      </c>
      <c r="Q451" s="195">
        <v>0.017999999999999999</v>
      </c>
      <c r="R451" s="195">
        <f>Q451*H451</f>
        <v>3.7799999999999998</v>
      </c>
      <c r="S451" s="195">
        <v>0</v>
      </c>
      <c r="T451" s="196">
        <f>S451*H451</f>
        <v>0</v>
      </c>
      <c r="U451" s="34"/>
      <c r="V451" s="34"/>
      <c r="W451" s="34"/>
      <c r="X451" s="34"/>
      <c r="Y451" s="34"/>
      <c r="Z451" s="34"/>
      <c r="AA451" s="34"/>
      <c r="AB451" s="34"/>
      <c r="AC451" s="34"/>
      <c r="AD451" s="34"/>
      <c r="AE451" s="34"/>
      <c r="AR451" s="197" t="s">
        <v>308</v>
      </c>
      <c r="AT451" s="197" t="s">
        <v>454</v>
      </c>
      <c r="AU451" s="197" t="s">
        <v>89</v>
      </c>
      <c r="AY451" s="15" t="s">
        <v>178</v>
      </c>
      <c r="BE451" s="198">
        <f>IF(N451="základná",J451,0)</f>
        <v>0</v>
      </c>
      <c r="BF451" s="198">
        <f>IF(N451="znížená",J451,0)</f>
        <v>0</v>
      </c>
      <c r="BG451" s="198">
        <f>IF(N451="zákl. prenesená",J451,0)</f>
        <v>0</v>
      </c>
      <c r="BH451" s="198">
        <f>IF(N451="zníž. prenesená",J451,0)</f>
        <v>0</v>
      </c>
      <c r="BI451" s="198">
        <f>IF(N451="nulová",J451,0)</f>
        <v>0</v>
      </c>
      <c r="BJ451" s="15" t="s">
        <v>89</v>
      </c>
      <c r="BK451" s="198">
        <f>ROUND(I451*H451,2)</f>
        <v>0</v>
      </c>
      <c r="BL451" s="15" t="s">
        <v>243</v>
      </c>
      <c r="BM451" s="197" t="s">
        <v>1317</v>
      </c>
    </row>
    <row r="452" s="2" customFormat="1" ht="34.8" customHeight="1">
      <c r="A452" s="34"/>
      <c r="B452" s="184"/>
      <c r="C452" s="185" t="s">
        <v>1318</v>
      </c>
      <c r="D452" s="185" t="s">
        <v>180</v>
      </c>
      <c r="E452" s="186" t="s">
        <v>1319</v>
      </c>
      <c r="F452" s="187" t="s">
        <v>1320</v>
      </c>
      <c r="G452" s="188" t="s">
        <v>683</v>
      </c>
      <c r="H452" s="189">
        <v>23.600000000000001</v>
      </c>
      <c r="I452" s="190"/>
      <c r="J452" s="191">
        <f>ROUND(I452*H452,2)</f>
        <v>0</v>
      </c>
      <c r="K452" s="192"/>
      <c r="L452" s="35"/>
      <c r="M452" s="193" t="s">
        <v>1</v>
      </c>
      <c r="N452" s="194" t="s">
        <v>42</v>
      </c>
      <c r="O452" s="78"/>
      <c r="P452" s="195">
        <f>O452*H452</f>
        <v>0</v>
      </c>
      <c r="Q452" s="195">
        <v>0.00398</v>
      </c>
      <c r="R452" s="195">
        <f>Q452*H452</f>
        <v>0.093928000000000011</v>
      </c>
      <c r="S452" s="195">
        <v>0</v>
      </c>
      <c r="T452" s="196">
        <f>S452*H452</f>
        <v>0</v>
      </c>
      <c r="U452" s="34"/>
      <c r="V452" s="34"/>
      <c r="W452" s="34"/>
      <c r="X452" s="34"/>
      <c r="Y452" s="34"/>
      <c r="Z452" s="34"/>
      <c r="AA452" s="34"/>
      <c r="AB452" s="34"/>
      <c r="AC452" s="34"/>
      <c r="AD452" s="34"/>
      <c r="AE452" s="34"/>
      <c r="AR452" s="197" t="s">
        <v>243</v>
      </c>
      <c r="AT452" s="197" t="s">
        <v>180</v>
      </c>
      <c r="AU452" s="197" t="s">
        <v>89</v>
      </c>
      <c r="AY452" s="15" t="s">
        <v>178</v>
      </c>
      <c r="BE452" s="198">
        <f>IF(N452="základná",J452,0)</f>
        <v>0</v>
      </c>
      <c r="BF452" s="198">
        <f>IF(N452="znížená",J452,0)</f>
        <v>0</v>
      </c>
      <c r="BG452" s="198">
        <f>IF(N452="zákl. prenesená",J452,0)</f>
        <v>0</v>
      </c>
      <c r="BH452" s="198">
        <f>IF(N452="zníž. prenesená",J452,0)</f>
        <v>0</v>
      </c>
      <c r="BI452" s="198">
        <f>IF(N452="nulová",J452,0)</f>
        <v>0</v>
      </c>
      <c r="BJ452" s="15" t="s">
        <v>89</v>
      </c>
      <c r="BK452" s="198">
        <f>ROUND(I452*H452,2)</f>
        <v>0</v>
      </c>
      <c r="BL452" s="15" t="s">
        <v>243</v>
      </c>
      <c r="BM452" s="197" t="s">
        <v>1321</v>
      </c>
    </row>
    <row r="453" s="2" customFormat="1" ht="14.4" customHeight="1">
      <c r="A453" s="34"/>
      <c r="B453" s="184"/>
      <c r="C453" s="199" t="s">
        <v>1322</v>
      </c>
      <c r="D453" s="199" t="s">
        <v>454</v>
      </c>
      <c r="E453" s="200" t="s">
        <v>1315</v>
      </c>
      <c r="F453" s="201" t="s">
        <v>1316</v>
      </c>
      <c r="G453" s="202" t="s">
        <v>683</v>
      </c>
      <c r="H453" s="203">
        <v>24.780000000000001</v>
      </c>
      <c r="I453" s="204"/>
      <c r="J453" s="205">
        <f>ROUND(I453*H453,2)</f>
        <v>0</v>
      </c>
      <c r="K453" s="206"/>
      <c r="L453" s="207"/>
      <c r="M453" s="208" t="s">
        <v>1</v>
      </c>
      <c r="N453" s="209" t="s">
        <v>42</v>
      </c>
      <c r="O453" s="78"/>
      <c r="P453" s="195">
        <f>O453*H453</f>
        <v>0</v>
      </c>
      <c r="Q453" s="195">
        <v>0.017999999999999999</v>
      </c>
      <c r="R453" s="195">
        <f>Q453*H453</f>
        <v>0.44603999999999999</v>
      </c>
      <c r="S453" s="195">
        <v>0</v>
      </c>
      <c r="T453" s="196">
        <f>S453*H453</f>
        <v>0</v>
      </c>
      <c r="U453" s="34"/>
      <c r="V453" s="34"/>
      <c r="W453" s="34"/>
      <c r="X453" s="34"/>
      <c r="Y453" s="34"/>
      <c r="Z453" s="34"/>
      <c r="AA453" s="34"/>
      <c r="AB453" s="34"/>
      <c r="AC453" s="34"/>
      <c r="AD453" s="34"/>
      <c r="AE453" s="34"/>
      <c r="AR453" s="197" t="s">
        <v>308</v>
      </c>
      <c r="AT453" s="197" t="s">
        <v>454</v>
      </c>
      <c r="AU453" s="197" t="s">
        <v>89</v>
      </c>
      <c r="AY453" s="15" t="s">
        <v>178</v>
      </c>
      <c r="BE453" s="198">
        <f>IF(N453="základná",J453,0)</f>
        <v>0</v>
      </c>
      <c r="BF453" s="198">
        <f>IF(N453="znížená",J453,0)</f>
        <v>0</v>
      </c>
      <c r="BG453" s="198">
        <f>IF(N453="zákl. prenesená",J453,0)</f>
        <v>0</v>
      </c>
      <c r="BH453" s="198">
        <f>IF(N453="zníž. prenesená",J453,0)</f>
        <v>0</v>
      </c>
      <c r="BI453" s="198">
        <f>IF(N453="nulová",J453,0)</f>
        <v>0</v>
      </c>
      <c r="BJ453" s="15" t="s">
        <v>89</v>
      </c>
      <c r="BK453" s="198">
        <f>ROUND(I453*H453,2)</f>
        <v>0</v>
      </c>
      <c r="BL453" s="15" t="s">
        <v>243</v>
      </c>
      <c r="BM453" s="197" t="s">
        <v>1323</v>
      </c>
    </row>
    <row r="454" s="2" customFormat="1" ht="34.8" customHeight="1">
      <c r="A454" s="34"/>
      <c r="B454" s="184"/>
      <c r="C454" s="185" t="s">
        <v>1324</v>
      </c>
      <c r="D454" s="185" t="s">
        <v>180</v>
      </c>
      <c r="E454" s="186" t="s">
        <v>1325</v>
      </c>
      <c r="F454" s="187" t="s">
        <v>1326</v>
      </c>
      <c r="G454" s="188" t="s">
        <v>236</v>
      </c>
      <c r="H454" s="189">
        <v>406.13999999999999</v>
      </c>
      <c r="I454" s="190"/>
      <c r="J454" s="191">
        <f>ROUND(I454*H454,2)</f>
        <v>0</v>
      </c>
      <c r="K454" s="192"/>
      <c r="L454" s="35"/>
      <c r="M454" s="193" t="s">
        <v>1</v>
      </c>
      <c r="N454" s="194" t="s">
        <v>42</v>
      </c>
      <c r="O454" s="78"/>
      <c r="P454" s="195">
        <f>O454*H454</f>
        <v>0</v>
      </c>
      <c r="Q454" s="195">
        <v>0.0032699999999999999</v>
      </c>
      <c r="R454" s="195">
        <f>Q454*H454</f>
        <v>1.3280778</v>
      </c>
      <c r="S454" s="195">
        <v>0</v>
      </c>
      <c r="T454" s="196">
        <f>S454*H454</f>
        <v>0</v>
      </c>
      <c r="U454" s="34"/>
      <c r="V454" s="34"/>
      <c r="W454" s="34"/>
      <c r="X454" s="34"/>
      <c r="Y454" s="34"/>
      <c r="Z454" s="34"/>
      <c r="AA454" s="34"/>
      <c r="AB454" s="34"/>
      <c r="AC454" s="34"/>
      <c r="AD454" s="34"/>
      <c r="AE454" s="34"/>
      <c r="AR454" s="197" t="s">
        <v>243</v>
      </c>
      <c r="AT454" s="197" t="s">
        <v>180</v>
      </c>
      <c r="AU454" s="197" t="s">
        <v>89</v>
      </c>
      <c r="AY454" s="15" t="s">
        <v>178</v>
      </c>
      <c r="BE454" s="198">
        <f>IF(N454="základná",J454,0)</f>
        <v>0</v>
      </c>
      <c r="BF454" s="198">
        <f>IF(N454="znížená",J454,0)</f>
        <v>0</v>
      </c>
      <c r="BG454" s="198">
        <f>IF(N454="zákl. prenesená",J454,0)</f>
        <v>0</v>
      </c>
      <c r="BH454" s="198">
        <f>IF(N454="zníž. prenesená",J454,0)</f>
        <v>0</v>
      </c>
      <c r="BI454" s="198">
        <f>IF(N454="nulová",J454,0)</f>
        <v>0</v>
      </c>
      <c r="BJ454" s="15" t="s">
        <v>89</v>
      </c>
      <c r="BK454" s="198">
        <f>ROUND(I454*H454,2)</f>
        <v>0</v>
      </c>
      <c r="BL454" s="15" t="s">
        <v>243</v>
      </c>
      <c r="BM454" s="197" t="s">
        <v>1327</v>
      </c>
    </row>
    <row r="455" s="2" customFormat="1" ht="14.4" customHeight="1">
      <c r="A455" s="34"/>
      <c r="B455" s="184"/>
      <c r="C455" s="199" t="s">
        <v>1328</v>
      </c>
      <c r="D455" s="199" t="s">
        <v>454</v>
      </c>
      <c r="E455" s="200" t="s">
        <v>1329</v>
      </c>
      <c r="F455" s="201" t="s">
        <v>1330</v>
      </c>
      <c r="G455" s="202" t="s">
        <v>236</v>
      </c>
      <c r="H455" s="203">
        <v>351.38400000000001</v>
      </c>
      <c r="I455" s="204"/>
      <c r="J455" s="205">
        <f>ROUND(I455*H455,2)</f>
        <v>0</v>
      </c>
      <c r="K455" s="206"/>
      <c r="L455" s="207"/>
      <c r="M455" s="208" t="s">
        <v>1</v>
      </c>
      <c r="N455" s="209" t="s">
        <v>42</v>
      </c>
      <c r="O455" s="78"/>
      <c r="P455" s="195">
        <f>O455*H455</f>
        <v>0</v>
      </c>
      <c r="Q455" s="195">
        <v>0.017999999999999999</v>
      </c>
      <c r="R455" s="195">
        <f>Q455*H455</f>
        <v>6.3249119999999994</v>
      </c>
      <c r="S455" s="195">
        <v>0</v>
      </c>
      <c r="T455" s="196">
        <f>S455*H455</f>
        <v>0</v>
      </c>
      <c r="U455" s="34"/>
      <c r="V455" s="34"/>
      <c r="W455" s="34"/>
      <c r="X455" s="34"/>
      <c r="Y455" s="34"/>
      <c r="Z455" s="34"/>
      <c r="AA455" s="34"/>
      <c r="AB455" s="34"/>
      <c r="AC455" s="34"/>
      <c r="AD455" s="34"/>
      <c r="AE455" s="34"/>
      <c r="AR455" s="197" t="s">
        <v>308</v>
      </c>
      <c r="AT455" s="197" t="s">
        <v>454</v>
      </c>
      <c r="AU455" s="197" t="s">
        <v>89</v>
      </c>
      <c r="AY455" s="15" t="s">
        <v>178</v>
      </c>
      <c r="BE455" s="198">
        <f>IF(N455="základná",J455,0)</f>
        <v>0</v>
      </c>
      <c r="BF455" s="198">
        <f>IF(N455="znížená",J455,0)</f>
        <v>0</v>
      </c>
      <c r="BG455" s="198">
        <f>IF(N455="zákl. prenesená",J455,0)</f>
        <v>0</v>
      </c>
      <c r="BH455" s="198">
        <f>IF(N455="zníž. prenesená",J455,0)</f>
        <v>0</v>
      </c>
      <c r="BI455" s="198">
        <f>IF(N455="nulová",J455,0)</f>
        <v>0</v>
      </c>
      <c r="BJ455" s="15" t="s">
        <v>89</v>
      </c>
      <c r="BK455" s="198">
        <f>ROUND(I455*H455,2)</f>
        <v>0</v>
      </c>
      <c r="BL455" s="15" t="s">
        <v>243</v>
      </c>
      <c r="BM455" s="197" t="s">
        <v>1331</v>
      </c>
    </row>
    <row r="456" s="2" customFormat="1" ht="22.2" customHeight="1">
      <c r="A456" s="34"/>
      <c r="B456" s="184"/>
      <c r="C456" s="199" t="s">
        <v>1332</v>
      </c>
      <c r="D456" s="199" t="s">
        <v>454</v>
      </c>
      <c r="E456" s="200" t="s">
        <v>1333</v>
      </c>
      <c r="F456" s="201" t="s">
        <v>1334</v>
      </c>
      <c r="G456" s="202" t="s">
        <v>236</v>
      </c>
      <c r="H456" s="203">
        <v>70.451999999999998</v>
      </c>
      <c r="I456" s="204"/>
      <c r="J456" s="205">
        <f>ROUND(I456*H456,2)</f>
        <v>0</v>
      </c>
      <c r="K456" s="206"/>
      <c r="L456" s="207"/>
      <c r="M456" s="208" t="s">
        <v>1</v>
      </c>
      <c r="N456" s="209" t="s">
        <v>42</v>
      </c>
      <c r="O456" s="78"/>
      <c r="P456" s="195">
        <f>O456*H456</f>
        <v>0</v>
      </c>
      <c r="Q456" s="195">
        <v>0.017999999999999999</v>
      </c>
      <c r="R456" s="195">
        <f>Q456*H456</f>
        <v>1.2681359999999999</v>
      </c>
      <c r="S456" s="195">
        <v>0</v>
      </c>
      <c r="T456" s="196">
        <f>S456*H456</f>
        <v>0</v>
      </c>
      <c r="U456" s="34"/>
      <c r="V456" s="34"/>
      <c r="W456" s="34"/>
      <c r="X456" s="34"/>
      <c r="Y456" s="34"/>
      <c r="Z456" s="34"/>
      <c r="AA456" s="34"/>
      <c r="AB456" s="34"/>
      <c r="AC456" s="34"/>
      <c r="AD456" s="34"/>
      <c r="AE456" s="34"/>
      <c r="AR456" s="197" t="s">
        <v>308</v>
      </c>
      <c r="AT456" s="197" t="s">
        <v>454</v>
      </c>
      <c r="AU456" s="197" t="s">
        <v>89</v>
      </c>
      <c r="AY456" s="15" t="s">
        <v>178</v>
      </c>
      <c r="BE456" s="198">
        <f>IF(N456="základná",J456,0)</f>
        <v>0</v>
      </c>
      <c r="BF456" s="198">
        <f>IF(N456="znížená",J456,0)</f>
        <v>0</v>
      </c>
      <c r="BG456" s="198">
        <f>IF(N456="zákl. prenesená",J456,0)</f>
        <v>0</v>
      </c>
      <c r="BH456" s="198">
        <f>IF(N456="zníž. prenesená",J456,0)</f>
        <v>0</v>
      </c>
      <c r="BI456" s="198">
        <f>IF(N456="nulová",J456,0)</f>
        <v>0</v>
      </c>
      <c r="BJ456" s="15" t="s">
        <v>89</v>
      </c>
      <c r="BK456" s="198">
        <f>ROUND(I456*H456,2)</f>
        <v>0</v>
      </c>
      <c r="BL456" s="15" t="s">
        <v>243</v>
      </c>
      <c r="BM456" s="197" t="s">
        <v>1335</v>
      </c>
    </row>
    <row r="457" s="2" customFormat="1" ht="22.2" customHeight="1">
      <c r="A457" s="34"/>
      <c r="B457" s="184"/>
      <c r="C457" s="185" t="s">
        <v>1336</v>
      </c>
      <c r="D457" s="185" t="s">
        <v>180</v>
      </c>
      <c r="E457" s="186" t="s">
        <v>1337</v>
      </c>
      <c r="F457" s="187" t="s">
        <v>1338</v>
      </c>
      <c r="G457" s="188" t="s">
        <v>794</v>
      </c>
      <c r="H457" s="210"/>
      <c r="I457" s="190"/>
      <c r="J457" s="191">
        <f>ROUND(I457*H457,2)</f>
        <v>0</v>
      </c>
      <c r="K457" s="192"/>
      <c r="L457" s="35"/>
      <c r="M457" s="193" t="s">
        <v>1</v>
      </c>
      <c r="N457" s="194" t="s">
        <v>42</v>
      </c>
      <c r="O457" s="78"/>
      <c r="P457" s="195">
        <f>O457*H457</f>
        <v>0</v>
      </c>
      <c r="Q457" s="195">
        <v>0</v>
      </c>
      <c r="R457" s="195">
        <f>Q457*H457</f>
        <v>0</v>
      </c>
      <c r="S457" s="195">
        <v>0</v>
      </c>
      <c r="T457" s="196">
        <f>S457*H457</f>
        <v>0</v>
      </c>
      <c r="U457" s="34"/>
      <c r="V457" s="34"/>
      <c r="W457" s="34"/>
      <c r="X457" s="34"/>
      <c r="Y457" s="34"/>
      <c r="Z457" s="34"/>
      <c r="AA457" s="34"/>
      <c r="AB457" s="34"/>
      <c r="AC457" s="34"/>
      <c r="AD457" s="34"/>
      <c r="AE457" s="34"/>
      <c r="AR457" s="197" t="s">
        <v>243</v>
      </c>
      <c r="AT457" s="197" t="s">
        <v>180</v>
      </c>
      <c r="AU457" s="197" t="s">
        <v>89</v>
      </c>
      <c r="AY457" s="15" t="s">
        <v>178</v>
      </c>
      <c r="BE457" s="198">
        <f>IF(N457="základná",J457,0)</f>
        <v>0</v>
      </c>
      <c r="BF457" s="198">
        <f>IF(N457="znížená",J457,0)</f>
        <v>0</v>
      </c>
      <c r="BG457" s="198">
        <f>IF(N457="zákl. prenesená",J457,0)</f>
        <v>0</v>
      </c>
      <c r="BH457" s="198">
        <f>IF(N457="zníž. prenesená",J457,0)</f>
        <v>0</v>
      </c>
      <c r="BI457" s="198">
        <f>IF(N457="nulová",J457,0)</f>
        <v>0</v>
      </c>
      <c r="BJ457" s="15" t="s">
        <v>89</v>
      </c>
      <c r="BK457" s="198">
        <f>ROUND(I457*H457,2)</f>
        <v>0</v>
      </c>
      <c r="BL457" s="15" t="s">
        <v>243</v>
      </c>
      <c r="BM457" s="197" t="s">
        <v>1339</v>
      </c>
    </row>
    <row r="458" s="12" customFormat="1" ht="22.8" customHeight="1">
      <c r="A458" s="12"/>
      <c r="B458" s="171"/>
      <c r="C458" s="12"/>
      <c r="D458" s="172" t="s">
        <v>75</v>
      </c>
      <c r="E458" s="182" t="s">
        <v>1340</v>
      </c>
      <c r="F458" s="182" t="s">
        <v>1341</v>
      </c>
      <c r="G458" s="12"/>
      <c r="H458" s="12"/>
      <c r="I458" s="174"/>
      <c r="J458" s="183">
        <f>BK458</f>
        <v>0</v>
      </c>
      <c r="K458" s="12"/>
      <c r="L458" s="171"/>
      <c r="M458" s="176"/>
      <c r="N458" s="177"/>
      <c r="O458" s="177"/>
      <c r="P458" s="178">
        <f>SUM(P459:P465)</f>
        <v>0</v>
      </c>
      <c r="Q458" s="177"/>
      <c r="R458" s="178">
        <f>SUM(R459:R465)</f>
        <v>1.3164472700000001</v>
      </c>
      <c r="S458" s="177"/>
      <c r="T458" s="179">
        <f>SUM(T459:T465)</f>
        <v>0</v>
      </c>
      <c r="U458" s="12"/>
      <c r="V458" s="12"/>
      <c r="W458" s="12"/>
      <c r="X458" s="12"/>
      <c r="Y458" s="12"/>
      <c r="Z458" s="12"/>
      <c r="AA458" s="12"/>
      <c r="AB458" s="12"/>
      <c r="AC458" s="12"/>
      <c r="AD458" s="12"/>
      <c r="AE458" s="12"/>
      <c r="AR458" s="172" t="s">
        <v>89</v>
      </c>
      <c r="AT458" s="180" t="s">
        <v>75</v>
      </c>
      <c r="AU458" s="180" t="s">
        <v>83</v>
      </c>
      <c r="AY458" s="172" t="s">
        <v>178</v>
      </c>
      <c r="BK458" s="181">
        <f>SUM(BK459:BK465)</f>
        <v>0</v>
      </c>
    </row>
    <row r="459" s="2" customFormat="1" ht="22.2" customHeight="1">
      <c r="A459" s="34"/>
      <c r="B459" s="184"/>
      <c r="C459" s="185" t="s">
        <v>1342</v>
      </c>
      <c r="D459" s="185" t="s">
        <v>180</v>
      </c>
      <c r="E459" s="186" t="s">
        <v>1343</v>
      </c>
      <c r="F459" s="187" t="s">
        <v>1344</v>
      </c>
      <c r="G459" s="188" t="s">
        <v>683</v>
      </c>
      <c r="H459" s="189">
        <v>117.99</v>
      </c>
      <c r="I459" s="190"/>
      <c r="J459" s="191">
        <f>ROUND(I459*H459,2)</f>
        <v>0</v>
      </c>
      <c r="K459" s="192"/>
      <c r="L459" s="35"/>
      <c r="M459" s="193" t="s">
        <v>1</v>
      </c>
      <c r="N459" s="194" t="s">
        <v>42</v>
      </c>
      <c r="O459" s="78"/>
      <c r="P459" s="195">
        <f>O459*H459</f>
        <v>0</v>
      </c>
      <c r="Q459" s="195">
        <v>2.0000000000000002E-05</v>
      </c>
      <c r="R459" s="195">
        <f>Q459*H459</f>
        <v>0.0023598</v>
      </c>
      <c r="S459" s="195">
        <v>0</v>
      </c>
      <c r="T459" s="196">
        <f>S459*H459</f>
        <v>0</v>
      </c>
      <c r="U459" s="34"/>
      <c r="V459" s="34"/>
      <c r="W459" s="34"/>
      <c r="X459" s="34"/>
      <c r="Y459" s="34"/>
      <c r="Z459" s="34"/>
      <c r="AA459" s="34"/>
      <c r="AB459" s="34"/>
      <c r="AC459" s="34"/>
      <c r="AD459" s="34"/>
      <c r="AE459" s="34"/>
      <c r="AR459" s="197" t="s">
        <v>243</v>
      </c>
      <c r="AT459" s="197" t="s">
        <v>180</v>
      </c>
      <c r="AU459" s="197" t="s">
        <v>89</v>
      </c>
      <c r="AY459" s="15" t="s">
        <v>178</v>
      </c>
      <c r="BE459" s="198">
        <f>IF(N459="základná",J459,0)</f>
        <v>0</v>
      </c>
      <c r="BF459" s="198">
        <f>IF(N459="znížená",J459,0)</f>
        <v>0</v>
      </c>
      <c r="BG459" s="198">
        <f>IF(N459="zákl. prenesená",J459,0)</f>
        <v>0</v>
      </c>
      <c r="BH459" s="198">
        <f>IF(N459="zníž. prenesená",J459,0)</f>
        <v>0</v>
      </c>
      <c r="BI459" s="198">
        <f>IF(N459="nulová",J459,0)</f>
        <v>0</v>
      </c>
      <c r="BJ459" s="15" t="s">
        <v>89</v>
      </c>
      <c r="BK459" s="198">
        <f>ROUND(I459*H459,2)</f>
        <v>0</v>
      </c>
      <c r="BL459" s="15" t="s">
        <v>243</v>
      </c>
      <c r="BM459" s="197" t="s">
        <v>1345</v>
      </c>
    </row>
    <row r="460" s="2" customFormat="1" ht="14.4" customHeight="1">
      <c r="A460" s="34"/>
      <c r="B460" s="184"/>
      <c r="C460" s="199" t="s">
        <v>1346</v>
      </c>
      <c r="D460" s="199" t="s">
        <v>454</v>
      </c>
      <c r="E460" s="200" t="s">
        <v>1347</v>
      </c>
      <c r="F460" s="201" t="s">
        <v>1348</v>
      </c>
      <c r="G460" s="202" t="s">
        <v>683</v>
      </c>
      <c r="H460" s="203">
        <v>123.89</v>
      </c>
      <c r="I460" s="204"/>
      <c r="J460" s="205">
        <f>ROUND(I460*H460,2)</f>
        <v>0</v>
      </c>
      <c r="K460" s="206"/>
      <c r="L460" s="207"/>
      <c r="M460" s="208" t="s">
        <v>1</v>
      </c>
      <c r="N460" s="209" t="s">
        <v>42</v>
      </c>
      <c r="O460" s="78"/>
      <c r="P460" s="195">
        <f>O460*H460</f>
        <v>0</v>
      </c>
      <c r="Q460" s="195">
        <v>0.00080000000000000004</v>
      </c>
      <c r="R460" s="195">
        <f>Q460*H460</f>
        <v>0.099112000000000006</v>
      </c>
      <c r="S460" s="195">
        <v>0</v>
      </c>
      <c r="T460" s="196">
        <f>S460*H460</f>
        <v>0</v>
      </c>
      <c r="U460" s="34"/>
      <c r="V460" s="34"/>
      <c r="W460" s="34"/>
      <c r="X460" s="34"/>
      <c r="Y460" s="34"/>
      <c r="Z460" s="34"/>
      <c r="AA460" s="34"/>
      <c r="AB460" s="34"/>
      <c r="AC460" s="34"/>
      <c r="AD460" s="34"/>
      <c r="AE460" s="34"/>
      <c r="AR460" s="197" t="s">
        <v>308</v>
      </c>
      <c r="AT460" s="197" t="s">
        <v>454</v>
      </c>
      <c r="AU460" s="197" t="s">
        <v>89</v>
      </c>
      <c r="AY460" s="15" t="s">
        <v>178</v>
      </c>
      <c r="BE460" s="198">
        <f>IF(N460="základná",J460,0)</f>
        <v>0</v>
      </c>
      <c r="BF460" s="198">
        <f>IF(N460="znížená",J460,0)</f>
        <v>0</v>
      </c>
      <c r="BG460" s="198">
        <f>IF(N460="zákl. prenesená",J460,0)</f>
        <v>0</v>
      </c>
      <c r="BH460" s="198">
        <f>IF(N460="zníž. prenesená",J460,0)</f>
        <v>0</v>
      </c>
      <c r="BI460" s="198">
        <f>IF(N460="nulová",J460,0)</f>
        <v>0</v>
      </c>
      <c r="BJ460" s="15" t="s">
        <v>89</v>
      </c>
      <c r="BK460" s="198">
        <f>ROUND(I460*H460,2)</f>
        <v>0</v>
      </c>
      <c r="BL460" s="15" t="s">
        <v>243</v>
      </c>
      <c r="BM460" s="197" t="s">
        <v>1349</v>
      </c>
    </row>
    <row r="461" s="2" customFormat="1" ht="14.4" customHeight="1">
      <c r="A461" s="34"/>
      <c r="B461" s="184"/>
      <c r="C461" s="185" t="s">
        <v>1350</v>
      </c>
      <c r="D461" s="185" t="s">
        <v>180</v>
      </c>
      <c r="E461" s="186" t="s">
        <v>1351</v>
      </c>
      <c r="F461" s="187" t="s">
        <v>1352</v>
      </c>
      <c r="G461" s="188" t="s">
        <v>683</v>
      </c>
      <c r="H461" s="189">
        <v>59.649999999999999</v>
      </c>
      <c r="I461" s="190"/>
      <c r="J461" s="191">
        <f>ROUND(I461*H461,2)</f>
        <v>0</v>
      </c>
      <c r="K461" s="192"/>
      <c r="L461" s="35"/>
      <c r="M461" s="193" t="s">
        <v>1</v>
      </c>
      <c r="N461" s="194" t="s">
        <v>42</v>
      </c>
      <c r="O461" s="78"/>
      <c r="P461" s="195">
        <f>O461*H461</f>
        <v>0</v>
      </c>
      <c r="Q461" s="195">
        <v>1.0000000000000001E-05</v>
      </c>
      <c r="R461" s="195">
        <f>Q461*H461</f>
        <v>0.00059650000000000002</v>
      </c>
      <c r="S461" s="195">
        <v>0</v>
      </c>
      <c r="T461" s="196">
        <f>S461*H461</f>
        <v>0</v>
      </c>
      <c r="U461" s="34"/>
      <c r="V461" s="34"/>
      <c r="W461" s="34"/>
      <c r="X461" s="34"/>
      <c r="Y461" s="34"/>
      <c r="Z461" s="34"/>
      <c r="AA461" s="34"/>
      <c r="AB461" s="34"/>
      <c r="AC461" s="34"/>
      <c r="AD461" s="34"/>
      <c r="AE461" s="34"/>
      <c r="AR461" s="197" t="s">
        <v>243</v>
      </c>
      <c r="AT461" s="197" t="s">
        <v>180</v>
      </c>
      <c r="AU461" s="197" t="s">
        <v>89</v>
      </c>
      <c r="AY461" s="15" t="s">
        <v>178</v>
      </c>
      <c r="BE461" s="198">
        <f>IF(N461="základná",J461,0)</f>
        <v>0</v>
      </c>
      <c r="BF461" s="198">
        <f>IF(N461="znížená",J461,0)</f>
        <v>0</v>
      </c>
      <c r="BG461" s="198">
        <f>IF(N461="zákl. prenesená",J461,0)</f>
        <v>0</v>
      </c>
      <c r="BH461" s="198">
        <f>IF(N461="zníž. prenesená",J461,0)</f>
        <v>0</v>
      </c>
      <c r="BI461" s="198">
        <f>IF(N461="nulová",J461,0)</f>
        <v>0</v>
      </c>
      <c r="BJ461" s="15" t="s">
        <v>89</v>
      </c>
      <c r="BK461" s="198">
        <f>ROUND(I461*H461,2)</f>
        <v>0</v>
      </c>
      <c r="BL461" s="15" t="s">
        <v>243</v>
      </c>
      <c r="BM461" s="197" t="s">
        <v>1353</v>
      </c>
    </row>
    <row r="462" s="2" customFormat="1" ht="14.4" customHeight="1">
      <c r="A462" s="34"/>
      <c r="B462" s="184"/>
      <c r="C462" s="199" t="s">
        <v>1354</v>
      </c>
      <c r="D462" s="199" t="s">
        <v>454</v>
      </c>
      <c r="E462" s="200" t="s">
        <v>1355</v>
      </c>
      <c r="F462" s="201" t="s">
        <v>1356</v>
      </c>
      <c r="G462" s="202" t="s">
        <v>683</v>
      </c>
      <c r="H462" s="203">
        <v>60.843000000000004</v>
      </c>
      <c r="I462" s="204"/>
      <c r="J462" s="205">
        <f>ROUND(I462*H462,2)</f>
        <v>0</v>
      </c>
      <c r="K462" s="206"/>
      <c r="L462" s="207"/>
      <c r="M462" s="208" t="s">
        <v>1</v>
      </c>
      <c r="N462" s="209" t="s">
        <v>42</v>
      </c>
      <c r="O462" s="78"/>
      <c r="P462" s="195">
        <f>O462*H462</f>
        <v>0</v>
      </c>
      <c r="Q462" s="195">
        <v>0.00038999999999999999</v>
      </c>
      <c r="R462" s="195">
        <f>Q462*H462</f>
        <v>0.02372877</v>
      </c>
      <c r="S462" s="195">
        <v>0</v>
      </c>
      <c r="T462" s="196">
        <f>S462*H462</f>
        <v>0</v>
      </c>
      <c r="U462" s="34"/>
      <c r="V462" s="34"/>
      <c r="W462" s="34"/>
      <c r="X462" s="34"/>
      <c r="Y462" s="34"/>
      <c r="Z462" s="34"/>
      <c r="AA462" s="34"/>
      <c r="AB462" s="34"/>
      <c r="AC462" s="34"/>
      <c r="AD462" s="34"/>
      <c r="AE462" s="34"/>
      <c r="AR462" s="197" t="s">
        <v>308</v>
      </c>
      <c r="AT462" s="197" t="s">
        <v>454</v>
      </c>
      <c r="AU462" s="197" t="s">
        <v>89</v>
      </c>
      <c r="AY462" s="15" t="s">
        <v>178</v>
      </c>
      <c r="BE462" s="198">
        <f>IF(N462="základná",J462,0)</f>
        <v>0</v>
      </c>
      <c r="BF462" s="198">
        <f>IF(N462="znížená",J462,0)</f>
        <v>0</v>
      </c>
      <c r="BG462" s="198">
        <f>IF(N462="zákl. prenesená",J462,0)</f>
        <v>0</v>
      </c>
      <c r="BH462" s="198">
        <f>IF(N462="zníž. prenesená",J462,0)</f>
        <v>0</v>
      </c>
      <c r="BI462" s="198">
        <f>IF(N462="nulová",J462,0)</f>
        <v>0</v>
      </c>
      <c r="BJ462" s="15" t="s">
        <v>89</v>
      </c>
      <c r="BK462" s="198">
        <f>ROUND(I462*H462,2)</f>
        <v>0</v>
      </c>
      <c r="BL462" s="15" t="s">
        <v>243</v>
      </c>
      <c r="BM462" s="197" t="s">
        <v>1357</v>
      </c>
    </row>
    <row r="463" s="2" customFormat="1" ht="22.2" customHeight="1">
      <c r="A463" s="34"/>
      <c r="B463" s="184"/>
      <c r="C463" s="185" t="s">
        <v>1358</v>
      </c>
      <c r="D463" s="185" t="s">
        <v>180</v>
      </c>
      <c r="E463" s="186" t="s">
        <v>1359</v>
      </c>
      <c r="F463" s="187" t="s">
        <v>1360</v>
      </c>
      <c r="G463" s="188" t="s">
        <v>236</v>
      </c>
      <c r="H463" s="189">
        <v>131.09999999999999</v>
      </c>
      <c r="I463" s="190"/>
      <c r="J463" s="191">
        <f>ROUND(I463*H463,2)</f>
        <v>0</v>
      </c>
      <c r="K463" s="192"/>
      <c r="L463" s="35"/>
      <c r="M463" s="193" t="s">
        <v>1</v>
      </c>
      <c r="N463" s="194" t="s">
        <v>42</v>
      </c>
      <c r="O463" s="78"/>
      <c r="P463" s="195">
        <f>O463*H463</f>
        <v>0</v>
      </c>
      <c r="Q463" s="195">
        <v>0.00081999999999999998</v>
      </c>
      <c r="R463" s="195">
        <f>Q463*H463</f>
        <v>0.10750199999999999</v>
      </c>
      <c r="S463" s="195">
        <v>0</v>
      </c>
      <c r="T463" s="196">
        <f>S463*H463</f>
        <v>0</v>
      </c>
      <c r="U463" s="34"/>
      <c r="V463" s="34"/>
      <c r="W463" s="34"/>
      <c r="X463" s="34"/>
      <c r="Y463" s="34"/>
      <c r="Z463" s="34"/>
      <c r="AA463" s="34"/>
      <c r="AB463" s="34"/>
      <c r="AC463" s="34"/>
      <c r="AD463" s="34"/>
      <c r="AE463" s="34"/>
      <c r="AR463" s="197" t="s">
        <v>243</v>
      </c>
      <c r="AT463" s="197" t="s">
        <v>180</v>
      </c>
      <c r="AU463" s="197" t="s">
        <v>89</v>
      </c>
      <c r="AY463" s="15" t="s">
        <v>178</v>
      </c>
      <c r="BE463" s="198">
        <f>IF(N463="základná",J463,0)</f>
        <v>0</v>
      </c>
      <c r="BF463" s="198">
        <f>IF(N463="znížená",J463,0)</f>
        <v>0</v>
      </c>
      <c r="BG463" s="198">
        <f>IF(N463="zákl. prenesená",J463,0)</f>
        <v>0</v>
      </c>
      <c r="BH463" s="198">
        <f>IF(N463="zníž. prenesená",J463,0)</f>
        <v>0</v>
      </c>
      <c r="BI463" s="198">
        <f>IF(N463="nulová",J463,0)</f>
        <v>0</v>
      </c>
      <c r="BJ463" s="15" t="s">
        <v>89</v>
      </c>
      <c r="BK463" s="198">
        <f>ROUND(I463*H463,2)</f>
        <v>0</v>
      </c>
      <c r="BL463" s="15" t="s">
        <v>243</v>
      </c>
      <c r="BM463" s="197" t="s">
        <v>1361</v>
      </c>
    </row>
    <row r="464" s="2" customFormat="1" ht="14.4" customHeight="1">
      <c r="A464" s="34"/>
      <c r="B464" s="184"/>
      <c r="C464" s="199" t="s">
        <v>1362</v>
      </c>
      <c r="D464" s="199" t="s">
        <v>454</v>
      </c>
      <c r="E464" s="200" t="s">
        <v>1363</v>
      </c>
      <c r="F464" s="201" t="s">
        <v>1364</v>
      </c>
      <c r="G464" s="202" t="s">
        <v>236</v>
      </c>
      <c r="H464" s="203">
        <v>133.72200000000001</v>
      </c>
      <c r="I464" s="204"/>
      <c r="J464" s="205">
        <f>ROUND(I464*H464,2)</f>
        <v>0</v>
      </c>
      <c r="K464" s="206"/>
      <c r="L464" s="207"/>
      <c r="M464" s="208" t="s">
        <v>1</v>
      </c>
      <c r="N464" s="209" t="s">
        <v>42</v>
      </c>
      <c r="O464" s="78"/>
      <c r="P464" s="195">
        <f>O464*H464</f>
        <v>0</v>
      </c>
      <c r="Q464" s="195">
        <v>0.0080999999999999996</v>
      </c>
      <c r="R464" s="195">
        <f>Q464*H464</f>
        <v>1.0831482000000001</v>
      </c>
      <c r="S464" s="195">
        <v>0</v>
      </c>
      <c r="T464" s="196">
        <f>S464*H464</f>
        <v>0</v>
      </c>
      <c r="U464" s="34"/>
      <c r="V464" s="34"/>
      <c r="W464" s="34"/>
      <c r="X464" s="34"/>
      <c r="Y464" s="34"/>
      <c r="Z464" s="34"/>
      <c r="AA464" s="34"/>
      <c r="AB464" s="34"/>
      <c r="AC464" s="34"/>
      <c r="AD464" s="34"/>
      <c r="AE464" s="34"/>
      <c r="AR464" s="197" t="s">
        <v>308</v>
      </c>
      <c r="AT464" s="197" t="s">
        <v>454</v>
      </c>
      <c r="AU464" s="197" t="s">
        <v>89</v>
      </c>
      <c r="AY464" s="15" t="s">
        <v>178</v>
      </c>
      <c r="BE464" s="198">
        <f>IF(N464="základná",J464,0)</f>
        <v>0</v>
      </c>
      <c r="BF464" s="198">
        <f>IF(N464="znížená",J464,0)</f>
        <v>0</v>
      </c>
      <c r="BG464" s="198">
        <f>IF(N464="zákl. prenesená",J464,0)</f>
        <v>0</v>
      </c>
      <c r="BH464" s="198">
        <f>IF(N464="zníž. prenesená",J464,0)</f>
        <v>0</v>
      </c>
      <c r="BI464" s="198">
        <f>IF(N464="nulová",J464,0)</f>
        <v>0</v>
      </c>
      <c r="BJ464" s="15" t="s">
        <v>89</v>
      </c>
      <c r="BK464" s="198">
        <f>ROUND(I464*H464,2)</f>
        <v>0</v>
      </c>
      <c r="BL464" s="15" t="s">
        <v>243</v>
      </c>
      <c r="BM464" s="197" t="s">
        <v>1365</v>
      </c>
    </row>
    <row r="465" s="2" customFormat="1" ht="22.2" customHeight="1">
      <c r="A465" s="34"/>
      <c r="B465" s="184"/>
      <c r="C465" s="185" t="s">
        <v>1366</v>
      </c>
      <c r="D465" s="185" t="s">
        <v>180</v>
      </c>
      <c r="E465" s="186" t="s">
        <v>1367</v>
      </c>
      <c r="F465" s="187" t="s">
        <v>1368</v>
      </c>
      <c r="G465" s="188" t="s">
        <v>794</v>
      </c>
      <c r="H465" s="210"/>
      <c r="I465" s="190"/>
      <c r="J465" s="191">
        <f>ROUND(I465*H465,2)</f>
        <v>0</v>
      </c>
      <c r="K465" s="192"/>
      <c r="L465" s="35"/>
      <c r="M465" s="193" t="s">
        <v>1</v>
      </c>
      <c r="N465" s="194" t="s">
        <v>42</v>
      </c>
      <c r="O465" s="78"/>
      <c r="P465" s="195">
        <f>O465*H465</f>
        <v>0</v>
      </c>
      <c r="Q465" s="195">
        <v>0</v>
      </c>
      <c r="R465" s="195">
        <f>Q465*H465</f>
        <v>0</v>
      </c>
      <c r="S465" s="195">
        <v>0</v>
      </c>
      <c r="T465" s="196">
        <f>S465*H465</f>
        <v>0</v>
      </c>
      <c r="U465" s="34"/>
      <c r="V465" s="34"/>
      <c r="W465" s="34"/>
      <c r="X465" s="34"/>
      <c r="Y465" s="34"/>
      <c r="Z465" s="34"/>
      <c r="AA465" s="34"/>
      <c r="AB465" s="34"/>
      <c r="AC465" s="34"/>
      <c r="AD465" s="34"/>
      <c r="AE465" s="34"/>
      <c r="AR465" s="197" t="s">
        <v>243</v>
      </c>
      <c r="AT465" s="197" t="s">
        <v>180</v>
      </c>
      <c r="AU465" s="197" t="s">
        <v>89</v>
      </c>
      <c r="AY465" s="15" t="s">
        <v>178</v>
      </c>
      <c r="BE465" s="198">
        <f>IF(N465="základná",J465,0)</f>
        <v>0</v>
      </c>
      <c r="BF465" s="198">
        <f>IF(N465="znížená",J465,0)</f>
        <v>0</v>
      </c>
      <c r="BG465" s="198">
        <f>IF(N465="zákl. prenesená",J465,0)</f>
        <v>0</v>
      </c>
      <c r="BH465" s="198">
        <f>IF(N465="zníž. prenesená",J465,0)</f>
        <v>0</v>
      </c>
      <c r="BI465" s="198">
        <f>IF(N465="nulová",J465,0)</f>
        <v>0</v>
      </c>
      <c r="BJ465" s="15" t="s">
        <v>89</v>
      </c>
      <c r="BK465" s="198">
        <f>ROUND(I465*H465,2)</f>
        <v>0</v>
      </c>
      <c r="BL465" s="15" t="s">
        <v>243</v>
      </c>
      <c r="BM465" s="197" t="s">
        <v>1369</v>
      </c>
    </row>
    <row r="466" s="12" customFormat="1" ht="22.8" customHeight="1">
      <c r="A466" s="12"/>
      <c r="B466" s="171"/>
      <c r="C466" s="12"/>
      <c r="D466" s="172" t="s">
        <v>75</v>
      </c>
      <c r="E466" s="182" t="s">
        <v>1370</v>
      </c>
      <c r="F466" s="182" t="s">
        <v>1371</v>
      </c>
      <c r="G466" s="12"/>
      <c r="H466" s="12"/>
      <c r="I466" s="174"/>
      <c r="J466" s="183">
        <f>BK466</f>
        <v>0</v>
      </c>
      <c r="K466" s="12"/>
      <c r="L466" s="171"/>
      <c r="M466" s="176"/>
      <c r="N466" s="177"/>
      <c r="O466" s="177"/>
      <c r="P466" s="178">
        <f>SUM(P467:P472)</f>
        <v>0</v>
      </c>
      <c r="Q466" s="177"/>
      <c r="R466" s="178">
        <f>SUM(R467:R472)</f>
        <v>1.5890126400000002</v>
      </c>
      <c r="S466" s="177"/>
      <c r="T466" s="179">
        <f>SUM(T467:T472)</f>
        <v>0</v>
      </c>
      <c r="U466" s="12"/>
      <c r="V466" s="12"/>
      <c r="W466" s="12"/>
      <c r="X466" s="12"/>
      <c r="Y466" s="12"/>
      <c r="Z466" s="12"/>
      <c r="AA466" s="12"/>
      <c r="AB466" s="12"/>
      <c r="AC466" s="12"/>
      <c r="AD466" s="12"/>
      <c r="AE466" s="12"/>
      <c r="AR466" s="172" t="s">
        <v>89</v>
      </c>
      <c r="AT466" s="180" t="s">
        <v>75</v>
      </c>
      <c r="AU466" s="180" t="s">
        <v>83</v>
      </c>
      <c r="AY466" s="172" t="s">
        <v>178</v>
      </c>
      <c r="BK466" s="181">
        <f>SUM(BK467:BK472)</f>
        <v>0</v>
      </c>
    </row>
    <row r="467" s="2" customFormat="1" ht="14.4" customHeight="1">
      <c r="A467" s="34"/>
      <c r="B467" s="184"/>
      <c r="C467" s="185" t="s">
        <v>1372</v>
      </c>
      <c r="D467" s="185" t="s">
        <v>180</v>
      </c>
      <c r="E467" s="186" t="s">
        <v>1373</v>
      </c>
      <c r="F467" s="187" t="s">
        <v>1374</v>
      </c>
      <c r="G467" s="188" t="s">
        <v>683</v>
      </c>
      <c r="H467" s="189">
        <v>237.18600000000001</v>
      </c>
      <c r="I467" s="190"/>
      <c r="J467" s="191">
        <f>ROUND(I467*H467,2)</f>
        <v>0</v>
      </c>
      <c r="K467" s="192"/>
      <c r="L467" s="35"/>
      <c r="M467" s="193" t="s">
        <v>1</v>
      </c>
      <c r="N467" s="194" t="s">
        <v>42</v>
      </c>
      <c r="O467" s="78"/>
      <c r="P467" s="195">
        <f>O467*H467</f>
        <v>0</v>
      </c>
      <c r="Q467" s="195">
        <v>4.0000000000000003E-05</v>
      </c>
      <c r="R467" s="195">
        <f>Q467*H467</f>
        <v>0.0094874400000000015</v>
      </c>
      <c r="S467" s="195">
        <v>0</v>
      </c>
      <c r="T467" s="196">
        <f>S467*H467</f>
        <v>0</v>
      </c>
      <c r="U467" s="34"/>
      <c r="V467" s="34"/>
      <c r="W467" s="34"/>
      <c r="X467" s="34"/>
      <c r="Y467" s="34"/>
      <c r="Z467" s="34"/>
      <c r="AA467" s="34"/>
      <c r="AB467" s="34"/>
      <c r="AC467" s="34"/>
      <c r="AD467" s="34"/>
      <c r="AE467" s="34"/>
      <c r="AR467" s="197" t="s">
        <v>243</v>
      </c>
      <c r="AT467" s="197" t="s">
        <v>180</v>
      </c>
      <c r="AU467" s="197" t="s">
        <v>89</v>
      </c>
      <c r="AY467" s="15" t="s">
        <v>178</v>
      </c>
      <c r="BE467" s="198">
        <f>IF(N467="základná",J467,0)</f>
        <v>0</v>
      </c>
      <c r="BF467" s="198">
        <f>IF(N467="znížená",J467,0)</f>
        <v>0</v>
      </c>
      <c r="BG467" s="198">
        <f>IF(N467="zákl. prenesená",J467,0)</f>
        <v>0</v>
      </c>
      <c r="BH467" s="198">
        <f>IF(N467="zníž. prenesená",J467,0)</f>
        <v>0</v>
      </c>
      <c r="BI467" s="198">
        <f>IF(N467="nulová",J467,0)</f>
        <v>0</v>
      </c>
      <c r="BJ467" s="15" t="s">
        <v>89</v>
      </c>
      <c r="BK467" s="198">
        <f>ROUND(I467*H467,2)</f>
        <v>0</v>
      </c>
      <c r="BL467" s="15" t="s">
        <v>243</v>
      </c>
      <c r="BM467" s="197" t="s">
        <v>1375</v>
      </c>
    </row>
    <row r="468" s="2" customFormat="1" ht="22.2" customHeight="1">
      <c r="A468" s="34"/>
      <c r="B468" s="184"/>
      <c r="C468" s="199" t="s">
        <v>1376</v>
      </c>
      <c r="D468" s="199" t="s">
        <v>454</v>
      </c>
      <c r="E468" s="200" t="s">
        <v>1377</v>
      </c>
      <c r="F468" s="201" t="s">
        <v>1378</v>
      </c>
      <c r="G468" s="202" t="s">
        <v>236</v>
      </c>
      <c r="H468" s="203">
        <v>24.43</v>
      </c>
      <c r="I468" s="204"/>
      <c r="J468" s="205">
        <f>ROUND(I468*H468,2)</f>
        <v>0</v>
      </c>
      <c r="K468" s="206"/>
      <c r="L468" s="207"/>
      <c r="M468" s="208" t="s">
        <v>1</v>
      </c>
      <c r="N468" s="209" t="s">
        <v>42</v>
      </c>
      <c r="O468" s="78"/>
      <c r="P468" s="195">
        <f>O468*H468</f>
        <v>0</v>
      </c>
      <c r="Q468" s="195">
        <v>0.0050000000000000001</v>
      </c>
      <c r="R468" s="195">
        <f>Q468*H468</f>
        <v>0.12215</v>
      </c>
      <c r="S468" s="195">
        <v>0</v>
      </c>
      <c r="T468" s="196">
        <f>S468*H468</f>
        <v>0</v>
      </c>
      <c r="U468" s="34"/>
      <c r="V468" s="34"/>
      <c r="W468" s="34"/>
      <c r="X468" s="34"/>
      <c r="Y468" s="34"/>
      <c r="Z468" s="34"/>
      <c r="AA468" s="34"/>
      <c r="AB468" s="34"/>
      <c r="AC468" s="34"/>
      <c r="AD468" s="34"/>
      <c r="AE468" s="34"/>
      <c r="AR468" s="197" t="s">
        <v>308</v>
      </c>
      <c r="AT468" s="197" t="s">
        <v>454</v>
      </c>
      <c r="AU468" s="197" t="s">
        <v>89</v>
      </c>
      <c r="AY468" s="15" t="s">
        <v>178</v>
      </c>
      <c r="BE468" s="198">
        <f>IF(N468="základná",J468,0)</f>
        <v>0</v>
      </c>
      <c r="BF468" s="198">
        <f>IF(N468="znížená",J468,0)</f>
        <v>0</v>
      </c>
      <c r="BG468" s="198">
        <f>IF(N468="zákl. prenesená",J468,0)</f>
        <v>0</v>
      </c>
      <c r="BH468" s="198">
        <f>IF(N468="zníž. prenesená",J468,0)</f>
        <v>0</v>
      </c>
      <c r="BI468" s="198">
        <f>IF(N468="nulová",J468,0)</f>
        <v>0</v>
      </c>
      <c r="BJ468" s="15" t="s">
        <v>89</v>
      </c>
      <c r="BK468" s="198">
        <f>ROUND(I468*H468,2)</f>
        <v>0</v>
      </c>
      <c r="BL468" s="15" t="s">
        <v>243</v>
      </c>
      <c r="BM468" s="197" t="s">
        <v>1379</v>
      </c>
    </row>
    <row r="469" s="2" customFormat="1" ht="22.2" customHeight="1">
      <c r="A469" s="34"/>
      <c r="B469" s="184"/>
      <c r="C469" s="185" t="s">
        <v>1380</v>
      </c>
      <c r="D469" s="185" t="s">
        <v>180</v>
      </c>
      <c r="E469" s="186" t="s">
        <v>1381</v>
      </c>
      <c r="F469" s="187" t="s">
        <v>1382</v>
      </c>
      <c r="G469" s="188" t="s">
        <v>236</v>
      </c>
      <c r="H469" s="189">
        <v>263.54000000000002</v>
      </c>
      <c r="I469" s="190"/>
      <c r="J469" s="191">
        <f>ROUND(I469*H469,2)</f>
        <v>0</v>
      </c>
      <c r="K469" s="192"/>
      <c r="L469" s="35"/>
      <c r="M469" s="193" t="s">
        <v>1</v>
      </c>
      <c r="N469" s="194" t="s">
        <v>42</v>
      </c>
      <c r="O469" s="78"/>
      <c r="P469" s="195">
        <f>O469*H469</f>
        <v>0</v>
      </c>
      <c r="Q469" s="195">
        <v>0.00029999999999999997</v>
      </c>
      <c r="R469" s="195">
        <f>Q469*H469</f>
        <v>0.079061999999999993</v>
      </c>
      <c r="S469" s="195">
        <v>0</v>
      </c>
      <c r="T469" s="196">
        <f>S469*H469</f>
        <v>0</v>
      </c>
      <c r="U469" s="34"/>
      <c r="V469" s="34"/>
      <c r="W469" s="34"/>
      <c r="X469" s="34"/>
      <c r="Y469" s="34"/>
      <c r="Z469" s="34"/>
      <c r="AA469" s="34"/>
      <c r="AB469" s="34"/>
      <c r="AC469" s="34"/>
      <c r="AD469" s="34"/>
      <c r="AE469" s="34"/>
      <c r="AR469" s="197" t="s">
        <v>243</v>
      </c>
      <c r="AT469" s="197" t="s">
        <v>180</v>
      </c>
      <c r="AU469" s="197" t="s">
        <v>89</v>
      </c>
      <c r="AY469" s="15" t="s">
        <v>178</v>
      </c>
      <c r="BE469" s="198">
        <f>IF(N469="základná",J469,0)</f>
        <v>0</v>
      </c>
      <c r="BF469" s="198">
        <f>IF(N469="znížená",J469,0)</f>
        <v>0</v>
      </c>
      <c r="BG469" s="198">
        <f>IF(N469="zákl. prenesená",J469,0)</f>
        <v>0</v>
      </c>
      <c r="BH469" s="198">
        <f>IF(N469="zníž. prenesená",J469,0)</f>
        <v>0</v>
      </c>
      <c r="BI469" s="198">
        <f>IF(N469="nulová",J469,0)</f>
        <v>0</v>
      </c>
      <c r="BJ469" s="15" t="s">
        <v>89</v>
      </c>
      <c r="BK469" s="198">
        <f>ROUND(I469*H469,2)</f>
        <v>0</v>
      </c>
      <c r="BL469" s="15" t="s">
        <v>243</v>
      </c>
      <c r="BM469" s="197" t="s">
        <v>1383</v>
      </c>
    </row>
    <row r="470" s="2" customFormat="1" ht="22.2" customHeight="1">
      <c r="A470" s="34"/>
      <c r="B470" s="184"/>
      <c r="C470" s="199" t="s">
        <v>1384</v>
      </c>
      <c r="D470" s="199" t="s">
        <v>454</v>
      </c>
      <c r="E470" s="200" t="s">
        <v>1377</v>
      </c>
      <c r="F470" s="201" t="s">
        <v>1378</v>
      </c>
      <c r="G470" s="202" t="s">
        <v>236</v>
      </c>
      <c r="H470" s="203">
        <v>271.44600000000003</v>
      </c>
      <c r="I470" s="204"/>
      <c r="J470" s="205">
        <f>ROUND(I470*H470,2)</f>
        <v>0</v>
      </c>
      <c r="K470" s="206"/>
      <c r="L470" s="207"/>
      <c r="M470" s="208" t="s">
        <v>1</v>
      </c>
      <c r="N470" s="209" t="s">
        <v>42</v>
      </c>
      <c r="O470" s="78"/>
      <c r="P470" s="195">
        <f>O470*H470</f>
        <v>0</v>
      </c>
      <c r="Q470" s="195">
        <v>0.0050000000000000001</v>
      </c>
      <c r="R470" s="195">
        <f>Q470*H470</f>
        <v>1.3572300000000002</v>
      </c>
      <c r="S470" s="195">
        <v>0</v>
      </c>
      <c r="T470" s="196">
        <f>S470*H470</f>
        <v>0</v>
      </c>
      <c r="U470" s="34"/>
      <c r="V470" s="34"/>
      <c r="W470" s="34"/>
      <c r="X470" s="34"/>
      <c r="Y470" s="34"/>
      <c r="Z470" s="34"/>
      <c r="AA470" s="34"/>
      <c r="AB470" s="34"/>
      <c r="AC470" s="34"/>
      <c r="AD470" s="34"/>
      <c r="AE470" s="34"/>
      <c r="AR470" s="197" t="s">
        <v>308</v>
      </c>
      <c r="AT470" s="197" t="s">
        <v>454</v>
      </c>
      <c r="AU470" s="197" t="s">
        <v>89</v>
      </c>
      <c r="AY470" s="15" t="s">
        <v>178</v>
      </c>
      <c r="BE470" s="198">
        <f>IF(N470="základná",J470,0)</f>
        <v>0</v>
      </c>
      <c r="BF470" s="198">
        <f>IF(N470="znížená",J470,0)</f>
        <v>0</v>
      </c>
      <c r="BG470" s="198">
        <f>IF(N470="zákl. prenesená",J470,0)</f>
        <v>0</v>
      </c>
      <c r="BH470" s="198">
        <f>IF(N470="zníž. prenesená",J470,0)</f>
        <v>0</v>
      </c>
      <c r="BI470" s="198">
        <f>IF(N470="nulová",J470,0)</f>
        <v>0</v>
      </c>
      <c r="BJ470" s="15" t="s">
        <v>89</v>
      </c>
      <c r="BK470" s="198">
        <f>ROUND(I470*H470,2)</f>
        <v>0</v>
      </c>
      <c r="BL470" s="15" t="s">
        <v>243</v>
      </c>
      <c r="BM470" s="197" t="s">
        <v>1385</v>
      </c>
    </row>
    <row r="471" s="2" customFormat="1" ht="19.8" customHeight="1">
      <c r="A471" s="34"/>
      <c r="B471" s="184"/>
      <c r="C471" s="185" t="s">
        <v>1386</v>
      </c>
      <c r="D471" s="185" t="s">
        <v>180</v>
      </c>
      <c r="E471" s="186" t="s">
        <v>1387</v>
      </c>
      <c r="F471" s="187" t="s">
        <v>1388</v>
      </c>
      <c r="G471" s="188" t="s">
        <v>236</v>
      </c>
      <c r="H471" s="189">
        <v>263.54000000000002</v>
      </c>
      <c r="I471" s="190"/>
      <c r="J471" s="191">
        <f>ROUND(I471*H471,2)</f>
        <v>0</v>
      </c>
      <c r="K471" s="192"/>
      <c r="L471" s="35"/>
      <c r="M471" s="193" t="s">
        <v>1</v>
      </c>
      <c r="N471" s="194" t="s">
        <v>42</v>
      </c>
      <c r="O471" s="78"/>
      <c r="P471" s="195">
        <f>O471*H471</f>
        <v>0</v>
      </c>
      <c r="Q471" s="195">
        <v>8.0000000000000007E-05</v>
      </c>
      <c r="R471" s="195">
        <f>Q471*H471</f>
        <v>0.021083200000000003</v>
      </c>
      <c r="S471" s="195">
        <v>0</v>
      </c>
      <c r="T471" s="196">
        <f>S471*H471</f>
        <v>0</v>
      </c>
      <c r="U471" s="34"/>
      <c r="V471" s="34"/>
      <c r="W471" s="34"/>
      <c r="X471" s="34"/>
      <c r="Y471" s="34"/>
      <c r="Z471" s="34"/>
      <c r="AA471" s="34"/>
      <c r="AB471" s="34"/>
      <c r="AC471" s="34"/>
      <c r="AD471" s="34"/>
      <c r="AE471" s="34"/>
      <c r="AR471" s="197" t="s">
        <v>243</v>
      </c>
      <c r="AT471" s="197" t="s">
        <v>180</v>
      </c>
      <c r="AU471" s="197" t="s">
        <v>89</v>
      </c>
      <c r="AY471" s="15" t="s">
        <v>178</v>
      </c>
      <c r="BE471" s="198">
        <f>IF(N471="základná",J471,0)</f>
        <v>0</v>
      </c>
      <c r="BF471" s="198">
        <f>IF(N471="znížená",J471,0)</f>
        <v>0</v>
      </c>
      <c r="BG471" s="198">
        <f>IF(N471="zákl. prenesená",J471,0)</f>
        <v>0</v>
      </c>
      <c r="BH471" s="198">
        <f>IF(N471="zníž. prenesená",J471,0)</f>
        <v>0</v>
      </c>
      <c r="BI471" s="198">
        <f>IF(N471="nulová",J471,0)</f>
        <v>0</v>
      </c>
      <c r="BJ471" s="15" t="s">
        <v>89</v>
      </c>
      <c r="BK471" s="198">
        <f>ROUND(I471*H471,2)</f>
        <v>0</v>
      </c>
      <c r="BL471" s="15" t="s">
        <v>243</v>
      </c>
      <c r="BM471" s="197" t="s">
        <v>1389</v>
      </c>
    </row>
    <row r="472" s="2" customFormat="1" ht="22.2" customHeight="1">
      <c r="A472" s="34"/>
      <c r="B472" s="184"/>
      <c r="C472" s="185" t="s">
        <v>1390</v>
      </c>
      <c r="D472" s="185" t="s">
        <v>180</v>
      </c>
      <c r="E472" s="186" t="s">
        <v>1391</v>
      </c>
      <c r="F472" s="187" t="s">
        <v>1392</v>
      </c>
      <c r="G472" s="188" t="s">
        <v>794</v>
      </c>
      <c r="H472" s="210"/>
      <c r="I472" s="190"/>
      <c r="J472" s="191">
        <f>ROUND(I472*H472,2)</f>
        <v>0</v>
      </c>
      <c r="K472" s="192"/>
      <c r="L472" s="35"/>
      <c r="M472" s="193" t="s">
        <v>1</v>
      </c>
      <c r="N472" s="194" t="s">
        <v>42</v>
      </c>
      <c r="O472" s="78"/>
      <c r="P472" s="195">
        <f>O472*H472</f>
        <v>0</v>
      </c>
      <c r="Q472" s="195">
        <v>0</v>
      </c>
      <c r="R472" s="195">
        <f>Q472*H472</f>
        <v>0</v>
      </c>
      <c r="S472" s="195">
        <v>0</v>
      </c>
      <c r="T472" s="196">
        <f>S472*H472</f>
        <v>0</v>
      </c>
      <c r="U472" s="34"/>
      <c r="V472" s="34"/>
      <c r="W472" s="34"/>
      <c r="X472" s="34"/>
      <c r="Y472" s="34"/>
      <c r="Z472" s="34"/>
      <c r="AA472" s="34"/>
      <c r="AB472" s="34"/>
      <c r="AC472" s="34"/>
      <c r="AD472" s="34"/>
      <c r="AE472" s="34"/>
      <c r="AR472" s="197" t="s">
        <v>243</v>
      </c>
      <c r="AT472" s="197" t="s">
        <v>180</v>
      </c>
      <c r="AU472" s="197" t="s">
        <v>89</v>
      </c>
      <c r="AY472" s="15" t="s">
        <v>178</v>
      </c>
      <c r="BE472" s="198">
        <f>IF(N472="základná",J472,0)</f>
        <v>0</v>
      </c>
      <c r="BF472" s="198">
        <f>IF(N472="znížená",J472,0)</f>
        <v>0</v>
      </c>
      <c r="BG472" s="198">
        <f>IF(N472="zákl. prenesená",J472,0)</f>
        <v>0</v>
      </c>
      <c r="BH472" s="198">
        <f>IF(N472="zníž. prenesená",J472,0)</f>
        <v>0</v>
      </c>
      <c r="BI472" s="198">
        <f>IF(N472="nulová",J472,0)</f>
        <v>0</v>
      </c>
      <c r="BJ472" s="15" t="s">
        <v>89</v>
      </c>
      <c r="BK472" s="198">
        <f>ROUND(I472*H472,2)</f>
        <v>0</v>
      </c>
      <c r="BL472" s="15" t="s">
        <v>243</v>
      </c>
      <c r="BM472" s="197" t="s">
        <v>1393</v>
      </c>
    </row>
    <row r="473" s="12" customFormat="1" ht="22.8" customHeight="1">
      <c r="A473" s="12"/>
      <c r="B473" s="171"/>
      <c r="C473" s="12"/>
      <c r="D473" s="172" t="s">
        <v>75</v>
      </c>
      <c r="E473" s="182" t="s">
        <v>1394</v>
      </c>
      <c r="F473" s="182" t="s">
        <v>1395</v>
      </c>
      <c r="G473" s="12"/>
      <c r="H473" s="12"/>
      <c r="I473" s="174"/>
      <c r="J473" s="183">
        <f>BK473</f>
        <v>0</v>
      </c>
      <c r="K473" s="12"/>
      <c r="L473" s="171"/>
      <c r="M473" s="176"/>
      <c r="N473" s="177"/>
      <c r="O473" s="177"/>
      <c r="P473" s="178">
        <f>SUM(P474:P475)</f>
        <v>0</v>
      </c>
      <c r="Q473" s="177"/>
      <c r="R473" s="178">
        <f>SUM(R474:R475)</f>
        <v>0.055810000000000005</v>
      </c>
      <c r="S473" s="177"/>
      <c r="T473" s="179">
        <f>SUM(T474:T475)</f>
        <v>0</v>
      </c>
      <c r="U473" s="12"/>
      <c r="V473" s="12"/>
      <c r="W473" s="12"/>
      <c r="X473" s="12"/>
      <c r="Y473" s="12"/>
      <c r="Z473" s="12"/>
      <c r="AA473" s="12"/>
      <c r="AB473" s="12"/>
      <c r="AC473" s="12"/>
      <c r="AD473" s="12"/>
      <c r="AE473" s="12"/>
      <c r="AR473" s="172" t="s">
        <v>89</v>
      </c>
      <c r="AT473" s="180" t="s">
        <v>75</v>
      </c>
      <c r="AU473" s="180" t="s">
        <v>83</v>
      </c>
      <c r="AY473" s="172" t="s">
        <v>178</v>
      </c>
      <c r="BK473" s="181">
        <f>SUM(BK474:BK475)</f>
        <v>0</v>
      </c>
    </row>
    <row r="474" s="2" customFormat="1" ht="22.2" customHeight="1">
      <c r="A474" s="34"/>
      <c r="B474" s="184"/>
      <c r="C474" s="185" t="s">
        <v>1396</v>
      </c>
      <c r="D474" s="185" t="s">
        <v>180</v>
      </c>
      <c r="E474" s="186" t="s">
        <v>1397</v>
      </c>
      <c r="F474" s="187" t="s">
        <v>1398</v>
      </c>
      <c r="G474" s="188" t="s">
        <v>236</v>
      </c>
      <c r="H474" s="189">
        <v>111.62000000000001</v>
      </c>
      <c r="I474" s="190"/>
      <c r="J474" s="191">
        <f>ROUND(I474*H474,2)</f>
        <v>0</v>
      </c>
      <c r="K474" s="192"/>
      <c r="L474" s="35"/>
      <c r="M474" s="193" t="s">
        <v>1</v>
      </c>
      <c r="N474" s="194" t="s">
        <v>42</v>
      </c>
      <c r="O474" s="78"/>
      <c r="P474" s="195">
        <f>O474*H474</f>
        <v>0</v>
      </c>
      <c r="Q474" s="195">
        <v>0.00050000000000000001</v>
      </c>
      <c r="R474" s="195">
        <f>Q474*H474</f>
        <v>0.055810000000000005</v>
      </c>
      <c r="S474" s="195">
        <v>0</v>
      </c>
      <c r="T474" s="196">
        <f>S474*H474</f>
        <v>0</v>
      </c>
      <c r="U474" s="34"/>
      <c r="V474" s="34"/>
      <c r="W474" s="34"/>
      <c r="X474" s="34"/>
      <c r="Y474" s="34"/>
      <c r="Z474" s="34"/>
      <c r="AA474" s="34"/>
      <c r="AB474" s="34"/>
      <c r="AC474" s="34"/>
      <c r="AD474" s="34"/>
      <c r="AE474" s="34"/>
      <c r="AR474" s="197" t="s">
        <v>243</v>
      </c>
      <c r="AT474" s="197" t="s">
        <v>180</v>
      </c>
      <c r="AU474" s="197" t="s">
        <v>89</v>
      </c>
      <c r="AY474" s="15" t="s">
        <v>178</v>
      </c>
      <c r="BE474" s="198">
        <f>IF(N474="základná",J474,0)</f>
        <v>0</v>
      </c>
      <c r="BF474" s="198">
        <f>IF(N474="znížená",J474,0)</f>
        <v>0</v>
      </c>
      <c r="BG474" s="198">
        <f>IF(N474="zákl. prenesená",J474,0)</f>
        <v>0</v>
      </c>
      <c r="BH474" s="198">
        <f>IF(N474="zníž. prenesená",J474,0)</f>
        <v>0</v>
      </c>
      <c r="BI474" s="198">
        <f>IF(N474="nulová",J474,0)</f>
        <v>0</v>
      </c>
      <c r="BJ474" s="15" t="s">
        <v>89</v>
      </c>
      <c r="BK474" s="198">
        <f>ROUND(I474*H474,2)</f>
        <v>0</v>
      </c>
      <c r="BL474" s="15" t="s">
        <v>243</v>
      </c>
      <c r="BM474" s="197" t="s">
        <v>1399</v>
      </c>
    </row>
    <row r="475" s="2" customFormat="1" ht="22.2" customHeight="1">
      <c r="A475" s="34"/>
      <c r="B475" s="184"/>
      <c r="C475" s="185" t="s">
        <v>1400</v>
      </c>
      <c r="D475" s="185" t="s">
        <v>180</v>
      </c>
      <c r="E475" s="186" t="s">
        <v>1401</v>
      </c>
      <c r="F475" s="187" t="s">
        <v>1402</v>
      </c>
      <c r="G475" s="188" t="s">
        <v>794</v>
      </c>
      <c r="H475" s="210"/>
      <c r="I475" s="190"/>
      <c r="J475" s="191">
        <f>ROUND(I475*H475,2)</f>
        <v>0</v>
      </c>
      <c r="K475" s="192"/>
      <c r="L475" s="35"/>
      <c r="M475" s="193" t="s">
        <v>1</v>
      </c>
      <c r="N475" s="194" t="s">
        <v>42</v>
      </c>
      <c r="O475" s="78"/>
      <c r="P475" s="195">
        <f>O475*H475</f>
        <v>0</v>
      </c>
      <c r="Q475" s="195">
        <v>0</v>
      </c>
      <c r="R475" s="195">
        <f>Q475*H475</f>
        <v>0</v>
      </c>
      <c r="S475" s="195">
        <v>0</v>
      </c>
      <c r="T475" s="196">
        <f>S475*H475</f>
        <v>0</v>
      </c>
      <c r="U475" s="34"/>
      <c r="V475" s="34"/>
      <c r="W475" s="34"/>
      <c r="X475" s="34"/>
      <c r="Y475" s="34"/>
      <c r="Z475" s="34"/>
      <c r="AA475" s="34"/>
      <c r="AB475" s="34"/>
      <c r="AC475" s="34"/>
      <c r="AD475" s="34"/>
      <c r="AE475" s="34"/>
      <c r="AR475" s="197" t="s">
        <v>243</v>
      </c>
      <c r="AT475" s="197" t="s">
        <v>180</v>
      </c>
      <c r="AU475" s="197" t="s">
        <v>89</v>
      </c>
      <c r="AY475" s="15" t="s">
        <v>178</v>
      </c>
      <c r="BE475" s="198">
        <f>IF(N475="základná",J475,0)</f>
        <v>0</v>
      </c>
      <c r="BF475" s="198">
        <f>IF(N475="znížená",J475,0)</f>
        <v>0</v>
      </c>
      <c r="BG475" s="198">
        <f>IF(N475="zákl. prenesená",J475,0)</f>
        <v>0</v>
      </c>
      <c r="BH475" s="198">
        <f>IF(N475="zníž. prenesená",J475,0)</f>
        <v>0</v>
      </c>
      <c r="BI475" s="198">
        <f>IF(N475="nulová",J475,0)</f>
        <v>0</v>
      </c>
      <c r="BJ475" s="15" t="s">
        <v>89</v>
      </c>
      <c r="BK475" s="198">
        <f>ROUND(I475*H475,2)</f>
        <v>0</v>
      </c>
      <c r="BL475" s="15" t="s">
        <v>243</v>
      </c>
      <c r="BM475" s="197" t="s">
        <v>1403</v>
      </c>
    </row>
    <row r="476" s="12" customFormat="1" ht="22.8" customHeight="1">
      <c r="A476" s="12"/>
      <c r="B476" s="171"/>
      <c r="C476" s="12"/>
      <c r="D476" s="172" t="s">
        <v>75</v>
      </c>
      <c r="E476" s="182" t="s">
        <v>1404</v>
      </c>
      <c r="F476" s="182" t="s">
        <v>1405</v>
      </c>
      <c r="G476" s="12"/>
      <c r="H476" s="12"/>
      <c r="I476" s="174"/>
      <c r="J476" s="183">
        <f>BK476</f>
        <v>0</v>
      </c>
      <c r="K476" s="12"/>
      <c r="L476" s="171"/>
      <c r="M476" s="176"/>
      <c r="N476" s="177"/>
      <c r="O476" s="177"/>
      <c r="P476" s="178">
        <f>SUM(P477:P480)</f>
        <v>0</v>
      </c>
      <c r="Q476" s="177"/>
      <c r="R476" s="178">
        <f>SUM(R477:R480)</f>
        <v>5.3083055999999997</v>
      </c>
      <c r="S476" s="177"/>
      <c r="T476" s="179">
        <f>SUM(T477:T480)</f>
        <v>0</v>
      </c>
      <c r="U476" s="12"/>
      <c r="V476" s="12"/>
      <c r="W476" s="12"/>
      <c r="X476" s="12"/>
      <c r="Y476" s="12"/>
      <c r="Z476" s="12"/>
      <c r="AA476" s="12"/>
      <c r="AB476" s="12"/>
      <c r="AC476" s="12"/>
      <c r="AD476" s="12"/>
      <c r="AE476" s="12"/>
      <c r="AR476" s="172" t="s">
        <v>89</v>
      </c>
      <c r="AT476" s="180" t="s">
        <v>75</v>
      </c>
      <c r="AU476" s="180" t="s">
        <v>83</v>
      </c>
      <c r="AY476" s="172" t="s">
        <v>178</v>
      </c>
      <c r="BK476" s="181">
        <f>SUM(BK477:BK480)</f>
        <v>0</v>
      </c>
    </row>
    <row r="477" s="2" customFormat="1" ht="34.8" customHeight="1">
      <c r="A477" s="34"/>
      <c r="B477" s="184"/>
      <c r="C477" s="185" t="s">
        <v>1406</v>
      </c>
      <c r="D477" s="185" t="s">
        <v>180</v>
      </c>
      <c r="E477" s="186" t="s">
        <v>1407</v>
      </c>
      <c r="F477" s="187" t="s">
        <v>1408</v>
      </c>
      <c r="G477" s="188" t="s">
        <v>236</v>
      </c>
      <c r="H477" s="189">
        <v>378.30000000000001</v>
      </c>
      <c r="I477" s="190"/>
      <c r="J477" s="191">
        <f>ROUND(I477*H477,2)</f>
        <v>0</v>
      </c>
      <c r="K477" s="192"/>
      <c r="L477" s="35"/>
      <c r="M477" s="193" t="s">
        <v>1</v>
      </c>
      <c r="N477" s="194" t="s">
        <v>42</v>
      </c>
      <c r="O477" s="78"/>
      <c r="P477" s="195">
        <f>O477*H477</f>
        <v>0</v>
      </c>
      <c r="Q477" s="195">
        <v>0.0035400000000000002</v>
      </c>
      <c r="R477" s="195">
        <f>Q477*H477</f>
        <v>1.3391820000000001</v>
      </c>
      <c r="S477" s="195">
        <v>0</v>
      </c>
      <c r="T477" s="196">
        <f>S477*H477</f>
        <v>0</v>
      </c>
      <c r="U477" s="34"/>
      <c r="V477" s="34"/>
      <c r="W477" s="34"/>
      <c r="X477" s="34"/>
      <c r="Y477" s="34"/>
      <c r="Z477" s="34"/>
      <c r="AA477" s="34"/>
      <c r="AB477" s="34"/>
      <c r="AC477" s="34"/>
      <c r="AD477" s="34"/>
      <c r="AE477" s="34"/>
      <c r="AR477" s="197" t="s">
        <v>243</v>
      </c>
      <c r="AT477" s="197" t="s">
        <v>180</v>
      </c>
      <c r="AU477" s="197" t="s">
        <v>89</v>
      </c>
      <c r="AY477" s="15" t="s">
        <v>178</v>
      </c>
      <c r="BE477" s="198">
        <f>IF(N477="základná",J477,0)</f>
        <v>0</v>
      </c>
      <c r="BF477" s="198">
        <f>IF(N477="znížená",J477,0)</f>
        <v>0</v>
      </c>
      <c r="BG477" s="198">
        <f>IF(N477="zákl. prenesená",J477,0)</f>
        <v>0</v>
      </c>
      <c r="BH477" s="198">
        <f>IF(N477="zníž. prenesená",J477,0)</f>
        <v>0</v>
      </c>
      <c r="BI477" s="198">
        <f>IF(N477="nulová",J477,0)</f>
        <v>0</v>
      </c>
      <c r="BJ477" s="15" t="s">
        <v>89</v>
      </c>
      <c r="BK477" s="198">
        <f>ROUND(I477*H477,2)</f>
        <v>0</v>
      </c>
      <c r="BL477" s="15" t="s">
        <v>243</v>
      </c>
      <c r="BM477" s="197" t="s">
        <v>1409</v>
      </c>
    </row>
    <row r="478" s="2" customFormat="1" ht="14.4" customHeight="1">
      <c r="A478" s="34"/>
      <c r="B478" s="184"/>
      <c r="C478" s="199" t="s">
        <v>1410</v>
      </c>
      <c r="D478" s="199" t="s">
        <v>454</v>
      </c>
      <c r="E478" s="200" t="s">
        <v>1411</v>
      </c>
      <c r="F478" s="201" t="s">
        <v>1412</v>
      </c>
      <c r="G478" s="202" t="s">
        <v>236</v>
      </c>
      <c r="H478" s="203">
        <v>385.86599999999999</v>
      </c>
      <c r="I478" s="204"/>
      <c r="J478" s="205">
        <f>ROUND(I478*H478,2)</f>
        <v>0</v>
      </c>
      <c r="K478" s="206"/>
      <c r="L478" s="207"/>
      <c r="M478" s="208" t="s">
        <v>1</v>
      </c>
      <c r="N478" s="209" t="s">
        <v>42</v>
      </c>
      <c r="O478" s="78"/>
      <c r="P478" s="195">
        <f>O478*H478</f>
        <v>0</v>
      </c>
      <c r="Q478" s="195">
        <v>0.0101</v>
      </c>
      <c r="R478" s="195">
        <f>Q478*H478</f>
        <v>3.8972465999999999</v>
      </c>
      <c r="S478" s="195">
        <v>0</v>
      </c>
      <c r="T478" s="196">
        <f>S478*H478</f>
        <v>0</v>
      </c>
      <c r="U478" s="34"/>
      <c r="V478" s="34"/>
      <c r="W478" s="34"/>
      <c r="X478" s="34"/>
      <c r="Y478" s="34"/>
      <c r="Z478" s="34"/>
      <c r="AA478" s="34"/>
      <c r="AB478" s="34"/>
      <c r="AC478" s="34"/>
      <c r="AD478" s="34"/>
      <c r="AE478" s="34"/>
      <c r="AR478" s="197" t="s">
        <v>308</v>
      </c>
      <c r="AT478" s="197" t="s">
        <v>454</v>
      </c>
      <c r="AU478" s="197" t="s">
        <v>89</v>
      </c>
      <c r="AY478" s="15" t="s">
        <v>178</v>
      </c>
      <c r="BE478" s="198">
        <f>IF(N478="základná",J478,0)</f>
        <v>0</v>
      </c>
      <c r="BF478" s="198">
        <f>IF(N478="znížená",J478,0)</f>
        <v>0</v>
      </c>
      <c r="BG478" s="198">
        <f>IF(N478="zákl. prenesená",J478,0)</f>
        <v>0</v>
      </c>
      <c r="BH478" s="198">
        <f>IF(N478="zníž. prenesená",J478,0)</f>
        <v>0</v>
      </c>
      <c r="BI478" s="198">
        <f>IF(N478="nulová",J478,0)</f>
        <v>0</v>
      </c>
      <c r="BJ478" s="15" t="s">
        <v>89</v>
      </c>
      <c r="BK478" s="198">
        <f>ROUND(I478*H478,2)</f>
        <v>0</v>
      </c>
      <c r="BL478" s="15" t="s">
        <v>243</v>
      </c>
      <c r="BM478" s="197" t="s">
        <v>1413</v>
      </c>
    </row>
    <row r="479" s="2" customFormat="1" ht="22.2" customHeight="1">
      <c r="A479" s="34"/>
      <c r="B479" s="184"/>
      <c r="C479" s="185" t="s">
        <v>1414</v>
      </c>
      <c r="D479" s="185" t="s">
        <v>180</v>
      </c>
      <c r="E479" s="186" t="s">
        <v>1415</v>
      </c>
      <c r="F479" s="187" t="s">
        <v>1416</v>
      </c>
      <c r="G479" s="188" t="s">
        <v>236</v>
      </c>
      <c r="H479" s="189">
        <v>378.30000000000001</v>
      </c>
      <c r="I479" s="190"/>
      <c r="J479" s="191">
        <f>ROUND(I479*H479,2)</f>
        <v>0</v>
      </c>
      <c r="K479" s="192"/>
      <c r="L479" s="35"/>
      <c r="M479" s="193" t="s">
        <v>1</v>
      </c>
      <c r="N479" s="194" t="s">
        <v>42</v>
      </c>
      <c r="O479" s="78"/>
      <c r="P479" s="195">
        <f>O479*H479</f>
        <v>0</v>
      </c>
      <c r="Q479" s="195">
        <v>0.00019000000000000001</v>
      </c>
      <c r="R479" s="195">
        <f>Q479*H479</f>
        <v>0.07187700000000001</v>
      </c>
      <c r="S479" s="195">
        <v>0</v>
      </c>
      <c r="T479" s="196">
        <f>S479*H479</f>
        <v>0</v>
      </c>
      <c r="U479" s="34"/>
      <c r="V479" s="34"/>
      <c r="W479" s="34"/>
      <c r="X479" s="34"/>
      <c r="Y479" s="34"/>
      <c r="Z479" s="34"/>
      <c r="AA479" s="34"/>
      <c r="AB479" s="34"/>
      <c r="AC479" s="34"/>
      <c r="AD479" s="34"/>
      <c r="AE479" s="34"/>
      <c r="AR479" s="197" t="s">
        <v>243</v>
      </c>
      <c r="AT479" s="197" t="s">
        <v>180</v>
      </c>
      <c r="AU479" s="197" t="s">
        <v>89</v>
      </c>
      <c r="AY479" s="15" t="s">
        <v>178</v>
      </c>
      <c r="BE479" s="198">
        <f>IF(N479="základná",J479,0)</f>
        <v>0</v>
      </c>
      <c r="BF479" s="198">
        <f>IF(N479="znížená",J479,0)</f>
        <v>0</v>
      </c>
      <c r="BG479" s="198">
        <f>IF(N479="zákl. prenesená",J479,0)</f>
        <v>0</v>
      </c>
      <c r="BH479" s="198">
        <f>IF(N479="zníž. prenesená",J479,0)</f>
        <v>0</v>
      </c>
      <c r="BI479" s="198">
        <f>IF(N479="nulová",J479,0)</f>
        <v>0</v>
      </c>
      <c r="BJ479" s="15" t="s">
        <v>89</v>
      </c>
      <c r="BK479" s="198">
        <f>ROUND(I479*H479,2)</f>
        <v>0</v>
      </c>
      <c r="BL479" s="15" t="s">
        <v>243</v>
      </c>
      <c r="BM479" s="197" t="s">
        <v>1417</v>
      </c>
    </row>
    <row r="480" s="2" customFormat="1" ht="22.2" customHeight="1">
      <c r="A480" s="34"/>
      <c r="B480" s="184"/>
      <c r="C480" s="185" t="s">
        <v>1418</v>
      </c>
      <c r="D480" s="185" t="s">
        <v>180</v>
      </c>
      <c r="E480" s="186" t="s">
        <v>1419</v>
      </c>
      <c r="F480" s="187" t="s">
        <v>1420</v>
      </c>
      <c r="G480" s="188" t="s">
        <v>794</v>
      </c>
      <c r="H480" s="210"/>
      <c r="I480" s="190"/>
      <c r="J480" s="191">
        <f>ROUND(I480*H480,2)</f>
        <v>0</v>
      </c>
      <c r="K480" s="192"/>
      <c r="L480" s="35"/>
      <c r="M480" s="193" t="s">
        <v>1</v>
      </c>
      <c r="N480" s="194" t="s">
        <v>42</v>
      </c>
      <c r="O480" s="78"/>
      <c r="P480" s="195">
        <f>O480*H480</f>
        <v>0</v>
      </c>
      <c r="Q480" s="195">
        <v>0</v>
      </c>
      <c r="R480" s="195">
        <f>Q480*H480</f>
        <v>0</v>
      </c>
      <c r="S480" s="195">
        <v>0</v>
      </c>
      <c r="T480" s="196">
        <f>S480*H480</f>
        <v>0</v>
      </c>
      <c r="U480" s="34"/>
      <c r="V480" s="34"/>
      <c r="W480" s="34"/>
      <c r="X480" s="34"/>
      <c r="Y480" s="34"/>
      <c r="Z480" s="34"/>
      <c r="AA480" s="34"/>
      <c r="AB480" s="34"/>
      <c r="AC480" s="34"/>
      <c r="AD480" s="34"/>
      <c r="AE480" s="34"/>
      <c r="AR480" s="197" t="s">
        <v>243</v>
      </c>
      <c r="AT480" s="197" t="s">
        <v>180</v>
      </c>
      <c r="AU480" s="197" t="s">
        <v>89</v>
      </c>
      <c r="AY480" s="15" t="s">
        <v>178</v>
      </c>
      <c r="BE480" s="198">
        <f>IF(N480="základná",J480,0)</f>
        <v>0</v>
      </c>
      <c r="BF480" s="198">
        <f>IF(N480="znížená",J480,0)</f>
        <v>0</v>
      </c>
      <c r="BG480" s="198">
        <f>IF(N480="zákl. prenesená",J480,0)</f>
        <v>0</v>
      </c>
      <c r="BH480" s="198">
        <f>IF(N480="zníž. prenesená",J480,0)</f>
        <v>0</v>
      </c>
      <c r="BI480" s="198">
        <f>IF(N480="nulová",J480,0)</f>
        <v>0</v>
      </c>
      <c r="BJ480" s="15" t="s">
        <v>89</v>
      </c>
      <c r="BK480" s="198">
        <f>ROUND(I480*H480,2)</f>
        <v>0</v>
      </c>
      <c r="BL480" s="15" t="s">
        <v>243</v>
      </c>
      <c r="BM480" s="197" t="s">
        <v>1421</v>
      </c>
    </row>
    <row r="481" s="12" customFormat="1" ht="22.8" customHeight="1">
      <c r="A481" s="12"/>
      <c r="B481" s="171"/>
      <c r="C481" s="12"/>
      <c r="D481" s="172" t="s">
        <v>75</v>
      </c>
      <c r="E481" s="182" t="s">
        <v>1422</v>
      </c>
      <c r="F481" s="182" t="s">
        <v>1423</v>
      </c>
      <c r="G481" s="12"/>
      <c r="H481" s="12"/>
      <c r="I481" s="174"/>
      <c r="J481" s="183">
        <f>BK481</f>
        <v>0</v>
      </c>
      <c r="K481" s="12"/>
      <c r="L481" s="171"/>
      <c r="M481" s="176"/>
      <c r="N481" s="177"/>
      <c r="O481" s="177"/>
      <c r="P481" s="178">
        <f>SUM(P482:P484)</f>
        <v>0</v>
      </c>
      <c r="Q481" s="177"/>
      <c r="R481" s="178">
        <f>SUM(R482:R484)</f>
        <v>3.4353759999999998</v>
      </c>
      <c r="S481" s="177"/>
      <c r="T481" s="179">
        <f>SUM(T482:T484)</f>
        <v>0</v>
      </c>
      <c r="U481" s="12"/>
      <c r="V481" s="12"/>
      <c r="W481" s="12"/>
      <c r="X481" s="12"/>
      <c r="Y481" s="12"/>
      <c r="Z481" s="12"/>
      <c r="AA481" s="12"/>
      <c r="AB481" s="12"/>
      <c r="AC481" s="12"/>
      <c r="AD481" s="12"/>
      <c r="AE481" s="12"/>
      <c r="AR481" s="172" t="s">
        <v>89</v>
      </c>
      <c r="AT481" s="180" t="s">
        <v>75</v>
      </c>
      <c r="AU481" s="180" t="s">
        <v>83</v>
      </c>
      <c r="AY481" s="172" t="s">
        <v>178</v>
      </c>
      <c r="BK481" s="181">
        <f>SUM(BK482:BK484)</f>
        <v>0</v>
      </c>
    </row>
    <row r="482" s="2" customFormat="1" ht="30" customHeight="1">
      <c r="A482" s="34"/>
      <c r="B482" s="184"/>
      <c r="C482" s="185" t="s">
        <v>1424</v>
      </c>
      <c r="D482" s="185" t="s">
        <v>180</v>
      </c>
      <c r="E482" s="186" t="s">
        <v>1425</v>
      </c>
      <c r="F482" s="187" t="s">
        <v>1426</v>
      </c>
      <c r="G482" s="188" t="s">
        <v>236</v>
      </c>
      <c r="H482" s="189">
        <v>59.200000000000003</v>
      </c>
      <c r="I482" s="190"/>
      <c r="J482" s="191">
        <f>ROUND(I482*H482,2)</f>
        <v>0</v>
      </c>
      <c r="K482" s="192"/>
      <c r="L482" s="35"/>
      <c r="M482" s="193" t="s">
        <v>1</v>
      </c>
      <c r="N482" s="194" t="s">
        <v>42</v>
      </c>
      <c r="O482" s="78"/>
      <c r="P482" s="195">
        <f>O482*H482</f>
        <v>0</v>
      </c>
      <c r="Q482" s="195">
        <v>0.026530000000000001</v>
      </c>
      <c r="R482" s="195">
        <f>Q482*H482</f>
        <v>1.5705760000000002</v>
      </c>
      <c r="S482" s="195">
        <v>0</v>
      </c>
      <c r="T482" s="196">
        <f>S482*H482</f>
        <v>0</v>
      </c>
      <c r="U482" s="34"/>
      <c r="V482" s="34"/>
      <c r="W482" s="34"/>
      <c r="X482" s="34"/>
      <c r="Y482" s="34"/>
      <c r="Z482" s="34"/>
      <c r="AA482" s="34"/>
      <c r="AB482" s="34"/>
      <c r="AC482" s="34"/>
      <c r="AD482" s="34"/>
      <c r="AE482" s="34"/>
      <c r="AR482" s="197" t="s">
        <v>243</v>
      </c>
      <c r="AT482" s="197" t="s">
        <v>180</v>
      </c>
      <c r="AU482" s="197" t="s">
        <v>89</v>
      </c>
      <c r="AY482" s="15" t="s">
        <v>178</v>
      </c>
      <c r="BE482" s="198">
        <f>IF(N482="základná",J482,0)</f>
        <v>0</v>
      </c>
      <c r="BF482" s="198">
        <f>IF(N482="znížená",J482,0)</f>
        <v>0</v>
      </c>
      <c r="BG482" s="198">
        <f>IF(N482="zákl. prenesená",J482,0)</f>
        <v>0</v>
      </c>
      <c r="BH482" s="198">
        <f>IF(N482="zníž. prenesená",J482,0)</f>
        <v>0</v>
      </c>
      <c r="BI482" s="198">
        <f>IF(N482="nulová",J482,0)</f>
        <v>0</v>
      </c>
      <c r="BJ482" s="15" t="s">
        <v>89</v>
      </c>
      <c r="BK482" s="198">
        <f>ROUND(I482*H482,2)</f>
        <v>0</v>
      </c>
      <c r="BL482" s="15" t="s">
        <v>243</v>
      </c>
      <c r="BM482" s="197" t="s">
        <v>1427</v>
      </c>
    </row>
    <row r="483" s="2" customFormat="1" ht="22.2" customHeight="1">
      <c r="A483" s="34"/>
      <c r="B483" s="184"/>
      <c r="C483" s="199" t="s">
        <v>1428</v>
      </c>
      <c r="D483" s="199" t="s">
        <v>454</v>
      </c>
      <c r="E483" s="200" t="s">
        <v>1429</v>
      </c>
      <c r="F483" s="201" t="s">
        <v>1430</v>
      </c>
      <c r="G483" s="202" t="s">
        <v>236</v>
      </c>
      <c r="H483" s="203">
        <v>62.159999999999997</v>
      </c>
      <c r="I483" s="204"/>
      <c r="J483" s="205">
        <f>ROUND(I483*H483,2)</f>
        <v>0</v>
      </c>
      <c r="K483" s="206"/>
      <c r="L483" s="207"/>
      <c r="M483" s="208" t="s">
        <v>1</v>
      </c>
      <c r="N483" s="209" t="s">
        <v>42</v>
      </c>
      <c r="O483" s="78"/>
      <c r="P483" s="195">
        <f>O483*H483</f>
        <v>0</v>
      </c>
      <c r="Q483" s="195">
        <v>0.029999999999999999</v>
      </c>
      <c r="R483" s="195">
        <f>Q483*H483</f>
        <v>1.8647999999999998</v>
      </c>
      <c r="S483" s="195">
        <v>0</v>
      </c>
      <c r="T483" s="196">
        <f>S483*H483</f>
        <v>0</v>
      </c>
      <c r="U483" s="34"/>
      <c r="V483" s="34"/>
      <c r="W483" s="34"/>
      <c r="X483" s="34"/>
      <c r="Y483" s="34"/>
      <c r="Z483" s="34"/>
      <c r="AA483" s="34"/>
      <c r="AB483" s="34"/>
      <c r="AC483" s="34"/>
      <c r="AD483" s="34"/>
      <c r="AE483" s="34"/>
      <c r="AR483" s="197" t="s">
        <v>308</v>
      </c>
      <c r="AT483" s="197" t="s">
        <v>454</v>
      </c>
      <c r="AU483" s="197" t="s">
        <v>89</v>
      </c>
      <c r="AY483" s="15" t="s">
        <v>178</v>
      </c>
      <c r="BE483" s="198">
        <f>IF(N483="základná",J483,0)</f>
        <v>0</v>
      </c>
      <c r="BF483" s="198">
        <f>IF(N483="znížená",J483,0)</f>
        <v>0</v>
      </c>
      <c r="BG483" s="198">
        <f>IF(N483="zákl. prenesená",J483,0)</f>
        <v>0</v>
      </c>
      <c r="BH483" s="198">
        <f>IF(N483="zníž. prenesená",J483,0)</f>
        <v>0</v>
      </c>
      <c r="BI483" s="198">
        <f>IF(N483="nulová",J483,0)</f>
        <v>0</v>
      </c>
      <c r="BJ483" s="15" t="s">
        <v>89</v>
      </c>
      <c r="BK483" s="198">
        <f>ROUND(I483*H483,2)</f>
        <v>0</v>
      </c>
      <c r="BL483" s="15" t="s">
        <v>243</v>
      </c>
      <c r="BM483" s="197" t="s">
        <v>1431</v>
      </c>
    </row>
    <row r="484" s="2" customFormat="1" ht="22.2" customHeight="1">
      <c r="A484" s="34"/>
      <c r="B484" s="184"/>
      <c r="C484" s="185" t="s">
        <v>1432</v>
      </c>
      <c r="D484" s="185" t="s">
        <v>180</v>
      </c>
      <c r="E484" s="186" t="s">
        <v>1433</v>
      </c>
      <c r="F484" s="187" t="s">
        <v>1434</v>
      </c>
      <c r="G484" s="188" t="s">
        <v>794</v>
      </c>
      <c r="H484" s="210"/>
      <c r="I484" s="190"/>
      <c r="J484" s="191">
        <f>ROUND(I484*H484,2)</f>
        <v>0</v>
      </c>
      <c r="K484" s="192"/>
      <c r="L484" s="35"/>
      <c r="M484" s="193" t="s">
        <v>1</v>
      </c>
      <c r="N484" s="194" t="s">
        <v>42</v>
      </c>
      <c r="O484" s="78"/>
      <c r="P484" s="195">
        <f>O484*H484</f>
        <v>0</v>
      </c>
      <c r="Q484" s="195">
        <v>0</v>
      </c>
      <c r="R484" s="195">
        <f>Q484*H484</f>
        <v>0</v>
      </c>
      <c r="S484" s="195">
        <v>0</v>
      </c>
      <c r="T484" s="196">
        <f>S484*H484</f>
        <v>0</v>
      </c>
      <c r="U484" s="34"/>
      <c r="V484" s="34"/>
      <c r="W484" s="34"/>
      <c r="X484" s="34"/>
      <c r="Y484" s="34"/>
      <c r="Z484" s="34"/>
      <c r="AA484" s="34"/>
      <c r="AB484" s="34"/>
      <c r="AC484" s="34"/>
      <c r="AD484" s="34"/>
      <c r="AE484" s="34"/>
      <c r="AR484" s="197" t="s">
        <v>243</v>
      </c>
      <c r="AT484" s="197" t="s">
        <v>180</v>
      </c>
      <c r="AU484" s="197" t="s">
        <v>89</v>
      </c>
      <c r="AY484" s="15" t="s">
        <v>178</v>
      </c>
      <c r="BE484" s="198">
        <f>IF(N484="základná",J484,0)</f>
        <v>0</v>
      </c>
      <c r="BF484" s="198">
        <f>IF(N484="znížená",J484,0)</f>
        <v>0</v>
      </c>
      <c r="BG484" s="198">
        <f>IF(N484="zákl. prenesená",J484,0)</f>
        <v>0</v>
      </c>
      <c r="BH484" s="198">
        <f>IF(N484="zníž. prenesená",J484,0)</f>
        <v>0</v>
      </c>
      <c r="BI484" s="198">
        <f>IF(N484="nulová",J484,0)</f>
        <v>0</v>
      </c>
      <c r="BJ484" s="15" t="s">
        <v>89</v>
      </c>
      <c r="BK484" s="198">
        <f>ROUND(I484*H484,2)</f>
        <v>0</v>
      </c>
      <c r="BL484" s="15" t="s">
        <v>243</v>
      </c>
      <c r="BM484" s="197" t="s">
        <v>1435</v>
      </c>
    </row>
    <row r="485" s="12" customFormat="1" ht="22.8" customHeight="1">
      <c r="A485" s="12"/>
      <c r="B485" s="171"/>
      <c r="C485" s="12"/>
      <c r="D485" s="172" t="s">
        <v>75</v>
      </c>
      <c r="E485" s="182" t="s">
        <v>1436</v>
      </c>
      <c r="F485" s="182" t="s">
        <v>1437</v>
      </c>
      <c r="G485" s="12"/>
      <c r="H485" s="12"/>
      <c r="I485" s="174"/>
      <c r="J485" s="183">
        <f>BK485</f>
        <v>0</v>
      </c>
      <c r="K485" s="12"/>
      <c r="L485" s="171"/>
      <c r="M485" s="176"/>
      <c r="N485" s="177"/>
      <c r="O485" s="177"/>
      <c r="P485" s="178">
        <f>SUM(P486:P487)</f>
        <v>0</v>
      </c>
      <c r="Q485" s="177"/>
      <c r="R485" s="178">
        <f>SUM(R486:R487)</f>
        <v>0.035819999999999998</v>
      </c>
      <c r="S485" s="177"/>
      <c r="T485" s="179">
        <f>SUM(T486:T487)</f>
        <v>0</v>
      </c>
      <c r="U485" s="12"/>
      <c r="V485" s="12"/>
      <c r="W485" s="12"/>
      <c r="X485" s="12"/>
      <c r="Y485" s="12"/>
      <c r="Z485" s="12"/>
      <c r="AA485" s="12"/>
      <c r="AB485" s="12"/>
      <c r="AC485" s="12"/>
      <c r="AD485" s="12"/>
      <c r="AE485" s="12"/>
      <c r="AR485" s="172" t="s">
        <v>89</v>
      </c>
      <c r="AT485" s="180" t="s">
        <v>75</v>
      </c>
      <c r="AU485" s="180" t="s">
        <v>83</v>
      </c>
      <c r="AY485" s="172" t="s">
        <v>178</v>
      </c>
      <c r="BK485" s="181">
        <f>SUM(BK486:BK487)</f>
        <v>0</v>
      </c>
    </row>
    <row r="486" s="2" customFormat="1" ht="22.2" customHeight="1">
      <c r="A486" s="34"/>
      <c r="B486" s="184"/>
      <c r="C486" s="185" t="s">
        <v>1438</v>
      </c>
      <c r="D486" s="185" t="s">
        <v>180</v>
      </c>
      <c r="E486" s="186" t="s">
        <v>1439</v>
      </c>
      <c r="F486" s="187" t="s">
        <v>1440</v>
      </c>
      <c r="G486" s="188" t="s">
        <v>236</v>
      </c>
      <c r="H486" s="189">
        <v>93</v>
      </c>
      <c r="I486" s="190"/>
      <c r="J486" s="191">
        <f>ROUND(I486*H486,2)</f>
        <v>0</v>
      </c>
      <c r="K486" s="192"/>
      <c r="L486" s="35"/>
      <c r="M486" s="193" t="s">
        <v>1</v>
      </c>
      <c r="N486" s="194" t="s">
        <v>42</v>
      </c>
      <c r="O486" s="78"/>
      <c r="P486" s="195">
        <f>O486*H486</f>
        <v>0</v>
      </c>
      <c r="Q486" s="195">
        <v>0.00024000000000000001</v>
      </c>
      <c r="R486" s="195">
        <f>Q486*H486</f>
        <v>0.02232</v>
      </c>
      <c r="S486" s="195">
        <v>0</v>
      </c>
      <c r="T486" s="196">
        <f>S486*H486</f>
        <v>0</v>
      </c>
      <c r="U486" s="34"/>
      <c r="V486" s="34"/>
      <c r="W486" s="34"/>
      <c r="X486" s="34"/>
      <c r="Y486" s="34"/>
      <c r="Z486" s="34"/>
      <c r="AA486" s="34"/>
      <c r="AB486" s="34"/>
      <c r="AC486" s="34"/>
      <c r="AD486" s="34"/>
      <c r="AE486" s="34"/>
      <c r="AR486" s="197" t="s">
        <v>243</v>
      </c>
      <c r="AT486" s="197" t="s">
        <v>180</v>
      </c>
      <c r="AU486" s="197" t="s">
        <v>89</v>
      </c>
      <c r="AY486" s="15" t="s">
        <v>178</v>
      </c>
      <c r="BE486" s="198">
        <f>IF(N486="základná",J486,0)</f>
        <v>0</v>
      </c>
      <c r="BF486" s="198">
        <f>IF(N486="znížená",J486,0)</f>
        <v>0</v>
      </c>
      <c r="BG486" s="198">
        <f>IF(N486="zákl. prenesená",J486,0)</f>
        <v>0</v>
      </c>
      <c r="BH486" s="198">
        <f>IF(N486="zníž. prenesená",J486,0)</f>
        <v>0</v>
      </c>
      <c r="BI486" s="198">
        <f>IF(N486="nulová",J486,0)</f>
        <v>0</v>
      </c>
      <c r="BJ486" s="15" t="s">
        <v>89</v>
      </c>
      <c r="BK486" s="198">
        <f>ROUND(I486*H486,2)</f>
        <v>0</v>
      </c>
      <c r="BL486" s="15" t="s">
        <v>243</v>
      </c>
      <c r="BM486" s="197" t="s">
        <v>1441</v>
      </c>
    </row>
    <row r="487" s="2" customFormat="1" ht="19.8" customHeight="1">
      <c r="A487" s="34"/>
      <c r="B487" s="184"/>
      <c r="C487" s="185" t="s">
        <v>1442</v>
      </c>
      <c r="D487" s="185" t="s">
        <v>180</v>
      </c>
      <c r="E487" s="186" t="s">
        <v>1443</v>
      </c>
      <c r="F487" s="187" t="s">
        <v>1444</v>
      </c>
      <c r="G487" s="188" t="s">
        <v>236</v>
      </c>
      <c r="H487" s="189">
        <v>30</v>
      </c>
      <c r="I487" s="190"/>
      <c r="J487" s="191">
        <f>ROUND(I487*H487,2)</f>
        <v>0</v>
      </c>
      <c r="K487" s="192"/>
      <c r="L487" s="35"/>
      <c r="M487" s="193" t="s">
        <v>1</v>
      </c>
      <c r="N487" s="194" t="s">
        <v>42</v>
      </c>
      <c r="O487" s="78"/>
      <c r="P487" s="195">
        <f>O487*H487</f>
        <v>0</v>
      </c>
      <c r="Q487" s="195">
        <v>0.00044999999999999999</v>
      </c>
      <c r="R487" s="195">
        <f>Q487*H487</f>
        <v>0.0135</v>
      </c>
      <c r="S487" s="195">
        <v>0</v>
      </c>
      <c r="T487" s="196">
        <f>S487*H487</f>
        <v>0</v>
      </c>
      <c r="U487" s="34"/>
      <c r="V487" s="34"/>
      <c r="W487" s="34"/>
      <c r="X487" s="34"/>
      <c r="Y487" s="34"/>
      <c r="Z487" s="34"/>
      <c r="AA487" s="34"/>
      <c r="AB487" s="34"/>
      <c r="AC487" s="34"/>
      <c r="AD487" s="34"/>
      <c r="AE487" s="34"/>
      <c r="AR487" s="197" t="s">
        <v>243</v>
      </c>
      <c r="AT487" s="197" t="s">
        <v>180</v>
      </c>
      <c r="AU487" s="197" t="s">
        <v>89</v>
      </c>
      <c r="AY487" s="15" t="s">
        <v>178</v>
      </c>
      <c r="BE487" s="198">
        <f>IF(N487="základná",J487,0)</f>
        <v>0</v>
      </c>
      <c r="BF487" s="198">
        <f>IF(N487="znížená",J487,0)</f>
        <v>0</v>
      </c>
      <c r="BG487" s="198">
        <f>IF(N487="zákl. prenesená",J487,0)</f>
        <v>0</v>
      </c>
      <c r="BH487" s="198">
        <f>IF(N487="zníž. prenesená",J487,0)</f>
        <v>0</v>
      </c>
      <c r="BI487" s="198">
        <f>IF(N487="nulová",J487,0)</f>
        <v>0</v>
      </c>
      <c r="BJ487" s="15" t="s">
        <v>89</v>
      </c>
      <c r="BK487" s="198">
        <f>ROUND(I487*H487,2)</f>
        <v>0</v>
      </c>
      <c r="BL487" s="15" t="s">
        <v>243</v>
      </c>
      <c r="BM487" s="197" t="s">
        <v>1445</v>
      </c>
    </row>
    <row r="488" s="12" customFormat="1" ht="22.8" customHeight="1">
      <c r="A488" s="12"/>
      <c r="B488" s="171"/>
      <c r="C488" s="12"/>
      <c r="D488" s="172" t="s">
        <v>75</v>
      </c>
      <c r="E488" s="182" t="s">
        <v>1446</v>
      </c>
      <c r="F488" s="182" t="s">
        <v>1447</v>
      </c>
      <c r="G488" s="12"/>
      <c r="H488" s="12"/>
      <c r="I488" s="174"/>
      <c r="J488" s="183">
        <f>BK488</f>
        <v>0</v>
      </c>
      <c r="K488" s="12"/>
      <c r="L488" s="171"/>
      <c r="M488" s="176"/>
      <c r="N488" s="177"/>
      <c r="O488" s="177"/>
      <c r="P488" s="178">
        <f>SUM(P489:P491)</f>
        <v>0</v>
      </c>
      <c r="Q488" s="177"/>
      <c r="R488" s="178">
        <f>SUM(R489:R491)</f>
        <v>1.3956282099999999</v>
      </c>
      <c r="S488" s="177"/>
      <c r="T488" s="179">
        <f>SUM(T489:T491)</f>
        <v>0</v>
      </c>
      <c r="U488" s="12"/>
      <c r="V488" s="12"/>
      <c r="W488" s="12"/>
      <c r="X488" s="12"/>
      <c r="Y488" s="12"/>
      <c r="Z488" s="12"/>
      <c r="AA488" s="12"/>
      <c r="AB488" s="12"/>
      <c r="AC488" s="12"/>
      <c r="AD488" s="12"/>
      <c r="AE488" s="12"/>
      <c r="AR488" s="172" t="s">
        <v>89</v>
      </c>
      <c r="AT488" s="180" t="s">
        <v>75</v>
      </c>
      <c r="AU488" s="180" t="s">
        <v>83</v>
      </c>
      <c r="AY488" s="172" t="s">
        <v>178</v>
      </c>
      <c r="BK488" s="181">
        <f>SUM(BK489:BK491)</f>
        <v>0</v>
      </c>
    </row>
    <row r="489" s="2" customFormat="1" ht="22.2" customHeight="1">
      <c r="A489" s="34"/>
      <c r="B489" s="184"/>
      <c r="C489" s="185" t="s">
        <v>1448</v>
      </c>
      <c r="D489" s="185" t="s">
        <v>180</v>
      </c>
      <c r="E489" s="186" t="s">
        <v>1449</v>
      </c>
      <c r="F489" s="187" t="s">
        <v>1450</v>
      </c>
      <c r="G489" s="188" t="s">
        <v>236</v>
      </c>
      <c r="H489" s="189">
        <v>3245.6469999999999</v>
      </c>
      <c r="I489" s="190"/>
      <c r="J489" s="191">
        <f>ROUND(I489*H489,2)</f>
        <v>0</v>
      </c>
      <c r="K489" s="192"/>
      <c r="L489" s="35"/>
      <c r="M489" s="193" t="s">
        <v>1</v>
      </c>
      <c r="N489" s="194" t="s">
        <v>42</v>
      </c>
      <c r="O489" s="78"/>
      <c r="P489" s="195">
        <f>O489*H489</f>
        <v>0</v>
      </c>
      <c r="Q489" s="195">
        <v>0.00010000000000000001</v>
      </c>
      <c r="R489" s="195">
        <f>Q489*H489</f>
        <v>0.32456469999999998</v>
      </c>
      <c r="S489" s="195">
        <v>0</v>
      </c>
      <c r="T489" s="196">
        <f>S489*H489</f>
        <v>0</v>
      </c>
      <c r="U489" s="34"/>
      <c r="V489" s="34"/>
      <c r="W489" s="34"/>
      <c r="X489" s="34"/>
      <c r="Y489" s="34"/>
      <c r="Z489" s="34"/>
      <c r="AA489" s="34"/>
      <c r="AB489" s="34"/>
      <c r="AC489" s="34"/>
      <c r="AD489" s="34"/>
      <c r="AE489" s="34"/>
      <c r="AR489" s="197" t="s">
        <v>243</v>
      </c>
      <c r="AT489" s="197" t="s">
        <v>180</v>
      </c>
      <c r="AU489" s="197" t="s">
        <v>89</v>
      </c>
      <c r="AY489" s="15" t="s">
        <v>178</v>
      </c>
      <c r="BE489" s="198">
        <f>IF(N489="základná",J489,0)</f>
        <v>0</v>
      </c>
      <c r="BF489" s="198">
        <f>IF(N489="znížená",J489,0)</f>
        <v>0</v>
      </c>
      <c r="BG489" s="198">
        <f>IF(N489="zákl. prenesená",J489,0)</f>
        <v>0</v>
      </c>
      <c r="BH489" s="198">
        <f>IF(N489="zníž. prenesená",J489,0)</f>
        <v>0</v>
      </c>
      <c r="BI489" s="198">
        <f>IF(N489="nulová",J489,0)</f>
        <v>0</v>
      </c>
      <c r="BJ489" s="15" t="s">
        <v>89</v>
      </c>
      <c r="BK489" s="198">
        <f>ROUND(I489*H489,2)</f>
        <v>0</v>
      </c>
      <c r="BL489" s="15" t="s">
        <v>243</v>
      </c>
      <c r="BM489" s="197" t="s">
        <v>1451</v>
      </c>
    </row>
    <row r="490" s="2" customFormat="1" ht="22.2" customHeight="1">
      <c r="A490" s="34"/>
      <c r="B490" s="184"/>
      <c r="C490" s="185" t="s">
        <v>1452</v>
      </c>
      <c r="D490" s="185" t="s">
        <v>180</v>
      </c>
      <c r="E490" s="186" t="s">
        <v>1453</v>
      </c>
      <c r="F490" s="187" t="s">
        <v>1454</v>
      </c>
      <c r="G490" s="188" t="s">
        <v>236</v>
      </c>
      <c r="H490" s="189">
        <v>921.54999999999995</v>
      </c>
      <c r="I490" s="190"/>
      <c r="J490" s="191">
        <f>ROUND(I490*H490,2)</f>
        <v>0</v>
      </c>
      <c r="K490" s="192"/>
      <c r="L490" s="35"/>
      <c r="M490" s="193" t="s">
        <v>1</v>
      </c>
      <c r="N490" s="194" t="s">
        <v>42</v>
      </c>
      <c r="O490" s="78"/>
      <c r="P490" s="195">
        <f>O490*H490</f>
        <v>0</v>
      </c>
      <c r="Q490" s="195">
        <v>0</v>
      </c>
      <c r="R490" s="195">
        <f>Q490*H490</f>
        <v>0</v>
      </c>
      <c r="S490" s="195">
        <v>0</v>
      </c>
      <c r="T490" s="196">
        <f>S490*H490</f>
        <v>0</v>
      </c>
      <c r="U490" s="34"/>
      <c r="V490" s="34"/>
      <c r="W490" s="34"/>
      <c r="X490" s="34"/>
      <c r="Y490" s="34"/>
      <c r="Z490" s="34"/>
      <c r="AA490" s="34"/>
      <c r="AB490" s="34"/>
      <c r="AC490" s="34"/>
      <c r="AD490" s="34"/>
      <c r="AE490" s="34"/>
      <c r="AR490" s="197" t="s">
        <v>243</v>
      </c>
      <c r="AT490" s="197" t="s">
        <v>180</v>
      </c>
      <c r="AU490" s="197" t="s">
        <v>89</v>
      </c>
      <c r="AY490" s="15" t="s">
        <v>178</v>
      </c>
      <c r="BE490" s="198">
        <f>IF(N490="základná",J490,0)</f>
        <v>0</v>
      </c>
      <c r="BF490" s="198">
        <f>IF(N490="znížená",J490,0)</f>
        <v>0</v>
      </c>
      <c r="BG490" s="198">
        <f>IF(N490="zákl. prenesená",J490,0)</f>
        <v>0</v>
      </c>
      <c r="BH490" s="198">
        <f>IF(N490="zníž. prenesená",J490,0)</f>
        <v>0</v>
      </c>
      <c r="BI490" s="198">
        <f>IF(N490="nulová",J490,0)</f>
        <v>0</v>
      </c>
      <c r="BJ490" s="15" t="s">
        <v>89</v>
      </c>
      <c r="BK490" s="198">
        <f>ROUND(I490*H490,2)</f>
        <v>0</v>
      </c>
      <c r="BL490" s="15" t="s">
        <v>243</v>
      </c>
      <c r="BM490" s="197" t="s">
        <v>1455</v>
      </c>
    </row>
    <row r="491" s="2" customFormat="1" ht="34.8" customHeight="1">
      <c r="A491" s="34"/>
      <c r="B491" s="184"/>
      <c r="C491" s="185" t="s">
        <v>1456</v>
      </c>
      <c r="D491" s="185" t="s">
        <v>180</v>
      </c>
      <c r="E491" s="186" t="s">
        <v>1457</v>
      </c>
      <c r="F491" s="187" t="s">
        <v>1458</v>
      </c>
      <c r="G491" s="188" t="s">
        <v>236</v>
      </c>
      <c r="H491" s="189">
        <v>3245.6469999999999</v>
      </c>
      <c r="I491" s="190"/>
      <c r="J491" s="191">
        <f>ROUND(I491*H491,2)</f>
        <v>0</v>
      </c>
      <c r="K491" s="192"/>
      <c r="L491" s="35"/>
      <c r="M491" s="193" t="s">
        <v>1</v>
      </c>
      <c r="N491" s="194" t="s">
        <v>42</v>
      </c>
      <c r="O491" s="78"/>
      <c r="P491" s="195">
        <f>O491*H491</f>
        <v>0</v>
      </c>
      <c r="Q491" s="195">
        <v>0.00033</v>
      </c>
      <c r="R491" s="195">
        <f>Q491*H491</f>
        <v>1.0710635099999999</v>
      </c>
      <c r="S491" s="195">
        <v>0</v>
      </c>
      <c r="T491" s="196">
        <f>S491*H491</f>
        <v>0</v>
      </c>
      <c r="U491" s="34"/>
      <c r="V491" s="34"/>
      <c r="W491" s="34"/>
      <c r="X491" s="34"/>
      <c r="Y491" s="34"/>
      <c r="Z491" s="34"/>
      <c r="AA491" s="34"/>
      <c r="AB491" s="34"/>
      <c r="AC491" s="34"/>
      <c r="AD491" s="34"/>
      <c r="AE491" s="34"/>
      <c r="AR491" s="197" t="s">
        <v>243</v>
      </c>
      <c r="AT491" s="197" t="s">
        <v>180</v>
      </c>
      <c r="AU491" s="197" t="s">
        <v>89</v>
      </c>
      <c r="AY491" s="15" t="s">
        <v>178</v>
      </c>
      <c r="BE491" s="198">
        <f>IF(N491="základná",J491,0)</f>
        <v>0</v>
      </c>
      <c r="BF491" s="198">
        <f>IF(N491="znížená",J491,0)</f>
        <v>0</v>
      </c>
      <c r="BG491" s="198">
        <f>IF(N491="zákl. prenesená",J491,0)</f>
        <v>0</v>
      </c>
      <c r="BH491" s="198">
        <f>IF(N491="zníž. prenesená",J491,0)</f>
        <v>0</v>
      </c>
      <c r="BI491" s="198">
        <f>IF(N491="nulová",J491,0)</f>
        <v>0</v>
      </c>
      <c r="BJ491" s="15" t="s">
        <v>89</v>
      </c>
      <c r="BK491" s="198">
        <f>ROUND(I491*H491,2)</f>
        <v>0</v>
      </c>
      <c r="BL491" s="15" t="s">
        <v>243</v>
      </c>
      <c r="BM491" s="197" t="s">
        <v>1459</v>
      </c>
    </row>
    <row r="492" s="12" customFormat="1" ht="25.92" customHeight="1">
      <c r="A492" s="12"/>
      <c r="B492" s="171"/>
      <c r="C492" s="12"/>
      <c r="D492" s="172" t="s">
        <v>75</v>
      </c>
      <c r="E492" s="173" t="s">
        <v>454</v>
      </c>
      <c r="F492" s="173" t="s">
        <v>1460</v>
      </c>
      <c r="G492" s="12"/>
      <c r="H492" s="12"/>
      <c r="I492" s="174"/>
      <c r="J492" s="175">
        <f>BK492</f>
        <v>0</v>
      </c>
      <c r="K492" s="12"/>
      <c r="L492" s="171"/>
      <c r="M492" s="176"/>
      <c r="N492" s="177"/>
      <c r="O492" s="177"/>
      <c r="P492" s="178">
        <f>P493</f>
        <v>0</v>
      </c>
      <c r="Q492" s="177"/>
      <c r="R492" s="178">
        <f>R493</f>
        <v>0</v>
      </c>
      <c r="S492" s="177"/>
      <c r="T492" s="179">
        <f>T493</f>
        <v>0</v>
      </c>
      <c r="U492" s="12"/>
      <c r="V492" s="12"/>
      <c r="W492" s="12"/>
      <c r="X492" s="12"/>
      <c r="Y492" s="12"/>
      <c r="Z492" s="12"/>
      <c r="AA492" s="12"/>
      <c r="AB492" s="12"/>
      <c r="AC492" s="12"/>
      <c r="AD492" s="12"/>
      <c r="AE492" s="12"/>
      <c r="AR492" s="172" t="s">
        <v>189</v>
      </c>
      <c r="AT492" s="180" t="s">
        <v>75</v>
      </c>
      <c r="AU492" s="180" t="s">
        <v>76</v>
      </c>
      <c r="AY492" s="172" t="s">
        <v>178</v>
      </c>
      <c r="BK492" s="181">
        <f>BK493</f>
        <v>0</v>
      </c>
    </row>
    <row r="493" s="12" customFormat="1" ht="22.8" customHeight="1">
      <c r="A493" s="12"/>
      <c r="B493" s="171"/>
      <c r="C493" s="12"/>
      <c r="D493" s="172" t="s">
        <v>75</v>
      </c>
      <c r="E493" s="182" t="s">
        <v>1461</v>
      </c>
      <c r="F493" s="182" t="s">
        <v>1462</v>
      </c>
      <c r="G493" s="12"/>
      <c r="H493" s="12"/>
      <c r="I493" s="174"/>
      <c r="J493" s="183">
        <f>BK493</f>
        <v>0</v>
      </c>
      <c r="K493" s="12"/>
      <c r="L493" s="171"/>
      <c r="M493" s="176"/>
      <c r="N493" s="177"/>
      <c r="O493" s="177"/>
      <c r="P493" s="178">
        <f>SUM(P494:P496)</f>
        <v>0</v>
      </c>
      <c r="Q493" s="177"/>
      <c r="R493" s="178">
        <f>SUM(R494:R496)</f>
        <v>0</v>
      </c>
      <c r="S493" s="177"/>
      <c r="T493" s="179">
        <f>SUM(T494:T496)</f>
        <v>0</v>
      </c>
      <c r="U493" s="12"/>
      <c r="V493" s="12"/>
      <c r="W493" s="12"/>
      <c r="X493" s="12"/>
      <c r="Y493" s="12"/>
      <c r="Z493" s="12"/>
      <c r="AA493" s="12"/>
      <c r="AB493" s="12"/>
      <c r="AC493" s="12"/>
      <c r="AD493" s="12"/>
      <c r="AE493" s="12"/>
      <c r="AR493" s="172" t="s">
        <v>189</v>
      </c>
      <c r="AT493" s="180" t="s">
        <v>75</v>
      </c>
      <c r="AU493" s="180" t="s">
        <v>83</v>
      </c>
      <c r="AY493" s="172" t="s">
        <v>178</v>
      </c>
      <c r="BK493" s="181">
        <f>SUM(BK494:BK496)</f>
        <v>0</v>
      </c>
    </row>
    <row r="494" s="2" customFormat="1" ht="34.8" customHeight="1">
      <c r="A494" s="34"/>
      <c r="B494" s="184"/>
      <c r="C494" s="185" t="s">
        <v>1463</v>
      </c>
      <c r="D494" s="185" t="s">
        <v>180</v>
      </c>
      <c r="E494" s="186" t="s">
        <v>1464</v>
      </c>
      <c r="F494" s="187" t="s">
        <v>1465</v>
      </c>
      <c r="G494" s="188" t="s">
        <v>1092</v>
      </c>
      <c r="H494" s="189">
        <v>1</v>
      </c>
      <c r="I494" s="190"/>
      <c r="J494" s="191">
        <f>ROUND(I494*H494,2)</f>
        <v>0</v>
      </c>
      <c r="K494" s="192"/>
      <c r="L494" s="35"/>
      <c r="M494" s="193" t="s">
        <v>1</v>
      </c>
      <c r="N494" s="194" t="s">
        <v>42</v>
      </c>
      <c r="O494" s="78"/>
      <c r="P494" s="195">
        <f>O494*H494</f>
        <v>0</v>
      </c>
      <c r="Q494" s="195">
        <v>0</v>
      </c>
      <c r="R494" s="195">
        <f>Q494*H494</f>
        <v>0</v>
      </c>
      <c r="S494" s="195">
        <v>0</v>
      </c>
      <c r="T494" s="196">
        <f>S494*H494</f>
        <v>0</v>
      </c>
      <c r="U494" s="34"/>
      <c r="V494" s="34"/>
      <c r="W494" s="34"/>
      <c r="X494" s="34"/>
      <c r="Y494" s="34"/>
      <c r="Z494" s="34"/>
      <c r="AA494" s="34"/>
      <c r="AB494" s="34"/>
      <c r="AC494" s="34"/>
      <c r="AD494" s="34"/>
      <c r="AE494" s="34"/>
      <c r="AR494" s="197" t="s">
        <v>437</v>
      </c>
      <c r="AT494" s="197" t="s">
        <v>180</v>
      </c>
      <c r="AU494" s="197" t="s">
        <v>89</v>
      </c>
      <c r="AY494" s="15" t="s">
        <v>178</v>
      </c>
      <c r="BE494" s="198">
        <f>IF(N494="základná",J494,0)</f>
        <v>0</v>
      </c>
      <c r="BF494" s="198">
        <f>IF(N494="znížená",J494,0)</f>
        <v>0</v>
      </c>
      <c r="BG494" s="198">
        <f>IF(N494="zákl. prenesená",J494,0)</f>
        <v>0</v>
      </c>
      <c r="BH494" s="198">
        <f>IF(N494="zníž. prenesená",J494,0)</f>
        <v>0</v>
      </c>
      <c r="BI494" s="198">
        <f>IF(N494="nulová",J494,0)</f>
        <v>0</v>
      </c>
      <c r="BJ494" s="15" t="s">
        <v>89</v>
      </c>
      <c r="BK494" s="198">
        <f>ROUND(I494*H494,2)</f>
        <v>0</v>
      </c>
      <c r="BL494" s="15" t="s">
        <v>437</v>
      </c>
      <c r="BM494" s="197" t="s">
        <v>1466</v>
      </c>
    </row>
    <row r="495" s="2" customFormat="1" ht="30" customHeight="1">
      <c r="A495" s="34"/>
      <c r="B495" s="184"/>
      <c r="C495" s="185" t="s">
        <v>1467</v>
      </c>
      <c r="D495" s="185" t="s">
        <v>180</v>
      </c>
      <c r="E495" s="186" t="s">
        <v>1468</v>
      </c>
      <c r="F495" s="187" t="s">
        <v>1469</v>
      </c>
      <c r="G495" s="188" t="s">
        <v>1470</v>
      </c>
      <c r="H495" s="189">
        <v>1</v>
      </c>
      <c r="I495" s="190"/>
      <c r="J495" s="191">
        <f>ROUND(I495*H495,2)</f>
        <v>0</v>
      </c>
      <c r="K495" s="192"/>
      <c r="L495" s="35"/>
      <c r="M495" s="193" t="s">
        <v>1</v>
      </c>
      <c r="N495" s="194" t="s">
        <v>42</v>
      </c>
      <c r="O495" s="78"/>
      <c r="P495" s="195">
        <f>O495*H495</f>
        <v>0</v>
      </c>
      <c r="Q495" s="195">
        <v>0</v>
      </c>
      <c r="R495" s="195">
        <f>Q495*H495</f>
        <v>0</v>
      </c>
      <c r="S495" s="195">
        <v>0</v>
      </c>
      <c r="T495" s="196">
        <f>S495*H495</f>
        <v>0</v>
      </c>
      <c r="U495" s="34"/>
      <c r="V495" s="34"/>
      <c r="W495" s="34"/>
      <c r="X495" s="34"/>
      <c r="Y495" s="34"/>
      <c r="Z495" s="34"/>
      <c r="AA495" s="34"/>
      <c r="AB495" s="34"/>
      <c r="AC495" s="34"/>
      <c r="AD495" s="34"/>
      <c r="AE495" s="34"/>
      <c r="AR495" s="197" t="s">
        <v>437</v>
      </c>
      <c r="AT495" s="197" t="s">
        <v>180</v>
      </c>
      <c r="AU495" s="197" t="s">
        <v>89</v>
      </c>
      <c r="AY495" s="15" t="s">
        <v>178</v>
      </c>
      <c r="BE495" s="198">
        <f>IF(N495="základná",J495,0)</f>
        <v>0</v>
      </c>
      <c r="BF495" s="198">
        <f>IF(N495="znížená",J495,0)</f>
        <v>0</v>
      </c>
      <c r="BG495" s="198">
        <f>IF(N495="zákl. prenesená",J495,0)</f>
        <v>0</v>
      </c>
      <c r="BH495" s="198">
        <f>IF(N495="zníž. prenesená",J495,0)</f>
        <v>0</v>
      </c>
      <c r="BI495" s="198">
        <f>IF(N495="nulová",J495,0)</f>
        <v>0</v>
      </c>
      <c r="BJ495" s="15" t="s">
        <v>89</v>
      </c>
      <c r="BK495" s="198">
        <f>ROUND(I495*H495,2)</f>
        <v>0</v>
      </c>
      <c r="BL495" s="15" t="s">
        <v>437</v>
      </c>
      <c r="BM495" s="197" t="s">
        <v>1471</v>
      </c>
    </row>
    <row r="496" s="2" customFormat="1" ht="14.4" customHeight="1">
      <c r="A496" s="34"/>
      <c r="B496" s="184"/>
      <c r="C496" s="185" t="s">
        <v>1472</v>
      </c>
      <c r="D496" s="185" t="s">
        <v>180</v>
      </c>
      <c r="E496" s="186" t="s">
        <v>1473</v>
      </c>
      <c r="F496" s="187" t="s">
        <v>1474</v>
      </c>
      <c r="G496" s="188" t="s">
        <v>1475</v>
      </c>
      <c r="H496" s="189">
        <v>6</v>
      </c>
      <c r="I496" s="190"/>
      <c r="J496" s="191">
        <f>ROUND(I496*H496,2)</f>
        <v>0</v>
      </c>
      <c r="K496" s="192"/>
      <c r="L496" s="35"/>
      <c r="M496" s="193" t="s">
        <v>1</v>
      </c>
      <c r="N496" s="194" t="s">
        <v>42</v>
      </c>
      <c r="O496" s="78"/>
      <c r="P496" s="195">
        <f>O496*H496</f>
        <v>0</v>
      </c>
      <c r="Q496" s="195">
        <v>0</v>
      </c>
      <c r="R496" s="195">
        <f>Q496*H496</f>
        <v>0</v>
      </c>
      <c r="S496" s="195">
        <v>0</v>
      </c>
      <c r="T496" s="196">
        <f>S496*H496</f>
        <v>0</v>
      </c>
      <c r="U496" s="34"/>
      <c r="V496" s="34"/>
      <c r="W496" s="34"/>
      <c r="X496" s="34"/>
      <c r="Y496" s="34"/>
      <c r="Z496" s="34"/>
      <c r="AA496" s="34"/>
      <c r="AB496" s="34"/>
      <c r="AC496" s="34"/>
      <c r="AD496" s="34"/>
      <c r="AE496" s="34"/>
      <c r="AR496" s="197" t="s">
        <v>437</v>
      </c>
      <c r="AT496" s="197" t="s">
        <v>180</v>
      </c>
      <c r="AU496" s="197" t="s">
        <v>89</v>
      </c>
      <c r="AY496" s="15" t="s">
        <v>178</v>
      </c>
      <c r="BE496" s="198">
        <f>IF(N496="základná",J496,0)</f>
        <v>0</v>
      </c>
      <c r="BF496" s="198">
        <f>IF(N496="znížená",J496,0)</f>
        <v>0</v>
      </c>
      <c r="BG496" s="198">
        <f>IF(N496="zákl. prenesená",J496,0)</f>
        <v>0</v>
      </c>
      <c r="BH496" s="198">
        <f>IF(N496="zníž. prenesená",J496,0)</f>
        <v>0</v>
      </c>
      <c r="BI496" s="198">
        <f>IF(N496="nulová",J496,0)</f>
        <v>0</v>
      </c>
      <c r="BJ496" s="15" t="s">
        <v>89</v>
      </c>
      <c r="BK496" s="198">
        <f>ROUND(I496*H496,2)</f>
        <v>0</v>
      </c>
      <c r="BL496" s="15" t="s">
        <v>437</v>
      </c>
      <c r="BM496" s="197" t="s">
        <v>1476</v>
      </c>
    </row>
    <row r="497" s="12" customFormat="1" ht="25.92" customHeight="1">
      <c r="A497" s="12"/>
      <c r="B497" s="171"/>
      <c r="C497" s="12"/>
      <c r="D497" s="172" t="s">
        <v>75</v>
      </c>
      <c r="E497" s="173" t="s">
        <v>1477</v>
      </c>
      <c r="F497" s="173" t="s">
        <v>1478</v>
      </c>
      <c r="G497" s="12"/>
      <c r="H497" s="12"/>
      <c r="I497" s="174"/>
      <c r="J497" s="175">
        <f>BK497</f>
        <v>0</v>
      </c>
      <c r="K497" s="12"/>
      <c r="L497" s="171"/>
      <c r="M497" s="176"/>
      <c r="N497" s="177"/>
      <c r="O497" s="177"/>
      <c r="P497" s="178">
        <f>P498+P504</f>
        <v>0</v>
      </c>
      <c r="Q497" s="177"/>
      <c r="R497" s="178">
        <f>R498+R504</f>
        <v>0.068000000000000005</v>
      </c>
      <c r="S497" s="177"/>
      <c r="T497" s="179">
        <f>T498+T504</f>
        <v>0</v>
      </c>
      <c r="U497" s="12"/>
      <c r="V497" s="12"/>
      <c r="W497" s="12"/>
      <c r="X497" s="12"/>
      <c r="Y497" s="12"/>
      <c r="Z497" s="12"/>
      <c r="AA497" s="12"/>
      <c r="AB497" s="12"/>
      <c r="AC497" s="12"/>
      <c r="AD497" s="12"/>
      <c r="AE497" s="12"/>
      <c r="AR497" s="172" t="s">
        <v>184</v>
      </c>
      <c r="AT497" s="180" t="s">
        <v>75</v>
      </c>
      <c r="AU497" s="180" t="s">
        <v>76</v>
      </c>
      <c r="AY497" s="172" t="s">
        <v>178</v>
      </c>
      <c r="BK497" s="181">
        <f>BK498+BK504</f>
        <v>0</v>
      </c>
    </row>
    <row r="498" s="12" customFormat="1" ht="22.8" customHeight="1">
      <c r="A498" s="12"/>
      <c r="B498" s="171"/>
      <c r="C498" s="12"/>
      <c r="D498" s="172" t="s">
        <v>75</v>
      </c>
      <c r="E498" s="182" t="s">
        <v>1479</v>
      </c>
      <c r="F498" s="182" t="s">
        <v>1480</v>
      </c>
      <c r="G498" s="12"/>
      <c r="H498" s="12"/>
      <c r="I498" s="174"/>
      <c r="J498" s="183">
        <f>BK498</f>
        <v>0</v>
      </c>
      <c r="K498" s="12"/>
      <c r="L498" s="171"/>
      <c r="M498" s="176"/>
      <c r="N498" s="177"/>
      <c r="O498" s="177"/>
      <c r="P498" s="178">
        <f>SUM(P499:P503)</f>
        <v>0</v>
      </c>
      <c r="Q498" s="177"/>
      <c r="R498" s="178">
        <f>SUM(R499:R503)</f>
        <v>0.044999999999999998</v>
      </c>
      <c r="S498" s="177"/>
      <c r="T498" s="179">
        <f>SUM(T499:T503)</f>
        <v>0</v>
      </c>
      <c r="U498" s="12"/>
      <c r="V498" s="12"/>
      <c r="W498" s="12"/>
      <c r="X498" s="12"/>
      <c r="Y498" s="12"/>
      <c r="Z498" s="12"/>
      <c r="AA498" s="12"/>
      <c r="AB498" s="12"/>
      <c r="AC498" s="12"/>
      <c r="AD498" s="12"/>
      <c r="AE498" s="12"/>
      <c r="AR498" s="172" t="s">
        <v>184</v>
      </c>
      <c r="AT498" s="180" t="s">
        <v>75</v>
      </c>
      <c r="AU498" s="180" t="s">
        <v>83</v>
      </c>
      <c r="AY498" s="172" t="s">
        <v>178</v>
      </c>
      <c r="BK498" s="181">
        <f>SUM(BK499:BK503)</f>
        <v>0</v>
      </c>
    </row>
    <row r="499" s="2" customFormat="1" ht="22.2" customHeight="1">
      <c r="A499" s="34"/>
      <c r="B499" s="184"/>
      <c r="C499" s="185" t="s">
        <v>1481</v>
      </c>
      <c r="D499" s="185" t="s">
        <v>180</v>
      </c>
      <c r="E499" s="186" t="s">
        <v>1482</v>
      </c>
      <c r="F499" s="187" t="s">
        <v>1483</v>
      </c>
      <c r="G499" s="188" t="s">
        <v>1484</v>
      </c>
      <c r="H499" s="189">
        <v>4</v>
      </c>
      <c r="I499" s="190"/>
      <c r="J499" s="191">
        <f>ROUND(I499*H499,2)</f>
        <v>0</v>
      </c>
      <c r="K499" s="192"/>
      <c r="L499" s="35"/>
      <c r="M499" s="193" t="s">
        <v>1</v>
      </c>
      <c r="N499" s="194" t="s">
        <v>42</v>
      </c>
      <c r="O499" s="78"/>
      <c r="P499" s="195">
        <f>O499*H499</f>
        <v>0</v>
      </c>
      <c r="Q499" s="195">
        <v>0</v>
      </c>
      <c r="R499" s="195">
        <f>Q499*H499</f>
        <v>0</v>
      </c>
      <c r="S499" s="195">
        <v>0</v>
      </c>
      <c r="T499" s="196">
        <f>S499*H499</f>
        <v>0</v>
      </c>
      <c r="U499" s="34"/>
      <c r="V499" s="34"/>
      <c r="W499" s="34"/>
      <c r="X499" s="34"/>
      <c r="Y499" s="34"/>
      <c r="Z499" s="34"/>
      <c r="AA499" s="34"/>
      <c r="AB499" s="34"/>
      <c r="AC499" s="34"/>
      <c r="AD499" s="34"/>
      <c r="AE499" s="34"/>
      <c r="AR499" s="197" t="s">
        <v>1485</v>
      </c>
      <c r="AT499" s="197" t="s">
        <v>180</v>
      </c>
      <c r="AU499" s="197" t="s">
        <v>89</v>
      </c>
      <c r="AY499" s="15" t="s">
        <v>178</v>
      </c>
      <c r="BE499" s="198">
        <f>IF(N499="základná",J499,0)</f>
        <v>0</v>
      </c>
      <c r="BF499" s="198">
        <f>IF(N499="znížená",J499,0)</f>
        <v>0</v>
      </c>
      <c r="BG499" s="198">
        <f>IF(N499="zákl. prenesená",J499,0)</f>
        <v>0</v>
      </c>
      <c r="BH499" s="198">
        <f>IF(N499="zníž. prenesená",J499,0)</f>
        <v>0</v>
      </c>
      <c r="BI499" s="198">
        <f>IF(N499="nulová",J499,0)</f>
        <v>0</v>
      </c>
      <c r="BJ499" s="15" t="s">
        <v>89</v>
      </c>
      <c r="BK499" s="198">
        <f>ROUND(I499*H499,2)</f>
        <v>0</v>
      </c>
      <c r="BL499" s="15" t="s">
        <v>1485</v>
      </c>
      <c r="BM499" s="197" t="s">
        <v>1486</v>
      </c>
    </row>
    <row r="500" s="2" customFormat="1" ht="30" customHeight="1">
      <c r="A500" s="34"/>
      <c r="B500" s="184"/>
      <c r="C500" s="199" t="s">
        <v>1487</v>
      </c>
      <c r="D500" s="199" t="s">
        <v>454</v>
      </c>
      <c r="E500" s="200" t="s">
        <v>1488</v>
      </c>
      <c r="F500" s="201" t="s">
        <v>1489</v>
      </c>
      <c r="G500" s="202" t="s">
        <v>1092</v>
      </c>
      <c r="H500" s="203">
        <v>12</v>
      </c>
      <c r="I500" s="204"/>
      <c r="J500" s="205">
        <f>ROUND(I500*H500,2)</f>
        <v>0</v>
      </c>
      <c r="K500" s="206"/>
      <c r="L500" s="207"/>
      <c r="M500" s="208" t="s">
        <v>1</v>
      </c>
      <c r="N500" s="209" t="s">
        <v>42</v>
      </c>
      <c r="O500" s="78"/>
      <c r="P500" s="195">
        <f>O500*H500</f>
        <v>0</v>
      </c>
      <c r="Q500" s="195">
        <v>0.001</v>
      </c>
      <c r="R500" s="195">
        <f>Q500*H500</f>
        <v>0.012</v>
      </c>
      <c r="S500" s="195">
        <v>0</v>
      </c>
      <c r="T500" s="196">
        <f>S500*H500</f>
        <v>0</v>
      </c>
      <c r="U500" s="34"/>
      <c r="V500" s="34"/>
      <c r="W500" s="34"/>
      <c r="X500" s="34"/>
      <c r="Y500" s="34"/>
      <c r="Z500" s="34"/>
      <c r="AA500" s="34"/>
      <c r="AB500" s="34"/>
      <c r="AC500" s="34"/>
      <c r="AD500" s="34"/>
      <c r="AE500" s="34"/>
      <c r="AR500" s="197" t="s">
        <v>1485</v>
      </c>
      <c r="AT500" s="197" t="s">
        <v>454</v>
      </c>
      <c r="AU500" s="197" t="s">
        <v>89</v>
      </c>
      <c r="AY500" s="15" t="s">
        <v>178</v>
      </c>
      <c r="BE500" s="198">
        <f>IF(N500="základná",J500,0)</f>
        <v>0</v>
      </c>
      <c r="BF500" s="198">
        <f>IF(N500="znížená",J500,0)</f>
        <v>0</v>
      </c>
      <c r="BG500" s="198">
        <f>IF(N500="zákl. prenesená",J500,0)</f>
        <v>0</v>
      </c>
      <c r="BH500" s="198">
        <f>IF(N500="zníž. prenesená",J500,0)</f>
        <v>0</v>
      </c>
      <c r="BI500" s="198">
        <f>IF(N500="nulová",J500,0)</f>
        <v>0</v>
      </c>
      <c r="BJ500" s="15" t="s">
        <v>89</v>
      </c>
      <c r="BK500" s="198">
        <f>ROUND(I500*H500,2)</f>
        <v>0</v>
      </c>
      <c r="BL500" s="15" t="s">
        <v>1485</v>
      </c>
      <c r="BM500" s="197" t="s">
        <v>1490</v>
      </c>
    </row>
    <row r="501" s="2" customFormat="1" ht="22.2" customHeight="1">
      <c r="A501" s="34"/>
      <c r="B501" s="184"/>
      <c r="C501" s="199" t="s">
        <v>1491</v>
      </c>
      <c r="D501" s="199" t="s">
        <v>454</v>
      </c>
      <c r="E501" s="200" t="s">
        <v>1492</v>
      </c>
      <c r="F501" s="201" t="s">
        <v>1493</v>
      </c>
      <c r="G501" s="202" t="s">
        <v>1092</v>
      </c>
      <c r="H501" s="203">
        <v>3</v>
      </c>
      <c r="I501" s="204"/>
      <c r="J501" s="205">
        <f>ROUND(I501*H501,2)</f>
        <v>0</v>
      </c>
      <c r="K501" s="206"/>
      <c r="L501" s="207"/>
      <c r="M501" s="208" t="s">
        <v>1</v>
      </c>
      <c r="N501" s="209" t="s">
        <v>42</v>
      </c>
      <c r="O501" s="78"/>
      <c r="P501" s="195">
        <f>O501*H501</f>
        <v>0</v>
      </c>
      <c r="Q501" s="195">
        <v>0.001</v>
      </c>
      <c r="R501" s="195">
        <f>Q501*H501</f>
        <v>0.0030000000000000001</v>
      </c>
      <c r="S501" s="195">
        <v>0</v>
      </c>
      <c r="T501" s="196">
        <f>S501*H501</f>
        <v>0</v>
      </c>
      <c r="U501" s="34"/>
      <c r="V501" s="34"/>
      <c r="W501" s="34"/>
      <c r="X501" s="34"/>
      <c r="Y501" s="34"/>
      <c r="Z501" s="34"/>
      <c r="AA501" s="34"/>
      <c r="AB501" s="34"/>
      <c r="AC501" s="34"/>
      <c r="AD501" s="34"/>
      <c r="AE501" s="34"/>
      <c r="AR501" s="197" t="s">
        <v>1485</v>
      </c>
      <c r="AT501" s="197" t="s">
        <v>454</v>
      </c>
      <c r="AU501" s="197" t="s">
        <v>89</v>
      </c>
      <c r="AY501" s="15" t="s">
        <v>178</v>
      </c>
      <c r="BE501" s="198">
        <f>IF(N501="základná",J501,0)</f>
        <v>0</v>
      </c>
      <c r="BF501" s="198">
        <f>IF(N501="znížená",J501,0)</f>
        <v>0</v>
      </c>
      <c r="BG501" s="198">
        <f>IF(N501="zákl. prenesená",J501,0)</f>
        <v>0</v>
      </c>
      <c r="BH501" s="198">
        <f>IF(N501="zníž. prenesená",J501,0)</f>
        <v>0</v>
      </c>
      <c r="BI501" s="198">
        <f>IF(N501="nulová",J501,0)</f>
        <v>0</v>
      </c>
      <c r="BJ501" s="15" t="s">
        <v>89</v>
      </c>
      <c r="BK501" s="198">
        <f>ROUND(I501*H501,2)</f>
        <v>0</v>
      </c>
      <c r="BL501" s="15" t="s">
        <v>1485</v>
      </c>
      <c r="BM501" s="197" t="s">
        <v>1494</v>
      </c>
    </row>
    <row r="502" s="2" customFormat="1" ht="14.4" customHeight="1">
      <c r="A502" s="34"/>
      <c r="B502" s="184"/>
      <c r="C502" s="199" t="s">
        <v>1495</v>
      </c>
      <c r="D502" s="199" t="s">
        <v>454</v>
      </c>
      <c r="E502" s="200" t="s">
        <v>1496</v>
      </c>
      <c r="F502" s="201" t="s">
        <v>1497</v>
      </c>
      <c r="G502" s="202" t="s">
        <v>1092</v>
      </c>
      <c r="H502" s="203">
        <v>15</v>
      </c>
      <c r="I502" s="204"/>
      <c r="J502" s="205">
        <f>ROUND(I502*H502,2)</f>
        <v>0</v>
      </c>
      <c r="K502" s="206"/>
      <c r="L502" s="207"/>
      <c r="M502" s="208" t="s">
        <v>1</v>
      </c>
      <c r="N502" s="209" t="s">
        <v>42</v>
      </c>
      <c r="O502" s="78"/>
      <c r="P502" s="195">
        <f>O502*H502</f>
        <v>0</v>
      </c>
      <c r="Q502" s="195">
        <v>0.001</v>
      </c>
      <c r="R502" s="195">
        <f>Q502*H502</f>
        <v>0.014999999999999999</v>
      </c>
      <c r="S502" s="195">
        <v>0</v>
      </c>
      <c r="T502" s="196">
        <f>S502*H502</f>
        <v>0</v>
      </c>
      <c r="U502" s="34"/>
      <c r="V502" s="34"/>
      <c r="W502" s="34"/>
      <c r="X502" s="34"/>
      <c r="Y502" s="34"/>
      <c r="Z502" s="34"/>
      <c r="AA502" s="34"/>
      <c r="AB502" s="34"/>
      <c r="AC502" s="34"/>
      <c r="AD502" s="34"/>
      <c r="AE502" s="34"/>
      <c r="AR502" s="197" t="s">
        <v>1485</v>
      </c>
      <c r="AT502" s="197" t="s">
        <v>454</v>
      </c>
      <c r="AU502" s="197" t="s">
        <v>89</v>
      </c>
      <c r="AY502" s="15" t="s">
        <v>178</v>
      </c>
      <c r="BE502" s="198">
        <f>IF(N502="základná",J502,0)</f>
        <v>0</v>
      </c>
      <c r="BF502" s="198">
        <f>IF(N502="znížená",J502,0)</f>
        <v>0</v>
      </c>
      <c r="BG502" s="198">
        <f>IF(N502="zákl. prenesená",J502,0)</f>
        <v>0</v>
      </c>
      <c r="BH502" s="198">
        <f>IF(N502="zníž. prenesená",J502,0)</f>
        <v>0</v>
      </c>
      <c r="BI502" s="198">
        <f>IF(N502="nulová",J502,0)</f>
        <v>0</v>
      </c>
      <c r="BJ502" s="15" t="s">
        <v>89</v>
      </c>
      <c r="BK502" s="198">
        <f>ROUND(I502*H502,2)</f>
        <v>0</v>
      </c>
      <c r="BL502" s="15" t="s">
        <v>1485</v>
      </c>
      <c r="BM502" s="197" t="s">
        <v>1498</v>
      </c>
    </row>
    <row r="503" s="2" customFormat="1" ht="22.2" customHeight="1">
      <c r="A503" s="34"/>
      <c r="B503" s="184"/>
      <c r="C503" s="199" t="s">
        <v>1499</v>
      </c>
      <c r="D503" s="199" t="s">
        <v>454</v>
      </c>
      <c r="E503" s="200" t="s">
        <v>1500</v>
      </c>
      <c r="F503" s="201" t="s">
        <v>1501</v>
      </c>
      <c r="G503" s="202" t="s">
        <v>1092</v>
      </c>
      <c r="H503" s="203">
        <v>15</v>
      </c>
      <c r="I503" s="204"/>
      <c r="J503" s="205">
        <f>ROUND(I503*H503,2)</f>
        <v>0</v>
      </c>
      <c r="K503" s="206"/>
      <c r="L503" s="207"/>
      <c r="M503" s="208" t="s">
        <v>1</v>
      </c>
      <c r="N503" s="209" t="s">
        <v>42</v>
      </c>
      <c r="O503" s="78"/>
      <c r="P503" s="195">
        <f>O503*H503</f>
        <v>0</v>
      </c>
      <c r="Q503" s="195">
        <v>0.001</v>
      </c>
      <c r="R503" s="195">
        <f>Q503*H503</f>
        <v>0.014999999999999999</v>
      </c>
      <c r="S503" s="195">
        <v>0</v>
      </c>
      <c r="T503" s="196">
        <f>S503*H503</f>
        <v>0</v>
      </c>
      <c r="U503" s="34"/>
      <c r="V503" s="34"/>
      <c r="W503" s="34"/>
      <c r="X503" s="34"/>
      <c r="Y503" s="34"/>
      <c r="Z503" s="34"/>
      <c r="AA503" s="34"/>
      <c r="AB503" s="34"/>
      <c r="AC503" s="34"/>
      <c r="AD503" s="34"/>
      <c r="AE503" s="34"/>
      <c r="AR503" s="197" t="s">
        <v>1485</v>
      </c>
      <c r="AT503" s="197" t="s">
        <v>454</v>
      </c>
      <c r="AU503" s="197" t="s">
        <v>89</v>
      </c>
      <c r="AY503" s="15" t="s">
        <v>178</v>
      </c>
      <c r="BE503" s="198">
        <f>IF(N503="základná",J503,0)</f>
        <v>0</v>
      </c>
      <c r="BF503" s="198">
        <f>IF(N503="znížená",J503,0)</f>
        <v>0</v>
      </c>
      <c r="BG503" s="198">
        <f>IF(N503="zákl. prenesená",J503,0)</f>
        <v>0</v>
      </c>
      <c r="BH503" s="198">
        <f>IF(N503="zníž. prenesená",J503,0)</f>
        <v>0</v>
      </c>
      <c r="BI503" s="198">
        <f>IF(N503="nulová",J503,0)</f>
        <v>0</v>
      </c>
      <c r="BJ503" s="15" t="s">
        <v>89</v>
      </c>
      <c r="BK503" s="198">
        <f>ROUND(I503*H503,2)</f>
        <v>0</v>
      </c>
      <c r="BL503" s="15" t="s">
        <v>1485</v>
      </c>
      <c r="BM503" s="197" t="s">
        <v>1502</v>
      </c>
    </row>
    <row r="504" s="12" customFormat="1" ht="22.8" customHeight="1">
      <c r="A504" s="12"/>
      <c r="B504" s="171"/>
      <c r="C504" s="12"/>
      <c r="D504" s="172" t="s">
        <v>75</v>
      </c>
      <c r="E504" s="182" t="s">
        <v>1503</v>
      </c>
      <c r="F504" s="182" t="s">
        <v>1504</v>
      </c>
      <c r="G504" s="12"/>
      <c r="H504" s="12"/>
      <c r="I504" s="174"/>
      <c r="J504" s="183">
        <f>BK504</f>
        <v>0</v>
      </c>
      <c r="K504" s="12"/>
      <c r="L504" s="171"/>
      <c r="M504" s="176"/>
      <c r="N504" s="177"/>
      <c r="O504" s="177"/>
      <c r="P504" s="178">
        <f>SUM(P505:P509)</f>
        <v>0</v>
      </c>
      <c r="Q504" s="177"/>
      <c r="R504" s="178">
        <f>SUM(R505:R509)</f>
        <v>0.023000000000000003</v>
      </c>
      <c r="S504" s="177"/>
      <c r="T504" s="179">
        <f>SUM(T505:T509)</f>
        <v>0</v>
      </c>
      <c r="U504" s="12"/>
      <c r="V504" s="12"/>
      <c r="W504" s="12"/>
      <c r="X504" s="12"/>
      <c r="Y504" s="12"/>
      <c r="Z504" s="12"/>
      <c r="AA504" s="12"/>
      <c r="AB504" s="12"/>
      <c r="AC504" s="12"/>
      <c r="AD504" s="12"/>
      <c r="AE504" s="12"/>
      <c r="AR504" s="172" t="s">
        <v>184</v>
      </c>
      <c r="AT504" s="180" t="s">
        <v>75</v>
      </c>
      <c r="AU504" s="180" t="s">
        <v>83</v>
      </c>
      <c r="AY504" s="172" t="s">
        <v>178</v>
      </c>
      <c r="BK504" s="181">
        <f>SUM(BK505:BK509)</f>
        <v>0</v>
      </c>
    </row>
    <row r="505" s="2" customFormat="1" ht="22.2" customHeight="1">
      <c r="A505" s="34"/>
      <c r="B505" s="184"/>
      <c r="C505" s="185" t="s">
        <v>1505</v>
      </c>
      <c r="D505" s="185" t="s">
        <v>180</v>
      </c>
      <c r="E505" s="186" t="s">
        <v>1482</v>
      </c>
      <c r="F505" s="187" t="s">
        <v>1483</v>
      </c>
      <c r="G505" s="188" t="s">
        <v>1484</v>
      </c>
      <c r="H505" s="189">
        <v>1</v>
      </c>
      <c r="I505" s="190"/>
      <c r="J505" s="191">
        <f>ROUND(I505*H505,2)</f>
        <v>0</v>
      </c>
      <c r="K505" s="192"/>
      <c r="L505" s="35"/>
      <c r="M505" s="193" t="s">
        <v>1</v>
      </c>
      <c r="N505" s="194" t="s">
        <v>42</v>
      </c>
      <c r="O505" s="78"/>
      <c r="P505" s="195">
        <f>O505*H505</f>
        <v>0</v>
      </c>
      <c r="Q505" s="195">
        <v>0</v>
      </c>
      <c r="R505" s="195">
        <f>Q505*H505</f>
        <v>0</v>
      </c>
      <c r="S505" s="195">
        <v>0</v>
      </c>
      <c r="T505" s="196">
        <f>S505*H505</f>
        <v>0</v>
      </c>
      <c r="U505" s="34"/>
      <c r="V505" s="34"/>
      <c r="W505" s="34"/>
      <c r="X505" s="34"/>
      <c r="Y505" s="34"/>
      <c r="Z505" s="34"/>
      <c r="AA505" s="34"/>
      <c r="AB505" s="34"/>
      <c r="AC505" s="34"/>
      <c r="AD505" s="34"/>
      <c r="AE505" s="34"/>
      <c r="AR505" s="197" t="s">
        <v>1485</v>
      </c>
      <c r="AT505" s="197" t="s">
        <v>180</v>
      </c>
      <c r="AU505" s="197" t="s">
        <v>89</v>
      </c>
      <c r="AY505" s="15" t="s">
        <v>178</v>
      </c>
      <c r="BE505" s="198">
        <f>IF(N505="základná",J505,0)</f>
        <v>0</v>
      </c>
      <c r="BF505" s="198">
        <f>IF(N505="znížená",J505,0)</f>
        <v>0</v>
      </c>
      <c r="BG505" s="198">
        <f>IF(N505="zákl. prenesená",J505,0)</f>
        <v>0</v>
      </c>
      <c r="BH505" s="198">
        <f>IF(N505="zníž. prenesená",J505,0)</f>
        <v>0</v>
      </c>
      <c r="BI505" s="198">
        <f>IF(N505="nulová",J505,0)</f>
        <v>0</v>
      </c>
      <c r="BJ505" s="15" t="s">
        <v>89</v>
      </c>
      <c r="BK505" s="198">
        <f>ROUND(I505*H505,2)</f>
        <v>0</v>
      </c>
      <c r="BL505" s="15" t="s">
        <v>1485</v>
      </c>
      <c r="BM505" s="197" t="s">
        <v>1506</v>
      </c>
    </row>
    <row r="506" s="2" customFormat="1" ht="19.8" customHeight="1">
      <c r="A506" s="34"/>
      <c r="B506" s="184"/>
      <c r="C506" s="199" t="s">
        <v>1507</v>
      </c>
      <c r="D506" s="199" t="s">
        <v>454</v>
      </c>
      <c r="E506" s="200" t="s">
        <v>1508</v>
      </c>
      <c r="F506" s="201" t="s">
        <v>1509</v>
      </c>
      <c r="G506" s="202" t="s">
        <v>1092</v>
      </c>
      <c r="H506" s="203">
        <v>1</v>
      </c>
      <c r="I506" s="204"/>
      <c r="J506" s="205">
        <f>ROUND(I506*H506,2)</f>
        <v>0</v>
      </c>
      <c r="K506" s="206"/>
      <c r="L506" s="207"/>
      <c r="M506" s="208" t="s">
        <v>1</v>
      </c>
      <c r="N506" s="209" t="s">
        <v>42</v>
      </c>
      <c r="O506" s="78"/>
      <c r="P506" s="195">
        <f>O506*H506</f>
        <v>0</v>
      </c>
      <c r="Q506" s="195">
        <v>0.001</v>
      </c>
      <c r="R506" s="195">
        <f>Q506*H506</f>
        <v>0.001</v>
      </c>
      <c r="S506" s="195">
        <v>0</v>
      </c>
      <c r="T506" s="196">
        <f>S506*H506</f>
        <v>0</v>
      </c>
      <c r="U506" s="34"/>
      <c r="V506" s="34"/>
      <c r="W506" s="34"/>
      <c r="X506" s="34"/>
      <c r="Y506" s="34"/>
      <c r="Z506" s="34"/>
      <c r="AA506" s="34"/>
      <c r="AB506" s="34"/>
      <c r="AC506" s="34"/>
      <c r="AD506" s="34"/>
      <c r="AE506" s="34"/>
      <c r="AR506" s="197" t="s">
        <v>1485</v>
      </c>
      <c r="AT506" s="197" t="s">
        <v>454</v>
      </c>
      <c r="AU506" s="197" t="s">
        <v>89</v>
      </c>
      <c r="AY506" s="15" t="s">
        <v>178</v>
      </c>
      <c r="BE506" s="198">
        <f>IF(N506="základná",J506,0)</f>
        <v>0</v>
      </c>
      <c r="BF506" s="198">
        <f>IF(N506="znížená",J506,0)</f>
        <v>0</v>
      </c>
      <c r="BG506" s="198">
        <f>IF(N506="zákl. prenesená",J506,0)</f>
        <v>0</v>
      </c>
      <c r="BH506" s="198">
        <f>IF(N506="zníž. prenesená",J506,0)</f>
        <v>0</v>
      </c>
      <c r="BI506" s="198">
        <f>IF(N506="nulová",J506,0)</f>
        <v>0</v>
      </c>
      <c r="BJ506" s="15" t="s">
        <v>89</v>
      </c>
      <c r="BK506" s="198">
        <f>ROUND(I506*H506,2)</f>
        <v>0</v>
      </c>
      <c r="BL506" s="15" t="s">
        <v>1485</v>
      </c>
      <c r="BM506" s="197" t="s">
        <v>1510</v>
      </c>
    </row>
    <row r="507" s="2" customFormat="1" ht="22.2" customHeight="1">
      <c r="A507" s="34"/>
      <c r="B507" s="184"/>
      <c r="C507" s="199" t="s">
        <v>1511</v>
      </c>
      <c r="D507" s="199" t="s">
        <v>454</v>
      </c>
      <c r="E507" s="200" t="s">
        <v>1512</v>
      </c>
      <c r="F507" s="201" t="s">
        <v>1513</v>
      </c>
      <c r="G507" s="202" t="s">
        <v>1092</v>
      </c>
      <c r="H507" s="203">
        <v>20</v>
      </c>
      <c r="I507" s="204"/>
      <c r="J507" s="205">
        <f>ROUND(I507*H507,2)</f>
        <v>0</v>
      </c>
      <c r="K507" s="206"/>
      <c r="L507" s="207"/>
      <c r="M507" s="208" t="s">
        <v>1</v>
      </c>
      <c r="N507" s="209" t="s">
        <v>42</v>
      </c>
      <c r="O507" s="78"/>
      <c r="P507" s="195">
        <f>O507*H507</f>
        <v>0</v>
      </c>
      <c r="Q507" s="195">
        <v>0.001</v>
      </c>
      <c r="R507" s="195">
        <f>Q507*H507</f>
        <v>0.02</v>
      </c>
      <c r="S507" s="195">
        <v>0</v>
      </c>
      <c r="T507" s="196">
        <f>S507*H507</f>
        <v>0</v>
      </c>
      <c r="U507" s="34"/>
      <c r="V507" s="34"/>
      <c r="W507" s="34"/>
      <c r="X507" s="34"/>
      <c r="Y507" s="34"/>
      <c r="Z507" s="34"/>
      <c r="AA507" s="34"/>
      <c r="AB507" s="34"/>
      <c r="AC507" s="34"/>
      <c r="AD507" s="34"/>
      <c r="AE507" s="34"/>
      <c r="AR507" s="197" t="s">
        <v>1485</v>
      </c>
      <c r="AT507" s="197" t="s">
        <v>454</v>
      </c>
      <c r="AU507" s="197" t="s">
        <v>89</v>
      </c>
      <c r="AY507" s="15" t="s">
        <v>178</v>
      </c>
      <c r="BE507" s="198">
        <f>IF(N507="základná",J507,0)</f>
        <v>0</v>
      </c>
      <c r="BF507" s="198">
        <f>IF(N507="znížená",J507,0)</f>
        <v>0</v>
      </c>
      <c r="BG507" s="198">
        <f>IF(N507="zákl. prenesená",J507,0)</f>
        <v>0</v>
      </c>
      <c r="BH507" s="198">
        <f>IF(N507="zníž. prenesená",J507,0)</f>
        <v>0</v>
      </c>
      <c r="BI507" s="198">
        <f>IF(N507="nulová",J507,0)</f>
        <v>0</v>
      </c>
      <c r="BJ507" s="15" t="s">
        <v>89</v>
      </c>
      <c r="BK507" s="198">
        <f>ROUND(I507*H507,2)</f>
        <v>0</v>
      </c>
      <c r="BL507" s="15" t="s">
        <v>1485</v>
      </c>
      <c r="BM507" s="197" t="s">
        <v>1514</v>
      </c>
    </row>
    <row r="508" s="2" customFormat="1" ht="14.4" customHeight="1">
      <c r="A508" s="34"/>
      <c r="B508" s="184"/>
      <c r="C508" s="199" t="s">
        <v>1515</v>
      </c>
      <c r="D508" s="199" t="s">
        <v>454</v>
      </c>
      <c r="E508" s="200" t="s">
        <v>1516</v>
      </c>
      <c r="F508" s="201" t="s">
        <v>1517</v>
      </c>
      <c r="G508" s="202" t="s">
        <v>1092</v>
      </c>
      <c r="H508" s="203">
        <v>1</v>
      </c>
      <c r="I508" s="204"/>
      <c r="J508" s="205">
        <f>ROUND(I508*H508,2)</f>
        <v>0</v>
      </c>
      <c r="K508" s="206"/>
      <c r="L508" s="207"/>
      <c r="M508" s="208" t="s">
        <v>1</v>
      </c>
      <c r="N508" s="209" t="s">
        <v>42</v>
      </c>
      <c r="O508" s="78"/>
      <c r="P508" s="195">
        <f>O508*H508</f>
        <v>0</v>
      </c>
      <c r="Q508" s="195">
        <v>0.001</v>
      </c>
      <c r="R508" s="195">
        <f>Q508*H508</f>
        <v>0.001</v>
      </c>
      <c r="S508" s="195">
        <v>0</v>
      </c>
      <c r="T508" s="196">
        <f>S508*H508</f>
        <v>0</v>
      </c>
      <c r="U508" s="34"/>
      <c r="V508" s="34"/>
      <c r="W508" s="34"/>
      <c r="X508" s="34"/>
      <c r="Y508" s="34"/>
      <c r="Z508" s="34"/>
      <c r="AA508" s="34"/>
      <c r="AB508" s="34"/>
      <c r="AC508" s="34"/>
      <c r="AD508" s="34"/>
      <c r="AE508" s="34"/>
      <c r="AR508" s="197" t="s">
        <v>1485</v>
      </c>
      <c r="AT508" s="197" t="s">
        <v>454</v>
      </c>
      <c r="AU508" s="197" t="s">
        <v>89</v>
      </c>
      <c r="AY508" s="15" t="s">
        <v>178</v>
      </c>
      <c r="BE508" s="198">
        <f>IF(N508="základná",J508,0)</f>
        <v>0</v>
      </c>
      <c r="BF508" s="198">
        <f>IF(N508="znížená",J508,0)</f>
        <v>0</v>
      </c>
      <c r="BG508" s="198">
        <f>IF(N508="zákl. prenesená",J508,0)</f>
        <v>0</v>
      </c>
      <c r="BH508" s="198">
        <f>IF(N508="zníž. prenesená",J508,0)</f>
        <v>0</v>
      </c>
      <c r="BI508" s="198">
        <f>IF(N508="nulová",J508,0)</f>
        <v>0</v>
      </c>
      <c r="BJ508" s="15" t="s">
        <v>89</v>
      </c>
      <c r="BK508" s="198">
        <f>ROUND(I508*H508,2)</f>
        <v>0</v>
      </c>
      <c r="BL508" s="15" t="s">
        <v>1485</v>
      </c>
      <c r="BM508" s="197" t="s">
        <v>1518</v>
      </c>
    </row>
    <row r="509" s="2" customFormat="1" ht="19.8" customHeight="1">
      <c r="A509" s="34"/>
      <c r="B509" s="184"/>
      <c r="C509" s="199" t="s">
        <v>1519</v>
      </c>
      <c r="D509" s="199" t="s">
        <v>454</v>
      </c>
      <c r="E509" s="200" t="s">
        <v>1520</v>
      </c>
      <c r="F509" s="201" t="s">
        <v>1521</v>
      </c>
      <c r="G509" s="202" t="s">
        <v>1092</v>
      </c>
      <c r="H509" s="203">
        <v>1</v>
      </c>
      <c r="I509" s="204"/>
      <c r="J509" s="205">
        <f>ROUND(I509*H509,2)</f>
        <v>0</v>
      </c>
      <c r="K509" s="206"/>
      <c r="L509" s="207"/>
      <c r="M509" s="211" t="s">
        <v>1</v>
      </c>
      <c r="N509" s="212" t="s">
        <v>42</v>
      </c>
      <c r="O509" s="213"/>
      <c r="P509" s="214">
        <f>O509*H509</f>
        <v>0</v>
      </c>
      <c r="Q509" s="214">
        <v>0.001</v>
      </c>
      <c r="R509" s="214">
        <f>Q509*H509</f>
        <v>0.001</v>
      </c>
      <c r="S509" s="214">
        <v>0</v>
      </c>
      <c r="T509" s="215">
        <f>S509*H509</f>
        <v>0</v>
      </c>
      <c r="U509" s="34"/>
      <c r="V509" s="34"/>
      <c r="W509" s="34"/>
      <c r="X509" s="34"/>
      <c r="Y509" s="34"/>
      <c r="Z509" s="34"/>
      <c r="AA509" s="34"/>
      <c r="AB509" s="34"/>
      <c r="AC509" s="34"/>
      <c r="AD509" s="34"/>
      <c r="AE509" s="34"/>
      <c r="AR509" s="197" t="s">
        <v>1485</v>
      </c>
      <c r="AT509" s="197" t="s">
        <v>454</v>
      </c>
      <c r="AU509" s="197" t="s">
        <v>89</v>
      </c>
      <c r="AY509" s="15" t="s">
        <v>178</v>
      </c>
      <c r="BE509" s="198">
        <f>IF(N509="základná",J509,0)</f>
        <v>0</v>
      </c>
      <c r="BF509" s="198">
        <f>IF(N509="znížená",J509,0)</f>
        <v>0</v>
      </c>
      <c r="BG509" s="198">
        <f>IF(N509="zákl. prenesená",J509,0)</f>
        <v>0</v>
      </c>
      <c r="BH509" s="198">
        <f>IF(N509="zníž. prenesená",J509,0)</f>
        <v>0</v>
      </c>
      <c r="BI509" s="198">
        <f>IF(N509="nulová",J509,0)</f>
        <v>0</v>
      </c>
      <c r="BJ509" s="15" t="s">
        <v>89</v>
      </c>
      <c r="BK509" s="198">
        <f>ROUND(I509*H509,2)</f>
        <v>0</v>
      </c>
      <c r="BL509" s="15" t="s">
        <v>1485</v>
      </c>
      <c r="BM509" s="197" t="s">
        <v>1522</v>
      </c>
    </row>
    <row r="510" s="2" customFormat="1" ht="6.96" customHeight="1">
      <c r="A510" s="34"/>
      <c r="B510" s="61"/>
      <c r="C510" s="62"/>
      <c r="D510" s="62"/>
      <c r="E510" s="62"/>
      <c r="F510" s="62"/>
      <c r="G510" s="62"/>
      <c r="H510" s="62"/>
      <c r="I510" s="62"/>
      <c r="J510" s="62"/>
      <c r="K510" s="62"/>
      <c r="L510" s="35"/>
      <c r="M510" s="34"/>
      <c r="O510" s="34"/>
      <c r="P510" s="34"/>
      <c r="Q510" s="34"/>
      <c r="R510" s="34"/>
      <c r="S510" s="34"/>
      <c r="T510" s="34"/>
      <c r="U510" s="34"/>
      <c r="V510" s="34"/>
      <c r="W510" s="34"/>
      <c r="X510" s="34"/>
      <c r="Y510" s="34"/>
      <c r="Z510" s="34"/>
      <c r="AA510" s="34"/>
      <c r="AB510" s="34"/>
      <c r="AC510" s="34"/>
      <c r="AD510" s="34"/>
      <c r="AE510" s="34"/>
    </row>
  </sheetData>
  <autoFilter ref="C150:K509"/>
  <mergeCells count="12">
    <mergeCell ref="E7:H7"/>
    <mergeCell ref="E9:H9"/>
    <mergeCell ref="E11:H11"/>
    <mergeCell ref="E20:H20"/>
    <mergeCell ref="E29:H29"/>
    <mergeCell ref="E85:H85"/>
    <mergeCell ref="E87:H87"/>
    <mergeCell ref="E89:H89"/>
    <mergeCell ref="E139:H139"/>
    <mergeCell ref="E141:H141"/>
    <mergeCell ref="E143:H143"/>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851563" style="1" customWidth="1"/>
    <col min="2" max="2" width="1.148438" style="1" customWidth="1"/>
    <col min="3" max="3" width="4.421875" style="1" customWidth="1"/>
    <col min="4" max="4" width="4.574219" style="1" customWidth="1"/>
    <col min="5" max="5" width="18.28125" style="1" customWidth="1"/>
    <col min="6" max="6" width="54.42188" style="1" customWidth="1"/>
    <col min="7" max="7" width="8.003906" style="1" customWidth="1"/>
    <col min="8" max="8" width="15.00391" style="1" customWidth="1"/>
    <col min="9" max="9" width="16.85156" style="1" customWidth="1"/>
    <col min="10" max="10" width="23.85156" style="1" customWidth="1"/>
    <col min="11" max="11" width="23.85156" style="1" hidden="1" customWidth="1"/>
    <col min="12" max="12" width="10.00391" style="1" customWidth="1"/>
    <col min="13" max="13" width="11.57422" style="1" hidden="1" customWidth="1"/>
    <col min="14" max="14" width="9.140625" style="1" hidden="1"/>
    <col min="15" max="15" width="15.14063" style="1" hidden="1" customWidth="1"/>
    <col min="16" max="16" width="15.14063" style="1" hidden="1" customWidth="1"/>
    <col min="17" max="17" width="15.14063" style="1" hidden="1" customWidth="1"/>
    <col min="18" max="18" width="15.14063" style="1" hidden="1" customWidth="1"/>
    <col min="19" max="19" width="15.14063" style="1" hidden="1" customWidth="1"/>
    <col min="20" max="20" width="15.14063" style="1" hidden="1" customWidth="1"/>
    <col min="21" max="21" width="17.42188" style="1" hidden="1" customWidth="1"/>
    <col min="22" max="22" width="13.14063" style="1" customWidth="1"/>
    <col min="23" max="23" width="17.42188" style="1" customWidth="1"/>
    <col min="24" max="24" width="13.14063" style="1" customWidth="1"/>
    <col min="25" max="25" width="16.00391" style="1" customWidth="1"/>
    <col min="26" max="26" width="11.71094" style="1" customWidth="1"/>
    <col min="27" max="27" width="16.00391" style="1" customWidth="1"/>
    <col min="28" max="28" width="17.42188" style="1" customWidth="1"/>
    <col min="29" max="29" width="11.71094" style="1" customWidth="1"/>
    <col min="30" max="30" width="16.00391" style="1" customWidth="1"/>
    <col min="31" max="31" width="17.42188"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L2" s="14" t="s">
        <v>5</v>
      </c>
      <c r="M2" s="1"/>
      <c r="N2" s="1"/>
      <c r="O2" s="1"/>
      <c r="P2" s="1"/>
      <c r="Q2" s="1"/>
      <c r="R2" s="1"/>
      <c r="S2" s="1"/>
      <c r="T2" s="1"/>
      <c r="U2" s="1"/>
      <c r="V2" s="1"/>
      <c r="AT2" s="15" t="s">
        <v>92</v>
      </c>
    </row>
    <row r="3" s="1" customFormat="1" ht="6.96" customHeight="1">
      <c r="B3" s="16"/>
      <c r="C3" s="17"/>
      <c r="D3" s="17"/>
      <c r="E3" s="17"/>
      <c r="F3" s="17"/>
      <c r="G3" s="17"/>
      <c r="H3" s="17"/>
      <c r="I3" s="17"/>
      <c r="J3" s="17"/>
      <c r="K3" s="17"/>
      <c r="L3" s="18"/>
      <c r="AT3" s="15" t="s">
        <v>76</v>
      </c>
    </row>
    <row r="4" s="1" customFormat="1" ht="24.96" customHeight="1">
      <c r="B4" s="18"/>
      <c r="D4" s="19" t="s">
        <v>123</v>
      </c>
      <c r="L4" s="18"/>
      <c r="M4" s="129" t="s">
        <v>9</v>
      </c>
      <c r="AT4" s="15" t="s">
        <v>3</v>
      </c>
    </row>
    <row r="5" s="1" customFormat="1" ht="6.96" customHeight="1">
      <c r="B5" s="18"/>
      <c r="L5" s="18"/>
    </row>
    <row r="6" s="1" customFormat="1" ht="12" customHeight="1">
      <c r="B6" s="18"/>
      <c r="D6" s="28" t="s">
        <v>15</v>
      </c>
      <c r="L6" s="18"/>
    </row>
    <row r="7" s="1" customFormat="1" ht="27" customHeight="1">
      <c r="B7" s="18"/>
      <c r="E7" s="130" t="str">
        <f>'Rekapitulácia stavby'!K6</f>
        <v>Centrum integrovanej zdravotnej starostlivosti, denné centrum pre seniorov, denný stacionár v meste Bánovce nad Bebravou</v>
      </c>
      <c r="F7" s="28"/>
      <c r="G7" s="28"/>
      <c r="H7" s="28"/>
      <c r="L7" s="18"/>
    </row>
    <row r="8" s="1" customFormat="1" ht="12" customHeight="1">
      <c r="B8" s="18"/>
      <c r="D8" s="28" t="s">
        <v>124</v>
      </c>
      <c r="L8" s="18"/>
    </row>
    <row r="9" s="2" customFormat="1" ht="14.4" customHeight="1">
      <c r="A9" s="34"/>
      <c r="B9" s="35"/>
      <c r="C9" s="34"/>
      <c r="D9" s="34"/>
      <c r="E9" s="130" t="s">
        <v>125</v>
      </c>
      <c r="F9" s="34"/>
      <c r="G9" s="34"/>
      <c r="H9" s="34"/>
      <c r="I9" s="34"/>
      <c r="J9" s="34"/>
      <c r="K9" s="34"/>
      <c r="L9" s="56"/>
      <c r="S9" s="34"/>
      <c r="T9" s="34"/>
      <c r="U9" s="34"/>
      <c r="V9" s="34"/>
      <c r="W9" s="34"/>
      <c r="X9" s="34"/>
      <c r="Y9" s="34"/>
      <c r="Z9" s="34"/>
      <c r="AA9" s="34"/>
      <c r="AB9" s="34"/>
      <c r="AC9" s="34"/>
      <c r="AD9" s="34"/>
      <c r="AE9" s="34"/>
    </row>
    <row r="10" s="2" customFormat="1" ht="12" customHeight="1">
      <c r="A10" s="34"/>
      <c r="B10" s="35"/>
      <c r="C10" s="34"/>
      <c r="D10" s="28" t="s">
        <v>126</v>
      </c>
      <c r="E10" s="34"/>
      <c r="F10" s="34"/>
      <c r="G10" s="34"/>
      <c r="H10" s="34"/>
      <c r="I10" s="34"/>
      <c r="J10" s="34"/>
      <c r="K10" s="34"/>
      <c r="L10" s="56"/>
      <c r="S10" s="34"/>
      <c r="T10" s="34"/>
      <c r="U10" s="34"/>
      <c r="V10" s="34"/>
      <c r="W10" s="34"/>
      <c r="X10" s="34"/>
      <c r="Y10" s="34"/>
      <c r="Z10" s="34"/>
      <c r="AA10" s="34"/>
      <c r="AB10" s="34"/>
      <c r="AC10" s="34"/>
      <c r="AD10" s="34"/>
      <c r="AE10" s="34"/>
    </row>
    <row r="11" s="2" customFormat="1" ht="15.6" customHeight="1">
      <c r="A11" s="34"/>
      <c r="B11" s="35"/>
      <c r="C11" s="34"/>
      <c r="D11" s="34"/>
      <c r="E11" s="68" t="s">
        <v>1523</v>
      </c>
      <c r="F11" s="34"/>
      <c r="G11" s="34"/>
      <c r="H11" s="34"/>
      <c r="I11" s="34"/>
      <c r="J11" s="34"/>
      <c r="K11" s="34"/>
      <c r="L11" s="56"/>
      <c r="S11" s="34"/>
      <c r="T11" s="34"/>
      <c r="U11" s="34"/>
      <c r="V11" s="34"/>
      <c r="W11" s="34"/>
      <c r="X11" s="34"/>
      <c r="Y11" s="34"/>
      <c r="Z11" s="34"/>
      <c r="AA11" s="34"/>
      <c r="AB11" s="34"/>
      <c r="AC11" s="34"/>
      <c r="AD11" s="34"/>
      <c r="AE11" s="34"/>
    </row>
    <row r="12" s="2" customFormat="1">
      <c r="A12" s="34"/>
      <c r="B12" s="35"/>
      <c r="C12" s="34"/>
      <c r="D12" s="34"/>
      <c r="E12" s="34"/>
      <c r="F12" s="34"/>
      <c r="G12" s="34"/>
      <c r="H12" s="34"/>
      <c r="I12" s="34"/>
      <c r="J12" s="34"/>
      <c r="K12" s="34"/>
      <c r="L12" s="56"/>
      <c r="S12" s="34"/>
      <c r="T12" s="34"/>
      <c r="U12" s="34"/>
      <c r="V12" s="34"/>
      <c r="W12" s="34"/>
      <c r="X12" s="34"/>
      <c r="Y12" s="34"/>
      <c r="Z12" s="34"/>
      <c r="AA12" s="34"/>
      <c r="AB12" s="34"/>
      <c r="AC12" s="34"/>
      <c r="AD12" s="34"/>
      <c r="AE12" s="34"/>
    </row>
    <row r="13" s="2" customFormat="1" ht="12" customHeight="1">
      <c r="A13" s="34"/>
      <c r="B13" s="35"/>
      <c r="C13" s="34"/>
      <c r="D13" s="28" t="s">
        <v>17</v>
      </c>
      <c r="E13" s="34"/>
      <c r="F13" s="23" t="s">
        <v>1</v>
      </c>
      <c r="G13" s="34"/>
      <c r="H13" s="34"/>
      <c r="I13" s="28" t="s">
        <v>18</v>
      </c>
      <c r="J13" s="23" t="s">
        <v>1</v>
      </c>
      <c r="K13" s="34"/>
      <c r="L13" s="56"/>
      <c r="S13" s="34"/>
      <c r="T13" s="34"/>
      <c r="U13" s="34"/>
      <c r="V13" s="34"/>
      <c r="W13" s="34"/>
      <c r="X13" s="34"/>
      <c r="Y13" s="34"/>
      <c r="Z13" s="34"/>
      <c r="AA13" s="34"/>
      <c r="AB13" s="34"/>
      <c r="AC13" s="34"/>
      <c r="AD13" s="34"/>
      <c r="AE13" s="34"/>
    </row>
    <row r="14" s="2" customFormat="1" ht="12" customHeight="1">
      <c r="A14" s="34"/>
      <c r="B14" s="35"/>
      <c r="C14" s="34"/>
      <c r="D14" s="28" t="s">
        <v>19</v>
      </c>
      <c r="E14" s="34"/>
      <c r="F14" s="23" t="s">
        <v>20</v>
      </c>
      <c r="G14" s="34"/>
      <c r="H14" s="34"/>
      <c r="I14" s="28" t="s">
        <v>21</v>
      </c>
      <c r="J14" s="70" t="str">
        <f>'Rekapitulácia stavby'!AN8</f>
        <v>12. 7. 2021</v>
      </c>
      <c r="K14" s="34"/>
      <c r="L14" s="56"/>
      <c r="S14" s="34"/>
      <c r="T14" s="34"/>
      <c r="U14" s="34"/>
      <c r="V14" s="34"/>
      <c r="W14" s="34"/>
      <c r="X14" s="34"/>
      <c r="Y14" s="34"/>
      <c r="Z14" s="34"/>
      <c r="AA14" s="34"/>
      <c r="AB14" s="34"/>
      <c r="AC14" s="34"/>
      <c r="AD14" s="34"/>
      <c r="AE14" s="34"/>
    </row>
    <row r="15" s="2" customFormat="1" ht="10.8" customHeight="1">
      <c r="A15" s="34"/>
      <c r="B15" s="35"/>
      <c r="C15" s="34"/>
      <c r="D15" s="34"/>
      <c r="E15" s="34"/>
      <c r="F15" s="34"/>
      <c r="G15" s="34"/>
      <c r="H15" s="34"/>
      <c r="I15" s="34"/>
      <c r="J15" s="34"/>
      <c r="K15" s="34"/>
      <c r="L15" s="56"/>
      <c r="S15" s="34"/>
      <c r="T15" s="34"/>
      <c r="U15" s="34"/>
      <c r="V15" s="34"/>
      <c r="W15" s="34"/>
      <c r="X15" s="34"/>
      <c r="Y15" s="34"/>
      <c r="Z15" s="34"/>
      <c r="AA15" s="34"/>
      <c r="AB15" s="34"/>
      <c r="AC15" s="34"/>
      <c r="AD15" s="34"/>
      <c r="AE15" s="34"/>
    </row>
    <row r="16" s="2" customFormat="1" ht="12" customHeight="1">
      <c r="A16" s="34"/>
      <c r="B16" s="35"/>
      <c r="C16" s="34"/>
      <c r="D16" s="28" t="s">
        <v>23</v>
      </c>
      <c r="E16" s="34"/>
      <c r="F16" s="34"/>
      <c r="G16" s="34"/>
      <c r="H16" s="34"/>
      <c r="I16" s="28" t="s">
        <v>24</v>
      </c>
      <c r="J16" s="23" t="s">
        <v>1</v>
      </c>
      <c r="K16" s="34"/>
      <c r="L16" s="56"/>
      <c r="S16" s="34"/>
      <c r="T16" s="34"/>
      <c r="U16" s="34"/>
      <c r="V16" s="34"/>
      <c r="W16" s="34"/>
      <c r="X16" s="34"/>
      <c r="Y16" s="34"/>
      <c r="Z16" s="34"/>
      <c r="AA16" s="34"/>
      <c r="AB16" s="34"/>
      <c r="AC16" s="34"/>
      <c r="AD16" s="34"/>
      <c r="AE16" s="34"/>
    </row>
    <row r="17" s="2" customFormat="1" ht="18" customHeight="1">
      <c r="A17" s="34"/>
      <c r="B17" s="35"/>
      <c r="C17" s="34"/>
      <c r="D17" s="34"/>
      <c r="E17" s="23" t="s">
        <v>25</v>
      </c>
      <c r="F17" s="34"/>
      <c r="G17" s="34"/>
      <c r="H17" s="34"/>
      <c r="I17" s="28" t="s">
        <v>26</v>
      </c>
      <c r="J17" s="23" t="s">
        <v>1</v>
      </c>
      <c r="K17" s="34"/>
      <c r="L17" s="56"/>
      <c r="S17" s="34"/>
      <c r="T17" s="34"/>
      <c r="U17" s="34"/>
      <c r="V17" s="34"/>
      <c r="W17" s="34"/>
      <c r="X17" s="34"/>
      <c r="Y17" s="34"/>
      <c r="Z17" s="34"/>
      <c r="AA17" s="34"/>
      <c r="AB17" s="34"/>
      <c r="AC17" s="34"/>
      <c r="AD17" s="34"/>
      <c r="AE17" s="34"/>
    </row>
    <row r="18" s="2" customFormat="1" ht="6.96" customHeight="1">
      <c r="A18" s="34"/>
      <c r="B18" s="35"/>
      <c r="C18" s="34"/>
      <c r="D18" s="34"/>
      <c r="E18" s="34"/>
      <c r="F18" s="34"/>
      <c r="G18" s="34"/>
      <c r="H18" s="34"/>
      <c r="I18" s="34"/>
      <c r="J18" s="34"/>
      <c r="K18" s="34"/>
      <c r="L18" s="56"/>
      <c r="S18" s="34"/>
      <c r="T18" s="34"/>
      <c r="U18" s="34"/>
      <c r="V18" s="34"/>
      <c r="W18" s="34"/>
      <c r="X18" s="34"/>
      <c r="Y18" s="34"/>
      <c r="Z18" s="34"/>
      <c r="AA18" s="34"/>
      <c r="AB18" s="34"/>
      <c r="AC18" s="34"/>
      <c r="AD18" s="34"/>
      <c r="AE18" s="34"/>
    </row>
    <row r="19" s="2" customFormat="1" ht="12" customHeight="1">
      <c r="A19" s="34"/>
      <c r="B19" s="35"/>
      <c r="C19" s="34"/>
      <c r="D19" s="28" t="s">
        <v>27</v>
      </c>
      <c r="E19" s="34"/>
      <c r="F19" s="34"/>
      <c r="G19" s="34"/>
      <c r="H19" s="34"/>
      <c r="I19" s="28" t="s">
        <v>24</v>
      </c>
      <c r="J19" s="29" t="str">
        <f>'Rekapitulácia stavby'!AN13</f>
        <v>Vyplň údaj</v>
      </c>
      <c r="K19" s="34"/>
      <c r="L19" s="56"/>
      <c r="S19" s="34"/>
      <c r="T19" s="34"/>
      <c r="U19" s="34"/>
      <c r="V19" s="34"/>
      <c r="W19" s="34"/>
      <c r="X19" s="34"/>
      <c r="Y19" s="34"/>
      <c r="Z19" s="34"/>
      <c r="AA19" s="34"/>
      <c r="AB19" s="34"/>
      <c r="AC19" s="34"/>
      <c r="AD19" s="34"/>
      <c r="AE19" s="34"/>
    </row>
    <row r="20" s="2" customFormat="1" ht="18" customHeight="1">
      <c r="A20" s="34"/>
      <c r="B20" s="35"/>
      <c r="C20" s="34"/>
      <c r="D20" s="34"/>
      <c r="E20" s="29" t="str">
        <f>'Rekapitulácia stavby'!E14</f>
        <v>Vyplň údaj</v>
      </c>
      <c r="F20" s="23"/>
      <c r="G20" s="23"/>
      <c r="H20" s="23"/>
      <c r="I20" s="28" t="s">
        <v>26</v>
      </c>
      <c r="J20" s="29" t="str">
        <f>'Rekapitulácia stavby'!AN14</f>
        <v>Vyplň údaj</v>
      </c>
      <c r="K20" s="34"/>
      <c r="L20" s="56"/>
      <c r="S20" s="34"/>
      <c r="T20" s="34"/>
      <c r="U20" s="34"/>
      <c r="V20" s="34"/>
      <c r="W20" s="34"/>
      <c r="X20" s="34"/>
      <c r="Y20" s="34"/>
      <c r="Z20" s="34"/>
      <c r="AA20" s="34"/>
      <c r="AB20" s="34"/>
      <c r="AC20" s="34"/>
      <c r="AD20" s="34"/>
      <c r="AE20" s="34"/>
    </row>
    <row r="21" s="2" customFormat="1" ht="6.96" customHeight="1">
      <c r="A21" s="34"/>
      <c r="B21" s="35"/>
      <c r="C21" s="34"/>
      <c r="D21" s="34"/>
      <c r="E21" s="34"/>
      <c r="F21" s="34"/>
      <c r="G21" s="34"/>
      <c r="H21" s="34"/>
      <c r="I21" s="34"/>
      <c r="J21" s="34"/>
      <c r="K21" s="34"/>
      <c r="L21" s="56"/>
      <c r="S21" s="34"/>
      <c r="T21" s="34"/>
      <c r="U21" s="34"/>
      <c r="V21" s="34"/>
      <c r="W21" s="34"/>
      <c r="X21" s="34"/>
      <c r="Y21" s="34"/>
      <c r="Z21" s="34"/>
      <c r="AA21" s="34"/>
      <c r="AB21" s="34"/>
      <c r="AC21" s="34"/>
      <c r="AD21" s="34"/>
      <c r="AE21" s="34"/>
    </row>
    <row r="22" s="2" customFormat="1" ht="12" customHeight="1">
      <c r="A22" s="34"/>
      <c r="B22" s="35"/>
      <c r="C22" s="34"/>
      <c r="D22" s="28" t="s">
        <v>29</v>
      </c>
      <c r="E22" s="34"/>
      <c r="F22" s="34"/>
      <c r="G22" s="34"/>
      <c r="H22" s="34"/>
      <c r="I22" s="28" t="s">
        <v>24</v>
      </c>
      <c r="J22" s="23" t="s">
        <v>1</v>
      </c>
      <c r="K22" s="34"/>
      <c r="L22" s="56"/>
      <c r="S22" s="34"/>
      <c r="T22" s="34"/>
      <c r="U22" s="34"/>
      <c r="V22" s="34"/>
      <c r="W22" s="34"/>
      <c r="X22" s="34"/>
      <c r="Y22" s="34"/>
      <c r="Z22" s="34"/>
      <c r="AA22" s="34"/>
      <c r="AB22" s="34"/>
      <c r="AC22" s="34"/>
      <c r="AD22" s="34"/>
      <c r="AE22" s="34"/>
    </row>
    <row r="23" s="2" customFormat="1" ht="18" customHeight="1">
      <c r="A23" s="34"/>
      <c r="B23" s="35"/>
      <c r="C23" s="34"/>
      <c r="D23" s="34"/>
      <c r="E23" s="23" t="s">
        <v>31</v>
      </c>
      <c r="F23" s="34"/>
      <c r="G23" s="34"/>
      <c r="H23" s="34"/>
      <c r="I23" s="28" t="s">
        <v>26</v>
      </c>
      <c r="J23" s="23" t="s">
        <v>1</v>
      </c>
      <c r="K23" s="34"/>
      <c r="L23" s="56"/>
      <c r="S23" s="34"/>
      <c r="T23" s="34"/>
      <c r="U23" s="34"/>
      <c r="V23" s="34"/>
      <c r="W23" s="34"/>
      <c r="X23" s="34"/>
      <c r="Y23" s="34"/>
      <c r="Z23" s="34"/>
      <c r="AA23" s="34"/>
      <c r="AB23" s="34"/>
      <c r="AC23" s="34"/>
      <c r="AD23" s="34"/>
      <c r="AE23" s="34"/>
    </row>
    <row r="24" s="2" customFormat="1" ht="6.96" customHeight="1">
      <c r="A24" s="34"/>
      <c r="B24" s="35"/>
      <c r="C24" s="34"/>
      <c r="D24" s="34"/>
      <c r="E24" s="34"/>
      <c r="F24" s="34"/>
      <c r="G24" s="34"/>
      <c r="H24" s="34"/>
      <c r="I24" s="34"/>
      <c r="J24" s="34"/>
      <c r="K24" s="34"/>
      <c r="L24" s="56"/>
      <c r="S24" s="34"/>
      <c r="T24" s="34"/>
      <c r="U24" s="34"/>
      <c r="V24" s="34"/>
      <c r="W24" s="34"/>
      <c r="X24" s="34"/>
      <c r="Y24" s="34"/>
      <c r="Z24" s="34"/>
      <c r="AA24" s="34"/>
      <c r="AB24" s="34"/>
      <c r="AC24" s="34"/>
      <c r="AD24" s="34"/>
      <c r="AE24" s="34"/>
    </row>
    <row r="25" s="2" customFormat="1" ht="12" customHeight="1">
      <c r="A25" s="34"/>
      <c r="B25" s="35"/>
      <c r="C25" s="34"/>
      <c r="D25" s="28" t="s">
        <v>32</v>
      </c>
      <c r="E25" s="34"/>
      <c r="F25" s="34"/>
      <c r="G25" s="34"/>
      <c r="H25" s="34"/>
      <c r="I25" s="28" t="s">
        <v>24</v>
      </c>
      <c r="J25" s="23" t="s">
        <v>1</v>
      </c>
      <c r="K25" s="34"/>
      <c r="L25" s="56"/>
      <c r="S25" s="34"/>
      <c r="T25" s="34"/>
      <c r="U25" s="34"/>
      <c r="V25" s="34"/>
      <c r="W25" s="34"/>
      <c r="X25" s="34"/>
      <c r="Y25" s="34"/>
      <c r="Z25" s="34"/>
      <c r="AA25" s="34"/>
      <c r="AB25" s="34"/>
      <c r="AC25" s="34"/>
      <c r="AD25" s="34"/>
      <c r="AE25" s="34"/>
    </row>
    <row r="26" s="2" customFormat="1" ht="18" customHeight="1">
      <c r="A26" s="34"/>
      <c r="B26" s="35"/>
      <c r="C26" s="34"/>
      <c r="D26" s="34"/>
      <c r="E26" s="23" t="s">
        <v>33</v>
      </c>
      <c r="F26" s="34"/>
      <c r="G26" s="34"/>
      <c r="H26" s="34"/>
      <c r="I26" s="28" t="s">
        <v>26</v>
      </c>
      <c r="J26" s="23" t="s">
        <v>1</v>
      </c>
      <c r="K26" s="34"/>
      <c r="L26" s="56"/>
      <c r="S26" s="34"/>
      <c r="T26" s="34"/>
      <c r="U26" s="34"/>
      <c r="V26" s="34"/>
      <c r="W26" s="34"/>
      <c r="X26" s="34"/>
      <c r="Y26" s="34"/>
      <c r="Z26" s="34"/>
      <c r="AA26" s="34"/>
      <c r="AB26" s="34"/>
      <c r="AC26" s="34"/>
      <c r="AD26" s="34"/>
      <c r="AE26" s="34"/>
    </row>
    <row r="27" s="2" customFormat="1" ht="6.96" customHeight="1">
      <c r="A27" s="34"/>
      <c r="B27" s="35"/>
      <c r="C27" s="34"/>
      <c r="D27" s="34"/>
      <c r="E27" s="34"/>
      <c r="F27" s="34"/>
      <c r="G27" s="34"/>
      <c r="H27" s="34"/>
      <c r="I27" s="34"/>
      <c r="J27" s="34"/>
      <c r="K27" s="34"/>
      <c r="L27" s="56"/>
      <c r="S27" s="34"/>
      <c r="T27" s="34"/>
      <c r="U27" s="34"/>
      <c r="V27" s="34"/>
      <c r="W27" s="34"/>
      <c r="X27" s="34"/>
      <c r="Y27" s="34"/>
      <c r="Z27" s="34"/>
      <c r="AA27" s="34"/>
      <c r="AB27" s="34"/>
      <c r="AC27" s="34"/>
      <c r="AD27" s="34"/>
      <c r="AE27" s="34"/>
    </row>
    <row r="28" s="2" customFormat="1" ht="12" customHeight="1">
      <c r="A28" s="34"/>
      <c r="B28" s="35"/>
      <c r="C28" s="34"/>
      <c r="D28" s="28" t="s">
        <v>34</v>
      </c>
      <c r="E28" s="34"/>
      <c r="F28" s="34"/>
      <c r="G28" s="34"/>
      <c r="H28" s="34"/>
      <c r="I28" s="34"/>
      <c r="J28" s="34"/>
      <c r="K28" s="34"/>
      <c r="L28" s="56"/>
      <c r="S28" s="34"/>
      <c r="T28" s="34"/>
      <c r="U28" s="34"/>
      <c r="V28" s="34"/>
      <c r="W28" s="34"/>
      <c r="X28" s="34"/>
      <c r="Y28" s="34"/>
      <c r="Z28" s="34"/>
      <c r="AA28" s="34"/>
      <c r="AB28" s="34"/>
      <c r="AC28" s="34"/>
      <c r="AD28" s="34"/>
      <c r="AE28" s="34"/>
    </row>
    <row r="29" s="8" customFormat="1" ht="14.4" customHeight="1">
      <c r="A29" s="131"/>
      <c r="B29" s="132"/>
      <c r="C29" s="131"/>
      <c r="D29" s="131"/>
      <c r="E29" s="32" t="s">
        <v>1</v>
      </c>
      <c r="F29" s="32"/>
      <c r="G29" s="32"/>
      <c r="H29" s="32"/>
      <c r="I29" s="131"/>
      <c r="J29" s="131"/>
      <c r="K29" s="131"/>
      <c r="L29" s="133"/>
      <c r="S29" s="131"/>
      <c r="T29" s="131"/>
      <c r="U29" s="131"/>
      <c r="V29" s="131"/>
      <c r="W29" s="131"/>
      <c r="X29" s="131"/>
      <c r="Y29" s="131"/>
      <c r="Z29" s="131"/>
      <c r="AA29" s="131"/>
      <c r="AB29" s="131"/>
      <c r="AC29" s="131"/>
      <c r="AD29" s="131"/>
      <c r="AE29" s="131"/>
    </row>
    <row r="30" s="2" customFormat="1" ht="6.96" customHeight="1">
      <c r="A30" s="34"/>
      <c r="B30" s="35"/>
      <c r="C30" s="34"/>
      <c r="D30" s="34"/>
      <c r="E30" s="34"/>
      <c r="F30" s="34"/>
      <c r="G30" s="34"/>
      <c r="H30" s="34"/>
      <c r="I30" s="34"/>
      <c r="J30" s="34"/>
      <c r="K30" s="34"/>
      <c r="L30" s="56"/>
      <c r="S30" s="34"/>
      <c r="T30" s="34"/>
      <c r="U30" s="34"/>
      <c r="V30" s="34"/>
      <c r="W30" s="34"/>
      <c r="X30" s="34"/>
      <c r="Y30" s="34"/>
      <c r="Z30" s="34"/>
      <c r="AA30" s="34"/>
      <c r="AB30" s="34"/>
      <c r="AC30" s="34"/>
      <c r="AD30" s="34"/>
      <c r="AE30" s="34"/>
    </row>
    <row r="31" s="2" customFormat="1" ht="6.96" customHeight="1">
      <c r="A31" s="34"/>
      <c r="B31" s="35"/>
      <c r="C31" s="34"/>
      <c r="D31" s="91"/>
      <c r="E31" s="91"/>
      <c r="F31" s="91"/>
      <c r="G31" s="91"/>
      <c r="H31" s="91"/>
      <c r="I31" s="91"/>
      <c r="J31" s="91"/>
      <c r="K31" s="91"/>
      <c r="L31" s="56"/>
      <c r="S31" s="34"/>
      <c r="T31" s="34"/>
      <c r="U31" s="34"/>
      <c r="V31" s="34"/>
      <c r="W31" s="34"/>
      <c r="X31" s="34"/>
      <c r="Y31" s="34"/>
      <c r="Z31" s="34"/>
      <c r="AA31" s="34"/>
      <c r="AB31" s="34"/>
      <c r="AC31" s="34"/>
      <c r="AD31" s="34"/>
      <c r="AE31" s="34"/>
    </row>
    <row r="32" s="2" customFormat="1" ht="25.44" customHeight="1">
      <c r="A32" s="34"/>
      <c r="B32" s="35"/>
      <c r="C32" s="34"/>
      <c r="D32" s="134" t="s">
        <v>36</v>
      </c>
      <c r="E32" s="34"/>
      <c r="F32" s="34"/>
      <c r="G32" s="34"/>
      <c r="H32" s="34"/>
      <c r="I32" s="34"/>
      <c r="J32" s="97">
        <f>ROUND(J125, 2)</f>
        <v>0</v>
      </c>
      <c r="K32" s="34"/>
      <c r="L32" s="56"/>
      <c r="S32" s="34"/>
      <c r="T32" s="34"/>
      <c r="U32" s="34"/>
      <c r="V32" s="34"/>
      <c r="W32" s="34"/>
      <c r="X32" s="34"/>
      <c r="Y32" s="34"/>
      <c r="Z32" s="34"/>
      <c r="AA32" s="34"/>
      <c r="AB32" s="34"/>
      <c r="AC32" s="34"/>
      <c r="AD32" s="34"/>
      <c r="AE32" s="34"/>
    </row>
    <row r="33" s="2" customFormat="1" ht="6.96" customHeight="1">
      <c r="A33" s="34"/>
      <c r="B33" s="35"/>
      <c r="C33" s="34"/>
      <c r="D33" s="91"/>
      <c r="E33" s="91"/>
      <c r="F33" s="91"/>
      <c r="G33" s="91"/>
      <c r="H33" s="91"/>
      <c r="I33" s="91"/>
      <c r="J33" s="91"/>
      <c r="K33" s="91"/>
      <c r="L33" s="56"/>
      <c r="S33" s="34"/>
      <c r="T33" s="34"/>
      <c r="U33" s="34"/>
      <c r="V33" s="34"/>
      <c r="W33" s="34"/>
      <c r="X33" s="34"/>
      <c r="Y33" s="34"/>
      <c r="Z33" s="34"/>
      <c r="AA33" s="34"/>
      <c r="AB33" s="34"/>
      <c r="AC33" s="34"/>
      <c r="AD33" s="34"/>
      <c r="AE33" s="34"/>
    </row>
    <row r="34" s="2" customFormat="1" ht="14.4" customHeight="1">
      <c r="A34" s="34"/>
      <c r="B34" s="35"/>
      <c r="C34" s="34"/>
      <c r="D34" s="34"/>
      <c r="E34" s="34"/>
      <c r="F34" s="39" t="s">
        <v>38</v>
      </c>
      <c r="G34" s="34"/>
      <c r="H34" s="34"/>
      <c r="I34" s="39" t="s">
        <v>37</v>
      </c>
      <c r="J34" s="39" t="s">
        <v>39</v>
      </c>
      <c r="K34" s="34"/>
      <c r="L34" s="56"/>
      <c r="S34" s="34"/>
      <c r="T34" s="34"/>
      <c r="U34" s="34"/>
      <c r="V34" s="34"/>
      <c r="W34" s="34"/>
      <c r="X34" s="34"/>
      <c r="Y34" s="34"/>
      <c r="Z34" s="34"/>
      <c r="AA34" s="34"/>
      <c r="AB34" s="34"/>
      <c r="AC34" s="34"/>
      <c r="AD34" s="34"/>
      <c r="AE34" s="34"/>
    </row>
    <row r="35" s="2" customFormat="1" ht="14.4" customHeight="1">
      <c r="A35" s="34"/>
      <c r="B35" s="35"/>
      <c r="C35" s="34"/>
      <c r="D35" s="135" t="s">
        <v>40</v>
      </c>
      <c r="E35" s="41" t="s">
        <v>41</v>
      </c>
      <c r="F35" s="136">
        <f>ROUND((SUM(BE125:BE152)),  2)</f>
        <v>0</v>
      </c>
      <c r="G35" s="137"/>
      <c r="H35" s="137"/>
      <c r="I35" s="138">
        <v>0.20000000000000001</v>
      </c>
      <c r="J35" s="136">
        <f>ROUND(((SUM(BE125:BE152))*I35),  2)</f>
        <v>0</v>
      </c>
      <c r="K35" s="34"/>
      <c r="L35" s="56"/>
      <c r="S35" s="34"/>
      <c r="T35" s="34"/>
      <c r="U35" s="34"/>
      <c r="V35" s="34"/>
      <c r="W35" s="34"/>
      <c r="X35" s="34"/>
      <c r="Y35" s="34"/>
      <c r="Z35" s="34"/>
      <c r="AA35" s="34"/>
      <c r="AB35" s="34"/>
      <c r="AC35" s="34"/>
      <c r="AD35" s="34"/>
      <c r="AE35" s="34"/>
    </row>
    <row r="36" s="2" customFormat="1" ht="14.4" customHeight="1">
      <c r="A36" s="34"/>
      <c r="B36" s="35"/>
      <c r="C36" s="34"/>
      <c r="D36" s="34"/>
      <c r="E36" s="41" t="s">
        <v>42</v>
      </c>
      <c r="F36" s="136">
        <f>ROUND((SUM(BF125:BF152)),  2)</f>
        <v>0</v>
      </c>
      <c r="G36" s="137"/>
      <c r="H36" s="137"/>
      <c r="I36" s="138">
        <v>0.20000000000000001</v>
      </c>
      <c r="J36" s="136">
        <f>ROUND(((SUM(BF125:BF152))*I36),  2)</f>
        <v>0</v>
      </c>
      <c r="K36" s="34"/>
      <c r="L36" s="56"/>
      <c r="S36" s="34"/>
      <c r="T36" s="34"/>
      <c r="U36" s="34"/>
      <c r="V36" s="34"/>
      <c r="W36" s="34"/>
      <c r="X36" s="34"/>
      <c r="Y36" s="34"/>
      <c r="Z36" s="34"/>
      <c r="AA36" s="34"/>
      <c r="AB36" s="34"/>
      <c r="AC36" s="34"/>
      <c r="AD36" s="34"/>
      <c r="AE36" s="34"/>
    </row>
    <row r="37" hidden="1" s="2" customFormat="1" ht="14.4" customHeight="1">
      <c r="A37" s="34"/>
      <c r="B37" s="35"/>
      <c r="C37" s="34"/>
      <c r="D37" s="34"/>
      <c r="E37" s="28" t="s">
        <v>43</v>
      </c>
      <c r="F37" s="139">
        <f>ROUND((SUM(BG125:BG152)),  2)</f>
        <v>0</v>
      </c>
      <c r="G37" s="34"/>
      <c r="H37" s="34"/>
      <c r="I37" s="140">
        <v>0.20000000000000001</v>
      </c>
      <c r="J37" s="139">
        <f>0</f>
        <v>0</v>
      </c>
      <c r="K37" s="34"/>
      <c r="L37" s="56"/>
      <c r="S37" s="34"/>
      <c r="T37" s="34"/>
      <c r="U37" s="34"/>
      <c r="V37" s="34"/>
      <c r="W37" s="34"/>
      <c r="X37" s="34"/>
      <c r="Y37" s="34"/>
      <c r="Z37" s="34"/>
      <c r="AA37" s="34"/>
      <c r="AB37" s="34"/>
      <c r="AC37" s="34"/>
      <c r="AD37" s="34"/>
      <c r="AE37" s="34"/>
    </row>
    <row r="38" hidden="1" s="2" customFormat="1" ht="14.4" customHeight="1">
      <c r="A38" s="34"/>
      <c r="B38" s="35"/>
      <c r="C38" s="34"/>
      <c r="D38" s="34"/>
      <c r="E38" s="28" t="s">
        <v>44</v>
      </c>
      <c r="F38" s="139">
        <f>ROUND((SUM(BH125:BH152)),  2)</f>
        <v>0</v>
      </c>
      <c r="G38" s="34"/>
      <c r="H38" s="34"/>
      <c r="I38" s="140">
        <v>0.20000000000000001</v>
      </c>
      <c r="J38" s="139">
        <f>0</f>
        <v>0</v>
      </c>
      <c r="K38" s="34"/>
      <c r="L38" s="56"/>
      <c r="S38" s="34"/>
      <c r="T38" s="34"/>
      <c r="U38" s="34"/>
      <c r="V38" s="34"/>
      <c r="W38" s="34"/>
      <c r="X38" s="34"/>
      <c r="Y38" s="34"/>
      <c r="Z38" s="34"/>
      <c r="AA38" s="34"/>
      <c r="AB38" s="34"/>
      <c r="AC38" s="34"/>
      <c r="AD38" s="34"/>
      <c r="AE38" s="34"/>
    </row>
    <row r="39" hidden="1" s="2" customFormat="1" ht="14.4" customHeight="1">
      <c r="A39" s="34"/>
      <c r="B39" s="35"/>
      <c r="C39" s="34"/>
      <c r="D39" s="34"/>
      <c r="E39" s="41" t="s">
        <v>45</v>
      </c>
      <c r="F39" s="136">
        <f>ROUND((SUM(BI125:BI152)),  2)</f>
        <v>0</v>
      </c>
      <c r="G39" s="137"/>
      <c r="H39" s="137"/>
      <c r="I39" s="138">
        <v>0</v>
      </c>
      <c r="J39" s="136">
        <f>0</f>
        <v>0</v>
      </c>
      <c r="K39" s="34"/>
      <c r="L39" s="56"/>
      <c r="S39" s="34"/>
      <c r="T39" s="34"/>
      <c r="U39" s="34"/>
      <c r="V39" s="34"/>
      <c r="W39" s="34"/>
      <c r="X39" s="34"/>
      <c r="Y39" s="34"/>
      <c r="Z39" s="34"/>
      <c r="AA39" s="34"/>
      <c r="AB39" s="34"/>
      <c r="AC39" s="34"/>
      <c r="AD39" s="34"/>
      <c r="AE39" s="34"/>
    </row>
    <row r="40" s="2" customFormat="1" ht="6.96" customHeight="1">
      <c r="A40" s="34"/>
      <c r="B40" s="35"/>
      <c r="C40" s="34"/>
      <c r="D40" s="34"/>
      <c r="E40" s="34"/>
      <c r="F40" s="34"/>
      <c r="G40" s="34"/>
      <c r="H40" s="34"/>
      <c r="I40" s="34"/>
      <c r="J40" s="34"/>
      <c r="K40" s="34"/>
      <c r="L40" s="56"/>
      <c r="S40" s="34"/>
      <c r="T40" s="34"/>
      <c r="U40" s="34"/>
      <c r="V40" s="34"/>
      <c r="W40" s="34"/>
      <c r="X40" s="34"/>
      <c r="Y40" s="34"/>
      <c r="Z40" s="34"/>
      <c r="AA40" s="34"/>
      <c r="AB40" s="34"/>
      <c r="AC40" s="34"/>
      <c r="AD40" s="34"/>
      <c r="AE40" s="34"/>
    </row>
    <row r="41" s="2" customFormat="1" ht="25.44" customHeight="1">
      <c r="A41" s="34"/>
      <c r="B41" s="35"/>
      <c r="C41" s="141"/>
      <c r="D41" s="142" t="s">
        <v>46</v>
      </c>
      <c r="E41" s="82"/>
      <c r="F41" s="82"/>
      <c r="G41" s="143" t="s">
        <v>47</v>
      </c>
      <c r="H41" s="144" t="s">
        <v>48</v>
      </c>
      <c r="I41" s="82"/>
      <c r="J41" s="145">
        <f>SUM(J32:J39)</f>
        <v>0</v>
      </c>
      <c r="K41" s="146"/>
      <c r="L41" s="56"/>
      <c r="S41" s="34"/>
      <c r="T41" s="34"/>
      <c r="U41" s="34"/>
      <c r="V41" s="34"/>
      <c r="W41" s="34"/>
      <c r="X41" s="34"/>
      <c r="Y41" s="34"/>
      <c r="Z41" s="34"/>
      <c r="AA41" s="34"/>
      <c r="AB41" s="34"/>
      <c r="AC41" s="34"/>
      <c r="AD41" s="34"/>
      <c r="AE41" s="34"/>
    </row>
    <row r="42" s="2" customFormat="1" ht="14.4" customHeight="1">
      <c r="A42" s="34"/>
      <c r="B42" s="35"/>
      <c r="C42" s="34"/>
      <c r="D42" s="34"/>
      <c r="E42" s="34"/>
      <c r="F42" s="34"/>
      <c r="G42" s="34"/>
      <c r="H42" s="34"/>
      <c r="I42" s="34"/>
      <c r="J42" s="34"/>
      <c r="K42" s="34"/>
      <c r="L42" s="56"/>
      <c r="S42" s="34"/>
      <c r="T42" s="34"/>
      <c r="U42" s="34"/>
      <c r="V42" s="34"/>
      <c r="W42" s="34"/>
      <c r="X42" s="34"/>
      <c r="Y42" s="34"/>
      <c r="Z42" s="34"/>
      <c r="AA42" s="34"/>
      <c r="AB42" s="34"/>
      <c r="AC42" s="34"/>
      <c r="AD42" s="34"/>
      <c r="AE42" s="34"/>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56"/>
      <c r="D50" s="57" t="s">
        <v>49</v>
      </c>
      <c r="E50" s="58"/>
      <c r="F50" s="58"/>
      <c r="G50" s="57" t="s">
        <v>50</v>
      </c>
      <c r="H50" s="58"/>
      <c r="I50" s="58"/>
      <c r="J50" s="58"/>
      <c r="K50" s="58"/>
      <c r="L50" s="56"/>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34"/>
      <c r="B61" s="35"/>
      <c r="C61" s="34"/>
      <c r="D61" s="59" t="s">
        <v>51</v>
      </c>
      <c r="E61" s="37"/>
      <c r="F61" s="147" t="s">
        <v>52</v>
      </c>
      <c r="G61" s="59" t="s">
        <v>51</v>
      </c>
      <c r="H61" s="37"/>
      <c r="I61" s="37"/>
      <c r="J61" s="148" t="s">
        <v>52</v>
      </c>
      <c r="K61" s="37"/>
      <c r="L61" s="56"/>
      <c r="S61" s="34"/>
      <c r="T61" s="34"/>
      <c r="U61" s="34"/>
      <c r="V61" s="34"/>
      <c r="W61" s="34"/>
      <c r="X61" s="34"/>
      <c r="Y61" s="34"/>
      <c r="Z61" s="34"/>
      <c r="AA61" s="34"/>
      <c r="AB61" s="34"/>
      <c r="AC61" s="34"/>
      <c r="AD61" s="34"/>
      <c r="AE61" s="34"/>
    </row>
    <row r="62">
      <c r="B62" s="18"/>
      <c r="L62" s="18"/>
    </row>
    <row r="63">
      <c r="B63" s="18"/>
      <c r="L63" s="18"/>
    </row>
    <row r="64">
      <c r="B64" s="18"/>
      <c r="L64" s="18"/>
    </row>
    <row r="65" s="2" customFormat="1">
      <c r="A65" s="34"/>
      <c r="B65" s="35"/>
      <c r="C65" s="34"/>
      <c r="D65" s="57" t="s">
        <v>53</v>
      </c>
      <c r="E65" s="60"/>
      <c r="F65" s="60"/>
      <c r="G65" s="57" t="s">
        <v>54</v>
      </c>
      <c r="H65" s="60"/>
      <c r="I65" s="60"/>
      <c r="J65" s="60"/>
      <c r="K65" s="60"/>
      <c r="L65" s="56"/>
      <c r="S65" s="34"/>
      <c r="T65" s="34"/>
      <c r="U65" s="34"/>
      <c r="V65" s="34"/>
      <c r="W65" s="34"/>
      <c r="X65" s="34"/>
      <c r="Y65" s="34"/>
      <c r="Z65" s="34"/>
      <c r="AA65" s="34"/>
      <c r="AB65" s="34"/>
      <c r="AC65" s="34"/>
      <c r="AD65" s="34"/>
      <c r="AE65" s="34"/>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34"/>
      <c r="B76" s="35"/>
      <c r="C76" s="34"/>
      <c r="D76" s="59" t="s">
        <v>51</v>
      </c>
      <c r="E76" s="37"/>
      <c r="F76" s="147" t="s">
        <v>52</v>
      </c>
      <c r="G76" s="59" t="s">
        <v>51</v>
      </c>
      <c r="H76" s="37"/>
      <c r="I76" s="37"/>
      <c r="J76" s="148" t="s">
        <v>52</v>
      </c>
      <c r="K76" s="37"/>
      <c r="L76" s="56"/>
      <c r="S76" s="34"/>
      <c r="T76" s="34"/>
      <c r="U76" s="34"/>
      <c r="V76" s="34"/>
      <c r="W76" s="34"/>
      <c r="X76" s="34"/>
      <c r="Y76" s="34"/>
      <c r="Z76" s="34"/>
      <c r="AA76" s="34"/>
      <c r="AB76" s="34"/>
      <c r="AC76" s="34"/>
      <c r="AD76" s="34"/>
      <c r="AE76" s="34"/>
    </row>
    <row r="77" s="2" customFormat="1" ht="14.4" customHeight="1">
      <c r="A77" s="34"/>
      <c r="B77" s="61"/>
      <c r="C77" s="62"/>
      <c r="D77" s="62"/>
      <c r="E77" s="62"/>
      <c r="F77" s="62"/>
      <c r="G77" s="62"/>
      <c r="H77" s="62"/>
      <c r="I77" s="62"/>
      <c r="J77" s="62"/>
      <c r="K77" s="62"/>
      <c r="L77" s="56"/>
      <c r="S77" s="34"/>
      <c r="T77" s="34"/>
      <c r="U77" s="34"/>
      <c r="V77" s="34"/>
      <c r="W77" s="34"/>
      <c r="X77" s="34"/>
      <c r="Y77" s="34"/>
      <c r="Z77" s="34"/>
      <c r="AA77" s="34"/>
      <c r="AB77" s="34"/>
      <c r="AC77" s="34"/>
      <c r="AD77" s="34"/>
      <c r="AE77" s="34"/>
    </row>
    <row r="81" s="2" customFormat="1" ht="6.96" customHeight="1">
      <c r="A81" s="34"/>
      <c r="B81" s="63"/>
      <c r="C81" s="64"/>
      <c r="D81" s="64"/>
      <c r="E81" s="64"/>
      <c r="F81" s="64"/>
      <c r="G81" s="64"/>
      <c r="H81" s="64"/>
      <c r="I81" s="64"/>
      <c r="J81" s="64"/>
      <c r="K81" s="64"/>
      <c r="L81" s="56"/>
      <c r="S81" s="34"/>
      <c r="T81" s="34"/>
      <c r="U81" s="34"/>
      <c r="V81" s="34"/>
      <c r="W81" s="34"/>
      <c r="X81" s="34"/>
      <c r="Y81" s="34"/>
      <c r="Z81" s="34"/>
      <c r="AA81" s="34"/>
      <c r="AB81" s="34"/>
      <c r="AC81" s="34"/>
      <c r="AD81" s="34"/>
      <c r="AE81" s="34"/>
    </row>
    <row r="82" s="2" customFormat="1" ht="24.96" customHeight="1">
      <c r="A82" s="34"/>
      <c r="B82" s="35"/>
      <c r="C82" s="19" t="s">
        <v>128</v>
      </c>
      <c r="D82" s="34"/>
      <c r="E82" s="34"/>
      <c r="F82" s="34"/>
      <c r="G82" s="34"/>
      <c r="H82" s="34"/>
      <c r="I82" s="34"/>
      <c r="J82" s="34"/>
      <c r="K82" s="34"/>
      <c r="L82" s="56"/>
      <c r="S82" s="34"/>
      <c r="T82" s="34"/>
      <c r="U82" s="34"/>
      <c r="V82" s="34"/>
      <c r="W82" s="34"/>
      <c r="X82" s="34"/>
      <c r="Y82" s="34"/>
      <c r="Z82" s="34"/>
      <c r="AA82" s="34"/>
      <c r="AB82" s="34"/>
      <c r="AC82" s="34"/>
      <c r="AD82" s="34"/>
      <c r="AE82" s="34"/>
    </row>
    <row r="83" s="2" customFormat="1" ht="6.96" customHeight="1">
      <c r="A83" s="34"/>
      <c r="B83" s="35"/>
      <c r="C83" s="34"/>
      <c r="D83" s="34"/>
      <c r="E83" s="34"/>
      <c r="F83" s="34"/>
      <c r="G83" s="34"/>
      <c r="H83" s="34"/>
      <c r="I83" s="34"/>
      <c r="J83" s="34"/>
      <c r="K83" s="34"/>
      <c r="L83" s="56"/>
      <c r="S83" s="34"/>
      <c r="T83" s="34"/>
      <c r="U83" s="34"/>
      <c r="V83" s="34"/>
      <c r="W83" s="34"/>
      <c r="X83" s="34"/>
      <c r="Y83" s="34"/>
      <c r="Z83" s="34"/>
      <c r="AA83" s="34"/>
      <c r="AB83" s="34"/>
      <c r="AC83" s="34"/>
      <c r="AD83" s="34"/>
      <c r="AE83" s="34"/>
    </row>
    <row r="84" s="2" customFormat="1" ht="12" customHeight="1">
      <c r="A84" s="34"/>
      <c r="B84" s="35"/>
      <c r="C84" s="28" t="s">
        <v>15</v>
      </c>
      <c r="D84" s="34"/>
      <c r="E84" s="34"/>
      <c r="F84" s="34"/>
      <c r="G84" s="34"/>
      <c r="H84" s="34"/>
      <c r="I84" s="34"/>
      <c r="J84" s="34"/>
      <c r="K84" s="34"/>
      <c r="L84" s="56"/>
      <c r="S84" s="34"/>
      <c r="T84" s="34"/>
      <c r="U84" s="34"/>
      <c r="V84" s="34"/>
      <c r="W84" s="34"/>
      <c r="X84" s="34"/>
      <c r="Y84" s="34"/>
      <c r="Z84" s="34"/>
      <c r="AA84" s="34"/>
      <c r="AB84" s="34"/>
      <c r="AC84" s="34"/>
      <c r="AD84" s="34"/>
      <c r="AE84" s="34"/>
    </row>
    <row r="85" s="2" customFormat="1" ht="27" customHeight="1">
      <c r="A85" s="34"/>
      <c r="B85" s="35"/>
      <c r="C85" s="34"/>
      <c r="D85" s="34"/>
      <c r="E85" s="130" t="str">
        <f>E7</f>
        <v>Centrum integrovanej zdravotnej starostlivosti, denné centrum pre seniorov, denný stacionár v meste Bánovce nad Bebravou</v>
      </c>
      <c r="F85" s="28"/>
      <c r="G85" s="28"/>
      <c r="H85" s="28"/>
      <c r="I85" s="34"/>
      <c r="J85" s="34"/>
      <c r="K85" s="34"/>
      <c r="L85" s="56"/>
      <c r="S85" s="34"/>
      <c r="T85" s="34"/>
      <c r="U85" s="34"/>
      <c r="V85" s="34"/>
      <c r="W85" s="34"/>
      <c r="X85" s="34"/>
      <c r="Y85" s="34"/>
      <c r="Z85" s="34"/>
      <c r="AA85" s="34"/>
      <c r="AB85" s="34"/>
      <c r="AC85" s="34"/>
      <c r="AD85" s="34"/>
      <c r="AE85" s="34"/>
    </row>
    <row r="86" s="1" customFormat="1" ht="12" customHeight="1">
      <c r="B86" s="18"/>
      <c r="C86" s="28" t="s">
        <v>124</v>
      </c>
      <c r="L86" s="18"/>
    </row>
    <row r="87" s="2" customFormat="1" ht="14.4" customHeight="1">
      <c r="A87" s="34"/>
      <c r="B87" s="35"/>
      <c r="C87" s="34"/>
      <c r="D87" s="34"/>
      <c r="E87" s="130" t="s">
        <v>125</v>
      </c>
      <c r="F87" s="34"/>
      <c r="G87" s="34"/>
      <c r="H87" s="34"/>
      <c r="I87" s="34"/>
      <c r="J87" s="34"/>
      <c r="K87" s="34"/>
      <c r="L87" s="56"/>
      <c r="S87" s="34"/>
      <c r="T87" s="34"/>
      <c r="U87" s="34"/>
      <c r="V87" s="34"/>
      <c r="W87" s="34"/>
      <c r="X87" s="34"/>
      <c r="Y87" s="34"/>
      <c r="Z87" s="34"/>
      <c r="AA87" s="34"/>
      <c r="AB87" s="34"/>
      <c r="AC87" s="34"/>
      <c r="AD87" s="34"/>
      <c r="AE87" s="34"/>
    </row>
    <row r="88" s="2" customFormat="1" ht="12" customHeight="1">
      <c r="A88" s="34"/>
      <c r="B88" s="35"/>
      <c r="C88" s="28" t="s">
        <v>126</v>
      </c>
      <c r="D88" s="34"/>
      <c r="E88" s="34"/>
      <c r="F88" s="34"/>
      <c r="G88" s="34"/>
      <c r="H88" s="34"/>
      <c r="I88" s="34"/>
      <c r="J88" s="34"/>
      <c r="K88" s="34"/>
      <c r="L88" s="56"/>
      <c r="S88" s="34"/>
      <c r="T88" s="34"/>
      <c r="U88" s="34"/>
      <c r="V88" s="34"/>
      <c r="W88" s="34"/>
      <c r="X88" s="34"/>
      <c r="Y88" s="34"/>
      <c r="Z88" s="34"/>
      <c r="AA88" s="34"/>
      <c r="AB88" s="34"/>
      <c r="AC88" s="34"/>
      <c r="AD88" s="34"/>
      <c r="AE88" s="34"/>
    </row>
    <row r="89" s="2" customFormat="1" ht="15.6" customHeight="1">
      <c r="A89" s="34"/>
      <c r="B89" s="35"/>
      <c r="C89" s="34"/>
      <c r="D89" s="34"/>
      <c r="E89" s="68" t="str">
        <f>E11</f>
        <v>2 - chodník do objektu</v>
      </c>
      <c r="F89" s="34"/>
      <c r="G89" s="34"/>
      <c r="H89" s="34"/>
      <c r="I89" s="34"/>
      <c r="J89" s="34"/>
      <c r="K89" s="34"/>
      <c r="L89" s="56"/>
      <c r="S89" s="34"/>
      <c r="T89" s="34"/>
      <c r="U89" s="34"/>
      <c r="V89" s="34"/>
      <c r="W89" s="34"/>
      <c r="X89" s="34"/>
      <c r="Y89" s="34"/>
      <c r="Z89" s="34"/>
      <c r="AA89" s="34"/>
      <c r="AB89" s="34"/>
      <c r="AC89" s="34"/>
      <c r="AD89" s="34"/>
      <c r="AE89" s="34"/>
    </row>
    <row r="90" s="2" customFormat="1" ht="6.96" customHeight="1">
      <c r="A90" s="34"/>
      <c r="B90" s="35"/>
      <c r="C90" s="34"/>
      <c r="D90" s="34"/>
      <c r="E90" s="34"/>
      <c r="F90" s="34"/>
      <c r="G90" s="34"/>
      <c r="H90" s="34"/>
      <c r="I90" s="34"/>
      <c r="J90" s="34"/>
      <c r="K90" s="34"/>
      <c r="L90" s="56"/>
      <c r="S90" s="34"/>
      <c r="T90" s="34"/>
      <c r="U90" s="34"/>
      <c r="V90" s="34"/>
      <c r="W90" s="34"/>
      <c r="X90" s="34"/>
      <c r="Y90" s="34"/>
      <c r="Z90" s="34"/>
      <c r="AA90" s="34"/>
      <c r="AB90" s="34"/>
      <c r="AC90" s="34"/>
      <c r="AD90" s="34"/>
      <c r="AE90" s="34"/>
    </row>
    <row r="91" s="2" customFormat="1" ht="12" customHeight="1">
      <c r="A91" s="34"/>
      <c r="B91" s="35"/>
      <c r="C91" s="28" t="s">
        <v>19</v>
      </c>
      <c r="D91" s="34"/>
      <c r="E91" s="34"/>
      <c r="F91" s="23" t="str">
        <f>F14</f>
        <v>Bánovce nad Bebravou</v>
      </c>
      <c r="G91" s="34"/>
      <c r="H91" s="34"/>
      <c r="I91" s="28" t="s">
        <v>21</v>
      </c>
      <c r="J91" s="70" t="str">
        <f>IF(J14="","",J14)</f>
        <v>12. 7. 2021</v>
      </c>
      <c r="K91" s="34"/>
      <c r="L91" s="56"/>
      <c r="S91" s="34"/>
      <c r="T91" s="34"/>
      <c r="U91" s="34"/>
      <c r="V91" s="34"/>
      <c r="W91" s="34"/>
      <c r="X91" s="34"/>
      <c r="Y91" s="34"/>
      <c r="Z91" s="34"/>
      <c r="AA91" s="34"/>
      <c r="AB91" s="34"/>
      <c r="AC91" s="34"/>
      <c r="AD91" s="34"/>
      <c r="AE91" s="34"/>
    </row>
    <row r="92" s="2" customFormat="1" ht="6.96" customHeight="1">
      <c r="A92" s="34"/>
      <c r="B92" s="35"/>
      <c r="C92" s="34"/>
      <c r="D92" s="34"/>
      <c r="E92" s="34"/>
      <c r="F92" s="34"/>
      <c r="G92" s="34"/>
      <c r="H92" s="34"/>
      <c r="I92" s="34"/>
      <c r="J92" s="34"/>
      <c r="K92" s="34"/>
      <c r="L92" s="56"/>
      <c r="S92" s="34"/>
      <c r="T92" s="34"/>
      <c r="U92" s="34"/>
      <c r="V92" s="34"/>
      <c r="W92" s="34"/>
      <c r="X92" s="34"/>
      <c r="Y92" s="34"/>
      <c r="Z92" s="34"/>
      <c r="AA92" s="34"/>
      <c r="AB92" s="34"/>
      <c r="AC92" s="34"/>
      <c r="AD92" s="34"/>
      <c r="AE92" s="34"/>
    </row>
    <row r="93" s="2" customFormat="1" ht="15.6" customHeight="1">
      <c r="A93" s="34"/>
      <c r="B93" s="35"/>
      <c r="C93" s="28" t="s">
        <v>23</v>
      </c>
      <c r="D93" s="34"/>
      <c r="E93" s="34"/>
      <c r="F93" s="23" t="str">
        <f>E17</f>
        <v>Mesto Bánovce nad Bebravou</v>
      </c>
      <c r="G93" s="34"/>
      <c r="H93" s="34"/>
      <c r="I93" s="28" t="s">
        <v>29</v>
      </c>
      <c r="J93" s="32" t="str">
        <f>E23</f>
        <v>Ing. Viliam Bátory</v>
      </c>
      <c r="K93" s="34"/>
      <c r="L93" s="56"/>
      <c r="S93" s="34"/>
      <c r="T93" s="34"/>
      <c r="U93" s="34"/>
      <c r="V93" s="34"/>
      <c r="W93" s="34"/>
      <c r="X93" s="34"/>
      <c r="Y93" s="34"/>
      <c r="Z93" s="34"/>
      <c r="AA93" s="34"/>
      <c r="AB93" s="34"/>
      <c r="AC93" s="34"/>
      <c r="AD93" s="34"/>
      <c r="AE93" s="34"/>
    </row>
    <row r="94" s="2" customFormat="1" ht="15.6" customHeight="1">
      <c r="A94" s="34"/>
      <c r="B94" s="35"/>
      <c r="C94" s="28" t="s">
        <v>27</v>
      </c>
      <c r="D94" s="34"/>
      <c r="E94" s="34"/>
      <c r="F94" s="23" t="str">
        <f>IF(E20="","",E20)</f>
        <v>Vyplň údaj</v>
      </c>
      <c r="G94" s="34"/>
      <c r="H94" s="34"/>
      <c r="I94" s="28" t="s">
        <v>32</v>
      </c>
      <c r="J94" s="32" t="str">
        <f>E26</f>
        <v>Miroslav Holeš</v>
      </c>
      <c r="K94" s="34"/>
      <c r="L94" s="56"/>
      <c r="S94" s="34"/>
      <c r="T94" s="34"/>
      <c r="U94" s="34"/>
      <c r="V94" s="34"/>
      <c r="W94" s="34"/>
      <c r="X94" s="34"/>
      <c r="Y94" s="34"/>
      <c r="Z94" s="34"/>
      <c r="AA94" s="34"/>
      <c r="AB94" s="34"/>
      <c r="AC94" s="34"/>
      <c r="AD94" s="34"/>
      <c r="AE94" s="34"/>
    </row>
    <row r="95" s="2" customFormat="1" ht="10.32" customHeight="1">
      <c r="A95" s="34"/>
      <c r="B95" s="35"/>
      <c r="C95" s="34"/>
      <c r="D95" s="34"/>
      <c r="E95" s="34"/>
      <c r="F95" s="34"/>
      <c r="G95" s="34"/>
      <c r="H95" s="34"/>
      <c r="I95" s="34"/>
      <c r="J95" s="34"/>
      <c r="K95" s="34"/>
      <c r="L95" s="56"/>
      <c r="S95" s="34"/>
      <c r="T95" s="34"/>
      <c r="U95" s="34"/>
      <c r="V95" s="34"/>
      <c r="W95" s="34"/>
      <c r="X95" s="34"/>
      <c r="Y95" s="34"/>
      <c r="Z95" s="34"/>
      <c r="AA95" s="34"/>
      <c r="AB95" s="34"/>
      <c r="AC95" s="34"/>
      <c r="AD95" s="34"/>
      <c r="AE95" s="34"/>
    </row>
    <row r="96" s="2" customFormat="1" ht="29.28" customHeight="1">
      <c r="A96" s="34"/>
      <c r="B96" s="35"/>
      <c r="C96" s="149" t="s">
        <v>129</v>
      </c>
      <c r="D96" s="141"/>
      <c r="E96" s="141"/>
      <c r="F96" s="141"/>
      <c r="G96" s="141"/>
      <c r="H96" s="141"/>
      <c r="I96" s="141"/>
      <c r="J96" s="150" t="s">
        <v>130</v>
      </c>
      <c r="K96" s="141"/>
      <c r="L96" s="56"/>
      <c r="S96" s="34"/>
      <c r="T96" s="34"/>
      <c r="U96" s="34"/>
      <c r="V96" s="34"/>
      <c r="W96" s="34"/>
      <c r="X96" s="34"/>
      <c r="Y96" s="34"/>
      <c r="Z96" s="34"/>
      <c r="AA96" s="34"/>
      <c r="AB96" s="34"/>
      <c r="AC96" s="34"/>
      <c r="AD96" s="34"/>
      <c r="AE96" s="34"/>
    </row>
    <row r="97" s="2" customFormat="1" ht="10.32" customHeight="1">
      <c r="A97" s="34"/>
      <c r="B97" s="35"/>
      <c r="C97" s="34"/>
      <c r="D97" s="34"/>
      <c r="E97" s="34"/>
      <c r="F97" s="34"/>
      <c r="G97" s="34"/>
      <c r="H97" s="34"/>
      <c r="I97" s="34"/>
      <c r="J97" s="34"/>
      <c r="K97" s="34"/>
      <c r="L97" s="56"/>
      <c r="S97" s="34"/>
      <c r="T97" s="34"/>
      <c r="U97" s="34"/>
      <c r="V97" s="34"/>
      <c r="W97" s="34"/>
      <c r="X97" s="34"/>
      <c r="Y97" s="34"/>
      <c r="Z97" s="34"/>
      <c r="AA97" s="34"/>
      <c r="AB97" s="34"/>
      <c r="AC97" s="34"/>
      <c r="AD97" s="34"/>
      <c r="AE97" s="34"/>
    </row>
    <row r="98" s="2" customFormat="1" ht="22.8" customHeight="1">
      <c r="A98" s="34"/>
      <c r="B98" s="35"/>
      <c r="C98" s="151" t="s">
        <v>131</v>
      </c>
      <c r="D98" s="34"/>
      <c r="E98" s="34"/>
      <c r="F98" s="34"/>
      <c r="G98" s="34"/>
      <c r="H98" s="34"/>
      <c r="I98" s="34"/>
      <c r="J98" s="97">
        <f>J125</f>
        <v>0</v>
      </c>
      <c r="K98" s="34"/>
      <c r="L98" s="56"/>
      <c r="S98" s="34"/>
      <c r="T98" s="34"/>
      <c r="U98" s="34"/>
      <c r="V98" s="34"/>
      <c r="W98" s="34"/>
      <c r="X98" s="34"/>
      <c r="Y98" s="34"/>
      <c r="Z98" s="34"/>
      <c r="AA98" s="34"/>
      <c r="AB98" s="34"/>
      <c r="AC98" s="34"/>
      <c r="AD98" s="34"/>
      <c r="AE98" s="34"/>
      <c r="AU98" s="15" t="s">
        <v>132</v>
      </c>
    </row>
    <row r="99" s="9" customFormat="1" ht="24.96" customHeight="1">
      <c r="A99" s="9"/>
      <c r="B99" s="152"/>
      <c r="C99" s="9"/>
      <c r="D99" s="153" t="s">
        <v>133</v>
      </c>
      <c r="E99" s="154"/>
      <c r="F99" s="154"/>
      <c r="G99" s="154"/>
      <c r="H99" s="154"/>
      <c r="I99" s="154"/>
      <c r="J99" s="155">
        <f>J126</f>
        <v>0</v>
      </c>
      <c r="K99" s="9"/>
      <c r="L99" s="152"/>
      <c r="S99" s="9"/>
      <c r="T99" s="9"/>
      <c r="U99" s="9"/>
      <c r="V99" s="9"/>
      <c r="W99" s="9"/>
      <c r="X99" s="9"/>
      <c r="Y99" s="9"/>
      <c r="Z99" s="9"/>
      <c r="AA99" s="9"/>
      <c r="AB99" s="9"/>
      <c r="AC99" s="9"/>
      <c r="AD99" s="9"/>
      <c r="AE99" s="9"/>
    </row>
    <row r="100" s="10" customFormat="1" ht="19.92" customHeight="1">
      <c r="A100" s="10"/>
      <c r="B100" s="156"/>
      <c r="C100" s="10"/>
      <c r="D100" s="157" t="s">
        <v>134</v>
      </c>
      <c r="E100" s="158"/>
      <c r="F100" s="158"/>
      <c r="G100" s="158"/>
      <c r="H100" s="158"/>
      <c r="I100" s="158"/>
      <c r="J100" s="159">
        <f>J127</f>
        <v>0</v>
      </c>
      <c r="K100" s="10"/>
      <c r="L100" s="156"/>
      <c r="S100" s="10"/>
      <c r="T100" s="10"/>
      <c r="U100" s="10"/>
      <c r="V100" s="10"/>
      <c r="W100" s="10"/>
      <c r="X100" s="10"/>
      <c r="Y100" s="10"/>
      <c r="Z100" s="10"/>
      <c r="AA100" s="10"/>
      <c r="AB100" s="10"/>
      <c r="AC100" s="10"/>
      <c r="AD100" s="10"/>
      <c r="AE100" s="10"/>
    </row>
    <row r="101" s="10" customFormat="1" ht="19.92" customHeight="1">
      <c r="A101" s="10"/>
      <c r="B101" s="156"/>
      <c r="C101" s="10"/>
      <c r="D101" s="157" t="s">
        <v>138</v>
      </c>
      <c r="E101" s="158"/>
      <c r="F101" s="158"/>
      <c r="G101" s="158"/>
      <c r="H101" s="158"/>
      <c r="I101" s="158"/>
      <c r="J101" s="159">
        <f>J139</f>
        <v>0</v>
      </c>
      <c r="K101" s="10"/>
      <c r="L101" s="156"/>
      <c r="S101" s="10"/>
      <c r="T101" s="10"/>
      <c r="U101" s="10"/>
      <c r="V101" s="10"/>
      <c r="W101" s="10"/>
      <c r="X101" s="10"/>
      <c r="Y101" s="10"/>
      <c r="Z101" s="10"/>
      <c r="AA101" s="10"/>
      <c r="AB101" s="10"/>
      <c r="AC101" s="10"/>
      <c r="AD101" s="10"/>
      <c r="AE101" s="10"/>
    </row>
    <row r="102" s="10" customFormat="1" ht="19.92" customHeight="1">
      <c r="A102" s="10"/>
      <c r="B102" s="156"/>
      <c r="C102" s="10"/>
      <c r="D102" s="157" t="s">
        <v>140</v>
      </c>
      <c r="E102" s="158"/>
      <c r="F102" s="158"/>
      <c r="G102" s="158"/>
      <c r="H102" s="158"/>
      <c r="I102" s="158"/>
      <c r="J102" s="159">
        <f>J144</f>
        <v>0</v>
      </c>
      <c r="K102" s="10"/>
      <c r="L102" s="156"/>
      <c r="S102" s="10"/>
      <c r="T102" s="10"/>
      <c r="U102" s="10"/>
      <c r="V102" s="10"/>
      <c r="W102" s="10"/>
      <c r="X102" s="10"/>
      <c r="Y102" s="10"/>
      <c r="Z102" s="10"/>
      <c r="AA102" s="10"/>
      <c r="AB102" s="10"/>
      <c r="AC102" s="10"/>
      <c r="AD102" s="10"/>
      <c r="AE102" s="10"/>
    </row>
    <row r="103" s="10" customFormat="1" ht="19.92" customHeight="1">
      <c r="A103" s="10"/>
      <c r="B103" s="156"/>
      <c r="C103" s="10"/>
      <c r="D103" s="157" t="s">
        <v>141</v>
      </c>
      <c r="E103" s="158"/>
      <c r="F103" s="158"/>
      <c r="G103" s="158"/>
      <c r="H103" s="158"/>
      <c r="I103" s="158"/>
      <c r="J103" s="159">
        <f>J151</f>
        <v>0</v>
      </c>
      <c r="K103" s="10"/>
      <c r="L103" s="156"/>
      <c r="S103" s="10"/>
      <c r="T103" s="10"/>
      <c r="U103" s="10"/>
      <c r="V103" s="10"/>
      <c r="W103" s="10"/>
      <c r="X103" s="10"/>
      <c r="Y103" s="10"/>
      <c r="Z103" s="10"/>
      <c r="AA103" s="10"/>
      <c r="AB103" s="10"/>
      <c r="AC103" s="10"/>
      <c r="AD103" s="10"/>
      <c r="AE103" s="10"/>
    </row>
    <row r="104" s="2" customFormat="1" ht="21.84" customHeight="1">
      <c r="A104" s="34"/>
      <c r="B104" s="35"/>
      <c r="C104" s="34"/>
      <c r="D104" s="34"/>
      <c r="E104" s="34"/>
      <c r="F104" s="34"/>
      <c r="G104" s="34"/>
      <c r="H104" s="34"/>
      <c r="I104" s="34"/>
      <c r="J104" s="34"/>
      <c r="K104" s="34"/>
      <c r="L104" s="56"/>
      <c r="S104" s="34"/>
      <c r="T104" s="34"/>
      <c r="U104" s="34"/>
      <c r="V104" s="34"/>
      <c r="W104" s="34"/>
      <c r="X104" s="34"/>
      <c r="Y104" s="34"/>
      <c r="Z104" s="34"/>
      <c r="AA104" s="34"/>
      <c r="AB104" s="34"/>
      <c r="AC104" s="34"/>
      <c r="AD104" s="34"/>
      <c r="AE104" s="34"/>
    </row>
    <row r="105" s="2" customFormat="1" ht="6.96" customHeight="1">
      <c r="A105" s="34"/>
      <c r="B105" s="61"/>
      <c r="C105" s="62"/>
      <c r="D105" s="62"/>
      <c r="E105" s="62"/>
      <c r="F105" s="62"/>
      <c r="G105" s="62"/>
      <c r="H105" s="62"/>
      <c r="I105" s="62"/>
      <c r="J105" s="62"/>
      <c r="K105" s="62"/>
      <c r="L105" s="56"/>
      <c r="S105" s="34"/>
      <c r="T105" s="34"/>
      <c r="U105" s="34"/>
      <c r="V105" s="34"/>
      <c r="W105" s="34"/>
      <c r="X105" s="34"/>
      <c r="Y105" s="34"/>
      <c r="Z105" s="34"/>
      <c r="AA105" s="34"/>
      <c r="AB105" s="34"/>
      <c r="AC105" s="34"/>
      <c r="AD105" s="34"/>
      <c r="AE105" s="34"/>
    </row>
    <row r="109" s="2" customFormat="1" ht="6.96" customHeight="1">
      <c r="A109" s="34"/>
      <c r="B109" s="63"/>
      <c r="C109" s="64"/>
      <c r="D109" s="64"/>
      <c r="E109" s="64"/>
      <c r="F109" s="64"/>
      <c r="G109" s="64"/>
      <c r="H109" s="64"/>
      <c r="I109" s="64"/>
      <c r="J109" s="64"/>
      <c r="K109" s="64"/>
      <c r="L109" s="56"/>
      <c r="S109" s="34"/>
      <c r="T109" s="34"/>
      <c r="U109" s="34"/>
      <c r="V109" s="34"/>
      <c r="W109" s="34"/>
      <c r="X109" s="34"/>
      <c r="Y109" s="34"/>
      <c r="Z109" s="34"/>
      <c r="AA109" s="34"/>
      <c r="AB109" s="34"/>
      <c r="AC109" s="34"/>
      <c r="AD109" s="34"/>
      <c r="AE109" s="34"/>
    </row>
    <row r="110" s="2" customFormat="1" ht="24.96" customHeight="1">
      <c r="A110" s="34"/>
      <c r="B110" s="35"/>
      <c r="C110" s="19" t="s">
        <v>164</v>
      </c>
      <c r="D110" s="34"/>
      <c r="E110" s="34"/>
      <c r="F110" s="34"/>
      <c r="G110" s="34"/>
      <c r="H110" s="34"/>
      <c r="I110" s="34"/>
      <c r="J110" s="34"/>
      <c r="K110" s="34"/>
      <c r="L110" s="56"/>
      <c r="S110" s="34"/>
      <c r="T110" s="34"/>
      <c r="U110" s="34"/>
      <c r="V110" s="34"/>
      <c r="W110" s="34"/>
      <c r="X110" s="34"/>
      <c r="Y110" s="34"/>
      <c r="Z110" s="34"/>
      <c r="AA110" s="34"/>
      <c r="AB110" s="34"/>
      <c r="AC110" s="34"/>
      <c r="AD110" s="34"/>
      <c r="AE110" s="34"/>
    </row>
    <row r="111" s="2" customFormat="1" ht="6.96" customHeight="1">
      <c r="A111" s="34"/>
      <c r="B111" s="35"/>
      <c r="C111" s="34"/>
      <c r="D111" s="34"/>
      <c r="E111" s="34"/>
      <c r="F111" s="34"/>
      <c r="G111" s="34"/>
      <c r="H111" s="34"/>
      <c r="I111" s="34"/>
      <c r="J111" s="34"/>
      <c r="K111" s="34"/>
      <c r="L111" s="56"/>
      <c r="S111" s="34"/>
      <c r="T111" s="34"/>
      <c r="U111" s="34"/>
      <c r="V111" s="34"/>
      <c r="W111" s="34"/>
      <c r="X111" s="34"/>
      <c r="Y111" s="34"/>
      <c r="Z111" s="34"/>
      <c r="AA111" s="34"/>
      <c r="AB111" s="34"/>
      <c r="AC111" s="34"/>
      <c r="AD111" s="34"/>
      <c r="AE111" s="34"/>
    </row>
    <row r="112" s="2" customFormat="1" ht="12" customHeight="1">
      <c r="A112" s="34"/>
      <c r="B112" s="35"/>
      <c r="C112" s="28" t="s">
        <v>15</v>
      </c>
      <c r="D112" s="34"/>
      <c r="E112" s="34"/>
      <c r="F112" s="34"/>
      <c r="G112" s="34"/>
      <c r="H112" s="34"/>
      <c r="I112" s="34"/>
      <c r="J112" s="34"/>
      <c r="K112" s="34"/>
      <c r="L112" s="56"/>
      <c r="S112" s="34"/>
      <c r="T112" s="34"/>
      <c r="U112" s="34"/>
      <c r="V112" s="34"/>
      <c r="W112" s="34"/>
      <c r="X112" s="34"/>
      <c r="Y112" s="34"/>
      <c r="Z112" s="34"/>
      <c r="AA112" s="34"/>
      <c r="AB112" s="34"/>
      <c r="AC112" s="34"/>
      <c r="AD112" s="34"/>
      <c r="AE112" s="34"/>
    </row>
    <row r="113" s="2" customFormat="1" ht="27" customHeight="1">
      <c r="A113" s="34"/>
      <c r="B113" s="35"/>
      <c r="C113" s="34"/>
      <c r="D113" s="34"/>
      <c r="E113" s="130" t="str">
        <f>E7</f>
        <v>Centrum integrovanej zdravotnej starostlivosti, denné centrum pre seniorov, denný stacionár v meste Bánovce nad Bebravou</v>
      </c>
      <c r="F113" s="28"/>
      <c r="G113" s="28"/>
      <c r="H113" s="28"/>
      <c r="I113" s="34"/>
      <c r="J113" s="34"/>
      <c r="K113" s="34"/>
      <c r="L113" s="56"/>
      <c r="S113" s="34"/>
      <c r="T113" s="34"/>
      <c r="U113" s="34"/>
      <c r="V113" s="34"/>
      <c r="W113" s="34"/>
      <c r="X113" s="34"/>
      <c r="Y113" s="34"/>
      <c r="Z113" s="34"/>
      <c r="AA113" s="34"/>
      <c r="AB113" s="34"/>
      <c r="AC113" s="34"/>
      <c r="AD113" s="34"/>
      <c r="AE113" s="34"/>
    </row>
    <row r="114" s="1" customFormat="1" ht="12" customHeight="1">
      <c r="B114" s="18"/>
      <c r="C114" s="28" t="s">
        <v>124</v>
      </c>
      <c r="L114" s="18"/>
    </row>
    <row r="115" s="2" customFormat="1" ht="14.4" customHeight="1">
      <c r="A115" s="34"/>
      <c r="B115" s="35"/>
      <c r="C115" s="34"/>
      <c r="D115" s="34"/>
      <c r="E115" s="130" t="s">
        <v>125</v>
      </c>
      <c r="F115" s="34"/>
      <c r="G115" s="34"/>
      <c r="H115" s="34"/>
      <c r="I115" s="34"/>
      <c r="J115" s="34"/>
      <c r="K115" s="34"/>
      <c r="L115" s="56"/>
      <c r="S115" s="34"/>
      <c r="T115" s="34"/>
      <c r="U115" s="34"/>
      <c r="V115" s="34"/>
      <c r="W115" s="34"/>
      <c r="X115" s="34"/>
      <c r="Y115" s="34"/>
      <c r="Z115" s="34"/>
      <c r="AA115" s="34"/>
      <c r="AB115" s="34"/>
      <c r="AC115" s="34"/>
      <c r="AD115" s="34"/>
      <c r="AE115" s="34"/>
    </row>
    <row r="116" s="2" customFormat="1" ht="12" customHeight="1">
      <c r="A116" s="34"/>
      <c r="B116" s="35"/>
      <c r="C116" s="28" t="s">
        <v>126</v>
      </c>
      <c r="D116" s="34"/>
      <c r="E116" s="34"/>
      <c r="F116" s="34"/>
      <c r="G116" s="34"/>
      <c r="H116" s="34"/>
      <c r="I116" s="34"/>
      <c r="J116" s="34"/>
      <c r="K116" s="34"/>
      <c r="L116" s="56"/>
      <c r="S116" s="34"/>
      <c r="T116" s="34"/>
      <c r="U116" s="34"/>
      <c r="V116" s="34"/>
      <c r="W116" s="34"/>
      <c r="X116" s="34"/>
      <c r="Y116" s="34"/>
      <c r="Z116" s="34"/>
      <c r="AA116" s="34"/>
      <c r="AB116" s="34"/>
      <c r="AC116" s="34"/>
      <c r="AD116" s="34"/>
      <c r="AE116" s="34"/>
    </row>
    <row r="117" s="2" customFormat="1" ht="15.6" customHeight="1">
      <c r="A117" s="34"/>
      <c r="B117" s="35"/>
      <c r="C117" s="34"/>
      <c r="D117" s="34"/>
      <c r="E117" s="68" t="str">
        <f>E11</f>
        <v>2 - chodník do objektu</v>
      </c>
      <c r="F117" s="34"/>
      <c r="G117" s="34"/>
      <c r="H117" s="34"/>
      <c r="I117" s="34"/>
      <c r="J117" s="34"/>
      <c r="K117" s="34"/>
      <c r="L117" s="56"/>
      <c r="S117" s="34"/>
      <c r="T117" s="34"/>
      <c r="U117" s="34"/>
      <c r="V117" s="34"/>
      <c r="W117" s="34"/>
      <c r="X117" s="34"/>
      <c r="Y117" s="34"/>
      <c r="Z117" s="34"/>
      <c r="AA117" s="34"/>
      <c r="AB117" s="34"/>
      <c r="AC117" s="34"/>
      <c r="AD117" s="34"/>
      <c r="AE117" s="34"/>
    </row>
    <row r="118" s="2" customFormat="1" ht="6.96" customHeight="1">
      <c r="A118" s="34"/>
      <c r="B118" s="35"/>
      <c r="C118" s="34"/>
      <c r="D118" s="34"/>
      <c r="E118" s="34"/>
      <c r="F118" s="34"/>
      <c r="G118" s="34"/>
      <c r="H118" s="34"/>
      <c r="I118" s="34"/>
      <c r="J118" s="34"/>
      <c r="K118" s="34"/>
      <c r="L118" s="56"/>
      <c r="S118" s="34"/>
      <c r="T118" s="34"/>
      <c r="U118" s="34"/>
      <c r="V118" s="34"/>
      <c r="W118" s="34"/>
      <c r="X118" s="34"/>
      <c r="Y118" s="34"/>
      <c r="Z118" s="34"/>
      <c r="AA118" s="34"/>
      <c r="AB118" s="34"/>
      <c r="AC118" s="34"/>
      <c r="AD118" s="34"/>
      <c r="AE118" s="34"/>
    </row>
    <row r="119" s="2" customFormat="1" ht="12" customHeight="1">
      <c r="A119" s="34"/>
      <c r="B119" s="35"/>
      <c r="C119" s="28" t="s">
        <v>19</v>
      </c>
      <c r="D119" s="34"/>
      <c r="E119" s="34"/>
      <c r="F119" s="23" t="str">
        <f>F14</f>
        <v>Bánovce nad Bebravou</v>
      </c>
      <c r="G119" s="34"/>
      <c r="H119" s="34"/>
      <c r="I119" s="28" t="s">
        <v>21</v>
      </c>
      <c r="J119" s="70" t="str">
        <f>IF(J14="","",J14)</f>
        <v>12. 7. 2021</v>
      </c>
      <c r="K119" s="34"/>
      <c r="L119" s="56"/>
      <c r="S119" s="34"/>
      <c r="T119" s="34"/>
      <c r="U119" s="34"/>
      <c r="V119" s="34"/>
      <c r="W119" s="34"/>
      <c r="X119" s="34"/>
      <c r="Y119" s="34"/>
      <c r="Z119" s="34"/>
      <c r="AA119" s="34"/>
      <c r="AB119" s="34"/>
      <c r="AC119" s="34"/>
      <c r="AD119" s="34"/>
      <c r="AE119" s="34"/>
    </row>
    <row r="120" s="2" customFormat="1" ht="6.96" customHeight="1">
      <c r="A120" s="34"/>
      <c r="B120" s="35"/>
      <c r="C120" s="34"/>
      <c r="D120" s="34"/>
      <c r="E120" s="34"/>
      <c r="F120" s="34"/>
      <c r="G120" s="34"/>
      <c r="H120" s="34"/>
      <c r="I120" s="34"/>
      <c r="J120" s="34"/>
      <c r="K120" s="34"/>
      <c r="L120" s="56"/>
      <c r="S120" s="34"/>
      <c r="T120" s="34"/>
      <c r="U120" s="34"/>
      <c r="V120" s="34"/>
      <c r="W120" s="34"/>
      <c r="X120" s="34"/>
      <c r="Y120" s="34"/>
      <c r="Z120" s="34"/>
      <c r="AA120" s="34"/>
      <c r="AB120" s="34"/>
      <c r="AC120" s="34"/>
      <c r="AD120" s="34"/>
      <c r="AE120" s="34"/>
    </row>
    <row r="121" s="2" customFormat="1" ht="15.6" customHeight="1">
      <c r="A121" s="34"/>
      <c r="B121" s="35"/>
      <c r="C121" s="28" t="s">
        <v>23</v>
      </c>
      <c r="D121" s="34"/>
      <c r="E121" s="34"/>
      <c r="F121" s="23" t="str">
        <f>E17</f>
        <v>Mesto Bánovce nad Bebravou</v>
      </c>
      <c r="G121" s="34"/>
      <c r="H121" s="34"/>
      <c r="I121" s="28" t="s">
        <v>29</v>
      </c>
      <c r="J121" s="32" t="str">
        <f>E23</f>
        <v>Ing. Viliam Bátory</v>
      </c>
      <c r="K121" s="34"/>
      <c r="L121" s="56"/>
      <c r="S121" s="34"/>
      <c r="T121" s="34"/>
      <c r="U121" s="34"/>
      <c r="V121" s="34"/>
      <c r="W121" s="34"/>
      <c r="X121" s="34"/>
      <c r="Y121" s="34"/>
      <c r="Z121" s="34"/>
      <c r="AA121" s="34"/>
      <c r="AB121" s="34"/>
      <c r="AC121" s="34"/>
      <c r="AD121" s="34"/>
      <c r="AE121" s="34"/>
    </row>
    <row r="122" s="2" customFormat="1" ht="15.6" customHeight="1">
      <c r="A122" s="34"/>
      <c r="B122" s="35"/>
      <c r="C122" s="28" t="s">
        <v>27</v>
      </c>
      <c r="D122" s="34"/>
      <c r="E122" s="34"/>
      <c r="F122" s="23" t="str">
        <f>IF(E20="","",E20)</f>
        <v>Vyplň údaj</v>
      </c>
      <c r="G122" s="34"/>
      <c r="H122" s="34"/>
      <c r="I122" s="28" t="s">
        <v>32</v>
      </c>
      <c r="J122" s="32" t="str">
        <f>E26</f>
        <v>Miroslav Holeš</v>
      </c>
      <c r="K122" s="34"/>
      <c r="L122" s="56"/>
      <c r="S122" s="34"/>
      <c r="T122" s="34"/>
      <c r="U122" s="34"/>
      <c r="V122" s="34"/>
      <c r="W122" s="34"/>
      <c r="X122" s="34"/>
      <c r="Y122" s="34"/>
      <c r="Z122" s="34"/>
      <c r="AA122" s="34"/>
      <c r="AB122" s="34"/>
      <c r="AC122" s="34"/>
      <c r="AD122" s="34"/>
      <c r="AE122" s="34"/>
    </row>
    <row r="123" s="2" customFormat="1" ht="10.32" customHeight="1">
      <c r="A123" s="34"/>
      <c r="B123" s="35"/>
      <c r="C123" s="34"/>
      <c r="D123" s="34"/>
      <c r="E123" s="34"/>
      <c r="F123" s="34"/>
      <c r="G123" s="34"/>
      <c r="H123" s="34"/>
      <c r="I123" s="34"/>
      <c r="J123" s="34"/>
      <c r="K123" s="34"/>
      <c r="L123" s="56"/>
      <c r="S123" s="34"/>
      <c r="T123" s="34"/>
      <c r="U123" s="34"/>
      <c r="V123" s="34"/>
      <c r="W123" s="34"/>
      <c r="X123" s="34"/>
      <c r="Y123" s="34"/>
      <c r="Z123" s="34"/>
      <c r="AA123" s="34"/>
      <c r="AB123" s="34"/>
      <c r="AC123" s="34"/>
      <c r="AD123" s="34"/>
      <c r="AE123" s="34"/>
    </row>
    <row r="124" s="11" customFormat="1" ht="29.28" customHeight="1">
      <c r="A124" s="160"/>
      <c r="B124" s="161"/>
      <c r="C124" s="162" t="s">
        <v>165</v>
      </c>
      <c r="D124" s="163" t="s">
        <v>61</v>
      </c>
      <c r="E124" s="163" t="s">
        <v>57</v>
      </c>
      <c r="F124" s="163" t="s">
        <v>58</v>
      </c>
      <c r="G124" s="163" t="s">
        <v>166</v>
      </c>
      <c r="H124" s="163" t="s">
        <v>167</v>
      </c>
      <c r="I124" s="163" t="s">
        <v>168</v>
      </c>
      <c r="J124" s="164" t="s">
        <v>130</v>
      </c>
      <c r="K124" s="165" t="s">
        <v>169</v>
      </c>
      <c r="L124" s="166"/>
      <c r="M124" s="87" t="s">
        <v>1</v>
      </c>
      <c r="N124" s="88" t="s">
        <v>40</v>
      </c>
      <c r="O124" s="88" t="s">
        <v>170</v>
      </c>
      <c r="P124" s="88" t="s">
        <v>171</v>
      </c>
      <c r="Q124" s="88" t="s">
        <v>172</v>
      </c>
      <c r="R124" s="88" t="s">
        <v>173</v>
      </c>
      <c r="S124" s="88" t="s">
        <v>174</v>
      </c>
      <c r="T124" s="89" t="s">
        <v>175</v>
      </c>
      <c r="U124" s="160"/>
      <c r="V124" s="160"/>
      <c r="W124" s="160"/>
      <c r="X124" s="160"/>
      <c r="Y124" s="160"/>
      <c r="Z124" s="160"/>
      <c r="AA124" s="160"/>
      <c r="AB124" s="160"/>
      <c r="AC124" s="160"/>
      <c r="AD124" s="160"/>
      <c r="AE124" s="160"/>
    </row>
    <row r="125" s="2" customFormat="1" ht="22.8" customHeight="1">
      <c r="A125" s="34"/>
      <c r="B125" s="35"/>
      <c r="C125" s="94" t="s">
        <v>131</v>
      </c>
      <c r="D125" s="34"/>
      <c r="E125" s="34"/>
      <c r="F125" s="34"/>
      <c r="G125" s="34"/>
      <c r="H125" s="34"/>
      <c r="I125" s="34"/>
      <c r="J125" s="167">
        <f>BK125</f>
        <v>0</v>
      </c>
      <c r="K125" s="34"/>
      <c r="L125" s="35"/>
      <c r="M125" s="90"/>
      <c r="N125" s="74"/>
      <c r="O125" s="91"/>
      <c r="P125" s="168">
        <f>P126</f>
        <v>0</v>
      </c>
      <c r="Q125" s="91"/>
      <c r="R125" s="168">
        <f>R126</f>
        <v>52.570655530000003</v>
      </c>
      <c r="S125" s="91"/>
      <c r="T125" s="169">
        <f>T126</f>
        <v>0</v>
      </c>
      <c r="U125" s="34"/>
      <c r="V125" s="34"/>
      <c r="W125" s="34"/>
      <c r="X125" s="34"/>
      <c r="Y125" s="34"/>
      <c r="Z125" s="34"/>
      <c r="AA125" s="34"/>
      <c r="AB125" s="34"/>
      <c r="AC125" s="34"/>
      <c r="AD125" s="34"/>
      <c r="AE125" s="34"/>
      <c r="AT125" s="15" t="s">
        <v>75</v>
      </c>
      <c r="AU125" s="15" t="s">
        <v>132</v>
      </c>
      <c r="BK125" s="170">
        <f>BK126</f>
        <v>0</v>
      </c>
    </row>
    <row r="126" s="12" customFormat="1" ht="25.92" customHeight="1">
      <c r="A126" s="12"/>
      <c r="B126" s="171"/>
      <c r="C126" s="12"/>
      <c r="D126" s="172" t="s">
        <v>75</v>
      </c>
      <c r="E126" s="173" t="s">
        <v>176</v>
      </c>
      <c r="F126" s="173" t="s">
        <v>177</v>
      </c>
      <c r="G126" s="12"/>
      <c r="H126" s="12"/>
      <c r="I126" s="174"/>
      <c r="J126" s="175">
        <f>BK126</f>
        <v>0</v>
      </c>
      <c r="K126" s="12"/>
      <c r="L126" s="171"/>
      <c r="M126" s="176"/>
      <c r="N126" s="177"/>
      <c r="O126" s="177"/>
      <c r="P126" s="178">
        <f>P127+P139+P144+P151</f>
        <v>0</v>
      </c>
      <c r="Q126" s="177"/>
      <c r="R126" s="178">
        <f>R127+R139+R144+R151</f>
        <v>52.570655530000003</v>
      </c>
      <c r="S126" s="177"/>
      <c r="T126" s="179">
        <f>T127+T139+T144+T151</f>
        <v>0</v>
      </c>
      <c r="U126" s="12"/>
      <c r="V126" s="12"/>
      <c r="W126" s="12"/>
      <c r="X126" s="12"/>
      <c r="Y126" s="12"/>
      <c r="Z126" s="12"/>
      <c r="AA126" s="12"/>
      <c r="AB126" s="12"/>
      <c r="AC126" s="12"/>
      <c r="AD126" s="12"/>
      <c r="AE126" s="12"/>
      <c r="AR126" s="172" t="s">
        <v>83</v>
      </c>
      <c r="AT126" s="180" t="s">
        <v>75</v>
      </c>
      <c r="AU126" s="180" t="s">
        <v>76</v>
      </c>
      <c r="AY126" s="172" t="s">
        <v>178</v>
      </c>
      <c r="BK126" s="181">
        <f>BK127+BK139+BK144+BK151</f>
        <v>0</v>
      </c>
    </row>
    <row r="127" s="12" customFormat="1" ht="22.8" customHeight="1">
      <c r="A127" s="12"/>
      <c r="B127" s="171"/>
      <c r="C127" s="12"/>
      <c r="D127" s="172" t="s">
        <v>75</v>
      </c>
      <c r="E127" s="182" t="s">
        <v>83</v>
      </c>
      <c r="F127" s="182" t="s">
        <v>179</v>
      </c>
      <c r="G127" s="12"/>
      <c r="H127" s="12"/>
      <c r="I127" s="174"/>
      <c r="J127" s="183">
        <f>BK127</f>
        <v>0</v>
      </c>
      <c r="K127" s="12"/>
      <c r="L127" s="171"/>
      <c r="M127" s="176"/>
      <c r="N127" s="177"/>
      <c r="O127" s="177"/>
      <c r="P127" s="178">
        <f>SUM(P128:P138)</f>
        <v>0</v>
      </c>
      <c r="Q127" s="177"/>
      <c r="R127" s="178">
        <f>SUM(R128:R138)</f>
        <v>4.1E-05</v>
      </c>
      <c r="S127" s="177"/>
      <c r="T127" s="179">
        <f>SUM(T128:T138)</f>
        <v>0</v>
      </c>
      <c r="U127" s="12"/>
      <c r="V127" s="12"/>
      <c r="W127" s="12"/>
      <c r="X127" s="12"/>
      <c r="Y127" s="12"/>
      <c r="Z127" s="12"/>
      <c r="AA127" s="12"/>
      <c r="AB127" s="12"/>
      <c r="AC127" s="12"/>
      <c r="AD127" s="12"/>
      <c r="AE127" s="12"/>
      <c r="AR127" s="172" t="s">
        <v>83</v>
      </c>
      <c r="AT127" s="180" t="s">
        <v>75</v>
      </c>
      <c r="AU127" s="180" t="s">
        <v>83</v>
      </c>
      <c r="AY127" s="172" t="s">
        <v>178</v>
      </c>
      <c r="BK127" s="181">
        <f>SUM(BK128:BK138)</f>
        <v>0</v>
      </c>
    </row>
    <row r="128" s="2" customFormat="1" ht="30" customHeight="1">
      <c r="A128" s="34"/>
      <c r="B128" s="184"/>
      <c r="C128" s="185" t="s">
        <v>83</v>
      </c>
      <c r="D128" s="185" t="s">
        <v>180</v>
      </c>
      <c r="E128" s="186" t="s">
        <v>1524</v>
      </c>
      <c r="F128" s="187" t="s">
        <v>1525</v>
      </c>
      <c r="G128" s="188" t="s">
        <v>306</v>
      </c>
      <c r="H128" s="189">
        <v>1</v>
      </c>
      <c r="I128" s="190"/>
      <c r="J128" s="191">
        <f>ROUND(I128*H128,2)</f>
        <v>0</v>
      </c>
      <c r="K128" s="192"/>
      <c r="L128" s="35"/>
      <c r="M128" s="193" t="s">
        <v>1</v>
      </c>
      <c r="N128" s="194" t="s">
        <v>42</v>
      </c>
      <c r="O128" s="78"/>
      <c r="P128" s="195">
        <f>O128*H128</f>
        <v>0</v>
      </c>
      <c r="Q128" s="195">
        <v>0</v>
      </c>
      <c r="R128" s="195">
        <f>Q128*H128</f>
        <v>0</v>
      </c>
      <c r="S128" s="195">
        <v>0</v>
      </c>
      <c r="T128" s="196">
        <f>S128*H128</f>
        <v>0</v>
      </c>
      <c r="U128" s="34"/>
      <c r="V128" s="34"/>
      <c r="W128" s="34"/>
      <c r="X128" s="34"/>
      <c r="Y128" s="34"/>
      <c r="Z128" s="34"/>
      <c r="AA128" s="34"/>
      <c r="AB128" s="34"/>
      <c r="AC128" s="34"/>
      <c r="AD128" s="34"/>
      <c r="AE128" s="34"/>
      <c r="AR128" s="197" t="s">
        <v>184</v>
      </c>
      <c r="AT128" s="197" t="s">
        <v>180</v>
      </c>
      <c r="AU128" s="197" t="s">
        <v>89</v>
      </c>
      <c r="AY128" s="15" t="s">
        <v>178</v>
      </c>
      <c r="BE128" s="198">
        <f>IF(N128="základná",J128,0)</f>
        <v>0</v>
      </c>
      <c r="BF128" s="198">
        <f>IF(N128="znížená",J128,0)</f>
        <v>0</v>
      </c>
      <c r="BG128" s="198">
        <f>IF(N128="zákl. prenesená",J128,0)</f>
        <v>0</v>
      </c>
      <c r="BH128" s="198">
        <f>IF(N128="zníž. prenesená",J128,0)</f>
        <v>0</v>
      </c>
      <c r="BI128" s="198">
        <f>IF(N128="nulová",J128,0)</f>
        <v>0</v>
      </c>
      <c r="BJ128" s="15" t="s">
        <v>89</v>
      </c>
      <c r="BK128" s="198">
        <f>ROUND(I128*H128,2)</f>
        <v>0</v>
      </c>
      <c r="BL128" s="15" t="s">
        <v>184</v>
      </c>
      <c r="BM128" s="197" t="s">
        <v>1526</v>
      </c>
    </row>
    <row r="129" s="2" customFormat="1" ht="22.2" customHeight="1">
      <c r="A129" s="34"/>
      <c r="B129" s="184"/>
      <c r="C129" s="185" t="s">
        <v>89</v>
      </c>
      <c r="D129" s="185" t="s">
        <v>180</v>
      </c>
      <c r="E129" s="186" t="s">
        <v>1527</v>
      </c>
      <c r="F129" s="187" t="s">
        <v>1528</v>
      </c>
      <c r="G129" s="188" t="s">
        <v>306</v>
      </c>
      <c r="H129" s="189">
        <v>1</v>
      </c>
      <c r="I129" s="190"/>
      <c r="J129" s="191">
        <f>ROUND(I129*H129,2)</f>
        <v>0</v>
      </c>
      <c r="K129" s="192"/>
      <c r="L129" s="35"/>
      <c r="M129" s="193" t="s">
        <v>1</v>
      </c>
      <c r="N129" s="194" t="s">
        <v>42</v>
      </c>
      <c r="O129" s="78"/>
      <c r="P129" s="195">
        <f>O129*H129</f>
        <v>0</v>
      </c>
      <c r="Q129" s="195">
        <v>1.0000000000000001E-05</v>
      </c>
      <c r="R129" s="195">
        <f>Q129*H129</f>
        <v>1.0000000000000001E-05</v>
      </c>
      <c r="S129" s="195">
        <v>0</v>
      </c>
      <c r="T129" s="196">
        <f>S129*H129</f>
        <v>0</v>
      </c>
      <c r="U129" s="34"/>
      <c r="V129" s="34"/>
      <c r="W129" s="34"/>
      <c r="X129" s="34"/>
      <c r="Y129" s="34"/>
      <c r="Z129" s="34"/>
      <c r="AA129" s="34"/>
      <c r="AB129" s="34"/>
      <c r="AC129" s="34"/>
      <c r="AD129" s="34"/>
      <c r="AE129" s="34"/>
      <c r="AR129" s="197" t="s">
        <v>184</v>
      </c>
      <c r="AT129" s="197" t="s">
        <v>180</v>
      </c>
      <c r="AU129" s="197" t="s">
        <v>89</v>
      </c>
      <c r="AY129" s="15" t="s">
        <v>178</v>
      </c>
      <c r="BE129" s="198">
        <f>IF(N129="základná",J129,0)</f>
        <v>0</v>
      </c>
      <c r="BF129" s="198">
        <f>IF(N129="znížená",J129,0)</f>
        <v>0</v>
      </c>
      <c r="BG129" s="198">
        <f>IF(N129="zákl. prenesená",J129,0)</f>
        <v>0</v>
      </c>
      <c r="BH129" s="198">
        <f>IF(N129="zníž. prenesená",J129,0)</f>
        <v>0</v>
      </c>
      <c r="BI129" s="198">
        <f>IF(N129="nulová",J129,0)</f>
        <v>0</v>
      </c>
      <c r="BJ129" s="15" t="s">
        <v>89</v>
      </c>
      <c r="BK129" s="198">
        <f>ROUND(I129*H129,2)</f>
        <v>0</v>
      </c>
      <c r="BL129" s="15" t="s">
        <v>184</v>
      </c>
      <c r="BM129" s="197" t="s">
        <v>1529</v>
      </c>
    </row>
    <row r="130" s="2" customFormat="1" ht="22.2" customHeight="1">
      <c r="A130" s="34"/>
      <c r="B130" s="184"/>
      <c r="C130" s="185" t="s">
        <v>189</v>
      </c>
      <c r="D130" s="185" t="s">
        <v>180</v>
      </c>
      <c r="E130" s="186" t="s">
        <v>1530</v>
      </c>
      <c r="F130" s="187" t="s">
        <v>1531</v>
      </c>
      <c r="G130" s="188" t="s">
        <v>183</v>
      </c>
      <c r="H130" s="189">
        <v>19.199999999999999</v>
      </c>
      <c r="I130" s="190"/>
      <c r="J130" s="191">
        <f>ROUND(I130*H130,2)</f>
        <v>0</v>
      </c>
      <c r="K130" s="192"/>
      <c r="L130" s="35"/>
      <c r="M130" s="193" t="s">
        <v>1</v>
      </c>
      <c r="N130" s="194" t="s">
        <v>42</v>
      </c>
      <c r="O130" s="78"/>
      <c r="P130" s="195">
        <f>O130*H130</f>
        <v>0</v>
      </c>
      <c r="Q130" s="195">
        <v>0</v>
      </c>
      <c r="R130" s="195">
        <f>Q130*H130</f>
        <v>0</v>
      </c>
      <c r="S130" s="195">
        <v>0</v>
      </c>
      <c r="T130" s="196">
        <f>S130*H130</f>
        <v>0</v>
      </c>
      <c r="U130" s="34"/>
      <c r="V130" s="34"/>
      <c r="W130" s="34"/>
      <c r="X130" s="34"/>
      <c r="Y130" s="34"/>
      <c r="Z130" s="34"/>
      <c r="AA130" s="34"/>
      <c r="AB130" s="34"/>
      <c r="AC130" s="34"/>
      <c r="AD130" s="34"/>
      <c r="AE130" s="34"/>
      <c r="AR130" s="197" t="s">
        <v>184</v>
      </c>
      <c r="AT130" s="197" t="s">
        <v>180</v>
      </c>
      <c r="AU130" s="197" t="s">
        <v>89</v>
      </c>
      <c r="AY130" s="15" t="s">
        <v>178</v>
      </c>
      <c r="BE130" s="198">
        <f>IF(N130="základná",J130,0)</f>
        <v>0</v>
      </c>
      <c r="BF130" s="198">
        <f>IF(N130="znížená",J130,0)</f>
        <v>0</v>
      </c>
      <c r="BG130" s="198">
        <f>IF(N130="zákl. prenesená",J130,0)</f>
        <v>0</v>
      </c>
      <c r="BH130" s="198">
        <f>IF(N130="zníž. prenesená",J130,0)</f>
        <v>0</v>
      </c>
      <c r="BI130" s="198">
        <f>IF(N130="nulová",J130,0)</f>
        <v>0</v>
      </c>
      <c r="BJ130" s="15" t="s">
        <v>89</v>
      </c>
      <c r="BK130" s="198">
        <f>ROUND(I130*H130,2)</f>
        <v>0</v>
      </c>
      <c r="BL130" s="15" t="s">
        <v>184</v>
      </c>
      <c r="BM130" s="197" t="s">
        <v>1532</v>
      </c>
    </row>
    <row r="131" s="2" customFormat="1" ht="22.2" customHeight="1">
      <c r="A131" s="34"/>
      <c r="B131" s="184"/>
      <c r="C131" s="185" t="s">
        <v>184</v>
      </c>
      <c r="D131" s="185" t="s">
        <v>180</v>
      </c>
      <c r="E131" s="186" t="s">
        <v>1533</v>
      </c>
      <c r="F131" s="187" t="s">
        <v>1534</v>
      </c>
      <c r="G131" s="188" t="s">
        <v>183</v>
      </c>
      <c r="H131" s="189">
        <v>19.199999999999999</v>
      </c>
      <c r="I131" s="190"/>
      <c r="J131" s="191">
        <f>ROUND(I131*H131,2)</f>
        <v>0</v>
      </c>
      <c r="K131" s="192"/>
      <c r="L131" s="35"/>
      <c r="M131" s="193" t="s">
        <v>1</v>
      </c>
      <c r="N131" s="194" t="s">
        <v>42</v>
      </c>
      <c r="O131" s="78"/>
      <c r="P131" s="195">
        <f>O131*H131</f>
        <v>0</v>
      </c>
      <c r="Q131" s="195">
        <v>0</v>
      </c>
      <c r="R131" s="195">
        <f>Q131*H131</f>
        <v>0</v>
      </c>
      <c r="S131" s="195">
        <v>0</v>
      </c>
      <c r="T131" s="196">
        <f>S131*H131</f>
        <v>0</v>
      </c>
      <c r="U131" s="34"/>
      <c r="V131" s="34"/>
      <c r="W131" s="34"/>
      <c r="X131" s="34"/>
      <c r="Y131" s="34"/>
      <c r="Z131" s="34"/>
      <c r="AA131" s="34"/>
      <c r="AB131" s="34"/>
      <c r="AC131" s="34"/>
      <c r="AD131" s="34"/>
      <c r="AE131" s="34"/>
      <c r="AR131" s="197" t="s">
        <v>184</v>
      </c>
      <c r="AT131" s="197" t="s">
        <v>180</v>
      </c>
      <c r="AU131" s="197" t="s">
        <v>89</v>
      </c>
      <c r="AY131" s="15" t="s">
        <v>178</v>
      </c>
      <c r="BE131" s="198">
        <f>IF(N131="základná",J131,0)</f>
        <v>0</v>
      </c>
      <c r="BF131" s="198">
        <f>IF(N131="znížená",J131,0)</f>
        <v>0</v>
      </c>
      <c r="BG131" s="198">
        <f>IF(N131="zákl. prenesená",J131,0)</f>
        <v>0</v>
      </c>
      <c r="BH131" s="198">
        <f>IF(N131="zníž. prenesená",J131,0)</f>
        <v>0</v>
      </c>
      <c r="BI131" s="198">
        <f>IF(N131="nulová",J131,0)</f>
        <v>0</v>
      </c>
      <c r="BJ131" s="15" t="s">
        <v>89</v>
      </c>
      <c r="BK131" s="198">
        <f>ROUND(I131*H131,2)</f>
        <v>0</v>
      </c>
      <c r="BL131" s="15" t="s">
        <v>184</v>
      </c>
      <c r="BM131" s="197" t="s">
        <v>1535</v>
      </c>
    </row>
    <row r="132" s="2" customFormat="1" ht="22.2" customHeight="1">
      <c r="A132" s="34"/>
      <c r="B132" s="184"/>
      <c r="C132" s="185" t="s">
        <v>196</v>
      </c>
      <c r="D132" s="185" t="s">
        <v>180</v>
      </c>
      <c r="E132" s="186" t="s">
        <v>1536</v>
      </c>
      <c r="F132" s="187" t="s">
        <v>1537</v>
      </c>
      <c r="G132" s="188" t="s">
        <v>183</v>
      </c>
      <c r="H132" s="189">
        <v>18.699999999999999</v>
      </c>
      <c r="I132" s="190"/>
      <c r="J132" s="191">
        <f>ROUND(I132*H132,2)</f>
        <v>0</v>
      </c>
      <c r="K132" s="192"/>
      <c r="L132" s="35"/>
      <c r="M132" s="193" t="s">
        <v>1</v>
      </c>
      <c r="N132" s="194" t="s">
        <v>42</v>
      </c>
      <c r="O132" s="78"/>
      <c r="P132" s="195">
        <f>O132*H132</f>
        <v>0</v>
      </c>
      <c r="Q132" s="195">
        <v>0</v>
      </c>
      <c r="R132" s="195">
        <f>Q132*H132</f>
        <v>0</v>
      </c>
      <c r="S132" s="195">
        <v>0</v>
      </c>
      <c r="T132" s="196">
        <f>S132*H132</f>
        <v>0</v>
      </c>
      <c r="U132" s="34"/>
      <c r="V132" s="34"/>
      <c r="W132" s="34"/>
      <c r="X132" s="34"/>
      <c r="Y132" s="34"/>
      <c r="Z132" s="34"/>
      <c r="AA132" s="34"/>
      <c r="AB132" s="34"/>
      <c r="AC132" s="34"/>
      <c r="AD132" s="34"/>
      <c r="AE132" s="34"/>
      <c r="AR132" s="197" t="s">
        <v>184</v>
      </c>
      <c r="AT132" s="197" t="s">
        <v>180</v>
      </c>
      <c r="AU132" s="197" t="s">
        <v>89</v>
      </c>
      <c r="AY132" s="15" t="s">
        <v>178</v>
      </c>
      <c r="BE132" s="198">
        <f>IF(N132="základná",J132,0)</f>
        <v>0</v>
      </c>
      <c r="BF132" s="198">
        <f>IF(N132="znížená",J132,0)</f>
        <v>0</v>
      </c>
      <c r="BG132" s="198">
        <f>IF(N132="zákl. prenesená",J132,0)</f>
        <v>0</v>
      </c>
      <c r="BH132" s="198">
        <f>IF(N132="zníž. prenesená",J132,0)</f>
        <v>0</v>
      </c>
      <c r="BI132" s="198">
        <f>IF(N132="nulová",J132,0)</f>
        <v>0</v>
      </c>
      <c r="BJ132" s="15" t="s">
        <v>89</v>
      </c>
      <c r="BK132" s="198">
        <f>ROUND(I132*H132,2)</f>
        <v>0</v>
      </c>
      <c r="BL132" s="15" t="s">
        <v>184</v>
      </c>
      <c r="BM132" s="197" t="s">
        <v>1538</v>
      </c>
    </row>
    <row r="133" s="2" customFormat="1" ht="34.8" customHeight="1">
      <c r="A133" s="34"/>
      <c r="B133" s="184"/>
      <c r="C133" s="185" t="s">
        <v>200</v>
      </c>
      <c r="D133" s="185" t="s">
        <v>180</v>
      </c>
      <c r="E133" s="186" t="s">
        <v>1539</v>
      </c>
      <c r="F133" s="187" t="s">
        <v>1540</v>
      </c>
      <c r="G133" s="188" t="s">
        <v>183</v>
      </c>
      <c r="H133" s="189">
        <v>130.90000000000001</v>
      </c>
      <c r="I133" s="190"/>
      <c r="J133" s="191">
        <f>ROUND(I133*H133,2)</f>
        <v>0</v>
      </c>
      <c r="K133" s="192"/>
      <c r="L133" s="35"/>
      <c r="M133" s="193" t="s">
        <v>1</v>
      </c>
      <c r="N133" s="194" t="s">
        <v>42</v>
      </c>
      <c r="O133" s="78"/>
      <c r="P133" s="195">
        <f>O133*H133</f>
        <v>0</v>
      </c>
      <c r="Q133" s="195">
        <v>0</v>
      </c>
      <c r="R133" s="195">
        <f>Q133*H133</f>
        <v>0</v>
      </c>
      <c r="S133" s="195">
        <v>0</v>
      </c>
      <c r="T133" s="196">
        <f>S133*H133</f>
        <v>0</v>
      </c>
      <c r="U133" s="34"/>
      <c r="V133" s="34"/>
      <c r="W133" s="34"/>
      <c r="X133" s="34"/>
      <c r="Y133" s="34"/>
      <c r="Z133" s="34"/>
      <c r="AA133" s="34"/>
      <c r="AB133" s="34"/>
      <c r="AC133" s="34"/>
      <c r="AD133" s="34"/>
      <c r="AE133" s="34"/>
      <c r="AR133" s="197" t="s">
        <v>184</v>
      </c>
      <c r="AT133" s="197" t="s">
        <v>180</v>
      </c>
      <c r="AU133" s="197" t="s">
        <v>89</v>
      </c>
      <c r="AY133" s="15" t="s">
        <v>178</v>
      </c>
      <c r="BE133" s="198">
        <f>IF(N133="základná",J133,0)</f>
        <v>0</v>
      </c>
      <c r="BF133" s="198">
        <f>IF(N133="znížená",J133,0)</f>
        <v>0</v>
      </c>
      <c r="BG133" s="198">
        <f>IF(N133="zákl. prenesená",J133,0)</f>
        <v>0</v>
      </c>
      <c r="BH133" s="198">
        <f>IF(N133="zníž. prenesená",J133,0)</f>
        <v>0</v>
      </c>
      <c r="BI133" s="198">
        <f>IF(N133="nulová",J133,0)</f>
        <v>0</v>
      </c>
      <c r="BJ133" s="15" t="s">
        <v>89</v>
      </c>
      <c r="BK133" s="198">
        <f>ROUND(I133*H133,2)</f>
        <v>0</v>
      </c>
      <c r="BL133" s="15" t="s">
        <v>184</v>
      </c>
      <c r="BM133" s="197" t="s">
        <v>1541</v>
      </c>
    </row>
    <row r="134" s="2" customFormat="1" ht="14.4" customHeight="1">
      <c r="A134" s="34"/>
      <c r="B134" s="184"/>
      <c r="C134" s="185" t="s">
        <v>204</v>
      </c>
      <c r="D134" s="185" t="s">
        <v>180</v>
      </c>
      <c r="E134" s="186" t="s">
        <v>221</v>
      </c>
      <c r="F134" s="187" t="s">
        <v>222</v>
      </c>
      <c r="G134" s="188" t="s">
        <v>183</v>
      </c>
      <c r="H134" s="189">
        <v>18.699999999999999</v>
      </c>
      <c r="I134" s="190"/>
      <c r="J134" s="191">
        <f>ROUND(I134*H134,2)</f>
        <v>0</v>
      </c>
      <c r="K134" s="192"/>
      <c r="L134" s="35"/>
      <c r="M134" s="193" t="s">
        <v>1</v>
      </c>
      <c r="N134" s="194" t="s">
        <v>42</v>
      </c>
      <c r="O134" s="78"/>
      <c r="P134" s="195">
        <f>O134*H134</f>
        <v>0</v>
      </c>
      <c r="Q134" s="195">
        <v>0</v>
      </c>
      <c r="R134" s="195">
        <f>Q134*H134</f>
        <v>0</v>
      </c>
      <c r="S134" s="195">
        <v>0</v>
      </c>
      <c r="T134" s="196">
        <f>S134*H134</f>
        <v>0</v>
      </c>
      <c r="U134" s="34"/>
      <c r="V134" s="34"/>
      <c r="W134" s="34"/>
      <c r="X134" s="34"/>
      <c r="Y134" s="34"/>
      <c r="Z134" s="34"/>
      <c r="AA134" s="34"/>
      <c r="AB134" s="34"/>
      <c r="AC134" s="34"/>
      <c r="AD134" s="34"/>
      <c r="AE134" s="34"/>
      <c r="AR134" s="197" t="s">
        <v>184</v>
      </c>
      <c r="AT134" s="197" t="s">
        <v>180</v>
      </c>
      <c r="AU134" s="197" t="s">
        <v>89</v>
      </c>
      <c r="AY134" s="15" t="s">
        <v>178</v>
      </c>
      <c r="BE134" s="198">
        <f>IF(N134="základná",J134,0)</f>
        <v>0</v>
      </c>
      <c r="BF134" s="198">
        <f>IF(N134="znížená",J134,0)</f>
        <v>0</v>
      </c>
      <c r="BG134" s="198">
        <f>IF(N134="zákl. prenesená",J134,0)</f>
        <v>0</v>
      </c>
      <c r="BH134" s="198">
        <f>IF(N134="zníž. prenesená",J134,0)</f>
        <v>0</v>
      </c>
      <c r="BI134" s="198">
        <f>IF(N134="nulová",J134,0)</f>
        <v>0</v>
      </c>
      <c r="BJ134" s="15" t="s">
        <v>89</v>
      </c>
      <c r="BK134" s="198">
        <f>ROUND(I134*H134,2)</f>
        <v>0</v>
      </c>
      <c r="BL134" s="15" t="s">
        <v>184</v>
      </c>
      <c r="BM134" s="197" t="s">
        <v>1542</v>
      </c>
    </row>
    <row r="135" s="2" customFormat="1" ht="22.2" customHeight="1">
      <c r="A135" s="34"/>
      <c r="B135" s="184"/>
      <c r="C135" s="185" t="s">
        <v>208</v>
      </c>
      <c r="D135" s="185" t="s">
        <v>180</v>
      </c>
      <c r="E135" s="186" t="s">
        <v>225</v>
      </c>
      <c r="F135" s="187" t="s">
        <v>226</v>
      </c>
      <c r="G135" s="188" t="s">
        <v>227</v>
      </c>
      <c r="H135" s="189">
        <v>31.789999999999999</v>
      </c>
      <c r="I135" s="190"/>
      <c r="J135" s="191">
        <f>ROUND(I135*H135,2)</f>
        <v>0</v>
      </c>
      <c r="K135" s="192"/>
      <c r="L135" s="35"/>
      <c r="M135" s="193" t="s">
        <v>1</v>
      </c>
      <c r="N135" s="194" t="s">
        <v>42</v>
      </c>
      <c r="O135" s="78"/>
      <c r="P135" s="195">
        <f>O135*H135</f>
        <v>0</v>
      </c>
      <c r="Q135" s="195">
        <v>0</v>
      </c>
      <c r="R135" s="195">
        <f>Q135*H135</f>
        <v>0</v>
      </c>
      <c r="S135" s="195">
        <v>0</v>
      </c>
      <c r="T135" s="196">
        <f>S135*H135</f>
        <v>0</v>
      </c>
      <c r="U135" s="34"/>
      <c r="V135" s="34"/>
      <c r="W135" s="34"/>
      <c r="X135" s="34"/>
      <c r="Y135" s="34"/>
      <c r="Z135" s="34"/>
      <c r="AA135" s="34"/>
      <c r="AB135" s="34"/>
      <c r="AC135" s="34"/>
      <c r="AD135" s="34"/>
      <c r="AE135" s="34"/>
      <c r="AR135" s="197" t="s">
        <v>184</v>
      </c>
      <c r="AT135" s="197" t="s">
        <v>180</v>
      </c>
      <c r="AU135" s="197" t="s">
        <v>89</v>
      </c>
      <c r="AY135" s="15" t="s">
        <v>178</v>
      </c>
      <c r="BE135" s="198">
        <f>IF(N135="základná",J135,0)</f>
        <v>0</v>
      </c>
      <c r="BF135" s="198">
        <f>IF(N135="znížená",J135,0)</f>
        <v>0</v>
      </c>
      <c r="BG135" s="198">
        <f>IF(N135="zákl. prenesená",J135,0)</f>
        <v>0</v>
      </c>
      <c r="BH135" s="198">
        <f>IF(N135="zníž. prenesená",J135,0)</f>
        <v>0</v>
      </c>
      <c r="BI135" s="198">
        <f>IF(N135="nulová",J135,0)</f>
        <v>0</v>
      </c>
      <c r="BJ135" s="15" t="s">
        <v>89</v>
      </c>
      <c r="BK135" s="198">
        <f>ROUND(I135*H135,2)</f>
        <v>0</v>
      </c>
      <c r="BL135" s="15" t="s">
        <v>184</v>
      </c>
      <c r="BM135" s="197" t="s">
        <v>1543</v>
      </c>
    </row>
    <row r="136" s="2" customFormat="1" ht="19.8" customHeight="1">
      <c r="A136" s="34"/>
      <c r="B136" s="184"/>
      <c r="C136" s="185" t="s">
        <v>212</v>
      </c>
      <c r="D136" s="185" t="s">
        <v>180</v>
      </c>
      <c r="E136" s="186" t="s">
        <v>1544</v>
      </c>
      <c r="F136" s="187" t="s">
        <v>1545</v>
      </c>
      <c r="G136" s="188" t="s">
        <v>236</v>
      </c>
      <c r="H136" s="189">
        <v>1</v>
      </c>
      <c r="I136" s="190"/>
      <c r="J136" s="191">
        <f>ROUND(I136*H136,2)</f>
        <v>0</v>
      </c>
      <c r="K136" s="192"/>
      <c r="L136" s="35"/>
      <c r="M136" s="193" t="s">
        <v>1</v>
      </c>
      <c r="N136" s="194" t="s">
        <v>42</v>
      </c>
      <c r="O136" s="78"/>
      <c r="P136" s="195">
        <f>O136*H136</f>
        <v>0</v>
      </c>
      <c r="Q136" s="195">
        <v>0</v>
      </c>
      <c r="R136" s="195">
        <f>Q136*H136</f>
        <v>0</v>
      </c>
      <c r="S136" s="195">
        <v>0</v>
      </c>
      <c r="T136" s="196">
        <f>S136*H136</f>
        <v>0</v>
      </c>
      <c r="U136" s="34"/>
      <c r="V136" s="34"/>
      <c r="W136" s="34"/>
      <c r="X136" s="34"/>
      <c r="Y136" s="34"/>
      <c r="Z136" s="34"/>
      <c r="AA136" s="34"/>
      <c r="AB136" s="34"/>
      <c r="AC136" s="34"/>
      <c r="AD136" s="34"/>
      <c r="AE136" s="34"/>
      <c r="AR136" s="197" t="s">
        <v>184</v>
      </c>
      <c r="AT136" s="197" t="s">
        <v>180</v>
      </c>
      <c r="AU136" s="197" t="s">
        <v>89</v>
      </c>
      <c r="AY136" s="15" t="s">
        <v>178</v>
      </c>
      <c r="BE136" s="198">
        <f>IF(N136="základná",J136,0)</f>
        <v>0</v>
      </c>
      <c r="BF136" s="198">
        <f>IF(N136="znížená",J136,0)</f>
        <v>0</v>
      </c>
      <c r="BG136" s="198">
        <f>IF(N136="zákl. prenesená",J136,0)</f>
        <v>0</v>
      </c>
      <c r="BH136" s="198">
        <f>IF(N136="zníž. prenesená",J136,0)</f>
        <v>0</v>
      </c>
      <c r="BI136" s="198">
        <f>IF(N136="nulová",J136,0)</f>
        <v>0</v>
      </c>
      <c r="BJ136" s="15" t="s">
        <v>89</v>
      </c>
      <c r="BK136" s="198">
        <f>ROUND(I136*H136,2)</f>
        <v>0</v>
      </c>
      <c r="BL136" s="15" t="s">
        <v>184</v>
      </c>
      <c r="BM136" s="197" t="s">
        <v>1546</v>
      </c>
    </row>
    <row r="137" s="2" customFormat="1" ht="14.4" customHeight="1">
      <c r="A137" s="34"/>
      <c r="B137" s="184"/>
      <c r="C137" s="199" t="s">
        <v>216</v>
      </c>
      <c r="D137" s="199" t="s">
        <v>454</v>
      </c>
      <c r="E137" s="200" t="s">
        <v>1547</v>
      </c>
      <c r="F137" s="201" t="s">
        <v>1548</v>
      </c>
      <c r="G137" s="202" t="s">
        <v>1549</v>
      </c>
      <c r="H137" s="203">
        <v>0.031</v>
      </c>
      <c r="I137" s="204"/>
      <c r="J137" s="205">
        <f>ROUND(I137*H137,2)</f>
        <v>0</v>
      </c>
      <c r="K137" s="206"/>
      <c r="L137" s="207"/>
      <c r="M137" s="208" t="s">
        <v>1</v>
      </c>
      <c r="N137" s="209" t="s">
        <v>42</v>
      </c>
      <c r="O137" s="78"/>
      <c r="P137" s="195">
        <f>O137*H137</f>
        <v>0</v>
      </c>
      <c r="Q137" s="195">
        <v>0.001</v>
      </c>
      <c r="R137" s="195">
        <f>Q137*H137</f>
        <v>3.1000000000000001E-05</v>
      </c>
      <c r="S137" s="195">
        <v>0</v>
      </c>
      <c r="T137" s="196">
        <f>S137*H137</f>
        <v>0</v>
      </c>
      <c r="U137" s="34"/>
      <c r="V137" s="34"/>
      <c r="W137" s="34"/>
      <c r="X137" s="34"/>
      <c r="Y137" s="34"/>
      <c r="Z137" s="34"/>
      <c r="AA137" s="34"/>
      <c r="AB137" s="34"/>
      <c r="AC137" s="34"/>
      <c r="AD137" s="34"/>
      <c r="AE137" s="34"/>
      <c r="AR137" s="197" t="s">
        <v>208</v>
      </c>
      <c r="AT137" s="197" t="s">
        <v>454</v>
      </c>
      <c r="AU137" s="197" t="s">
        <v>89</v>
      </c>
      <c r="AY137" s="15" t="s">
        <v>178</v>
      </c>
      <c r="BE137" s="198">
        <f>IF(N137="základná",J137,0)</f>
        <v>0</v>
      </c>
      <c r="BF137" s="198">
        <f>IF(N137="znížená",J137,0)</f>
        <v>0</v>
      </c>
      <c r="BG137" s="198">
        <f>IF(N137="zákl. prenesená",J137,0)</f>
        <v>0</v>
      </c>
      <c r="BH137" s="198">
        <f>IF(N137="zníž. prenesená",J137,0)</f>
        <v>0</v>
      </c>
      <c r="BI137" s="198">
        <f>IF(N137="nulová",J137,0)</f>
        <v>0</v>
      </c>
      <c r="BJ137" s="15" t="s">
        <v>89</v>
      </c>
      <c r="BK137" s="198">
        <f>ROUND(I137*H137,2)</f>
        <v>0</v>
      </c>
      <c r="BL137" s="15" t="s">
        <v>184</v>
      </c>
      <c r="BM137" s="197" t="s">
        <v>1550</v>
      </c>
    </row>
    <row r="138" s="2" customFormat="1" ht="22.2" customHeight="1">
      <c r="A138" s="34"/>
      <c r="B138" s="184"/>
      <c r="C138" s="185" t="s">
        <v>220</v>
      </c>
      <c r="D138" s="185" t="s">
        <v>180</v>
      </c>
      <c r="E138" s="186" t="s">
        <v>1551</v>
      </c>
      <c r="F138" s="187" t="s">
        <v>1552</v>
      </c>
      <c r="G138" s="188" t="s">
        <v>236</v>
      </c>
      <c r="H138" s="189">
        <v>1</v>
      </c>
      <c r="I138" s="190"/>
      <c r="J138" s="191">
        <f>ROUND(I138*H138,2)</f>
        <v>0</v>
      </c>
      <c r="K138" s="192"/>
      <c r="L138" s="35"/>
      <c r="M138" s="193" t="s">
        <v>1</v>
      </c>
      <c r="N138" s="194" t="s">
        <v>42</v>
      </c>
      <c r="O138" s="78"/>
      <c r="P138" s="195">
        <f>O138*H138</f>
        <v>0</v>
      </c>
      <c r="Q138" s="195">
        <v>0</v>
      </c>
      <c r="R138" s="195">
        <f>Q138*H138</f>
        <v>0</v>
      </c>
      <c r="S138" s="195">
        <v>0</v>
      </c>
      <c r="T138" s="196">
        <f>S138*H138</f>
        <v>0</v>
      </c>
      <c r="U138" s="34"/>
      <c r="V138" s="34"/>
      <c r="W138" s="34"/>
      <c r="X138" s="34"/>
      <c r="Y138" s="34"/>
      <c r="Z138" s="34"/>
      <c r="AA138" s="34"/>
      <c r="AB138" s="34"/>
      <c r="AC138" s="34"/>
      <c r="AD138" s="34"/>
      <c r="AE138" s="34"/>
      <c r="AR138" s="197" t="s">
        <v>184</v>
      </c>
      <c r="AT138" s="197" t="s">
        <v>180</v>
      </c>
      <c r="AU138" s="197" t="s">
        <v>89</v>
      </c>
      <c r="AY138" s="15" t="s">
        <v>178</v>
      </c>
      <c r="BE138" s="198">
        <f>IF(N138="základná",J138,0)</f>
        <v>0</v>
      </c>
      <c r="BF138" s="198">
        <f>IF(N138="znížená",J138,0)</f>
        <v>0</v>
      </c>
      <c r="BG138" s="198">
        <f>IF(N138="zákl. prenesená",J138,0)</f>
        <v>0</v>
      </c>
      <c r="BH138" s="198">
        <f>IF(N138="zníž. prenesená",J138,0)</f>
        <v>0</v>
      </c>
      <c r="BI138" s="198">
        <f>IF(N138="nulová",J138,0)</f>
        <v>0</v>
      </c>
      <c r="BJ138" s="15" t="s">
        <v>89</v>
      </c>
      <c r="BK138" s="198">
        <f>ROUND(I138*H138,2)</f>
        <v>0</v>
      </c>
      <c r="BL138" s="15" t="s">
        <v>184</v>
      </c>
      <c r="BM138" s="197" t="s">
        <v>1553</v>
      </c>
    </row>
    <row r="139" s="12" customFormat="1" ht="22.8" customHeight="1">
      <c r="A139" s="12"/>
      <c r="B139" s="171"/>
      <c r="C139" s="12"/>
      <c r="D139" s="172" t="s">
        <v>75</v>
      </c>
      <c r="E139" s="182" t="s">
        <v>196</v>
      </c>
      <c r="F139" s="182" t="s">
        <v>482</v>
      </c>
      <c r="G139" s="12"/>
      <c r="H139" s="12"/>
      <c r="I139" s="174"/>
      <c r="J139" s="183">
        <f>BK139</f>
        <v>0</v>
      </c>
      <c r="K139" s="12"/>
      <c r="L139" s="171"/>
      <c r="M139" s="176"/>
      <c r="N139" s="177"/>
      <c r="O139" s="177"/>
      <c r="P139" s="178">
        <f>SUM(P140:P143)</f>
        <v>0</v>
      </c>
      <c r="Q139" s="177"/>
      <c r="R139" s="178">
        <f>SUM(R140:R143)</f>
        <v>42.625951999999998</v>
      </c>
      <c r="S139" s="177"/>
      <c r="T139" s="179">
        <f>SUM(T140:T143)</f>
        <v>0</v>
      </c>
      <c r="U139" s="12"/>
      <c r="V139" s="12"/>
      <c r="W139" s="12"/>
      <c r="X139" s="12"/>
      <c r="Y139" s="12"/>
      <c r="Z139" s="12"/>
      <c r="AA139" s="12"/>
      <c r="AB139" s="12"/>
      <c r="AC139" s="12"/>
      <c r="AD139" s="12"/>
      <c r="AE139" s="12"/>
      <c r="AR139" s="172" t="s">
        <v>83</v>
      </c>
      <c r="AT139" s="180" t="s">
        <v>75</v>
      </c>
      <c r="AU139" s="180" t="s">
        <v>83</v>
      </c>
      <c r="AY139" s="172" t="s">
        <v>178</v>
      </c>
      <c r="BK139" s="181">
        <f>SUM(BK140:BK143)</f>
        <v>0</v>
      </c>
    </row>
    <row r="140" s="2" customFormat="1" ht="22.2" customHeight="1">
      <c r="A140" s="34"/>
      <c r="B140" s="184"/>
      <c r="C140" s="185" t="s">
        <v>224</v>
      </c>
      <c r="D140" s="185" t="s">
        <v>180</v>
      </c>
      <c r="E140" s="186" t="s">
        <v>1554</v>
      </c>
      <c r="F140" s="187" t="s">
        <v>1555</v>
      </c>
      <c r="G140" s="188" t="s">
        <v>236</v>
      </c>
      <c r="H140" s="189">
        <v>46.600000000000001</v>
      </c>
      <c r="I140" s="190"/>
      <c r="J140" s="191">
        <f>ROUND(I140*H140,2)</f>
        <v>0</v>
      </c>
      <c r="K140" s="192"/>
      <c r="L140" s="35"/>
      <c r="M140" s="193" t="s">
        <v>1</v>
      </c>
      <c r="N140" s="194" t="s">
        <v>42</v>
      </c>
      <c r="O140" s="78"/>
      <c r="P140" s="195">
        <f>O140*H140</f>
        <v>0</v>
      </c>
      <c r="Q140" s="195">
        <v>0.46166000000000001</v>
      </c>
      <c r="R140" s="195">
        <f>Q140*H140</f>
        <v>21.513356000000002</v>
      </c>
      <c r="S140" s="195">
        <v>0</v>
      </c>
      <c r="T140" s="196">
        <f>S140*H140</f>
        <v>0</v>
      </c>
      <c r="U140" s="34"/>
      <c r="V140" s="34"/>
      <c r="W140" s="34"/>
      <c r="X140" s="34"/>
      <c r="Y140" s="34"/>
      <c r="Z140" s="34"/>
      <c r="AA140" s="34"/>
      <c r="AB140" s="34"/>
      <c r="AC140" s="34"/>
      <c r="AD140" s="34"/>
      <c r="AE140" s="34"/>
      <c r="AR140" s="197" t="s">
        <v>184</v>
      </c>
      <c r="AT140" s="197" t="s">
        <v>180</v>
      </c>
      <c r="AU140" s="197" t="s">
        <v>89</v>
      </c>
      <c r="AY140" s="15" t="s">
        <v>178</v>
      </c>
      <c r="BE140" s="198">
        <f>IF(N140="základná",J140,0)</f>
        <v>0</v>
      </c>
      <c r="BF140" s="198">
        <f>IF(N140="znížená",J140,0)</f>
        <v>0</v>
      </c>
      <c r="BG140" s="198">
        <f>IF(N140="zákl. prenesená",J140,0)</f>
        <v>0</v>
      </c>
      <c r="BH140" s="198">
        <f>IF(N140="zníž. prenesená",J140,0)</f>
        <v>0</v>
      </c>
      <c r="BI140" s="198">
        <f>IF(N140="nulová",J140,0)</f>
        <v>0</v>
      </c>
      <c r="BJ140" s="15" t="s">
        <v>89</v>
      </c>
      <c r="BK140" s="198">
        <f>ROUND(I140*H140,2)</f>
        <v>0</v>
      </c>
      <c r="BL140" s="15" t="s">
        <v>184</v>
      </c>
      <c r="BM140" s="197" t="s">
        <v>1556</v>
      </c>
    </row>
    <row r="141" s="2" customFormat="1" ht="22.2" customHeight="1">
      <c r="A141" s="34"/>
      <c r="B141" s="184"/>
      <c r="C141" s="185" t="s">
        <v>229</v>
      </c>
      <c r="D141" s="185" t="s">
        <v>180</v>
      </c>
      <c r="E141" s="186" t="s">
        <v>1557</v>
      </c>
      <c r="F141" s="187" t="s">
        <v>1558</v>
      </c>
      <c r="G141" s="188" t="s">
        <v>236</v>
      </c>
      <c r="H141" s="189">
        <v>46.600000000000001</v>
      </c>
      <c r="I141" s="190"/>
      <c r="J141" s="191">
        <f>ROUND(I141*H141,2)</f>
        <v>0</v>
      </c>
      <c r="K141" s="192"/>
      <c r="L141" s="35"/>
      <c r="M141" s="193" t="s">
        <v>1</v>
      </c>
      <c r="N141" s="194" t="s">
        <v>42</v>
      </c>
      <c r="O141" s="78"/>
      <c r="P141" s="195">
        <f>O141*H141</f>
        <v>0</v>
      </c>
      <c r="Q141" s="195">
        <v>0.22796</v>
      </c>
      <c r="R141" s="195">
        <f>Q141*H141</f>
        <v>10.622935999999999</v>
      </c>
      <c r="S141" s="195">
        <v>0</v>
      </c>
      <c r="T141" s="196">
        <f>S141*H141</f>
        <v>0</v>
      </c>
      <c r="U141" s="34"/>
      <c r="V141" s="34"/>
      <c r="W141" s="34"/>
      <c r="X141" s="34"/>
      <c r="Y141" s="34"/>
      <c r="Z141" s="34"/>
      <c r="AA141" s="34"/>
      <c r="AB141" s="34"/>
      <c r="AC141" s="34"/>
      <c r="AD141" s="34"/>
      <c r="AE141" s="34"/>
      <c r="AR141" s="197" t="s">
        <v>184</v>
      </c>
      <c r="AT141" s="197" t="s">
        <v>180</v>
      </c>
      <c r="AU141" s="197" t="s">
        <v>89</v>
      </c>
      <c r="AY141" s="15" t="s">
        <v>178</v>
      </c>
      <c r="BE141" s="198">
        <f>IF(N141="základná",J141,0)</f>
        <v>0</v>
      </c>
      <c r="BF141" s="198">
        <f>IF(N141="znížená",J141,0)</f>
        <v>0</v>
      </c>
      <c r="BG141" s="198">
        <f>IF(N141="zákl. prenesená",J141,0)</f>
        <v>0</v>
      </c>
      <c r="BH141" s="198">
        <f>IF(N141="zníž. prenesená",J141,0)</f>
        <v>0</v>
      </c>
      <c r="BI141" s="198">
        <f>IF(N141="nulová",J141,0)</f>
        <v>0</v>
      </c>
      <c r="BJ141" s="15" t="s">
        <v>89</v>
      </c>
      <c r="BK141" s="198">
        <f>ROUND(I141*H141,2)</f>
        <v>0</v>
      </c>
      <c r="BL141" s="15" t="s">
        <v>184</v>
      </c>
      <c r="BM141" s="197" t="s">
        <v>1559</v>
      </c>
    </row>
    <row r="142" s="2" customFormat="1" ht="34.8" customHeight="1">
      <c r="A142" s="34"/>
      <c r="B142" s="184"/>
      <c r="C142" s="185" t="s">
        <v>233</v>
      </c>
      <c r="D142" s="185" t="s">
        <v>180</v>
      </c>
      <c r="E142" s="186" t="s">
        <v>1560</v>
      </c>
      <c r="F142" s="187" t="s">
        <v>1561</v>
      </c>
      <c r="G142" s="188" t="s">
        <v>236</v>
      </c>
      <c r="H142" s="189">
        <v>46.600000000000001</v>
      </c>
      <c r="I142" s="190"/>
      <c r="J142" s="191">
        <f>ROUND(I142*H142,2)</f>
        <v>0</v>
      </c>
      <c r="K142" s="192"/>
      <c r="L142" s="35"/>
      <c r="M142" s="193" t="s">
        <v>1</v>
      </c>
      <c r="N142" s="194" t="s">
        <v>42</v>
      </c>
      <c r="O142" s="78"/>
      <c r="P142" s="195">
        <f>O142*H142</f>
        <v>0</v>
      </c>
      <c r="Q142" s="195">
        <v>0.092499999999999999</v>
      </c>
      <c r="R142" s="195">
        <f>Q142*H142</f>
        <v>4.3105000000000002</v>
      </c>
      <c r="S142" s="195">
        <v>0</v>
      </c>
      <c r="T142" s="196">
        <f>S142*H142</f>
        <v>0</v>
      </c>
      <c r="U142" s="34"/>
      <c r="V142" s="34"/>
      <c r="W142" s="34"/>
      <c r="X142" s="34"/>
      <c r="Y142" s="34"/>
      <c r="Z142" s="34"/>
      <c r="AA142" s="34"/>
      <c r="AB142" s="34"/>
      <c r="AC142" s="34"/>
      <c r="AD142" s="34"/>
      <c r="AE142" s="34"/>
      <c r="AR142" s="197" t="s">
        <v>184</v>
      </c>
      <c r="AT142" s="197" t="s">
        <v>180</v>
      </c>
      <c r="AU142" s="197" t="s">
        <v>89</v>
      </c>
      <c r="AY142" s="15" t="s">
        <v>178</v>
      </c>
      <c r="BE142" s="198">
        <f>IF(N142="základná",J142,0)</f>
        <v>0</v>
      </c>
      <c r="BF142" s="198">
        <f>IF(N142="znížená",J142,0)</f>
        <v>0</v>
      </c>
      <c r="BG142" s="198">
        <f>IF(N142="zákl. prenesená",J142,0)</f>
        <v>0</v>
      </c>
      <c r="BH142" s="198">
        <f>IF(N142="zníž. prenesená",J142,0)</f>
        <v>0</v>
      </c>
      <c r="BI142" s="198">
        <f>IF(N142="nulová",J142,0)</f>
        <v>0</v>
      </c>
      <c r="BJ142" s="15" t="s">
        <v>89</v>
      </c>
      <c r="BK142" s="198">
        <f>ROUND(I142*H142,2)</f>
        <v>0</v>
      </c>
      <c r="BL142" s="15" t="s">
        <v>184</v>
      </c>
      <c r="BM142" s="197" t="s">
        <v>1562</v>
      </c>
    </row>
    <row r="143" s="2" customFormat="1" ht="19.8" customHeight="1">
      <c r="A143" s="34"/>
      <c r="B143" s="184"/>
      <c r="C143" s="199" t="s">
        <v>239</v>
      </c>
      <c r="D143" s="199" t="s">
        <v>454</v>
      </c>
      <c r="E143" s="200" t="s">
        <v>1563</v>
      </c>
      <c r="F143" s="201" t="s">
        <v>1564</v>
      </c>
      <c r="G143" s="202" t="s">
        <v>236</v>
      </c>
      <c r="H143" s="203">
        <v>47.531999999999996</v>
      </c>
      <c r="I143" s="204"/>
      <c r="J143" s="205">
        <f>ROUND(I143*H143,2)</f>
        <v>0</v>
      </c>
      <c r="K143" s="206"/>
      <c r="L143" s="207"/>
      <c r="M143" s="208" t="s">
        <v>1</v>
      </c>
      <c r="N143" s="209" t="s">
        <v>42</v>
      </c>
      <c r="O143" s="78"/>
      <c r="P143" s="195">
        <f>O143*H143</f>
        <v>0</v>
      </c>
      <c r="Q143" s="195">
        <v>0.13</v>
      </c>
      <c r="R143" s="195">
        <f>Q143*H143</f>
        <v>6.1791599999999995</v>
      </c>
      <c r="S143" s="195">
        <v>0</v>
      </c>
      <c r="T143" s="196">
        <f>S143*H143</f>
        <v>0</v>
      </c>
      <c r="U143" s="34"/>
      <c r="V143" s="34"/>
      <c r="W143" s="34"/>
      <c r="X143" s="34"/>
      <c r="Y143" s="34"/>
      <c r="Z143" s="34"/>
      <c r="AA143" s="34"/>
      <c r="AB143" s="34"/>
      <c r="AC143" s="34"/>
      <c r="AD143" s="34"/>
      <c r="AE143" s="34"/>
      <c r="AR143" s="197" t="s">
        <v>208</v>
      </c>
      <c r="AT143" s="197" t="s">
        <v>454</v>
      </c>
      <c r="AU143" s="197" t="s">
        <v>89</v>
      </c>
      <c r="AY143" s="15" t="s">
        <v>178</v>
      </c>
      <c r="BE143" s="198">
        <f>IF(N143="základná",J143,0)</f>
        <v>0</v>
      </c>
      <c r="BF143" s="198">
        <f>IF(N143="znížená",J143,0)</f>
        <v>0</v>
      </c>
      <c r="BG143" s="198">
        <f>IF(N143="zákl. prenesená",J143,0)</f>
        <v>0</v>
      </c>
      <c r="BH143" s="198">
        <f>IF(N143="zníž. prenesená",J143,0)</f>
        <v>0</v>
      </c>
      <c r="BI143" s="198">
        <f>IF(N143="nulová",J143,0)</f>
        <v>0</v>
      </c>
      <c r="BJ143" s="15" t="s">
        <v>89</v>
      </c>
      <c r="BK143" s="198">
        <f>ROUND(I143*H143,2)</f>
        <v>0</v>
      </c>
      <c r="BL143" s="15" t="s">
        <v>184</v>
      </c>
      <c r="BM143" s="197" t="s">
        <v>1565</v>
      </c>
    </row>
    <row r="144" s="12" customFormat="1" ht="22.8" customHeight="1">
      <c r="A144" s="12"/>
      <c r="B144" s="171"/>
      <c r="C144" s="12"/>
      <c r="D144" s="172" t="s">
        <v>75</v>
      </c>
      <c r="E144" s="182" t="s">
        <v>212</v>
      </c>
      <c r="F144" s="182" t="s">
        <v>679</v>
      </c>
      <c r="G144" s="12"/>
      <c r="H144" s="12"/>
      <c r="I144" s="174"/>
      <c r="J144" s="183">
        <f>BK144</f>
        <v>0</v>
      </c>
      <c r="K144" s="12"/>
      <c r="L144" s="171"/>
      <c r="M144" s="176"/>
      <c r="N144" s="177"/>
      <c r="O144" s="177"/>
      <c r="P144" s="178">
        <f>SUM(P145:P150)</f>
        <v>0</v>
      </c>
      <c r="Q144" s="177"/>
      <c r="R144" s="178">
        <f>SUM(R145:R150)</f>
        <v>9.9446625300000004</v>
      </c>
      <c r="S144" s="177"/>
      <c r="T144" s="179">
        <f>SUM(T145:T150)</f>
        <v>0</v>
      </c>
      <c r="U144" s="12"/>
      <c r="V144" s="12"/>
      <c r="W144" s="12"/>
      <c r="X144" s="12"/>
      <c r="Y144" s="12"/>
      <c r="Z144" s="12"/>
      <c r="AA144" s="12"/>
      <c r="AB144" s="12"/>
      <c r="AC144" s="12"/>
      <c r="AD144" s="12"/>
      <c r="AE144" s="12"/>
      <c r="AR144" s="172" t="s">
        <v>83</v>
      </c>
      <c r="AT144" s="180" t="s">
        <v>75</v>
      </c>
      <c r="AU144" s="180" t="s">
        <v>83</v>
      </c>
      <c r="AY144" s="172" t="s">
        <v>178</v>
      </c>
      <c r="BK144" s="181">
        <f>SUM(BK145:BK150)</f>
        <v>0</v>
      </c>
    </row>
    <row r="145" s="2" customFormat="1" ht="30" customHeight="1">
      <c r="A145" s="34"/>
      <c r="B145" s="184"/>
      <c r="C145" s="185" t="s">
        <v>243</v>
      </c>
      <c r="D145" s="185" t="s">
        <v>180</v>
      </c>
      <c r="E145" s="186" t="s">
        <v>1566</v>
      </c>
      <c r="F145" s="187" t="s">
        <v>1567</v>
      </c>
      <c r="G145" s="188" t="s">
        <v>683</v>
      </c>
      <c r="H145" s="189">
        <v>25.800000000000001</v>
      </c>
      <c r="I145" s="190"/>
      <c r="J145" s="191">
        <f>ROUND(I145*H145,2)</f>
        <v>0</v>
      </c>
      <c r="K145" s="192"/>
      <c r="L145" s="35"/>
      <c r="M145" s="193" t="s">
        <v>1</v>
      </c>
      <c r="N145" s="194" t="s">
        <v>42</v>
      </c>
      <c r="O145" s="78"/>
      <c r="P145" s="195">
        <f>O145*H145</f>
        <v>0</v>
      </c>
      <c r="Q145" s="195">
        <v>0.19697000000000001</v>
      </c>
      <c r="R145" s="195">
        <f>Q145*H145</f>
        <v>5.0818260000000004</v>
      </c>
      <c r="S145" s="195">
        <v>0</v>
      </c>
      <c r="T145" s="196">
        <f>S145*H145</f>
        <v>0</v>
      </c>
      <c r="U145" s="34"/>
      <c r="V145" s="34"/>
      <c r="W145" s="34"/>
      <c r="X145" s="34"/>
      <c r="Y145" s="34"/>
      <c r="Z145" s="34"/>
      <c r="AA145" s="34"/>
      <c r="AB145" s="34"/>
      <c r="AC145" s="34"/>
      <c r="AD145" s="34"/>
      <c r="AE145" s="34"/>
      <c r="AR145" s="197" t="s">
        <v>184</v>
      </c>
      <c r="AT145" s="197" t="s">
        <v>180</v>
      </c>
      <c r="AU145" s="197" t="s">
        <v>89</v>
      </c>
      <c r="AY145" s="15" t="s">
        <v>178</v>
      </c>
      <c r="BE145" s="198">
        <f>IF(N145="základná",J145,0)</f>
        <v>0</v>
      </c>
      <c r="BF145" s="198">
        <f>IF(N145="znížená",J145,0)</f>
        <v>0</v>
      </c>
      <c r="BG145" s="198">
        <f>IF(N145="zákl. prenesená",J145,0)</f>
        <v>0</v>
      </c>
      <c r="BH145" s="198">
        <f>IF(N145="zníž. prenesená",J145,0)</f>
        <v>0</v>
      </c>
      <c r="BI145" s="198">
        <f>IF(N145="nulová",J145,0)</f>
        <v>0</v>
      </c>
      <c r="BJ145" s="15" t="s">
        <v>89</v>
      </c>
      <c r="BK145" s="198">
        <f>ROUND(I145*H145,2)</f>
        <v>0</v>
      </c>
      <c r="BL145" s="15" t="s">
        <v>184</v>
      </c>
      <c r="BM145" s="197" t="s">
        <v>1568</v>
      </c>
    </row>
    <row r="146" s="2" customFormat="1" ht="22.2" customHeight="1">
      <c r="A146" s="34"/>
      <c r="B146" s="184"/>
      <c r="C146" s="199" t="s">
        <v>247</v>
      </c>
      <c r="D146" s="199" t="s">
        <v>454</v>
      </c>
      <c r="E146" s="200" t="s">
        <v>1569</v>
      </c>
      <c r="F146" s="201" t="s">
        <v>1570</v>
      </c>
      <c r="G146" s="202" t="s">
        <v>306</v>
      </c>
      <c r="H146" s="203">
        <v>26.058</v>
      </c>
      <c r="I146" s="204"/>
      <c r="J146" s="205">
        <f>ROUND(I146*H146,2)</f>
        <v>0</v>
      </c>
      <c r="K146" s="206"/>
      <c r="L146" s="207"/>
      <c r="M146" s="208" t="s">
        <v>1</v>
      </c>
      <c r="N146" s="209" t="s">
        <v>42</v>
      </c>
      <c r="O146" s="78"/>
      <c r="P146" s="195">
        <f>O146*H146</f>
        <v>0</v>
      </c>
      <c r="Q146" s="195">
        <v>0.085000000000000006</v>
      </c>
      <c r="R146" s="195">
        <f>Q146*H146</f>
        <v>2.2149300000000003</v>
      </c>
      <c r="S146" s="195">
        <v>0</v>
      </c>
      <c r="T146" s="196">
        <f>S146*H146</f>
        <v>0</v>
      </c>
      <c r="U146" s="34"/>
      <c r="V146" s="34"/>
      <c r="W146" s="34"/>
      <c r="X146" s="34"/>
      <c r="Y146" s="34"/>
      <c r="Z146" s="34"/>
      <c r="AA146" s="34"/>
      <c r="AB146" s="34"/>
      <c r="AC146" s="34"/>
      <c r="AD146" s="34"/>
      <c r="AE146" s="34"/>
      <c r="AR146" s="197" t="s">
        <v>208</v>
      </c>
      <c r="AT146" s="197" t="s">
        <v>454</v>
      </c>
      <c r="AU146" s="197" t="s">
        <v>89</v>
      </c>
      <c r="AY146" s="15" t="s">
        <v>178</v>
      </c>
      <c r="BE146" s="198">
        <f>IF(N146="základná",J146,0)</f>
        <v>0</v>
      </c>
      <c r="BF146" s="198">
        <f>IF(N146="znížená",J146,0)</f>
        <v>0</v>
      </c>
      <c r="BG146" s="198">
        <f>IF(N146="zákl. prenesená",J146,0)</f>
        <v>0</v>
      </c>
      <c r="BH146" s="198">
        <f>IF(N146="zníž. prenesená",J146,0)</f>
        <v>0</v>
      </c>
      <c r="BI146" s="198">
        <f>IF(N146="nulová",J146,0)</f>
        <v>0</v>
      </c>
      <c r="BJ146" s="15" t="s">
        <v>89</v>
      </c>
      <c r="BK146" s="198">
        <f>ROUND(I146*H146,2)</f>
        <v>0</v>
      </c>
      <c r="BL146" s="15" t="s">
        <v>184</v>
      </c>
      <c r="BM146" s="197" t="s">
        <v>1571</v>
      </c>
    </row>
    <row r="147" s="2" customFormat="1" ht="30" customHeight="1">
      <c r="A147" s="34"/>
      <c r="B147" s="184"/>
      <c r="C147" s="185" t="s">
        <v>251</v>
      </c>
      <c r="D147" s="185" t="s">
        <v>180</v>
      </c>
      <c r="E147" s="186" t="s">
        <v>681</v>
      </c>
      <c r="F147" s="187" t="s">
        <v>682</v>
      </c>
      <c r="G147" s="188" t="s">
        <v>683</v>
      </c>
      <c r="H147" s="189">
        <v>3.8999999999999999</v>
      </c>
      <c r="I147" s="190"/>
      <c r="J147" s="191">
        <f>ROUND(I147*H147,2)</f>
        <v>0</v>
      </c>
      <c r="K147" s="192"/>
      <c r="L147" s="35"/>
      <c r="M147" s="193" t="s">
        <v>1</v>
      </c>
      <c r="N147" s="194" t="s">
        <v>42</v>
      </c>
      <c r="O147" s="78"/>
      <c r="P147" s="195">
        <f>O147*H147</f>
        <v>0</v>
      </c>
      <c r="Q147" s="195">
        <v>0.098530000000000006</v>
      </c>
      <c r="R147" s="195">
        <f>Q147*H147</f>
        <v>0.38426700000000003</v>
      </c>
      <c r="S147" s="195">
        <v>0</v>
      </c>
      <c r="T147" s="196">
        <f>S147*H147</f>
        <v>0</v>
      </c>
      <c r="U147" s="34"/>
      <c r="V147" s="34"/>
      <c r="W147" s="34"/>
      <c r="X147" s="34"/>
      <c r="Y147" s="34"/>
      <c r="Z147" s="34"/>
      <c r="AA147" s="34"/>
      <c r="AB147" s="34"/>
      <c r="AC147" s="34"/>
      <c r="AD147" s="34"/>
      <c r="AE147" s="34"/>
      <c r="AR147" s="197" t="s">
        <v>184</v>
      </c>
      <c r="AT147" s="197" t="s">
        <v>180</v>
      </c>
      <c r="AU147" s="197" t="s">
        <v>89</v>
      </c>
      <c r="AY147" s="15" t="s">
        <v>178</v>
      </c>
      <c r="BE147" s="198">
        <f>IF(N147="základná",J147,0)</f>
        <v>0</v>
      </c>
      <c r="BF147" s="198">
        <f>IF(N147="znížená",J147,0)</f>
        <v>0</v>
      </c>
      <c r="BG147" s="198">
        <f>IF(N147="zákl. prenesená",J147,0)</f>
        <v>0</v>
      </c>
      <c r="BH147" s="198">
        <f>IF(N147="zníž. prenesená",J147,0)</f>
        <v>0</v>
      </c>
      <c r="BI147" s="198">
        <f>IF(N147="nulová",J147,0)</f>
        <v>0</v>
      </c>
      <c r="BJ147" s="15" t="s">
        <v>89</v>
      </c>
      <c r="BK147" s="198">
        <f>ROUND(I147*H147,2)</f>
        <v>0</v>
      </c>
      <c r="BL147" s="15" t="s">
        <v>184</v>
      </c>
      <c r="BM147" s="197" t="s">
        <v>1572</v>
      </c>
    </row>
    <row r="148" s="2" customFormat="1" ht="14.4" customHeight="1">
      <c r="A148" s="34"/>
      <c r="B148" s="184"/>
      <c r="C148" s="199" t="s">
        <v>255</v>
      </c>
      <c r="D148" s="199" t="s">
        <v>454</v>
      </c>
      <c r="E148" s="200" t="s">
        <v>686</v>
      </c>
      <c r="F148" s="201" t="s">
        <v>1573</v>
      </c>
      <c r="G148" s="202" t="s">
        <v>306</v>
      </c>
      <c r="H148" s="203">
        <v>3.9390000000000001</v>
      </c>
      <c r="I148" s="204"/>
      <c r="J148" s="205">
        <f>ROUND(I148*H148,2)</f>
        <v>0</v>
      </c>
      <c r="K148" s="206"/>
      <c r="L148" s="207"/>
      <c r="M148" s="208" t="s">
        <v>1</v>
      </c>
      <c r="N148" s="209" t="s">
        <v>42</v>
      </c>
      <c r="O148" s="78"/>
      <c r="P148" s="195">
        <f>O148*H148</f>
        <v>0</v>
      </c>
      <c r="Q148" s="195">
        <v>0.023</v>
      </c>
      <c r="R148" s="195">
        <f>Q148*H148</f>
        <v>0.090596999999999997</v>
      </c>
      <c r="S148" s="195">
        <v>0</v>
      </c>
      <c r="T148" s="196">
        <f>S148*H148</f>
        <v>0</v>
      </c>
      <c r="U148" s="34"/>
      <c r="V148" s="34"/>
      <c r="W148" s="34"/>
      <c r="X148" s="34"/>
      <c r="Y148" s="34"/>
      <c r="Z148" s="34"/>
      <c r="AA148" s="34"/>
      <c r="AB148" s="34"/>
      <c r="AC148" s="34"/>
      <c r="AD148" s="34"/>
      <c r="AE148" s="34"/>
      <c r="AR148" s="197" t="s">
        <v>208</v>
      </c>
      <c r="AT148" s="197" t="s">
        <v>454</v>
      </c>
      <c r="AU148" s="197" t="s">
        <v>89</v>
      </c>
      <c r="AY148" s="15" t="s">
        <v>178</v>
      </c>
      <c r="BE148" s="198">
        <f>IF(N148="základná",J148,0)</f>
        <v>0</v>
      </c>
      <c r="BF148" s="198">
        <f>IF(N148="znížená",J148,0)</f>
        <v>0</v>
      </c>
      <c r="BG148" s="198">
        <f>IF(N148="zákl. prenesená",J148,0)</f>
        <v>0</v>
      </c>
      <c r="BH148" s="198">
        <f>IF(N148="zníž. prenesená",J148,0)</f>
        <v>0</v>
      </c>
      <c r="BI148" s="198">
        <f>IF(N148="nulová",J148,0)</f>
        <v>0</v>
      </c>
      <c r="BJ148" s="15" t="s">
        <v>89</v>
      </c>
      <c r="BK148" s="198">
        <f>ROUND(I148*H148,2)</f>
        <v>0</v>
      </c>
      <c r="BL148" s="15" t="s">
        <v>184</v>
      </c>
      <c r="BM148" s="197" t="s">
        <v>1574</v>
      </c>
    </row>
    <row r="149" s="2" customFormat="1" ht="22.2" customHeight="1">
      <c r="A149" s="34"/>
      <c r="B149" s="184"/>
      <c r="C149" s="185" t="s">
        <v>7</v>
      </c>
      <c r="D149" s="185" t="s">
        <v>180</v>
      </c>
      <c r="E149" s="186" t="s">
        <v>690</v>
      </c>
      <c r="F149" s="187" t="s">
        <v>1575</v>
      </c>
      <c r="G149" s="188" t="s">
        <v>183</v>
      </c>
      <c r="H149" s="189">
        <v>0.98099999999999998</v>
      </c>
      <c r="I149" s="190"/>
      <c r="J149" s="191">
        <f>ROUND(I149*H149,2)</f>
        <v>0</v>
      </c>
      <c r="K149" s="192"/>
      <c r="L149" s="35"/>
      <c r="M149" s="193" t="s">
        <v>1</v>
      </c>
      <c r="N149" s="194" t="s">
        <v>42</v>
      </c>
      <c r="O149" s="78"/>
      <c r="P149" s="195">
        <f>O149*H149</f>
        <v>0</v>
      </c>
      <c r="Q149" s="195">
        <v>2.2151299999999998</v>
      </c>
      <c r="R149" s="195">
        <f>Q149*H149</f>
        <v>2.1730425299999996</v>
      </c>
      <c r="S149" s="195">
        <v>0</v>
      </c>
      <c r="T149" s="196">
        <f>S149*H149</f>
        <v>0</v>
      </c>
      <c r="U149" s="34"/>
      <c r="V149" s="34"/>
      <c r="W149" s="34"/>
      <c r="X149" s="34"/>
      <c r="Y149" s="34"/>
      <c r="Z149" s="34"/>
      <c r="AA149" s="34"/>
      <c r="AB149" s="34"/>
      <c r="AC149" s="34"/>
      <c r="AD149" s="34"/>
      <c r="AE149" s="34"/>
      <c r="AR149" s="197" t="s">
        <v>184</v>
      </c>
      <c r="AT149" s="197" t="s">
        <v>180</v>
      </c>
      <c r="AU149" s="197" t="s">
        <v>89</v>
      </c>
      <c r="AY149" s="15" t="s">
        <v>178</v>
      </c>
      <c r="BE149" s="198">
        <f>IF(N149="základná",J149,0)</f>
        <v>0</v>
      </c>
      <c r="BF149" s="198">
        <f>IF(N149="znížená",J149,0)</f>
        <v>0</v>
      </c>
      <c r="BG149" s="198">
        <f>IF(N149="zákl. prenesená",J149,0)</f>
        <v>0</v>
      </c>
      <c r="BH149" s="198">
        <f>IF(N149="zníž. prenesená",J149,0)</f>
        <v>0</v>
      </c>
      <c r="BI149" s="198">
        <f>IF(N149="nulová",J149,0)</f>
        <v>0</v>
      </c>
      <c r="BJ149" s="15" t="s">
        <v>89</v>
      </c>
      <c r="BK149" s="198">
        <f>ROUND(I149*H149,2)</f>
        <v>0</v>
      </c>
      <c r="BL149" s="15" t="s">
        <v>184</v>
      </c>
      <c r="BM149" s="197" t="s">
        <v>1576</v>
      </c>
    </row>
    <row r="150" s="2" customFormat="1" ht="22.2" customHeight="1">
      <c r="A150" s="34"/>
      <c r="B150" s="184"/>
      <c r="C150" s="185" t="s">
        <v>262</v>
      </c>
      <c r="D150" s="185" t="s">
        <v>180</v>
      </c>
      <c r="E150" s="186" t="s">
        <v>1577</v>
      </c>
      <c r="F150" s="187" t="s">
        <v>1578</v>
      </c>
      <c r="G150" s="188" t="s">
        <v>683</v>
      </c>
      <c r="H150" s="189">
        <v>25.800000000000001</v>
      </c>
      <c r="I150" s="190"/>
      <c r="J150" s="191">
        <f>ROUND(I150*H150,2)</f>
        <v>0</v>
      </c>
      <c r="K150" s="192"/>
      <c r="L150" s="35"/>
      <c r="M150" s="193" t="s">
        <v>1</v>
      </c>
      <c r="N150" s="194" t="s">
        <v>42</v>
      </c>
      <c r="O150" s="78"/>
      <c r="P150" s="195">
        <f>O150*H150</f>
        <v>0</v>
      </c>
      <c r="Q150" s="195">
        <v>0</v>
      </c>
      <c r="R150" s="195">
        <f>Q150*H150</f>
        <v>0</v>
      </c>
      <c r="S150" s="195">
        <v>0</v>
      </c>
      <c r="T150" s="196">
        <f>S150*H150</f>
        <v>0</v>
      </c>
      <c r="U150" s="34"/>
      <c r="V150" s="34"/>
      <c r="W150" s="34"/>
      <c r="X150" s="34"/>
      <c r="Y150" s="34"/>
      <c r="Z150" s="34"/>
      <c r="AA150" s="34"/>
      <c r="AB150" s="34"/>
      <c r="AC150" s="34"/>
      <c r="AD150" s="34"/>
      <c r="AE150" s="34"/>
      <c r="AR150" s="197" t="s">
        <v>184</v>
      </c>
      <c r="AT150" s="197" t="s">
        <v>180</v>
      </c>
      <c r="AU150" s="197" t="s">
        <v>89</v>
      </c>
      <c r="AY150" s="15" t="s">
        <v>178</v>
      </c>
      <c r="BE150" s="198">
        <f>IF(N150="základná",J150,0)</f>
        <v>0</v>
      </c>
      <c r="BF150" s="198">
        <f>IF(N150="znížená",J150,0)</f>
        <v>0</v>
      </c>
      <c r="BG150" s="198">
        <f>IF(N150="zákl. prenesená",J150,0)</f>
        <v>0</v>
      </c>
      <c r="BH150" s="198">
        <f>IF(N150="zníž. prenesená",J150,0)</f>
        <v>0</v>
      </c>
      <c r="BI150" s="198">
        <f>IF(N150="nulová",J150,0)</f>
        <v>0</v>
      </c>
      <c r="BJ150" s="15" t="s">
        <v>89</v>
      </c>
      <c r="BK150" s="198">
        <f>ROUND(I150*H150,2)</f>
        <v>0</v>
      </c>
      <c r="BL150" s="15" t="s">
        <v>184</v>
      </c>
      <c r="BM150" s="197" t="s">
        <v>1579</v>
      </c>
    </row>
    <row r="151" s="12" customFormat="1" ht="22.8" customHeight="1">
      <c r="A151" s="12"/>
      <c r="B151" s="171"/>
      <c r="C151" s="12"/>
      <c r="D151" s="172" t="s">
        <v>75</v>
      </c>
      <c r="E151" s="182" t="s">
        <v>580</v>
      </c>
      <c r="F151" s="182" t="s">
        <v>729</v>
      </c>
      <c r="G151" s="12"/>
      <c r="H151" s="12"/>
      <c r="I151" s="174"/>
      <c r="J151" s="183">
        <f>BK151</f>
        <v>0</v>
      </c>
      <c r="K151" s="12"/>
      <c r="L151" s="171"/>
      <c r="M151" s="176"/>
      <c r="N151" s="177"/>
      <c r="O151" s="177"/>
      <c r="P151" s="178">
        <f>P152</f>
        <v>0</v>
      </c>
      <c r="Q151" s="177"/>
      <c r="R151" s="178">
        <f>R152</f>
        <v>0</v>
      </c>
      <c r="S151" s="177"/>
      <c r="T151" s="179">
        <f>T152</f>
        <v>0</v>
      </c>
      <c r="U151" s="12"/>
      <c r="V151" s="12"/>
      <c r="W151" s="12"/>
      <c r="X151" s="12"/>
      <c r="Y151" s="12"/>
      <c r="Z151" s="12"/>
      <c r="AA151" s="12"/>
      <c r="AB151" s="12"/>
      <c r="AC151" s="12"/>
      <c r="AD151" s="12"/>
      <c r="AE151" s="12"/>
      <c r="AR151" s="172" t="s">
        <v>83</v>
      </c>
      <c r="AT151" s="180" t="s">
        <v>75</v>
      </c>
      <c r="AU151" s="180" t="s">
        <v>83</v>
      </c>
      <c r="AY151" s="172" t="s">
        <v>178</v>
      </c>
      <c r="BK151" s="181">
        <f>BK152</f>
        <v>0</v>
      </c>
    </row>
    <row r="152" s="2" customFormat="1" ht="30" customHeight="1">
      <c r="A152" s="34"/>
      <c r="B152" s="184"/>
      <c r="C152" s="185" t="s">
        <v>266</v>
      </c>
      <c r="D152" s="185" t="s">
        <v>180</v>
      </c>
      <c r="E152" s="186" t="s">
        <v>1580</v>
      </c>
      <c r="F152" s="187" t="s">
        <v>1581</v>
      </c>
      <c r="G152" s="188" t="s">
        <v>227</v>
      </c>
      <c r="H152" s="189">
        <v>52.570999999999998</v>
      </c>
      <c r="I152" s="190"/>
      <c r="J152" s="191">
        <f>ROUND(I152*H152,2)</f>
        <v>0</v>
      </c>
      <c r="K152" s="192"/>
      <c r="L152" s="35"/>
      <c r="M152" s="216" t="s">
        <v>1</v>
      </c>
      <c r="N152" s="217" t="s">
        <v>42</v>
      </c>
      <c r="O152" s="213"/>
      <c r="P152" s="214">
        <f>O152*H152</f>
        <v>0</v>
      </c>
      <c r="Q152" s="214">
        <v>0</v>
      </c>
      <c r="R152" s="214">
        <f>Q152*H152</f>
        <v>0</v>
      </c>
      <c r="S152" s="214">
        <v>0</v>
      </c>
      <c r="T152" s="215">
        <f>S152*H152</f>
        <v>0</v>
      </c>
      <c r="U152" s="34"/>
      <c r="V152" s="34"/>
      <c r="W152" s="34"/>
      <c r="X152" s="34"/>
      <c r="Y152" s="34"/>
      <c r="Z152" s="34"/>
      <c r="AA152" s="34"/>
      <c r="AB152" s="34"/>
      <c r="AC152" s="34"/>
      <c r="AD152" s="34"/>
      <c r="AE152" s="34"/>
      <c r="AR152" s="197" t="s">
        <v>184</v>
      </c>
      <c r="AT152" s="197" t="s">
        <v>180</v>
      </c>
      <c r="AU152" s="197" t="s">
        <v>89</v>
      </c>
      <c r="AY152" s="15" t="s">
        <v>178</v>
      </c>
      <c r="BE152" s="198">
        <f>IF(N152="základná",J152,0)</f>
        <v>0</v>
      </c>
      <c r="BF152" s="198">
        <f>IF(N152="znížená",J152,0)</f>
        <v>0</v>
      </c>
      <c r="BG152" s="198">
        <f>IF(N152="zákl. prenesená",J152,0)</f>
        <v>0</v>
      </c>
      <c r="BH152" s="198">
        <f>IF(N152="zníž. prenesená",J152,0)</f>
        <v>0</v>
      </c>
      <c r="BI152" s="198">
        <f>IF(N152="nulová",J152,0)</f>
        <v>0</v>
      </c>
      <c r="BJ152" s="15" t="s">
        <v>89</v>
      </c>
      <c r="BK152" s="198">
        <f>ROUND(I152*H152,2)</f>
        <v>0</v>
      </c>
      <c r="BL152" s="15" t="s">
        <v>184</v>
      </c>
      <c r="BM152" s="197" t="s">
        <v>1582</v>
      </c>
    </row>
    <row r="153" s="2" customFormat="1" ht="6.96" customHeight="1">
      <c r="A153" s="34"/>
      <c r="B153" s="61"/>
      <c r="C153" s="62"/>
      <c r="D153" s="62"/>
      <c r="E153" s="62"/>
      <c r="F153" s="62"/>
      <c r="G153" s="62"/>
      <c r="H153" s="62"/>
      <c r="I153" s="62"/>
      <c r="J153" s="62"/>
      <c r="K153" s="62"/>
      <c r="L153" s="35"/>
      <c r="M153" s="34"/>
      <c r="O153" s="34"/>
      <c r="P153" s="34"/>
      <c r="Q153" s="34"/>
      <c r="R153" s="34"/>
      <c r="S153" s="34"/>
      <c r="T153" s="34"/>
      <c r="U153" s="34"/>
      <c r="V153" s="34"/>
      <c r="W153" s="34"/>
      <c r="X153" s="34"/>
      <c r="Y153" s="34"/>
      <c r="Z153" s="34"/>
      <c r="AA153" s="34"/>
      <c r="AB153" s="34"/>
      <c r="AC153" s="34"/>
      <c r="AD153" s="34"/>
      <c r="AE153" s="34"/>
    </row>
  </sheetData>
  <autoFilter ref="C124:K152"/>
  <mergeCells count="12">
    <mergeCell ref="E7:H7"/>
    <mergeCell ref="E9:H9"/>
    <mergeCell ref="E11:H11"/>
    <mergeCell ref="E20:H20"/>
    <mergeCell ref="E29:H29"/>
    <mergeCell ref="E85:H85"/>
    <mergeCell ref="E87:H87"/>
    <mergeCell ref="E89:H89"/>
    <mergeCell ref="E113:H113"/>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851563" style="1" customWidth="1"/>
    <col min="2" max="2" width="1.148438" style="1" customWidth="1"/>
    <col min="3" max="3" width="4.421875" style="1" customWidth="1"/>
    <col min="4" max="4" width="4.574219" style="1" customWidth="1"/>
    <col min="5" max="5" width="18.28125" style="1" customWidth="1"/>
    <col min="6" max="6" width="54.42188" style="1" customWidth="1"/>
    <col min="7" max="7" width="8.003906" style="1" customWidth="1"/>
    <col min="8" max="8" width="15.00391" style="1" customWidth="1"/>
    <col min="9" max="9" width="16.85156" style="1" customWidth="1"/>
    <col min="10" max="10" width="23.85156" style="1" customWidth="1"/>
    <col min="11" max="11" width="23.85156" style="1" hidden="1" customWidth="1"/>
    <col min="12" max="12" width="10.00391" style="1" customWidth="1"/>
    <col min="13" max="13" width="11.57422" style="1" hidden="1" customWidth="1"/>
    <col min="14" max="14" width="9.140625" style="1" hidden="1"/>
    <col min="15" max="15" width="15.14063" style="1" hidden="1" customWidth="1"/>
    <col min="16" max="16" width="15.14063" style="1" hidden="1" customWidth="1"/>
    <col min="17" max="17" width="15.14063" style="1" hidden="1" customWidth="1"/>
    <col min="18" max="18" width="15.14063" style="1" hidden="1" customWidth="1"/>
    <col min="19" max="19" width="15.14063" style="1" hidden="1" customWidth="1"/>
    <col min="20" max="20" width="15.14063" style="1" hidden="1" customWidth="1"/>
    <col min="21" max="21" width="17.42188" style="1" hidden="1" customWidth="1"/>
    <col min="22" max="22" width="13.14063" style="1" customWidth="1"/>
    <col min="23" max="23" width="17.42188" style="1" customWidth="1"/>
    <col min="24" max="24" width="13.14063" style="1" customWidth="1"/>
    <col min="25" max="25" width="16.00391" style="1" customWidth="1"/>
    <col min="26" max="26" width="11.71094" style="1" customWidth="1"/>
    <col min="27" max="27" width="16.00391" style="1" customWidth="1"/>
    <col min="28" max="28" width="17.42188" style="1" customWidth="1"/>
    <col min="29" max="29" width="11.71094" style="1" customWidth="1"/>
    <col min="30" max="30" width="16.00391" style="1" customWidth="1"/>
    <col min="31" max="31" width="17.42188"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L2" s="14" t="s">
        <v>5</v>
      </c>
      <c r="M2" s="1"/>
      <c r="N2" s="1"/>
      <c r="O2" s="1"/>
      <c r="P2" s="1"/>
      <c r="Q2" s="1"/>
      <c r="R2" s="1"/>
      <c r="S2" s="1"/>
      <c r="T2" s="1"/>
      <c r="U2" s="1"/>
      <c r="V2" s="1"/>
      <c r="AT2" s="15" t="s">
        <v>95</v>
      </c>
    </row>
    <row r="3" s="1" customFormat="1" ht="6.96" customHeight="1">
      <c r="B3" s="16"/>
      <c r="C3" s="17"/>
      <c r="D3" s="17"/>
      <c r="E3" s="17"/>
      <c r="F3" s="17"/>
      <c r="G3" s="17"/>
      <c r="H3" s="17"/>
      <c r="I3" s="17"/>
      <c r="J3" s="17"/>
      <c r="K3" s="17"/>
      <c r="L3" s="18"/>
      <c r="AT3" s="15" t="s">
        <v>76</v>
      </c>
    </row>
    <row r="4" s="1" customFormat="1" ht="24.96" customHeight="1">
      <c r="B4" s="18"/>
      <c r="D4" s="19" t="s">
        <v>123</v>
      </c>
      <c r="L4" s="18"/>
      <c r="M4" s="129" t="s">
        <v>9</v>
      </c>
      <c r="AT4" s="15" t="s">
        <v>3</v>
      </c>
    </row>
    <row r="5" s="1" customFormat="1" ht="6.96" customHeight="1">
      <c r="B5" s="18"/>
      <c r="L5" s="18"/>
    </row>
    <row r="6" s="1" customFormat="1" ht="12" customHeight="1">
      <c r="B6" s="18"/>
      <c r="D6" s="28" t="s">
        <v>15</v>
      </c>
      <c r="L6" s="18"/>
    </row>
    <row r="7" s="1" customFormat="1" ht="27" customHeight="1">
      <c r="B7" s="18"/>
      <c r="E7" s="130" t="str">
        <f>'Rekapitulácia stavby'!K6</f>
        <v>Centrum integrovanej zdravotnej starostlivosti, denné centrum pre seniorov, denný stacionár v meste Bánovce nad Bebravou</v>
      </c>
      <c r="F7" s="28"/>
      <c r="G7" s="28"/>
      <c r="H7" s="28"/>
      <c r="L7" s="18"/>
    </row>
    <row r="8" s="1" customFormat="1" ht="12" customHeight="1">
      <c r="B8" s="18"/>
      <c r="D8" s="28" t="s">
        <v>124</v>
      </c>
      <c r="L8" s="18"/>
    </row>
    <row r="9" s="2" customFormat="1" ht="14.4" customHeight="1">
      <c r="A9" s="34"/>
      <c r="B9" s="35"/>
      <c r="C9" s="34"/>
      <c r="D9" s="34"/>
      <c r="E9" s="130" t="s">
        <v>125</v>
      </c>
      <c r="F9" s="34"/>
      <c r="G9" s="34"/>
      <c r="H9" s="34"/>
      <c r="I9" s="34"/>
      <c r="J9" s="34"/>
      <c r="K9" s="34"/>
      <c r="L9" s="56"/>
      <c r="S9" s="34"/>
      <c r="T9" s="34"/>
      <c r="U9" s="34"/>
      <c r="V9" s="34"/>
      <c r="W9" s="34"/>
      <c r="X9" s="34"/>
      <c r="Y9" s="34"/>
      <c r="Z9" s="34"/>
      <c r="AA9" s="34"/>
      <c r="AB9" s="34"/>
      <c r="AC9" s="34"/>
      <c r="AD9" s="34"/>
      <c r="AE9" s="34"/>
    </row>
    <row r="10" s="2" customFormat="1" ht="12" customHeight="1">
      <c r="A10" s="34"/>
      <c r="B10" s="35"/>
      <c r="C10" s="34"/>
      <c r="D10" s="28" t="s">
        <v>126</v>
      </c>
      <c r="E10" s="34"/>
      <c r="F10" s="34"/>
      <c r="G10" s="34"/>
      <c r="H10" s="34"/>
      <c r="I10" s="34"/>
      <c r="J10" s="34"/>
      <c r="K10" s="34"/>
      <c r="L10" s="56"/>
      <c r="S10" s="34"/>
      <c r="T10" s="34"/>
      <c r="U10" s="34"/>
      <c r="V10" s="34"/>
      <c r="W10" s="34"/>
      <c r="X10" s="34"/>
      <c r="Y10" s="34"/>
      <c r="Z10" s="34"/>
      <c r="AA10" s="34"/>
      <c r="AB10" s="34"/>
      <c r="AC10" s="34"/>
      <c r="AD10" s="34"/>
      <c r="AE10" s="34"/>
    </row>
    <row r="11" s="2" customFormat="1" ht="15.6" customHeight="1">
      <c r="A11" s="34"/>
      <c r="B11" s="35"/>
      <c r="C11" s="34"/>
      <c r="D11" s="34"/>
      <c r="E11" s="68" t="s">
        <v>1583</v>
      </c>
      <c r="F11" s="34"/>
      <c r="G11" s="34"/>
      <c r="H11" s="34"/>
      <c r="I11" s="34"/>
      <c r="J11" s="34"/>
      <c r="K11" s="34"/>
      <c r="L11" s="56"/>
      <c r="S11" s="34"/>
      <c r="T11" s="34"/>
      <c r="U11" s="34"/>
      <c r="V11" s="34"/>
      <c r="W11" s="34"/>
      <c r="X11" s="34"/>
      <c r="Y11" s="34"/>
      <c r="Z11" s="34"/>
      <c r="AA11" s="34"/>
      <c r="AB11" s="34"/>
      <c r="AC11" s="34"/>
      <c r="AD11" s="34"/>
      <c r="AE11" s="34"/>
    </row>
    <row r="12" s="2" customFormat="1">
      <c r="A12" s="34"/>
      <c r="B12" s="35"/>
      <c r="C12" s="34"/>
      <c r="D12" s="34"/>
      <c r="E12" s="34"/>
      <c r="F12" s="34"/>
      <c r="G12" s="34"/>
      <c r="H12" s="34"/>
      <c r="I12" s="34"/>
      <c r="J12" s="34"/>
      <c r="K12" s="34"/>
      <c r="L12" s="56"/>
      <c r="S12" s="34"/>
      <c r="T12" s="34"/>
      <c r="U12" s="34"/>
      <c r="V12" s="34"/>
      <c r="W12" s="34"/>
      <c r="X12" s="34"/>
      <c r="Y12" s="34"/>
      <c r="Z12" s="34"/>
      <c r="AA12" s="34"/>
      <c r="AB12" s="34"/>
      <c r="AC12" s="34"/>
      <c r="AD12" s="34"/>
      <c r="AE12" s="34"/>
    </row>
    <row r="13" s="2" customFormat="1" ht="12" customHeight="1">
      <c r="A13" s="34"/>
      <c r="B13" s="35"/>
      <c r="C13" s="34"/>
      <c r="D13" s="28" t="s">
        <v>17</v>
      </c>
      <c r="E13" s="34"/>
      <c r="F13" s="23" t="s">
        <v>1</v>
      </c>
      <c r="G13" s="34"/>
      <c r="H13" s="34"/>
      <c r="I13" s="28" t="s">
        <v>18</v>
      </c>
      <c r="J13" s="23" t="s">
        <v>1</v>
      </c>
      <c r="K13" s="34"/>
      <c r="L13" s="56"/>
      <c r="S13" s="34"/>
      <c r="T13" s="34"/>
      <c r="U13" s="34"/>
      <c r="V13" s="34"/>
      <c r="W13" s="34"/>
      <c r="X13" s="34"/>
      <c r="Y13" s="34"/>
      <c r="Z13" s="34"/>
      <c r="AA13" s="34"/>
      <c r="AB13" s="34"/>
      <c r="AC13" s="34"/>
      <c r="AD13" s="34"/>
      <c r="AE13" s="34"/>
    </row>
    <row r="14" s="2" customFormat="1" ht="12" customHeight="1">
      <c r="A14" s="34"/>
      <c r="B14" s="35"/>
      <c r="C14" s="34"/>
      <c r="D14" s="28" t="s">
        <v>19</v>
      </c>
      <c r="E14" s="34"/>
      <c r="F14" s="23" t="s">
        <v>20</v>
      </c>
      <c r="G14" s="34"/>
      <c r="H14" s="34"/>
      <c r="I14" s="28" t="s">
        <v>21</v>
      </c>
      <c r="J14" s="70" t="str">
        <f>'Rekapitulácia stavby'!AN8</f>
        <v>12. 7. 2021</v>
      </c>
      <c r="K14" s="34"/>
      <c r="L14" s="56"/>
      <c r="S14" s="34"/>
      <c r="T14" s="34"/>
      <c r="U14" s="34"/>
      <c r="V14" s="34"/>
      <c r="W14" s="34"/>
      <c r="X14" s="34"/>
      <c r="Y14" s="34"/>
      <c r="Z14" s="34"/>
      <c r="AA14" s="34"/>
      <c r="AB14" s="34"/>
      <c r="AC14" s="34"/>
      <c r="AD14" s="34"/>
      <c r="AE14" s="34"/>
    </row>
    <row r="15" s="2" customFormat="1" ht="10.8" customHeight="1">
      <c r="A15" s="34"/>
      <c r="B15" s="35"/>
      <c r="C15" s="34"/>
      <c r="D15" s="34"/>
      <c r="E15" s="34"/>
      <c r="F15" s="34"/>
      <c r="G15" s="34"/>
      <c r="H15" s="34"/>
      <c r="I15" s="34"/>
      <c r="J15" s="34"/>
      <c r="K15" s="34"/>
      <c r="L15" s="56"/>
      <c r="S15" s="34"/>
      <c r="T15" s="34"/>
      <c r="U15" s="34"/>
      <c r="V15" s="34"/>
      <c r="W15" s="34"/>
      <c r="X15" s="34"/>
      <c r="Y15" s="34"/>
      <c r="Z15" s="34"/>
      <c r="AA15" s="34"/>
      <c r="AB15" s="34"/>
      <c r="AC15" s="34"/>
      <c r="AD15" s="34"/>
      <c r="AE15" s="34"/>
    </row>
    <row r="16" s="2" customFormat="1" ht="12" customHeight="1">
      <c r="A16" s="34"/>
      <c r="B16" s="35"/>
      <c r="C16" s="34"/>
      <c r="D16" s="28" t="s">
        <v>23</v>
      </c>
      <c r="E16" s="34"/>
      <c r="F16" s="34"/>
      <c r="G16" s="34"/>
      <c r="H16" s="34"/>
      <c r="I16" s="28" t="s">
        <v>24</v>
      </c>
      <c r="J16" s="23" t="s">
        <v>1</v>
      </c>
      <c r="K16" s="34"/>
      <c r="L16" s="56"/>
      <c r="S16" s="34"/>
      <c r="T16" s="34"/>
      <c r="U16" s="34"/>
      <c r="V16" s="34"/>
      <c r="W16" s="34"/>
      <c r="X16" s="34"/>
      <c r="Y16" s="34"/>
      <c r="Z16" s="34"/>
      <c r="AA16" s="34"/>
      <c r="AB16" s="34"/>
      <c r="AC16" s="34"/>
      <c r="AD16" s="34"/>
      <c r="AE16" s="34"/>
    </row>
    <row r="17" s="2" customFormat="1" ht="18" customHeight="1">
      <c r="A17" s="34"/>
      <c r="B17" s="35"/>
      <c r="C17" s="34"/>
      <c r="D17" s="34"/>
      <c r="E17" s="23" t="s">
        <v>25</v>
      </c>
      <c r="F17" s="34"/>
      <c r="G17" s="34"/>
      <c r="H17" s="34"/>
      <c r="I17" s="28" t="s">
        <v>26</v>
      </c>
      <c r="J17" s="23" t="s">
        <v>1</v>
      </c>
      <c r="K17" s="34"/>
      <c r="L17" s="56"/>
      <c r="S17" s="34"/>
      <c r="T17" s="34"/>
      <c r="U17" s="34"/>
      <c r="V17" s="34"/>
      <c r="W17" s="34"/>
      <c r="X17" s="34"/>
      <c r="Y17" s="34"/>
      <c r="Z17" s="34"/>
      <c r="AA17" s="34"/>
      <c r="AB17" s="34"/>
      <c r="AC17" s="34"/>
      <c r="AD17" s="34"/>
      <c r="AE17" s="34"/>
    </row>
    <row r="18" s="2" customFormat="1" ht="6.96" customHeight="1">
      <c r="A18" s="34"/>
      <c r="B18" s="35"/>
      <c r="C18" s="34"/>
      <c r="D18" s="34"/>
      <c r="E18" s="34"/>
      <c r="F18" s="34"/>
      <c r="G18" s="34"/>
      <c r="H18" s="34"/>
      <c r="I18" s="34"/>
      <c r="J18" s="34"/>
      <c r="K18" s="34"/>
      <c r="L18" s="56"/>
      <c r="S18" s="34"/>
      <c r="T18" s="34"/>
      <c r="U18" s="34"/>
      <c r="V18" s="34"/>
      <c r="W18" s="34"/>
      <c r="X18" s="34"/>
      <c r="Y18" s="34"/>
      <c r="Z18" s="34"/>
      <c r="AA18" s="34"/>
      <c r="AB18" s="34"/>
      <c r="AC18" s="34"/>
      <c r="AD18" s="34"/>
      <c r="AE18" s="34"/>
    </row>
    <row r="19" s="2" customFormat="1" ht="12" customHeight="1">
      <c r="A19" s="34"/>
      <c r="B19" s="35"/>
      <c r="C19" s="34"/>
      <c r="D19" s="28" t="s">
        <v>27</v>
      </c>
      <c r="E19" s="34"/>
      <c r="F19" s="34"/>
      <c r="G19" s="34"/>
      <c r="H19" s="34"/>
      <c r="I19" s="28" t="s">
        <v>24</v>
      </c>
      <c r="J19" s="29" t="str">
        <f>'Rekapitulácia stavby'!AN13</f>
        <v>Vyplň údaj</v>
      </c>
      <c r="K19" s="34"/>
      <c r="L19" s="56"/>
      <c r="S19" s="34"/>
      <c r="T19" s="34"/>
      <c r="U19" s="34"/>
      <c r="V19" s="34"/>
      <c r="W19" s="34"/>
      <c r="X19" s="34"/>
      <c r="Y19" s="34"/>
      <c r="Z19" s="34"/>
      <c r="AA19" s="34"/>
      <c r="AB19" s="34"/>
      <c r="AC19" s="34"/>
      <c r="AD19" s="34"/>
      <c r="AE19" s="34"/>
    </row>
    <row r="20" s="2" customFormat="1" ht="18" customHeight="1">
      <c r="A20" s="34"/>
      <c r="B20" s="35"/>
      <c r="C20" s="34"/>
      <c r="D20" s="34"/>
      <c r="E20" s="29" t="str">
        <f>'Rekapitulácia stavby'!E14</f>
        <v>Vyplň údaj</v>
      </c>
      <c r="F20" s="23"/>
      <c r="G20" s="23"/>
      <c r="H20" s="23"/>
      <c r="I20" s="28" t="s">
        <v>26</v>
      </c>
      <c r="J20" s="29" t="str">
        <f>'Rekapitulácia stavby'!AN14</f>
        <v>Vyplň údaj</v>
      </c>
      <c r="K20" s="34"/>
      <c r="L20" s="56"/>
      <c r="S20" s="34"/>
      <c r="T20" s="34"/>
      <c r="U20" s="34"/>
      <c r="V20" s="34"/>
      <c r="W20" s="34"/>
      <c r="X20" s="34"/>
      <c r="Y20" s="34"/>
      <c r="Z20" s="34"/>
      <c r="AA20" s="34"/>
      <c r="AB20" s="34"/>
      <c r="AC20" s="34"/>
      <c r="AD20" s="34"/>
      <c r="AE20" s="34"/>
    </row>
    <row r="21" s="2" customFormat="1" ht="6.96" customHeight="1">
      <c r="A21" s="34"/>
      <c r="B21" s="35"/>
      <c r="C21" s="34"/>
      <c r="D21" s="34"/>
      <c r="E21" s="34"/>
      <c r="F21" s="34"/>
      <c r="G21" s="34"/>
      <c r="H21" s="34"/>
      <c r="I21" s="34"/>
      <c r="J21" s="34"/>
      <c r="K21" s="34"/>
      <c r="L21" s="56"/>
      <c r="S21" s="34"/>
      <c r="T21" s="34"/>
      <c r="U21" s="34"/>
      <c r="V21" s="34"/>
      <c r="W21" s="34"/>
      <c r="X21" s="34"/>
      <c r="Y21" s="34"/>
      <c r="Z21" s="34"/>
      <c r="AA21" s="34"/>
      <c r="AB21" s="34"/>
      <c r="AC21" s="34"/>
      <c r="AD21" s="34"/>
      <c r="AE21" s="34"/>
    </row>
    <row r="22" s="2" customFormat="1" ht="12" customHeight="1">
      <c r="A22" s="34"/>
      <c r="B22" s="35"/>
      <c r="C22" s="34"/>
      <c r="D22" s="28" t="s">
        <v>29</v>
      </c>
      <c r="E22" s="34"/>
      <c r="F22" s="34"/>
      <c r="G22" s="34"/>
      <c r="H22" s="34"/>
      <c r="I22" s="28" t="s">
        <v>24</v>
      </c>
      <c r="J22" s="23" t="s">
        <v>1</v>
      </c>
      <c r="K22" s="34"/>
      <c r="L22" s="56"/>
      <c r="S22" s="34"/>
      <c r="T22" s="34"/>
      <c r="U22" s="34"/>
      <c r="V22" s="34"/>
      <c r="W22" s="34"/>
      <c r="X22" s="34"/>
      <c r="Y22" s="34"/>
      <c r="Z22" s="34"/>
      <c r="AA22" s="34"/>
      <c r="AB22" s="34"/>
      <c r="AC22" s="34"/>
      <c r="AD22" s="34"/>
      <c r="AE22" s="34"/>
    </row>
    <row r="23" s="2" customFormat="1" ht="18" customHeight="1">
      <c r="A23" s="34"/>
      <c r="B23" s="35"/>
      <c r="C23" s="34"/>
      <c r="D23" s="34"/>
      <c r="E23" s="23" t="s">
        <v>1584</v>
      </c>
      <c r="F23" s="34"/>
      <c r="G23" s="34"/>
      <c r="H23" s="34"/>
      <c r="I23" s="28" t="s">
        <v>26</v>
      </c>
      <c r="J23" s="23" t="s">
        <v>1</v>
      </c>
      <c r="K23" s="34"/>
      <c r="L23" s="56"/>
      <c r="S23" s="34"/>
      <c r="T23" s="34"/>
      <c r="U23" s="34"/>
      <c r="V23" s="34"/>
      <c r="W23" s="34"/>
      <c r="X23" s="34"/>
      <c r="Y23" s="34"/>
      <c r="Z23" s="34"/>
      <c r="AA23" s="34"/>
      <c r="AB23" s="34"/>
      <c r="AC23" s="34"/>
      <c r="AD23" s="34"/>
      <c r="AE23" s="34"/>
    </row>
    <row r="24" s="2" customFormat="1" ht="6.96" customHeight="1">
      <c r="A24" s="34"/>
      <c r="B24" s="35"/>
      <c r="C24" s="34"/>
      <c r="D24" s="34"/>
      <c r="E24" s="34"/>
      <c r="F24" s="34"/>
      <c r="G24" s="34"/>
      <c r="H24" s="34"/>
      <c r="I24" s="34"/>
      <c r="J24" s="34"/>
      <c r="K24" s="34"/>
      <c r="L24" s="56"/>
      <c r="S24" s="34"/>
      <c r="T24" s="34"/>
      <c r="U24" s="34"/>
      <c r="V24" s="34"/>
      <c r="W24" s="34"/>
      <c r="X24" s="34"/>
      <c r="Y24" s="34"/>
      <c r="Z24" s="34"/>
      <c r="AA24" s="34"/>
      <c r="AB24" s="34"/>
      <c r="AC24" s="34"/>
      <c r="AD24" s="34"/>
      <c r="AE24" s="34"/>
    </row>
    <row r="25" s="2" customFormat="1" ht="12" customHeight="1">
      <c r="A25" s="34"/>
      <c r="B25" s="35"/>
      <c r="C25" s="34"/>
      <c r="D25" s="28" t="s">
        <v>32</v>
      </c>
      <c r="E25" s="34"/>
      <c r="F25" s="34"/>
      <c r="G25" s="34"/>
      <c r="H25" s="34"/>
      <c r="I25" s="28" t="s">
        <v>24</v>
      </c>
      <c r="J25" s="23" t="s">
        <v>1</v>
      </c>
      <c r="K25" s="34"/>
      <c r="L25" s="56"/>
      <c r="S25" s="34"/>
      <c r="T25" s="34"/>
      <c r="U25" s="34"/>
      <c r="V25" s="34"/>
      <c r="W25" s="34"/>
      <c r="X25" s="34"/>
      <c r="Y25" s="34"/>
      <c r="Z25" s="34"/>
      <c r="AA25" s="34"/>
      <c r="AB25" s="34"/>
      <c r="AC25" s="34"/>
      <c r="AD25" s="34"/>
      <c r="AE25" s="34"/>
    </row>
    <row r="26" s="2" customFormat="1" ht="18" customHeight="1">
      <c r="A26" s="34"/>
      <c r="B26" s="35"/>
      <c r="C26" s="34"/>
      <c r="D26" s="34"/>
      <c r="E26" s="23" t="s">
        <v>1584</v>
      </c>
      <c r="F26" s="34"/>
      <c r="G26" s="34"/>
      <c r="H26" s="34"/>
      <c r="I26" s="28" t="s">
        <v>26</v>
      </c>
      <c r="J26" s="23" t="s">
        <v>1</v>
      </c>
      <c r="K26" s="34"/>
      <c r="L26" s="56"/>
      <c r="S26" s="34"/>
      <c r="T26" s="34"/>
      <c r="U26" s="34"/>
      <c r="V26" s="34"/>
      <c r="W26" s="34"/>
      <c r="X26" s="34"/>
      <c r="Y26" s="34"/>
      <c r="Z26" s="34"/>
      <c r="AA26" s="34"/>
      <c r="AB26" s="34"/>
      <c r="AC26" s="34"/>
      <c r="AD26" s="34"/>
      <c r="AE26" s="34"/>
    </row>
    <row r="27" s="2" customFormat="1" ht="6.96" customHeight="1">
      <c r="A27" s="34"/>
      <c r="B27" s="35"/>
      <c r="C27" s="34"/>
      <c r="D27" s="34"/>
      <c r="E27" s="34"/>
      <c r="F27" s="34"/>
      <c r="G27" s="34"/>
      <c r="H27" s="34"/>
      <c r="I27" s="34"/>
      <c r="J27" s="34"/>
      <c r="K27" s="34"/>
      <c r="L27" s="56"/>
      <c r="S27" s="34"/>
      <c r="T27" s="34"/>
      <c r="U27" s="34"/>
      <c r="V27" s="34"/>
      <c r="W27" s="34"/>
      <c r="X27" s="34"/>
      <c r="Y27" s="34"/>
      <c r="Z27" s="34"/>
      <c r="AA27" s="34"/>
      <c r="AB27" s="34"/>
      <c r="AC27" s="34"/>
      <c r="AD27" s="34"/>
      <c r="AE27" s="34"/>
    </row>
    <row r="28" s="2" customFormat="1" ht="12" customHeight="1">
      <c r="A28" s="34"/>
      <c r="B28" s="35"/>
      <c r="C28" s="34"/>
      <c r="D28" s="28" t="s">
        <v>34</v>
      </c>
      <c r="E28" s="34"/>
      <c r="F28" s="34"/>
      <c r="G28" s="34"/>
      <c r="H28" s="34"/>
      <c r="I28" s="34"/>
      <c r="J28" s="34"/>
      <c r="K28" s="34"/>
      <c r="L28" s="56"/>
      <c r="S28" s="34"/>
      <c r="T28" s="34"/>
      <c r="U28" s="34"/>
      <c r="V28" s="34"/>
      <c r="W28" s="34"/>
      <c r="X28" s="34"/>
      <c r="Y28" s="34"/>
      <c r="Z28" s="34"/>
      <c r="AA28" s="34"/>
      <c r="AB28" s="34"/>
      <c r="AC28" s="34"/>
      <c r="AD28" s="34"/>
      <c r="AE28" s="34"/>
    </row>
    <row r="29" s="8" customFormat="1" ht="14.4" customHeight="1">
      <c r="A29" s="131"/>
      <c r="B29" s="132"/>
      <c r="C29" s="131"/>
      <c r="D29" s="131"/>
      <c r="E29" s="32" t="s">
        <v>1</v>
      </c>
      <c r="F29" s="32"/>
      <c r="G29" s="32"/>
      <c r="H29" s="32"/>
      <c r="I29" s="131"/>
      <c r="J29" s="131"/>
      <c r="K29" s="131"/>
      <c r="L29" s="133"/>
      <c r="S29" s="131"/>
      <c r="T29" s="131"/>
      <c r="U29" s="131"/>
      <c r="V29" s="131"/>
      <c r="W29" s="131"/>
      <c r="X29" s="131"/>
      <c r="Y29" s="131"/>
      <c r="Z29" s="131"/>
      <c r="AA29" s="131"/>
      <c r="AB29" s="131"/>
      <c r="AC29" s="131"/>
      <c r="AD29" s="131"/>
      <c r="AE29" s="131"/>
    </row>
    <row r="30" s="2" customFormat="1" ht="6.96" customHeight="1">
      <c r="A30" s="34"/>
      <c r="B30" s="35"/>
      <c r="C30" s="34"/>
      <c r="D30" s="34"/>
      <c r="E30" s="34"/>
      <c r="F30" s="34"/>
      <c r="G30" s="34"/>
      <c r="H30" s="34"/>
      <c r="I30" s="34"/>
      <c r="J30" s="34"/>
      <c r="K30" s="34"/>
      <c r="L30" s="56"/>
      <c r="S30" s="34"/>
      <c r="T30" s="34"/>
      <c r="U30" s="34"/>
      <c r="V30" s="34"/>
      <c r="W30" s="34"/>
      <c r="X30" s="34"/>
      <c r="Y30" s="34"/>
      <c r="Z30" s="34"/>
      <c r="AA30" s="34"/>
      <c r="AB30" s="34"/>
      <c r="AC30" s="34"/>
      <c r="AD30" s="34"/>
      <c r="AE30" s="34"/>
    </row>
    <row r="31" s="2" customFormat="1" ht="6.96" customHeight="1">
      <c r="A31" s="34"/>
      <c r="B31" s="35"/>
      <c r="C31" s="34"/>
      <c r="D31" s="91"/>
      <c r="E31" s="91"/>
      <c r="F31" s="91"/>
      <c r="G31" s="91"/>
      <c r="H31" s="91"/>
      <c r="I31" s="91"/>
      <c r="J31" s="91"/>
      <c r="K31" s="91"/>
      <c r="L31" s="56"/>
      <c r="S31" s="34"/>
      <c r="T31" s="34"/>
      <c r="U31" s="34"/>
      <c r="V31" s="34"/>
      <c r="W31" s="34"/>
      <c r="X31" s="34"/>
      <c r="Y31" s="34"/>
      <c r="Z31" s="34"/>
      <c r="AA31" s="34"/>
      <c r="AB31" s="34"/>
      <c r="AC31" s="34"/>
      <c r="AD31" s="34"/>
      <c r="AE31" s="34"/>
    </row>
    <row r="32" s="2" customFormat="1" ht="25.44" customHeight="1">
      <c r="A32" s="34"/>
      <c r="B32" s="35"/>
      <c r="C32" s="34"/>
      <c r="D32" s="134" t="s">
        <v>36</v>
      </c>
      <c r="E32" s="34"/>
      <c r="F32" s="34"/>
      <c r="G32" s="34"/>
      <c r="H32" s="34"/>
      <c r="I32" s="34"/>
      <c r="J32" s="97">
        <f>ROUND(J130, 2)</f>
        <v>0</v>
      </c>
      <c r="K32" s="34"/>
      <c r="L32" s="56"/>
      <c r="S32" s="34"/>
      <c r="T32" s="34"/>
      <c r="U32" s="34"/>
      <c r="V32" s="34"/>
      <c r="W32" s="34"/>
      <c r="X32" s="34"/>
      <c r="Y32" s="34"/>
      <c r="Z32" s="34"/>
      <c r="AA32" s="34"/>
      <c r="AB32" s="34"/>
      <c r="AC32" s="34"/>
      <c r="AD32" s="34"/>
      <c r="AE32" s="34"/>
    </row>
    <row r="33" s="2" customFormat="1" ht="6.96" customHeight="1">
      <c r="A33" s="34"/>
      <c r="B33" s="35"/>
      <c r="C33" s="34"/>
      <c r="D33" s="91"/>
      <c r="E33" s="91"/>
      <c r="F33" s="91"/>
      <c r="G33" s="91"/>
      <c r="H33" s="91"/>
      <c r="I33" s="91"/>
      <c r="J33" s="91"/>
      <c r="K33" s="91"/>
      <c r="L33" s="56"/>
      <c r="S33" s="34"/>
      <c r="T33" s="34"/>
      <c r="U33" s="34"/>
      <c r="V33" s="34"/>
      <c r="W33" s="34"/>
      <c r="X33" s="34"/>
      <c r="Y33" s="34"/>
      <c r="Z33" s="34"/>
      <c r="AA33" s="34"/>
      <c r="AB33" s="34"/>
      <c r="AC33" s="34"/>
      <c r="AD33" s="34"/>
      <c r="AE33" s="34"/>
    </row>
    <row r="34" s="2" customFormat="1" ht="14.4" customHeight="1">
      <c r="A34" s="34"/>
      <c r="B34" s="35"/>
      <c r="C34" s="34"/>
      <c r="D34" s="34"/>
      <c r="E34" s="34"/>
      <c r="F34" s="39" t="s">
        <v>38</v>
      </c>
      <c r="G34" s="34"/>
      <c r="H34" s="34"/>
      <c r="I34" s="39" t="s">
        <v>37</v>
      </c>
      <c r="J34" s="39" t="s">
        <v>39</v>
      </c>
      <c r="K34" s="34"/>
      <c r="L34" s="56"/>
      <c r="S34" s="34"/>
      <c r="T34" s="34"/>
      <c r="U34" s="34"/>
      <c r="V34" s="34"/>
      <c r="W34" s="34"/>
      <c r="X34" s="34"/>
      <c r="Y34" s="34"/>
      <c r="Z34" s="34"/>
      <c r="AA34" s="34"/>
      <c r="AB34" s="34"/>
      <c r="AC34" s="34"/>
      <c r="AD34" s="34"/>
      <c r="AE34" s="34"/>
    </row>
    <row r="35" s="2" customFormat="1" ht="14.4" customHeight="1">
      <c r="A35" s="34"/>
      <c r="B35" s="35"/>
      <c r="C35" s="34"/>
      <c r="D35" s="135" t="s">
        <v>40</v>
      </c>
      <c r="E35" s="41" t="s">
        <v>41</v>
      </c>
      <c r="F35" s="136">
        <f>ROUND((SUM(BE130:BE236)),  2)</f>
        <v>0</v>
      </c>
      <c r="G35" s="137"/>
      <c r="H35" s="137"/>
      <c r="I35" s="138">
        <v>0.20000000000000001</v>
      </c>
      <c r="J35" s="136">
        <f>ROUND(((SUM(BE130:BE236))*I35),  2)</f>
        <v>0</v>
      </c>
      <c r="K35" s="34"/>
      <c r="L35" s="56"/>
      <c r="S35" s="34"/>
      <c r="T35" s="34"/>
      <c r="U35" s="34"/>
      <c r="V35" s="34"/>
      <c r="W35" s="34"/>
      <c r="X35" s="34"/>
      <c r="Y35" s="34"/>
      <c r="Z35" s="34"/>
      <c r="AA35" s="34"/>
      <c r="AB35" s="34"/>
      <c r="AC35" s="34"/>
      <c r="AD35" s="34"/>
      <c r="AE35" s="34"/>
    </row>
    <row r="36" s="2" customFormat="1" ht="14.4" customHeight="1">
      <c r="A36" s="34"/>
      <c r="B36" s="35"/>
      <c r="C36" s="34"/>
      <c r="D36" s="34"/>
      <c r="E36" s="41" t="s">
        <v>42</v>
      </c>
      <c r="F36" s="136">
        <f>ROUND((SUM(BF130:BF236)),  2)</f>
        <v>0</v>
      </c>
      <c r="G36" s="137"/>
      <c r="H36" s="137"/>
      <c r="I36" s="138">
        <v>0.20000000000000001</v>
      </c>
      <c r="J36" s="136">
        <f>ROUND(((SUM(BF130:BF236))*I36),  2)</f>
        <v>0</v>
      </c>
      <c r="K36" s="34"/>
      <c r="L36" s="56"/>
      <c r="S36" s="34"/>
      <c r="T36" s="34"/>
      <c r="U36" s="34"/>
      <c r="V36" s="34"/>
      <c r="W36" s="34"/>
      <c r="X36" s="34"/>
      <c r="Y36" s="34"/>
      <c r="Z36" s="34"/>
      <c r="AA36" s="34"/>
      <c r="AB36" s="34"/>
      <c r="AC36" s="34"/>
      <c r="AD36" s="34"/>
      <c r="AE36" s="34"/>
    </row>
    <row r="37" hidden="1" s="2" customFormat="1" ht="14.4" customHeight="1">
      <c r="A37" s="34"/>
      <c r="B37" s="35"/>
      <c r="C37" s="34"/>
      <c r="D37" s="34"/>
      <c r="E37" s="28" t="s">
        <v>43</v>
      </c>
      <c r="F37" s="139">
        <f>ROUND((SUM(BG130:BG236)),  2)</f>
        <v>0</v>
      </c>
      <c r="G37" s="34"/>
      <c r="H37" s="34"/>
      <c r="I37" s="140">
        <v>0.20000000000000001</v>
      </c>
      <c r="J37" s="139">
        <f>0</f>
        <v>0</v>
      </c>
      <c r="K37" s="34"/>
      <c r="L37" s="56"/>
      <c r="S37" s="34"/>
      <c r="T37" s="34"/>
      <c r="U37" s="34"/>
      <c r="V37" s="34"/>
      <c r="W37" s="34"/>
      <c r="X37" s="34"/>
      <c r="Y37" s="34"/>
      <c r="Z37" s="34"/>
      <c r="AA37" s="34"/>
      <c r="AB37" s="34"/>
      <c r="AC37" s="34"/>
      <c r="AD37" s="34"/>
      <c r="AE37" s="34"/>
    </row>
    <row r="38" hidden="1" s="2" customFormat="1" ht="14.4" customHeight="1">
      <c r="A38" s="34"/>
      <c r="B38" s="35"/>
      <c r="C38" s="34"/>
      <c r="D38" s="34"/>
      <c r="E38" s="28" t="s">
        <v>44</v>
      </c>
      <c r="F38" s="139">
        <f>ROUND((SUM(BH130:BH236)),  2)</f>
        <v>0</v>
      </c>
      <c r="G38" s="34"/>
      <c r="H38" s="34"/>
      <c r="I38" s="140">
        <v>0.20000000000000001</v>
      </c>
      <c r="J38" s="139">
        <f>0</f>
        <v>0</v>
      </c>
      <c r="K38" s="34"/>
      <c r="L38" s="56"/>
      <c r="S38" s="34"/>
      <c r="T38" s="34"/>
      <c r="U38" s="34"/>
      <c r="V38" s="34"/>
      <c r="W38" s="34"/>
      <c r="X38" s="34"/>
      <c r="Y38" s="34"/>
      <c r="Z38" s="34"/>
      <c r="AA38" s="34"/>
      <c r="AB38" s="34"/>
      <c r="AC38" s="34"/>
      <c r="AD38" s="34"/>
      <c r="AE38" s="34"/>
    </row>
    <row r="39" hidden="1" s="2" customFormat="1" ht="14.4" customHeight="1">
      <c r="A39" s="34"/>
      <c r="B39" s="35"/>
      <c r="C39" s="34"/>
      <c r="D39" s="34"/>
      <c r="E39" s="41" t="s">
        <v>45</v>
      </c>
      <c r="F39" s="136">
        <f>ROUND((SUM(BI130:BI236)),  2)</f>
        <v>0</v>
      </c>
      <c r="G39" s="137"/>
      <c r="H39" s="137"/>
      <c r="I39" s="138">
        <v>0</v>
      </c>
      <c r="J39" s="136">
        <f>0</f>
        <v>0</v>
      </c>
      <c r="K39" s="34"/>
      <c r="L39" s="56"/>
      <c r="S39" s="34"/>
      <c r="T39" s="34"/>
      <c r="U39" s="34"/>
      <c r="V39" s="34"/>
      <c r="W39" s="34"/>
      <c r="X39" s="34"/>
      <c r="Y39" s="34"/>
      <c r="Z39" s="34"/>
      <c r="AA39" s="34"/>
      <c r="AB39" s="34"/>
      <c r="AC39" s="34"/>
      <c r="AD39" s="34"/>
      <c r="AE39" s="34"/>
    </row>
    <row r="40" s="2" customFormat="1" ht="6.96" customHeight="1">
      <c r="A40" s="34"/>
      <c r="B40" s="35"/>
      <c r="C40" s="34"/>
      <c r="D40" s="34"/>
      <c r="E40" s="34"/>
      <c r="F40" s="34"/>
      <c r="G40" s="34"/>
      <c r="H40" s="34"/>
      <c r="I40" s="34"/>
      <c r="J40" s="34"/>
      <c r="K40" s="34"/>
      <c r="L40" s="56"/>
      <c r="S40" s="34"/>
      <c r="T40" s="34"/>
      <c r="U40" s="34"/>
      <c r="V40" s="34"/>
      <c r="W40" s="34"/>
      <c r="X40" s="34"/>
      <c r="Y40" s="34"/>
      <c r="Z40" s="34"/>
      <c r="AA40" s="34"/>
      <c r="AB40" s="34"/>
      <c r="AC40" s="34"/>
      <c r="AD40" s="34"/>
      <c r="AE40" s="34"/>
    </row>
    <row r="41" s="2" customFormat="1" ht="25.44" customHeight="1">
      <c r="A41" s="34"/>
      <c r="B41" s="35"/>
      <c r="C41" s="141"/>
      <c r="D41" s="142" t="s">
        <v>46</v>
      </c>
      <c r="E41" s="82"/>
      <c r="F41" s="82"/>
      <c r="G41" s="143" t="s">
        <v>47</v>
      </c>
      <c r="H41" s="144" t="s">
        <v>48</v>
      </c>
      <c r="I41" s="82"/>
      <c r="J41" s="145">
        <f>SUM(J32:J39)</f>
        <v>0</v>
      </c>
      <c r="K41" s="146"/>
      <c r="L41" s="56"/>
      <c r="S41" s="34"/>
      <c r="T41" s="34"/>
      <c r="U41" s="34"/>
      <c r="V41" s="34"/>
      <c r="W41" s="34"/>
      <c r="X41" s="34"/>
      <c r="Y41" s="34"/>
      <c r="Z41" s="34"/>
      <c r="AA41" s="34"/>
      <c r="AB41" s="34"/>
      <c r="AC41" s="34"/>
      <c r="AD41" s="34"/>
      <c r="AE41" s="34"/>
    </row>
    <row r="42" s="2" customFormat="1" ht="14.4" customHeight="1">
      <c r="A42" s="34"/>
      <c r="B42" s="35"/>
      <c r="C42" s="34"/>
      <c r="D42" s="34"/>
      <c r="E42" s="34"/>
      <c r="F42" s="34"/>
      <c r="G42" s="34"/>
      <c r="H42" s="34"/>
      <c r="I42" s="34"/>
      <c r="J42" s="34"/>
      <c r="K42" s="34"/>
      <c r="L42" s="56"/>
      <c r="S42" s="34"/>
      <c r="T42" s="34"/>
      <c r="U42" s="34"/>
      <c r="V42" s="34"/>
      <c r="W42" s="34"/>
      <c r="X42" s="34"/>
      <c r="Y42" s="34"/>
      <c r="Z42" s="34"/>
      <c r="AA42" s="34"/>
      <c r="AB42" s="34"/>
      <c r="AC42" s="34"/>
      <c r="AD42" s="34"/>
      <c r="AE42" s="34"/>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56"/>
      <c r="D50" s="57" t="s">
        <v>49</v>
      </c>
      <c r="E50" s="58"/>
      <c r="F50" s="58"/>
      <c r="G50" s="57" t="s">
        <v>50</v>
      </c>
      <c r="H50" s="58"/>
      <c r="I50" s="58"/>
      <c r="J50" s="58"/>
      <c r="K50" s="58"/>
      <c r="L50" s="56"/>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34"/>
      <c r="B61" s="35"/>
      <c r="C61" s="34"/>
      <c r="D61" s="59" t="s">
        <v>51</v>
      </c>
      <c r="E61" s="37"/>
      <c r="F61" s="147" t="s">
        <v>52</v>
      </c>
      <c r="G61" s="59" t="s">
        <v>51</v>
      </c>
      <c r="H61" s="37"/>
      <c r="I61" s="37"/>
      <c r="J61" s="148" t="s">
        <v>52</v>
      </c>
      <c r="K61" s="37"/>
      <c r="L61" s="56"/>
      <c r="S61" s="34"/>
      <c r="T61" s="34"/>
      <c r="U61" s="34"/>
      <c r="V61" s="34"/>
      <c r="W61" s="34"/>
      <c r="X61" s="34"/>
      <c r="Y61" s="34"/>
      <c r="Z61" s="34"/>
      <c r="AA61" s="34"/>
      <c r="AB61" s="34"/>
      <c r="AC61" s="34"/>
      <c r="AD61" s="34"/>
      <c r="AE61" s="34"/>
    </row>
    <row r="62">
      <c r="B62" s="18"/>
      <c r="L62" s="18"/>
    </row>
    <row r="63">
      <c r="B63" s="18"/>
      <c r="L63" s="18"/>
    </row>
    <row r="64">
      <c r="B64" s="18"/>
      <c r="L64" s="18"/>
    </row>
    <row r="65" s="2" customFormat="1">
      <c r="A65" s="34"/>
      <c r="B65" s="35"/>
      <c r="C65" s="34"/>
      <c r="D65" s="57" t="s">
        <v>53</v>
      </c>
      <c r="E65" s="60"/>
      <c r="F65" s="60"/>
      <c r="G65" s="57" t="s">
        <v>54</v>
      </c>
      <c r="H65" s="60"/>
      <c r="I65" s="60"/>
      <c r="J65" s="60"/>
      <c r="K65" s="60"/>
      <c r="L65" s="56"/>
      <c r="S65" s="34"/>
      <c r="T65" s="34"/>
      <c r="U65" s="34"/>
      <c r="V65" s="34"/>
      <c r="W65" s="34"/>
      <c r="X65" s="34"/>
      <c r="Y65" s="34"/>
      <c r="Z65" s="34"/>
      <c r="AA65" s="34"/>
      <c r="AB65" s="34"/>
      <c r="AC65" s="34"/>
      <c r="AD65" s="34"/>
      <c r="AE65" s="34"/>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34"/>
      <c r="B76" s="35"/>
      <c r="C76" s="34"/>
      <c r="D76" s="59" t="s">
        <v>51</v>
      </c>
      <c r="E76" s="37"/>
      <c r="F76" s="147" t="s">
        <v>52</v>
      </c>
      <c r="G76" s="59" t="s">
        <v>51</v>
      </c>
      <c r="H76" s="37"/>
      <c r="I76" s="37"/>
      <c r="J76" s="148" t="s">
        <v>52</v>
      </c>
      <c r="K76" s="37"/>
      <c r="L76" s="56"/>
      <c r="S76" s="34"/>
      <c r="T76" s="34"/>
      <c r="U76" s="34"/>
      <c r="V76" s="34"/>
      <c r="W76" s="34"/>
      <c r="X76" s="34"/>
      <c r="Y76" s="34"/>
      <c r="Z76" s="34"/>
      <c r="AA76" s="34"/>
      <c r="AB76" s="34"/>
      <c r="AC76" s="34"/>
      <c r="AD76" s="34"/>
      <c r="AE76" s="34"/>
    </row>
    <row r="77" s="2" customFormat="1" ht="14.4" customHeight="1">
      <c r="A77" s="34"/>
      <c r="B77" s="61"/>
      <c r="C77" s="62"/>
      <c r="D77" s="62"/>
      <c r="E77" s="62"/>
      <c r="F77" s="62"/>
      <c r="G77" s="62"/>
      <c r="H77" s="62"/>
      <c r="I77" s="62"/>
      <c r="J77" s="62"/>
      <c r="K77" s="62"/>
      <c r="L77" s="56"/>
      <c r="S77" s="34"/>
      <c r="T77" s="34"/>
      <c r="U77" s="34"/>
      <c r="V77" s="34"/>
      <c r="W77" s="34"/>
      <c r="X77" s="34"/>
      <c r="Y77" s="34"/>
      <c r="Z77" s="34"/>
      <c r="AA77" s="34"/>
      <c r="AB77" s="34"/>
      <c r="AC77" s="34"/>
      <c r="AD77" s="34"/>
      <c r="AE77" s="34"/>
    </row>
    <row r="81" s="2" customFormat="1" ht="6.96" customHeight="1">
      <c r="A81" s="34"/>
      <c r="B81" s="63"/>
      <c r="C81" s="64"/>
      <c r="D81" s="64"/>
      <c r="E81" s="64"/>
      <c r="F81" s="64"/>
      <c r="G81" s="64"/>
      <c r="H81" s="64"/>
      <c r="I81" s="64"/>
      <c r="J81" s="64"/>
      <c r="K81" s="64"/>
      <c r="L81" s="56"/>
      <c r="S81" s="34"/>
      <c r="T81" s="34"/>
      <c r="U81" s="34"/>
      <c r="V81" s="34"/>
      <c r="W81" s="34"/>
      <c r="X81" s="34"/>
      <c r="Y81" s="34"/>
      <c r="Z81" s="34"/>
      <c r="AA81" s="34"/>
      <c r="AB81" s="34"/>
      <c r="AC81" s="34"/>
      <c r="AD81" s="34"/>
      <c r="AE81" s="34"/>
    </row>
    <row r="82" s="2" customFormat="1" ht="24.96" customHeight="1">
      <c r="A82" s="34"/>
      <c r="B82" s="35"/>
      <c r="C82" s="19" t="s">
        <v>128</v>
      </c>
      <c r="D82" s="34"/>
      <c r="E82" s="34"/>
      <c r="F82" s="34"/>
      <c r="G82" s="34"/>
      <c r="H82" s="34"/>
      <c r="I82" s="34"/>
      <c r="J82" s="34"/>
      <c r="K82" s="34"/>
      <c r="L82" s="56"/>
      <c r="S82" s="34"/>
      <c r="T82" s="34"/>
      <c r="U82" s="34"/>
      <c r="V82" s="34"/>
      <c r="W82" s="34"/>
      <c r="X82" s="34"/>
      <c r="Y82" s="34"/>
      <c r="Z82" s="34"/>
      <c r="AA82" s="34"/>
      <c r="AB82" s="34"/>
      <c r="AC82" s="34"/>
      <c r="AD82" s="34"/>
      <c r="AE82" s="34"/>
    </row>
    <row r="83" s="2" customFormat="1" ht="6.96" customHeight="1">
      <c r="A83" s="34"/>
      <c r="B83" s="35"/>
      <c r="C83" s="34"/>
      <c r="D83" s="34"/>
      <c r="E83" s="34"/>
      <c r="F83" s="34"/>
      <c r="G83" s="34"/>
      <c r="H83" s="34"/>
      <c r="I83" s="34"/>
      <c r="J83" s="34"/>
      <c r="K83" s="34"/>
      <c r="L83" s="56"/>
      <c r="S83" s="34"/>
      <c r="T83" s="34"/>
      <c r="U83" s="34"/>
      <c r="V83" s="34"/>
      <c r="W83" s="34"/>
      <c r="X83" s="34"/>
      <c r="Y83" s="34"/>
      <c r="Z83" s="34"/>
      <c r="AA83" s="34"/>
      <c r="AB83" s="34"/>
      <c r="AC83" s="34"/>
      <c r="AD83" s="34"/>
      <c r="AE83" s="34"/>
    </row>
    <row r="84" s="2" customFormat="1" ht="12" customHeight="1">
      <c r="A84" s="34"/>
      <c r="B84" s="35"/>
      <c r="C84" s="28" t="s">
        <v>15</v>
      </c>
      <c r="D84" s="34"/>
      <c r="E84" s="34"/>
      <c r="F84" s="34"/>
      <c r="G84" s="34"/>
      <c r="H84" s="34"/>
      <c r="I84" s="34"/>
      <c r="J84" s="34"/>
      <c r="K84" s="34"/>
      <c r="L84" s="56"/>
      <c r="S84" s="34"/>
      <c r="T84" s="34"/>
      <c r="U84" s="34"/>
      <c r="V84" s="34"/>
      <c r="W84" s="34"/>
      <c r="X84" s="34"/>
      <c r="Y84" s="34"/>
      <c r="Z84" s="34"/>
      <c r="AA84" s="34"/>
      <c r="AB84" s="34"/>
      <c r="AC84" s="34"/>
      <c r="AD84" s="34"/>
      <c r="AE84" s="34"/>
    </row>
    <row r="85" s="2" customFormat="1" ht="27" customHeight="1">
      <c r="A85" s="34"/>
      <c r="B85" s="35"/>
      <c r="C85" s="34"/>
      <c r="D85" s="34"/>
      <c r="E85" s="130" t="str">
        <f>E7</f>
        <v>Centrum integrovanej zdravotnej starostlivosti, denné centrum pre seniorov, denný stacionár v meste Bánovce nad Bebravou</v>
      </c>
      <c r="F85" s="28"/>
      <c r="G85" s="28"/>
      <c r="H85" s="28"/>
      <c r="I85" s="34"/>
      <c r="J85" s="34"/>
      <c r="K85" s="34"/>
      <c r="L85" s="56"/>
      <c r="S85" s="34"/>
      <c r="T85" s="34"/>
      <c r="U85" s="34"/>
      <c r="V85" s="34"/>
      <c r="W85" s="34"/>
      <c r="X85" s="34"/>
      <c r="Y85" s="34"/>
      <c r="Z85" s="34"/>
      <c r="AA85" s="34"/>
      <c r="AB85" s="34"/>
      <c r="AC85" s="34"/>
      <c r="AD85" s="34"/>
      <c r="AE85" s="34"/>
    </row>
    <row r="86" s="1" customFormat="1" ht="12" customHeight="1">
      <c r="B86" s="18"/>
      <c r="C86" s="28" t="s">
        <v>124</v>
      </c>
      <c r="L86" s="18"/>
    </row>
    <row r="87" s="2" customFormat="1" ht="14.4" customHeight="1">
      <c r="A87" s="34"/>
      <c r="B87" s="35"/>
      <c r="C87" s="34"/>
      <c r="D87" s="34"/>
      <c r="E87" s="130" t="s">
        <v>125</v>
      </c>
      <c r="F87" s="34"/>
      <c r="G87" s="34"/>
      <c r="H87" s="34"/>
      <c r="I87" s="34"/>
      <c r="J87" s="34"/>
      <c r="K87" s="34"/>
      <c r="L87" s="56"/>
      <c r="S87" s="34"/>
      <c r="T87" s="34"/>
      <c r="U87" s="34"/>
      <c r="V87" s="34"/>
      <c r="W87" s="34"/>
      <c r="X87" s="34"/>
      <c r="Y87" s="34"/>
      <c r="Z87" s="34"/>
      <c r="AA87" s="34"/>
      <c r="AB87" s="34"/>
      <c r="AC87" s="34"/>
      <c r="AD87" s="34"/>
      <c r="AE87" s="34"/>
    </row>
    <row r="88" s="2" customFormat="1" ht="12" customHeight="1">
      <c r="A88" s="34"/>
      <c r="B88" s="35"/>
      <c r="C88" s="28" t="s">
        <v>126</v>
      </c>
      <c r="D88" s="34"/>
      <c r="E88" s="34"/>
      <c r="F88" s="34"/>
      <c r="G88" s="34"/>
      <c r="H88" s="34"/>
      <c r="I88" s="34"/>
      <c r="J88" s="34"/>
      <c r="K88" s="34"/>
      <c r="L88" s="56"/>
      <c r="S88" s="34"/>
      <c r="T88" s="34"/>
      <c r="U88" s="34"/>
      <c r="V88" s="34"/>
      <c r="W88" s="34"/>
      <c r="X88" s="34"/>
      <c r="Y88" s="34"/>
      <c r="Z88" s="34"/>
      <c r="AA88" s="34"/>
      <c r="AB88" s="34"/>
      <c r="AC88" s="34"/>
      <c r="AD88" s="34"/>
      <c r="AE88" s="34"/>
    </row>
    <row r="89" s="2" customFormat="1" ht="15.6" customHeight="1">
      <c r="A89" s="34"/>
      <c r="B89" s="35"/>
      <c r="C89" s="34"/>
      <c r="D89" s="34"/>
      <c r="E89" s="68" t="str">
        <f>E11</f>
        <v>3a - vykurovanie</v>
      </c>
      <c r="F89" s="34"/>
      <c r="G89" s="34"/>
      <c r="H89" s="34"/>
      <c r="I89" s="34"/>
      <c r="J89" s="34"/>
      <c r="K89" s="34"/>
      <c r="L89" s="56"/>
      <c r="S89" s="34"/>
      <c r="T89" s="34"/>
      <c r="U89" s="34"/>
      <c r="V89" s="34"/>
      <c r="W89" s="34"/>
      <c r="X89" s="34"/>
      <c r="Y89" s="34"/>
      <c r="Z89" s="34"/>
      <c r="AA89" s="34"/>
      <c r="AB89" s="34"/>
      <c r="AC89" s="34"/>
      <c r="AD89" s="34"/>
      <c r="AE89" s="34"/>
    </row>
    <row r="90" s="2" customFormat="1" ht="6.96" customHeight="1">
      <c r="A90" s="34"/>
      <c r="B90" s="35"/>
      <c r="C90" s="34"/>
      <c r="D90" s="34"/>
      <c r="E90" s="34"/>
      <c r="F90" s="34"/>
      <c r="G90" s="34"/>
      <c r="H90" s="34"/>
      <c r="I90" s="34"/>
      <c r="J90" s="34"/>
      <c r="K90" s="34"/>
      <c r="L90" s="56"/>
      <c r="S90" s="34"/>
      <c r="T90" s="34"/>
      <c r="U90" s="34"/>
      <c r="V90" s="34"/>
      <c r="W90" s="34"/>
      <c r="X90" s="34"/>
      <c r="Y90" s="34"/>
      <c r="Z90" s="34"/>
      <c r="AA90" s="34"/>
      <c r="AB90" s="34"/>
      <c r="AC90" s="34"/>
      <c r="AD90" s="34"/>
      <c r="AE90" s="34"/>
    </row>
    <row r="91" s="2" customFormat="1" ht="12" customHeight="1">
      <c r="A91" s="34"/>
      <c r="B91" s="35"/>
      <c r="C91" s="28" t="s">
        <v>19</v>
      </c>
      <c r="D91" s="34"/>
      <c r="E91" s="34"/>
      <c r="F91" s="23" t="str">
        <f>F14</f>
        <v>Bánovce nad Bebravou</v>
      </c>
      <c r="G91" s="34"/>
      <c r="H91" s="34"/>
      <c r="I91" s="28" t="s">
        <v>21</v>
      </c>
      <c r="J91" s="70" t="str">
        <f>IF(J14="","",J14)</f>
        <v>12. 7. 2021</v>
      </c>
      <c r="K91" s="34"/>
      <c r="L91" s="56"/>
      <c r="S91" s="34"/>
      <c r="T91" s="34"/>
      <c r="U91" s="34"/>
      <c r="V91" s="34"/>
      <c r="W91" s="34"/>
      <c r="X91" s="34"/>
      <c r="Y91" s="34"/>
      <c r="Z91" s="34"/>
      <c r="AA91" s="34"/>
      <c r="AB91" s="34"/>
      <c r="AC91" s="34"/>
      <c r="AD91" s="34"/>
      <c r="AE91" s="34"/>
    </row>
    <row r="92" s="2" customFormat="1" ht="6.96" customHeight="1">
      <c r="A92" s="34"/>
      <c r="B92" s="35"/>
      <c r="C92" s="34"/>
      <c r="D92" s="34"/>
      <c r="E92" s="34"/>
      <c r="F92" s="34"/>
      <c r="G92" s="34"/>
      <c r="H92" s="34"/>
      <c r="I92" s="34"/>
      <c r="J92" s="34"/>
      <c r="K92" s="34"/>
      <c r="L92" s="56"/>
      <c r="S92" s="34"/>
      <c r="T92" s="34"/>
      <c r="U92" s="34"/>
      <c r="V92" s="34"/>
      <c r="W92" s="34"/>
      <c r="X92" s="34"/>
      <c r="Y92" s="34"/>
      <c r="Z92" s="34"/>
      <c r="AA92" s="34"/>
      <c r="AB92" s="34"/>
      <c r="AC92" s="34"/>
      <c r="AD92" s="34"/>
      <c r="AE92" s="34"/>
    </row>
    <row r="93" s="2" customFormat="1" ht="15.6" customHeight="1">
      <c r="A93" s="34"/>
      <c r="B93" s="35"/>
      <c r="C93" s="28" t="s">
        <v>23</v>
      </c>
      <c r="D93" s="34"/>
      <c r="E93" s="34"/>
      <c r="F93" s="23" t="str">
        <f>E17</f>
        <v>Mesto Bánovce nad Bebravou</v>
      </c>
      <c r="G93" s="34"/>
      <c r="H93" s="34"/>
      <c r="I93" s="28" t="s">
        <v>29</v>
      </c>
      <c r="J93" s="32" t="str">
        <f>E23</f>
        <v>Ing. Ľubomír Šupej</v>
      </c>
      <c r="K93" s="34"/>
      <c r="L93" s="56"/>
      <c r="S93" s="34"/>
      <c r="T93" s="34"/>
      <c r="U93" s="34"/>
      <c r="V93" s="34"/>
      <c r="W93" s="34"/>
      <c r="X93" s="34"/>
      <c r="Y93" s="34"/>
      <c r="Z93" s="34"/>
      <c r="AA93" s="34"/>
      <c r="AB93" s="34"/>
      <c r="AC93" s="34"/>
      <c r="AD93" s="34"/>
      <c r="AE93" s="34"/>
    </row>
    <row r="94" s="2" customFormat="1" ht="15.6" customHeight="1">
      <c r="A94" s="34"/>
      <c r="B94" s="35"/>
      <c r="C94" s="28" t="s">
        <v>27</v>
      </c>
      <c r="D94" s="34"/>
      <c r="E94" s="34"/>
      <c r="F94" s="23" t="str">
        <f>IF(E20="","",E20)</f>
        <v>Vyplň údaj</v>
      </c>
      <c r="G94" s="34"/>
      <c r="H94" s="34"/>
      <c r="I94" s="28" t="s">
        <v>32</v>
      </c>
      <c r="J94" s="32" t="str">
        <f>E26</f>
        <v>Ing. Ľubomír Šupej</v>
      </c>
      <c r="K94" s="34"/>
      <c r="L94" s="56"/>
      <c r="S94" s="34"/>
      <c r="T94" s="34"/>
      <c r="U94" s="34"/>
      <c r="V94" s="34"/>
      <c r="W94" s="34"/>
      <c r="X94" s="34"/>
      <c r="Y94" s="34"/>
      <c r="Z94" s="34"/>
      <c r="AA94" s="34"/>
      <c r="AB94" s="34"/>
      <c r="AC94" s="34"/>
      <c r="AD94" s="34"/>
      <c r="AE94" s="34"/>
    </row>
    <row r="95" s="2" customFormat="1" ht="10.32" customHeight="1">
      <c r="A95" s="34"/>
      <c r="B95" s="35"/>
      <c r="C95" s="34"/>
      <c r="D95" s="34"/>
      <c r="E95" s="34"/>
      <c r="F95" s="34"/>
      <c r="G95" s="34"/>
      <c r="H95" s="34"/>
      <c r="I95" s="34"/>
      <c r="J95" s="34"/>
      <c r="K95" s="34"/>
      <c r="L95" s="56"/>
      <c r="S95" s="34"/>
      <c r="T95" s="34"/>
      <c r="U95" s="34"/>
      <c r="V95" s="34"/>
      <c r="W95" s="34"/>
      <c r="X95" s="34"/>
      <c r="Y95" s="34"/>
      <c r="Z95" s="34"/>
      <c r="AA95" s="34"/>
      <c r="AB95" s="34"/>
      <c r="AC95" s="34"/>
      <c r="AD95" s="34"/>
      <c r="AE95" s="34"/>
    </row>
    <row r="96" s="2" customFormat="1" ht="29.28" customHeight="1">
      <c r="A96" s="34"/>
      <c r="B96" s="35"/>
      <c r="C96" s="149" t="s">
        <v>129</v>
      </c>
      <c r="D96" s="141"/>
      <c r="E96" s="141"/>
      <c r="F96" s="141"/>
      <c r="G96" s="141"/>
      <c r="H96" s="141"/>
      <c r="I96" s="141"/>
      <c r="J96" s="150" t="s">
        <v>130</v>
      </c>
      <c r="K96" s="141"/>
      <c r="L96" s="56"/>
      <c r="S96" s="34"/>
      <c r="T96" s="34"/>
      <c r="U96" s="34"/>
      <c r="V96" s="34"/>
      <c r="W96" s="34"/>
      <c r="X96" s="34"/>
      <c r="Y96" s="34"/>
      <c r="Z96" s="34"/>
      <c r="AA96" s="34"/>
      <c r="AB96" s="34"/>
      <c r="AC96" s="34"/>
      <c r="AD96" s="34"/>
      <c r="AE96" s="34"/>
    </row>
    <row r="97" s="2" customFormat="1" ht="10.32" customHeight="1">
      <c r="A97" s="34"/>
      <c r="B97" s="35"/>
      <c r="C97" s="34"/>
      <c r="D97" s="34"/>
      <c r="E97" s="34"/>
      <c r="F97" s="34"/>
      <c r="G97" s="34"/>
      <c r="H97" s="34"/>
      <c r="I97" s="34"/>
      <c r="J97" s="34"/>
      <c r="K97" s="34"/>
      <c r="L97" s="56"/>
      <c r="S97" s="34"/>
      <c r="T97" s="34"/>
      <c r="U97" s="34"/>
      <c r="V97" s="34"/>
      <c r="W97" s="34"/>
      <c r="X97" s="34"/>
      <c r="Y97" s="34"/>
      <c r="Z97" s="34"/>
      <c r="AA97" s="34"/>
      <c r="AB97" s="34"/>
      <c r="AC97" s="34"/>
      <c r="AD97" s="34"/>
      <c r="AE97" s="34"/>
    </row>
    <row r="98" s="2" customFormat="1" ht="22.8" customHeight="1">
      <c r="A98" s="34"/>
      <c r="B98" s="35"/>
      <c r="C98" s="151" t="s">
        <v>131</v>
      </c>
      <c r="D98" s="34"/>
      <c r="E98" s="34"/>
      <c r="F98" s="34"/>
      <c r="G98" s="34"/>
      <c r="H98" s="34"/>
      <c r="I98" s="34"/>
      <c r="J98" s="97">
        <f>J130</f>
        <v>0</v>
      </c>
      <c r="K98" s="34"/>
      <c r="L98" s="56"/>
      <c r="S98" s="34"/>
      <c r="T98" s="34"/>
      <c r="U98" s="34"/>
      <c r="V98" s="34"/>
      <c r="W98" s="34"/>
      <c r="X98" s="34"/>
      <c r="Y98" s="34"/>
      <c r="Z98" s="34"/>
      <c r="AA98" s="34"/>
      <c r="AB98" s="34"/>
      <c r="AC98" s="34"/>
      <c r="AD98" s="34"/>
      <c r="AE98" s="34"/>
      <c r="AU98" s="15" t="s">
        <v>132</v>
      </c>
    </row>
    <row r="99" s="9" customFormat="1" ht="24.96" customHeight="1">
      <c r="A99" s="9"/>
      <c r="B99" s="152"/>
      <c r="C99" s="9"/>
      <c r="D99" s="153" t="s">
        <v>133</v>
      </c>
      <c r="E99" s="154"/>
      <c r="F99" s="154"/>
      <c r="G99" s="154"/>
      <c r="H99" s="154"/>
      <c r="I99" s="154"/>
      <c r="J99" s="155">
        <f>J131</f>
        <v>0</v>
      </c>
      <c r="K99" s="9"/>
      <c r="L99" s="152"/>
      <c r="S99" s="9"/>
      <c r="T99" s="9"/>
      <c r="U99" s="9"/>
      <c r="V99" s="9"/>
      <c r="W99" s="9"/>
      <c r="X99" s="9"/>
      <c r="Y99" s="9"/>
      <c r="Z99" s="9"/>
      <c r="AA99" s="9"/>
      <c r="AB99" s="9"/>
      <c r="AC99" s="9"/>
      <c r="AD99" s="9"/>
      <c r="AE99" s="9"/>
    </row>
    <row r="100" s="10" customFormat="1" ht="19.92" customHeight="1">
      <c r="A100" s="10"/>
      <c r="B100" s="156"/>
      <c r="C100" s="10"/>
      <c r="D100" s="157" t="s">
        <v>140</v>
      </c>
      <c r="E100" s="158"/>
      <c r="F100" s="158"/>
      <c r="G100" s="158"/>
      <c r="H100" s="158"/>
      <c r="I100" s="158"/>
      <c r="J100" s="159">
        <f>J132</f>
        <v>0</v>
      </c>
      <c r="K100" s="10"/>
      <c r="L100" s="156"/>
      <c r="S100" s="10"/>
      <c r="T100" s="10"/>
      <c r="U100" s="10"/>
      <c r="V100" s="10"/>
      <c r="W100" s="10"/>
      <c r="X100" s="10"/>
      <c r="Y100" s="10"/>
      <c r="Z100" s="10"/>
      <c r="AA100" s="10"/>
      <c r="AB100" s="10"/>
      <c r="AC100" s="10"/>
      <c r="AD100" s="10"/>
      <c r="AE100" s="10"/>
    </row>
    <row r="101" s="9" customFormat="1" ht="24.96" customHeight="1">
      <c r="A101" s="9"/>
      <c r="B101" s="152"/>
      <c r="C101" s="9"/>
      <c r="D101" s="153" t="s">
        <v>142</v>
      </c>
      <c r="E101" s="154"/>
      <c r="F101" s="154"/>
      <c r="G101" s="154"/>
      <c r="H101" s="154"/>
      <c r="I101" s="154"/>
      <c r="J101" s="155">
        <f>J138</f>
        <v>0</v>
      </c>
      <c r="K101" s="9"/>
      <c r="L101" s="152"/>
      <c r="S101" s="9"/>
      <c r="T101" s="9"/>
      <c r="U101" s="9"/>
      <c r="V101" s="9"/>
      <c r="W101" s="9"/>
      <c r="X101" s="9"/>
      <c r="Y101" s="9"/>
      <c r="Z101" s="9"/>
      <c r="AA101" s="9"/>
      <c r="AB101" s="9"/>
      <c r="AC101" s="9"/>
      <c r="AD101" s="9"/>
      <c r="AE101" s="9"/>
    </row>
    <row r="102" s="10" customFormat="1" ht="19.92" customHeight="1">
      <c r="A102" s="10"/>
      <c r="B102" s="156"/>
      <c r="C102" s="10"/>
      <c r="D102" s="157" t="s">
        <v>144</v>
      </c>
      <c r="E102" s="158"/>
      <c r="F102" s="158"/>
      <c r="G102" s="158"/>
      <c r="H102" s="158"/>
      <c r="I102" s="158"/>
      <c r="J102" s="159">
        <f>J139</f>
        <v>0</v>
      </c>
      <c r="K102" s="10"/>
      <c r="L102" s="156"/>
      <c r="S102" s="10"/>
      <c r="T102" s="10"/>
      <c r="U102" s="10"/>
      <c r="V102" s="10"/>
      <c r="W102" s="10"/>
      <c r="X102" s="10"/>
      <c r="Y102" s="10"/>
      <c r="Z102" s="10"/>
      <c r="AA102" s="10"/>
      <c r="AB102" s="10"/>
      <c r="AC102" s="10"/>
      <c r="AD102" s="10"/>
      <c r="AE102" s="10"/>
    </row>
    <row r="103" s="10" customFormat="1" ht="19.92" customHeight="1">
      <c r="A103" s="10"/>
      <c r="B103" s="156"/>
      <c r="C103" s="10"/>
      <c r="D103" s="157" t="s">
        <v>1585</v>
      </c>
      <c r="E103" s="158"/>
      <c r="F103" s="158"/>
      <c r="G103" s="158"/>
      <c r="H103" s="158"/>
      <c r="I103" s="158"/>
      <c r="J103" s="159">
        <f>J148</f>
        <v>0</v>
      </c>
      <c r="K103" s="10"/>
      <c r="L103" s="156"/>
      <c r="S103" s="10"/>
      <c r="T103" s="10"/>
      <c r="U103" s="10"/>
      <c r="V103" s="10"/>
      <c r="W103" s="10"/>
      <c r="X103" s="10"/>
      <c r="Y103" s="10"/>
      <c r="Z103" s="10"/>
      <c r="AA103" s="10"/>
      <c r="AB103" s="10"/>
      <c r="AC103" s="10"/>
      <c r="AD103" s="10"/>
      <c r="AE103" s="10"/>
    </row>
    <row r="104" s="10" customFormat="1" ht="19.92" customHeight="1">
      <c r="A104" s="10"/>
      <c r="B104" s="156"/>
      <c r="C104" s="10"/>
      <c r="D104" s="157" t="s">
        <v>1586</v>
      </c>
      <c r="E104" s="158"/>
      <c r="F104" s="158"/>
      <c r="G104" s="158"/>
      <c r="H104" s="158"/>
      <c r="I104" s="158"/>
      <c r="J104" s="159">
        <f>J152</f>
        <v>0</v>
      </c>
      <c r="K104" s="10"/>
      <c r="L104" s="156"/>
      <c r="S104" s="10"/>
      <c r="T104" s="10"/>
      <c r="U104" s="10"/>
      <c r="V104" s="10"/>
      <c r="W104" s="10"/>
      <c r="X104" s="10"/>
      <c r="Y104" s="10"/>
      <c r="Z104" s="10"/>
      <c r="AA104" s="10"/>
      <c r="AB104" s="10"/>
      <c r="AC104" s="10"/>
      <c r="AD104" s="10"/>
      <c r="AE104" s="10"/>
    </row>
    <row r="105" s="10" customFormat="1" ht="19.92" customHeight="1">
      <c r="A105" s="10"/>
      <c r="B105" s="156"/>
      <c r="C105" s="10"/>
      <c r="D105" s="157" t="s">
        <v>1587</v>
      </c>
      <c r="E105" s="158"/>
      <c r="F105" s="158"/>
      <c r="G105" s="158"/>
      <c r="H105" s="158"/>
      <c r="I105" s="158"/>
      <c r="J105" s="159">
        <f>J169</f>
        <v>0</v>
      </c>
      <c r="K105" s="10"/>
      <c r="L105" s="156"/>
      <c r="S105" s="10"/>
      <c r="T105" s="10"/>
      <c r="U105" s="10"/>
      <c r="V105" s="10"/>
      <c r="W105" s="10"/>
      <c r="X105" s="10"/>
      <c r="Y105" s="10"/>
      <c r="Z105" s="10"/>
      <c r="AA105" s="10"/>
      <c r="AB105" s="10"/>
      <c r="AC105" s="10"/>
      <c r="AD105" s="10"/>
      <c r="AE105" s="10"/>
    </row>
    <row r="106" s="10" customFormat="1" ht="19.92" customHeight="1">
      <c r="A106" s="10"/>
      <c r="B106" s="156"/>
      <c r="C106" s="10"/>
      <c r="D106" s="157" t="s">
        <v>1588</v>
      </c>
      <c r="E106" s="158"/>
      <c r="F106" s="158"/>
      <c r="G106" s="158"/>
      <c r="H106" s="158"/>
      <c r="I106" s="158"/>
      <c r="J106" s="159">
        <f>J178</f>
        <v>0</v>
      </c>
      <c r="K106" s="10"/>
      <c r="L106" s="156"/>
      <c r="S106" s="10"/>
      <c r="T106" s="10"/>
      <c r="U106" s="10"/>
      <c r="V106" s="10"/>
      <c r="W106" s="10"/>
      <c r="X106" s="10"/>
      <c r="Y106" s="10"/>
      <c r="Z106" s="10"/>
      <c r="AA106" s="10"/>
      <c r="AB106" s="10"/>
      <c r="AC106" s="10"/>
      <c r="AD106" s="10"/>
      <c r="AE106" s="10"/>
    </row>
    <row r="107" s="10" customFormat="1" ht="19.92" customHeight="1">
      <c r="A107" s="10"/>
      <c r="B107" s="156"/>
      <c r="C107" s="10"/>
      <c r="D107" s="157" t="s">
        <v>1589</v>
      </c>
      <c r="E107" s="158"/>
      <c r="F107" s="158"/>
      <c r="G107" s="158"/>
      <c r="H107" s="158"/>
      <c r="I107" s="158"/>
      <c r="J107" s="159">
        <f>J214</f>
        <v>0</v>
      </c>
      <c r="K107" s="10"/>
      <c r="L107" s="156"/>
      <c r="S107" s="10"/>
      <c r="T107" s="10"/>
      <c r="U107" s="10"/>
      <c r="V107" s="10"/>
      <c r="W107" s="10"/>
      <c r="X107" s="10"/>
      <c r="Y107" s="10"/>
      <c r="Z107" s="10"/>
      <c r="AA107" s="10"/>
      <c r="AB107" s="10"/>
      <c r="AC107" s="10"/>
      <c r="AD107" s="10"/>
      <c r="AE107" s="10"/>
    </row>
    <row r="108" s="10" customFormat="1" ht="19.92" customHeight="1">
      <c r="A108" s="10"/>
      <c r="B108" s="156"/>
      <c r="C108" s="10"/>
      <c r="D108" s="157" t="s">
        <v>1590</v>
      </c>
      <c r="E108" s="158"/>
      <c r="F108" s="158"/>
      <c r="G108" s="158"/>
      <c r="H108" s="158"/>
      <c r="I108" s="158"/>
      <c r="J108" s="159">
        <f>J234</f>
        <v>0</v>
      </c>
      <c r="K108" s="10"/>
      <c r="L108" s="156"/>
      <c r="S108" s="10"/>
      <c r="T108" s="10"/>
      <c r="U108" s="10"/>
      <c r="V108" s="10"/>
      <c r="W108" s="10"/>
      <c r="X108" s="10"/>
      <c r="Y108" s="10"/>
      <c r="Z108" s="10"/>
      <c r="AA108" s="10"/>
      <c r="AB108" s="10"/>
      <c r="AC108" s="10"/>
      <c r="AD108" s="10"/>
      <c r="AE108" s="10"/>
    </row>
    <row r="109" s="2" customFormat="1" ht="21.84" customHeight="1">
      <c r="A109" s="34"/>
      <c r="B109" s="35"/>
      <c r="C109" s="34"/>
      <c r="D109" s="34"/>
      <c r="E109" s="34"/>
      <c r="F109" s="34"/>
      <c r="G109" s="34"/>
      <c r="H109" s="34"/>
      <c r="I109" s="34"/>
      <c r="J109" s="34"/>
      <c r="K109" s="34"/>
      <c r="L109" s="56"/>
      <c r="S109" s="34"/>
      <c r="T109" s="34"/>
      <c r="U109" s="34"/>
      <c r="V109" s="34"/>
      <c r="W109" s="34"/>
      <c r="X109" s="34"/>
      <c r="Y109" s="34"/>
      <c r="Z109" s="34"/>
      <c r="AA109" s="34"/>
      <c r="AB109" s="34"/>
      <c r="AC109" s="34"/>
      <c r="AD109" s="34"/>
      <c r="AE109" s="34"/>
    </row>
    <row r="110" s="2" customFormat="1" ht="6.96" customHeight="1">
      <c r="A110" s="34"/>
      <c r="B110" s="61"/>
      <c r="C110" s="62"/>
      <c r="D110" s="62"/>
      <c r="E110" s="62"/>
      <c r="F110" s="62"/>
      <c r="G110" s="62"/>
      <c r="H110" s="62"/>
      <c r="I110" s="62"/>
      <c r="J110" s="62"/>
      <c r="K110" s="62"/>
      <c r="L110" s="56"/>
      <c r="S110" s="34"/>
      <c r="T110" s="34"/>
      <c r="U110" s="34"/>
      <c r="V110" s="34"/>
      <c r="W110" s="34"/>
      <c r="X110" s="34"/>
      <c r="Y110" s="34"/>
      <c r="Z110" s="34"/>
      <c r="AA110" s="34"/>
      <c r="AB110" s="34"/>
      <c r="AC110" s="34"/>
      <c r="AD110" s="34"/>
      <c r="AE110" s="34"/>
    </row>
    <row r="114" s="2" customFormat="1" ht="6.96" customHeight="1">
      <c r="A114" s="34"/>
      <c r="B114" s="63"/>
      <c r="C114" s="64"/>
      <c r="D114" s="64"/>
      <c r="E114" s="64"/>
      <c r="F114" s="64"/>
      <c r="G114" s="64"/>
      <c r="H114" s="64"/>
      <c r="I114" s="64"/>
      <c r="J114" s="64"/>
      <c r="K114" s="64"/>
      <c r="L114" s="56"/>
      <c r="S114" s="34"/>
      <c r="T114" s="34"/>
      <c r="U114" s="34"/>
      <c r="V114" s="34"/>
      <c r="W114" s="34"/>
      <c r="X114" s="34"/>
      <c r="Y114" s="34"/>
      <c r="Z114" s="34"/>
      <c r="AA114" s="34"/>
      <c r="AB114" s="34"/>
      <c r="AC114" s="34"/>
      <c r="AD114" s="34"/>
      <c r="AE114" s="34"/>
    </row>
    <row r="115" s="2" customFormat="1" ht="24.96" customHeight="1">
      <c r="A115" s="34"/>
      <c r="B115" s="35"/>
      <c r="C115" s="19" t="s">
        <v>164</v>
      </c>
      <c r="D115" s="34"/>
      <c r="E115" s="34"/>
      <c r="F115" s="34"/>
      <c r="G115" s="34"/>
      <c r="H115" s="34"/>
      <c r="I115" s="34"/>
      <c r="J115" s="34"/>
      <c r="K115" s="34"/>
      <c r="L115" s="56"/>
      <c r="S115" s="34"/>
      <c r="T115" s="34"/>
      <c r="U115" s="34"/>
      <c r="V115" s="34"/>
      <c r="W115" s="34"/>
      <c r="X115" s="34"/>
      <c r="Y115" s="34"/>
      <c r="Z115" s="34"/>
      <c r="AA115" s="34"/>
      <c r="AB115" s="34"/>
      <c r="AC115" s="34"/>
      <c r="AD115" s="34"/>
      <c r="AE115" s="34"/>
    </row>
    <row r="116" s="2" customFormat="1" ht="6.96" customHeight="1">
      <c r="A116" s="34"/>
      <c r="B116" s="35"/>
      <c r="C116" s="34"/>
      <c r="D116" s="34"/>
      <c r="E116" s="34"/>
      <c r="F116" s="34"/>
      <c r="G116" s="34"/>
      <c r="H116" s="34"/>
      <c r="I116" s="34"/>
      <c r="J116" s="34"/>
      <c r="K116" s="34"/>
      <c r="L116" s="56"/>
      <c r="S116" s="34"/>
      <c r="T116" s="34"/>
      <c r="U116" s="34"/>
      <c r="V116" s="34"/>
      <c r="W116" s="34"/>
      <c r="X116" s="34"/>
      <c r="Y116" s="34"/>
      <c r="Z116" s="34"/>
      <c r="AA116" s="34"/>
      <c r="AB116" s="34"/>
      <c r="AC116" s="34"/>
      <c r="AD116" s="34"/>
      <c r="AE116" s="34"/>
    </row>
    <row r="117" s="2" customFormat="1" ht="12" customHeight="1">
      <c r="A117" s="34"/>
      <c r="B117" s="35"/>
      <c r="C117" s="28" t="s">
        <v>15</v>
      </c>
      <c r="D117" s="34"/>
      <c r="E117" s="34"/>
      <c r="F117" s="34"/>
      <c r="G117" s="34"/>
      <c r="H117" s="34"/>
      <c r="I117" s="34"/>
      <c r="J117" s="34"/>
      <c r="K117" s="34"/>
      <c r="L117" s="56"/>
      <c r="S117" s="34"/>
      <c r="T117" s="34"/>
      <c r="U117" s="34"/>
      <c r="V117" s="34"/>
      <c r="W117" s="34"/>
      <c r="X117" s="34"/>
      <c r="Y117" s="34"/>
      <c r="Z117" s="34"/>
      <c r="AA117" s="34"/>
      <c r="AB117" s="34"/>
      <c r="AC117" s="34"/>
      <c r="AD117" s="34"/>
      <c r="AE117" s="34"/>
    </row>
    <row r="118" s="2" customFormat="1" ht="27" customHeight="1">
      <c r="A118" s="34"/>
      <c r="B118" s="35"/>
      <c r="C118" s="34"/>
      <c r="D118" s="34"/>
      <c r="E118" s="130" t="str">
        <f>E7</f>
        <v>Centrum integrovanej zdravotnej starostlivosti, denné centrum pre seniorov, denný stacionár v meste Bánovce nad Bebravou</v>
      </c>
      <c r="F118" s="28"/>
      <c r="G118" s="28"/>
      <c r="H118" s="28"/>
      <c r="I118" s="34"/>
      <c r="J118" s="34"/>
      <c r="K118" s="34"/>
      <c r="L118" s="56"/>
      <c r="S118" s="34"/>
      <c r="T118" s="34"/>
      <c r="U118" s="34"/>
      <c r="V118" s="34"/>
      <c r="W118" s="34"/>
      <c r="X118" s="34"/>
      <c r="Y118" s="34"/>
      <c r="Z118" s="34"/>
      <c r="AA118" s="34"/>
      <c r="AB118" s="34"/>
      <c r="AC118" s="34"/>
      <c r="AD118" s="34"/>
      <c r="AE118" s="34"/>
    </row>
    <row r="119" s="1" customFormat="1" ht="12" customHeight="1">
      <c r="B119" s="18"/>
      <c r="C119" s="28" t="s">
        <v>124</v>
      </c>
      <c r="L119" s="18"/>
    </row>
    <row r="120" s="2" customFormat="1" ht="14.4" customHeight="1">
      <c r="A120" s="34"/>
      <c r="B120" s="35"/>
      <c r="C120" s="34"/>
      <c r="D120" s="34"/>
      <c r="E120" s="130" t="s">
        <v>125</v>
      </c>
      <c r="F120" s="34"/>
      <c r="G120" s="34"/>
      <c r="H120" s="34"/>
      <c r="I120" s="34"/>
      <c r="J120" s="34"/>
      <c r="K120" s="34"/>
      <c r="L120" s="56"/>
      <c r="S120" s="34"/>
      <c r="T120" s="34"/>
      <c r="U120" s="34"/>
      <c r="V120" s="34"/>
      <c r="W120" s="34"/>
      <c r="X120" s="34"/>
      <c r="Y120" s="34"/>
      <c r="Z120" s="34"/>
      <c r="AA120" s="34"/>
      <c r="AB120" s="34"/>
      <c r="AC120" s="34"/>
      <c r="AD120" s="34"/>
      <c r="AE120" s="34"/>
    </row>
    <row r="121" s="2" customFormat="1" ht="12" customHeight="1">
      <c r="A121" s="34"/>
      <c r="B121" s="35"/>
      <c r="C121" s="28" t="s">
        <v>126</v>
      </c>
      <c r="D121" s="34"/>
      <c r="E121" s="34"/>
      <c r="F121" s="34"/>
      <c r="G121" s="34"/>
      <c r="H121" s="34"/>
      <c r="I121" s="34"/>
      <c r="J121" s="34"/>
      <c r="K121" s="34"/>
      <c r="L121" s="56"/>
      <c r="S121" s="34"/>
      <c r="T121" s="34"/>
      <c r="U121" s="34"/>
      <c r="V121" s="34"/>
      <c r="W121" s="34"/>
      <c r="X121" s="34"/>
      <c r="Y121" s="34"/>
      <c r="Z121" s="34"/>
      <c r="AA121" s="34"/>
      <c r="AB121" s="34"/>
      <c r="AC121" s="34"/>
      <c r="AD121" s="34"/>
      <c r="AE121" s="34"/>
    </row>
    <row r="122" s="2" customFormat="1" ht="15.6" customHeight="1">
      <c r="A122" s="34"/>
      <c r="B122" s="35"/>
      <c r="C122" s="34"/>
      <c r="D122" s="34"/>
      <c r="E122" s="68" t="str">
        <f>E11</f>
        <v>3a - vykurovanie</v>
      </c>
      <c r="F122" s="34"/>
      <c r="G122" s="34"/>
      <c r="H122" s="34"/>
      <c r="I122" s="34"/>
      <c r="J122" s="34"/>
      <c r="K122" s="34"/>
      <c r="L122" s="56"/>
      <c r="S122" s="34"/>
      <c r="T122" s="34"/>
      <c r="U122" s="34"/>
      <c r="V122" s="34"/>
      <c r="W122" s="34"/>
      <c r="X122" s="34"/>
      <c r="Y122" s="34"/>
      <c r="Z122" s="34"/>
      <c r="AA122" s="34"/>
      <c r="AB122" s="34"/>
      <c r="AC122" s="34"/>
      <c r="AD122" s="34"/>
      <c r="AE122" s="34"/>
    </row>
    <row r="123" s="2" customFormat="1" ht="6.96" customHeight="1">
      <c r="A123" s="34"/>
      <c r="B123" s="35"/>
      <c r="C123" s="34"/>
      <c r="D123" s="34"/>
      <c r="E123" s="34"/>
      <c r="F123" s="34"/>
      <c r="G123" s="34"/>
      <c r="H123" s="34"/>
      <c r="I123" s="34"/>
      <c r="J123" s="34"/>
      <c r="K123" s="34"/>
      <c r="L123" s="56"/>
      <c r="S123" s="34"/>
      <c r="T123" s="34"/>
      <c r="U123" s="34"/>
      <c r="V123" s="34"/>
      <c r="W123" s="34"/>
      <c r="X123" s="34"/>
      <c r="Y123" s="34"/>
      <c r="Z123" s="34"/>
      <c r="AA123" s="34"/>
      <c r="AB123" s="34"/>
      <c r="AC123" s="34"/>
      <c r="AD123" s="34"/>
      <c r="AE123" s="34"/>
    </row>
    <row r="124" s="2" customFormat="1" ht="12" customHeight="1">
      <c r="A124" s="34"/>
      <c r="B124" s="35"/>
      <c r="C124" s="28" t="s">
        <v>19</v>
      </c>
      <c r="D124" s="34"/>
      <c r="E124" s="34"/>
      <c r="F124" s="23" t="str">
        <f>F14</f>
        <v>Bánovce nad Bebravou</v>
      </c>
      <c r="G124" s="34"/>
      <c r="H124" s="34"/>
      <c r="I124" s="28" t="s">
        <v>21</v>
      </c>
      <c r="J124" s="70" t="str">
        <f>IF(J14="","",J14)</f>
        <v>12. 7. 2021</v>
      </c>
      <c r="K124" s="34"/>
      <c r="L124" s="56"/>
      <c r="S124" s="34"/>
      <c r="T124" s="34"/>
      <c r="U124" s="34"/>
      <c r="V124" s="34"/>
      <c r="W124" s="34"/>
      <c r="X124" s="34"/>
      <c r="Y124" s="34"/>
      <c r="Z124" s="34"/>
      <c r="AA124" s="34"/>
      <c r="AB124" s="34"/>
      <c r="AC124" s="34"/>
      <c r="AD124" s="34"/>
      <c r="AE124" s="34"/>
    </row>
    <row r="125" s="2" customFormat="1" ht="6.96" customHeight="1">
      <c r="A125" s="34"/>
      <c r="B125" s="35"/>
      <c r="C125" s="34"/>
      <c r="D125" s="34"/>
      <c r="E125" s="34"/>
      <c r="F125" s="34"/>
      <c r="G125" s="34"/>
      <c r="H125" s="34"/>
      <c r="I125" s="34"/>
      <c r="J125" s="34"/>
      <c r="K125" s="34"/>
      <c r="L125" s="56"/>
      <c r="S125" s="34"/>
      <c r="T125" s="34"/>
      <c r="U125" s="34"/>
      <c r="V125" s="34"/>
      <c r="W125" s="34"/>
      <c r="X125" s="34"/>
      <c r="Y125" s="34"/>
      <c r="Z125" s="34"/>
      <c r="AA125" s="34"/>
      <c r="AB125" s="34"/>
      <c r="AC125" s="34"/>
      <c r="AD125" s="34"/>
      <c r="AE125" s="34"/>
    </row>
    <row r="126" s="2" customFormat="1" ht="15.6" customHeight="1">
      <c r="A126" s="34"/>
      <c r="B126" s="35"/>
      <c r="C126" s="28" t="s">
        <v>23</v>
      </c>
      <c r="D126" s="34"/>
      <c r="E126" s="34"/>
      <c r="F126" s="23" t="str">
        <f>E17</f>
        <v>Mesto Bánovce nad Bebravou</v>
      </c>
      <c r="G126" s="34"/>
      <c r="H126" s="34"/>
      <c r="I126" s="28" t="s">
        <v>29</v>
      </c>
      <c r="J126" s="32" t="str">
        <f>E23</f>
        <v>Ing. Ľubomír Šupej</v>
      </c>
      <c r="K126" s="34"/>
      <c r="L126" s="56"/>
      <c r="S126" s="34"/>
      <c r="T126" s="34"/>
      <c r="U126" s="34"/>
      <c r="V126" s="34"/>
      <c r="W126" s="34"/>
      <c r="X126" s="34"/>
      <c r="Y126" s="34"/>
      <c r="Z126" s="34"/>
      <c r="AA126" s="34"/>
      <c r="AB126" s="34"/>
      <c r="AC126" s="34"/>
      <c r="AD126" s="34"/>
      <c r="AE126" s="34"/>
    </row>
    <row r="127" s="2" customFormat="1" ht="15.6" customHeight="1">
      <c r="A127" s="34"/>
      <c r="B127" s="35"/>
      <c r="C127" s="28" t="s">
        <v>27</v>
      </c>
      <c r="D127" s="34"/>
      <c r="E127" s="34"/>
      <c r="F127" s="23" t="str">
        <f>IF(E20="","",E20)</f>
        <v>Vyplň údaj</v>
      </c>
      <c r="G127" s="34"/>
      <c r="H127" s="34"/>
      <c r="I127" s="28" t="s">
        <v>32</v>
      </c>
      <c r="J127" s="32" t="str">
        <f>E26</f>
        <v>Ing. Ľubomír Šupej</v>
      </c>
      <c r="K127" s="34"/>
      <c r="L127" s="56"/>
      <c r="S127" s="34"/>
      <c r="T127" s="34"/>
      <c r="U127" s="34"/>
      <c r="V127" s="34"/>
      <c r="W127" s="34"/>
      <c r="X127" s="34"/>
      <c r="Y127" s="34"/>
      <c r="Z127" s="34"/>
      <c r="AA127" s="34"/>
      <c r="AB127" s="34"/>
      <c r="AC127" s="34"/>
      <c r="AD127" s="34"/>
      <c r="AE127" s="34"/>
    </row>
    <row r="128" s="2" customFormat="1" ht="10.32" customHeight="1">
      <c r="A128" s="34"/>
      <c r="B128" s="35"/>
      <c r="C128" s="34"/>
      <c r="D128" s="34"/>
      <c r="E128" s="34"/>
      <c r="F128" s="34"/>
      <c r="G128" s="34"/>
      <c r="H128" s="34"/>
      <c r="I128" s="34"/>
      <c r="J128" s="34"/>
      <c r="K128" s="34"/>
      <c r="L128" s="56"/>
      <c r="S128" s="34"/>
      <c r="T128" s="34"/>
      <c r="U128" s="34"/>
      <c r="V128" s="34"/>
      <c r="W128" s="34"/>
      <c r="X128" s="34"/>
      <c r="Y128" s="34"/>
      <c r="Z128" s="34"/>
      <c r="AA128" s="34"/>
      <c r="AB128" s="34"/>
      <c r="AC128" s="34"/>
      <c r="AD128" s="34"/>
      <c r="AE128" s="34"/>
    </row>
    <row r="129" s="11" customFormat="1" ht="29.28" customHeight="1">
      <c r="A129" s="160"/>
      <c r="B129" s="161"/>
      <c r="C129" s="162" t="s">
        <v>165</v>
      </c>
      <c r="D129" s="163" t="s">
        <v>61</v>
      </c>
      <c r="E129" s="163" t="s">
        <v>57</v>
      </c>
      <c r="F129" s="163" t="s">
        <v>58</v>
      </c>
      <c r="G129" s="163" t="s">
        <v>166</v>
      </c>
      <c r="H129" s="163" t="s">
        <v>167</v>
      </c>
      <c r="I129" s="163" t="s">
        <v>168</v>
      </c>
      <c r="J129" s="164" t="s">
        <v>130</v>
      </c>
      <c r="K129" s="165" t="s">
        <v>169</v>
      </c>
      <c r="L129" s="166"/>
      <c r="M129" s="87" t="s">
        <v>1</v>
      </c>
      <c r="N129" s="88" t="s">
        <v>40</v>
      </c>
      <c r="O129" s="88" t="s">
        <v>170</v>
      </c>
      <c r="P129" s="88" t="s">
        <v>171</v>
      </c>
      <c r="Q129" s="88" t="s">
        <v>172</v>
      </c>
      <c r="R129" s="88" t="s">
        <v>173</v>
      </c>
      <c r="S129" s="88" t="s">
        <v>174</v>
      </c>
      <c r="T129" s="89" t="s">
        <v>175</v>
      </c>
      <c r="U129" s="160"/>
      <c r="V129" s="160"/>
      <c r="W129" s="160"/>
      <c r="X129" s="160"/>
      <c r="Y129" s="160"/>
      <c r="Z129" s="160"/>
      <c r="AA129" s="160"/>
      <c r="AB129" s="160"/>
      <c r="AC129" s="160"/>
      <c r="AD129" s="160"/>
      <c r="AE129" s="160"/>
    </row>
    <row r="130" s="2" customFormat="1" ht="22.8" customHeight="1">
      <c r="A130" s="34"/>
      <c r="B130" s="35"/>
      <c r="C130" s="94" t="s">
        <v>131</v>
      </c>
      <c r="D130" s="34"/>
      <c r="E130" s="34"/>
      <c r="F130" s="34"/>
      <c r="G130" s="34"/>
      <c r="H130" s="34"/>
      <c r="I130" s="34"/>
      <c r="J130" s="167">
        <f>BK130</f>
        <v>0</v>
      </c>
      <c r="K130" s="34"/>
      <c r="L130" s="35"/>
      <c r="M130" s="90"/>
      <c r="N130" s="74"/>
      <c r="O130" s="91"/>
      <c r="P130" s="168">
        <f>P131+P138</f>
        <v>0</v>
      </c>
      <c r="Q130" s="91"/>
      <c r="R130" s="168">
        <f>R131+R138</f>
        <v>0</v>
      </c>
      <c r="S130" s="91"/>
      <c r="T130" s="169">
        <f>T131+T138</f>
        <v>0</v>
      </c>
      <c r="U130" s="34"/>
      <c r="V130" s="34"/>
      <c r="W130" s="34"/>
      <c r="X130" s="34"/>
      <c r="Y130" s="34"/>
      <c r="Z130" s="34"/>
      <c r="AA130" s="34"/>
      <c r="AB130" s="34"/>
      <c r="AC130" s="34"/>
      <c r="AD130" s="34"/>
      <c r="AE130" s="34"/>
      <c r="AT130" s="15" t="s">
        <v>75</v>
      </c>
      <c r="AU130" s="15" t="s">
        <v>132</v>
      </c>
      <c r="BK130" s="170">
        <f>BK131+BK138</f>
        <v>0</v>
      </c>
    </row>
    <row r="131" s="12" customFormat="1" ht="25.92" customHeight="1">
      <c r="A131" s="12"/>
      <c r="B131" s="171"/>
      <c r="C131" s="12"/>
      <c r="D131" s="172" t="s">
        <v>75</v>
      </c>
      <c r="E131" s="173" t="s">
        <v>176</v>
      </c>
      <c r="F131" s="173" t="s">
        <v>177</v>
      </c>
      <c r="G131" s="12"/>
      <c r="H131" s="12"/>
      <c r="I131" s="174"/>
      <c r="J131" s="175">
        <f>BK131</f>
        <v>0</v>
      </c>
      <c r="K131" s="12"/>
      <c r="L131" s="171"/>
      <c r="M131" s="176"/>
      <c r="N131" s="177"/>
      <c r="O131" s="177"/>
      <c r="P131" s="178">
        <f>P132</f>
        <v>0</v>
      </c>
      <c r="Q131" s="177"/>
      <c r="R131" s="178">
        <f>R132</f>
        <v>0</v>
      </c>
      <c r="S131" s="177"/>
      <c r="T131" s="179">
        <f>T132</f>
        <v>0</v>
      </c>
      <c r="U131" s="12"/>
      <c r="V131" s="12"/>
      <c r="W131" s="12"/>
      <c r="X131" s="12"/>
      <c r="Y131" s="12"/>
      <c r="Z131" s="12"/>
      <c r="AA131" s="12"/>
      <c r="AB131" s="12"/>
      <c r="AC131" s="12"/>
      <c r="AD131" s="12"/>
      <c r="AE131" s="12"/>
      <c r="AR131" s="172" t="s">
        <v>83</v>
      </c>
      <c r="AT131" s="180" t="s">
        <v>75</v>
      </c>
      <c r="AU131" s="180" t="s">
        <v>76</v>
      </c>
      <c r="AY131" s="172" t="s">
        <v>178</v>
      </c>
      <c r="BK131" s="181">
        <f>BK132</f>
        <v>0</v>
      </c>
    </row>
    <row r="132" s="12" customFormat="1" ht="22.8" customHeight="1">
      <c r="A132" s="12"/>
      <c r="B132" s="171"/>
      <c r="C132" s="12"/>
      <c r="D132" s="172" t="s">
        <v>75</v>
      </c>
      <c r="E132" s="182" t="s">
        <v>212</v>
      </c>
      <c r="F132" s="182" t="s">
        <v>679</v>
      </c>
      <c r="G132" s="12"/>
      <c r="H132" s="12"/>
      <c r="I132" s="174"/>
      <c r="J132" s="183">
        <f>BK132</f>
        <v>0</v>
      </c>
      <c r="K132" s="12"/>
      <c r="L132" s="171"/>
      <c r="M132" s="176"/>
      <c r="N132" s="177"/>
      <c r="O132" s="177"/>
      <c r="P132" s="178">
        <f>SUM(P133:P137)</f>
        <v>0</v>
      </c>
      <c r="Q132" s="177"/>
      <c r="R132" s="178">
        <f>SUM(R133:R137)</f>
        <v>0</v>
      </c>
      <c r="S132" s="177"/>
      <c r="T132" s="179">
        <f>SUM(T133:T137)</f>
        <v>0</v>
      </c>
      <c r="U132" s="12"/>
      <c r="V132" s="12"/>
      <c r="W132" s="12"/>
      <c r="X132" s="12"/>
      <c r="Y132" s="12"/>
      <c r="Z132" s="12"/>
      <c r="AA132" s="12"/>
      <c r="AB132" s="12"/>
      <c r="AC132" s="12"/>
      <c r="AD132" s="12"/>
      <c r="AE132" s="12"/>
      <c r="AR132" s="172" t="s">
        <v>83</v>
      </c>
      <c r="AT132" s="180" t="s">
        <v>75</v>
      </c>
      <c r="AU132" s="180" t="s">
        <v>83</v>
      </c>
      <c r="AY132" s="172" t="s">
        <v>178</v>
      </c>
      <c r="BK132" s="181">
        <f>SUM(BK133:BK137)</f>
        <v>0</v>
      </c>
    </row>
    <row r="133" s="2" customFormat="1" ht="34.8" customHeight="1">
      <c r="A133" s="34"/>
      <c r="B133" s="184"/>
      <c r="C133" s="185" t="s">
        <v>83</v>
      </c>
      <c r="D133" s="185" t="s">
        <v>180</v>
      </c>
      <c r="E133" s="186" t="s">
        <v>1591</v>
      </c>
      <c r="F133" s="187" t="s">
        <v>1592</v>
      </c>
      <c r="G133" s="188" t="s">
        <v>306</v>
      </c>
      <c r="H133" s="189">
        <v>62</v>
      </c>
      <c r="I133" s="190"/>
      <c r="J133" s="191">
        <f>ROUND(I133*H133,2)</f>
        <v>0</v>
      </c>
      <c r="K133" s="192"/>
      <c r="L133" s="35"/>
      <c r="M133" s="193" t="s">
        <v>1</v>
      </c>
      <c r="N133" s="194" t="s">
        <v>42</v>
      </c>
      <c r="O133" s="78"/>
      <c r="P133" s="195">
        <f>O133*H133</f>
        <v>0</v>
      </c>
      <c r="Q133" s="195">
        <v>0</v>
      </c>
      <c r="R133" s="195">
        <f>Q133*H133</f>
        <v>0</v>
      </c>
      <c r="S133" s="195">
        <v>0</v>
      </c>
      <c r="T133" s="196">
        <f>S133*H133</f>
        <v>0</v>
      </c>
      <c r="U133" s="34"/>
      <c r="V133" s="34"/>
      <c r="W133" s="34"/>
      <c r="X133" s="34"/>
      <c r="Y133" s="34"/>
      <c r="Z133" s="34"/>
      <c r="AA133" s="34"/>
      <c r="AB133" s="34"/>
      <c r="AC133" s="34"/>
      <c r="AD133" s="34"/>
      <c r="AE133" s="34"/>
      <c r="AR133" s="197" t="s">
        <v>184</v>
      </c>
      <c r="AT133" s="197" t="s">
        <v>180</v>
      </c>
      <c r="AU133" s="197" t="s">
        <v>89</v>
      </c>
      <c r="AY133" s="15" t="s">
        <v>178</v>
      </c>
      <c r="BE133" s="198">
        <f>IF(N133="základná",J133,0)</f>
        <v>0</v>
      </c>
      <c r="BF133" s="198">
        <f>IF(N133="znížená",J133,0)</f>
        <v>0</v>
      </c>
      <c r="BG133" s="198">
        <f>IF(N133="zákl. prenesená",J133,0)</f>
        <v>0</v>
      </c>
      <c r="BH133" s="198">
        <f>IF(N133="zníž. prenesená",J133,0)</f>
        <v>0</v>
      </c>
      <c r="BI133" s="198">
        <f>IF(N133="nulová",J133,0)</f>
        <v>0</v>
      </c>
      <c r="BJ133" s="15" t="s">
        <v>89</v>
      </c>
      <c r="BK133" s="198">
        <f>ROUND(I133*H133,2)</f>
        <v>0</v>
      </c>
      <c r="BL133" s="15" t="s">
        <v>184</v>
      </c>
      <c r="BM133" s="197" t="s">
        <v>89</v>
      </c>
    </row>
    <row r="134" s="2" customFormat="1" ht="34.8" customHeight="1">
      <c r="A134" s="34"/>
      <c r="B134" s="184"/>
      <c r="C134" s="185" t="s">
        <v>89</v>
      </c>
      <c r="D134" s="185" t="s">
        <v>180</v>
      </c>
      <c r="E134" s="186" t="s">
        <v>1593</v>
      </c>
      <c r="F134" s="187" t="s">
        <v>1594</v>
      </c>
      <c r="G134" s="188" t="s">
        <v>306</v>
      </c>
      <c r="H134" s="189">
        <v>62</v>
      </c>
      <c r="I134" s="190"/>
      <c r="J134" s="191">
        <f>ROUND(I134*H134,2)</f>
        <v>0</v>
      </c>
      <c r="K134" s="192"/>
      <c r="L134" s="35"/>
      <c r="M134" s="193" t="s">
        <v>1</v>
      </c>
      <c r="N134" s="194" t="s">
        <v>42</v>
      </c>
      <c r="O134" s="78"/>
      <c r="P134" s="195">
        <f>O134*H134</f>
        <v>0</v>
      </c>
      <c r="Q134" s="195">
        <v>0</v>
      </c>
      <c r="R134" s="195">
        <f>Q134*H134</f>
        <v>0</v>
      </c>
      <c r="S134" s="195">
        <v>0</v>
      </c>
      <c r="T134" s="196">
        <f>S134*H134</f>
        <v>0</v>
      </c>
      <c r="U134" s="34"/>
      <c r="V134" s="34"/>
      <c r="W134" s="34"/>
      <c r="X134" s="34"/>
      <c r="Y134" s="34"/>
      <c r="Z134" s="34"/>
      <c r="AA134" s="34"/>
      <c r="AB134" s="34"/>
      <c r="AC134" s="34"/>
      <c r="AD134" s="34"/>
      <c r="AE134" s="34"/>
      <c r="AR134" s="197" t="s">
        <v>184</v>
      </c>
      <c r="AT134" s="197" t="s">
        <v>180</v>
      </c>
      <c r="AU134" s="197" t="s">
        <v>89</v>
      </c>
      <c r="AY134" s="15" t="s">
        <v>178</v>
      </c>
      <c r="BE134" s="198">
        <f>IF(N134="základná",J134,0)</f>
        <v>0</v>
      </c>
      <c r="BF134" s="198">
        <f>IF(N134="znížená",J134,0)</f>
        <v>0</v>
      </c>
      <c r="BG134" s="198">
        <f>IF(N134="zákl. prenesená",J134,0)</f>
        <v>0</v>
      </c>
      <c r="BH134" s="198">
        <f>IF(N134="zníž. prenesená",J134,0)</f>
        <v>0</v>
      </c>
      <c r="BI134" s="198">
        <f>IF(N134="nulová",J134,0)</f>
        <v>0</v>
      </c>
      <c r="BJ134" s="15" t="s">
        <v>89</v>
      </c>
      <c r="BK134" s="198">
        <f>ROUND(I134*H134,2)</f>
        <v>0</v>
      </c>
      <c r="BL134" s="15" t="s">
        <v>184</v>
      </c>
      <c r="BM134" s="197" t="s">
        <v>184</v>
      </c>
    </row>
    <row r="135" s="2" customFormat="1" ht="22.2" customHeight="1">
      <c r="A135" s="34"/>
      <c r="B135" s="184"/>
      <c r="C135" s="185" t="s">
        <v>189</v>
      </c>
      <c r="D135" s="185" t="s">
        <v>180</v>
      </c>
      <c r="E135" s="186" t="s">
        <v>1595</v>
      </c>
      <c r="F135" s="187" t="s">
        <v>1596</v>
      </c>
      <c r="G135" s="188" t="s">
        <v>227</v>
      </c>
      <c r="H135" s="189">
        <v>1.2</v>
      </c>
      <c r="I135" s="190"/>
      <c r="J135" s="191">
        <f>ROUND(I135*H135,2)</f>
        <v>0</v>
      </c>
      <c r="K135" s="192"/>
      <c r="L135" s="35"/>
      <c r="M135" s="193" t="s">
        <v>1</v>
      </c>
      <c r="N135" s="194" t="s">
        <v>42</v>
      </c>
      <c r="O135" s="78"/>
      <c r="P135" s="195">
        <f>O135*H135</f>
        <v>0</v>
      </c>
      <c r="Q135" s="195">
        <v>0</v>
      </c>
      <c r="R135" s="195">
        <f>Q135*H135</f>
        <v>0</v>
      </c>
      <c r="S135" s="195">
        <v>0</v>
      </c>
      <c r="T135" s="196">
        <f>S135*H135</f>
        <v>0</v>
      </c>
      <c r="U135" s="34"/>
      <c r="V135" s="34"/>
      <c r="W135" s="34"/>
      <c r="X135" s="34"/>
      <c r="Y135" s="34"/>
      <c r="Z135" s="34"/>
      <c r="AA135" s="34"/>
      <c r="AB135" s="34"/>
      <c r="AC135" s="34"/>
      <c r="AD135" s="34"/>
      <c r="AE135" s="34"/>
      <c r="AR135" s="197" t="s">
        <v>184</v>
      </c>
      <c r="AT135" s="197" t="s">
        <v>180</v>
      </c>
      <c r="AU135" s="197" t="s">
        <v>89</v>
      </c>
      <c r="AY135" s="15" t="s">
        <v>178</v>
      </c>
      <c r="BE135" s="198">
        <f>IF(N135="základná",J135,0)</f>
        <v>0</v>
      </c>
      <c r="BF135" s="198">
        <f>IF(N135="znížená",J135,0)</f>
        <v>0</v>
      </c>
      <c r="BG135" s="198">
        <f>IF(N135="zákl. prenesená",J135,0)</f>
        <v>0</v>
      </c>
      <c r="BH135" s="198">
        <f>IF(N135="zníž. prenesená",J135,0)</f>
        <v>0</v>
      </c>
      <c r="BI135" s="198">
        <f>IF(N135="nulová",J135,0)</f>
        <v>0</v>
      </c>
      <c r="BJ135" s="15" t="s">
        <v>89</v>
      </c>
      <c r="BK135" s="198">
        <f>ROUND(I135*H135,2)</f>
        <v>0</v>
      </c>
      <c r="BL135" s="15" t="s">
        <v>184</v>
      </c>
      <c r="BM135" s="197" t="s">
        <v>200</v>
      </c>
    </row>
    <row r="136" s="2" customFormat="1" ht="19.8" customHeight="1">
      <c r="A136" s="34"/>
      <c r="B136" s="184"/>
      <c r="C136" s="185" t="s">
        <v>184</v>
      </c>
      <c r="D136" s="185" t="s">
        <v>180</v>
      </c>
      <c r="E136" s="186" t="s">
        <v>1597</v>
      </c>
      <c r="F136" s="187" t="s">
        <v>1598</v>
      </c>
      <c r="G136" s="188" t="s">
        <v>227</v>
      </c>
      <c r="H136" s="189">
        <v>1.2</v>
      </c>
      <c r="I136" s="190"/>
      <c r="J136" s="191">
        <f>ROUND(I136*H136,2)</f>
        <v>0</v>
      </c>
      <c r="K136" s="192"/>
      <c r="L136" s="35"/>
      <c r="M136" s="193" t="s">
        <v>1</v>
      </c>
      <c r="N136" s="194" t="s">
        <v>42</v>
      </c>
      <c r="O136" s="78"/>
      <c r="P136" s="195">
        <f>O136*H136</f>
        <v>0</v>
      </c>
      <c r="Q136" s="195">
        <v>0</v>
      </c>
      <c r="R136" s="195">
        <f>Q136*H136</f>
        <v>0</v>
      </c>
      <c r="S136" s="195">
        <v>0</v>
      </c>
      <c r="T136" s="196">
        <f>S136*H136</f>
        <v>0</v>
      </c>
      <c r="U136" s="34"/>
      <c r="V136" s="34"/>
      <c r="W136" s="34"/>
      <c r="X136" s="34"/>
      <c r="Y136" s="34"/>
      <c r="Z136" s="34"/>
      <c r="AA136" s="34"/>
      <c r="AB136" s="34"/>
      <c r="AC136" s="34"/>
      <c r="AD136" s="34"/>
      <c r="AE136" s="34"/>
      <c r="AR136" s="197" t="s">
        <v>184</v>
      </c>
      <c r="AT136" s="197" t="s">
        <v>180</v>
      </c>
      <c r="AU136" s="197" t="s">
        <v>89</v>
      </c>
      <c r="AY136" s="15" t="s">
        <v>178</v>
      </c>
      <c r="BE136" s="198">
        <f>IF(N136="základná",J136,0)</f>
        <v>0</v>
      </c>
      <c r="BF136" s="198">
        <f>IF(N136="znížená",J136,0)</f>
        <v>0</v>
      </c>
      <c r="BG136" s="198">
        <f>IF(N136="zákl. prenesená",J136,0)</f>
        <v>0</v>
      </c>
      <c r="BH136" s="198">
        <f>IF(N136="zníž. prenesená",J136,0)</f>
        <v>0</v>
      </c>
      <c r="BI136" s="198">
        <f>IF(N136="nulová",J136,0)</f>
        <v>0</v>
      </c>
      <c r="BJ136" s="15" t="s">
        <v>89</v>
      </c>
      <c r="BK136" s="198">
        <f>ROUND(I136*H136,2)</f>
        <v>0</v>
      </c>
      <c r="BL136" s="15" t="s">
        <v>184</v>
      </c>
      <c r="BM136" s="197" t="s">
        <v>208</v>
      </c>
    </row>
    <row r="137" s="2" customFormat="1" ht="22.2" customHeight="1">
      <c r="A137" s="34"/>
      <c r="B137" s="184"/>
      <c r="C137" s="185" t="s">
        <v>196</v>
      </c>
      <c r="D137" s="185" t="s">
        <v>180</v>
      </c>
      <c r="E137" s="186" t="s">
        <v>1599</v>
      </c>
      <c r="F137" s="187" t="s">
        <v>1600</v>
      </c>
      <c r="G137" s="188" t="s">
        <v>227</v>
      </c>
      <c r="H137" s="189">
        <v>1.2</v>
      </c>
      <c r="I137" s="190"/>
      <c r="J137" s="191">
        <f>ROUND(I137*H137,2)</f>
        <v>0</v>
      </c>
      <c r="K137" s="192"/>
      <c r="L137" s="35"/>
      <c r="M137" s="193" t="s">
        <v>1</v>
      </c>
      <c r="N137" s="194" t="s">
        <v>42</v>
      </c>
      <c r="O137" s="78"/>
      <c r="P137" s="195">
        <f>O137*H137</f>
        <v>0</v>
      </c>
      <c r="Q137" s="195">
        <v>0</v>
      </c>
      <c r="R137" s="195">
        <f>Q137*H137</f>
        <v>0</v>
      </c>
      <c r="S137" s="195">
        <v>0</v>
      </c>
      <c r="T137" s="196">
        <f>S137*H137</f>
        <v>0</v>
      </c>
      <c r="U137" s="34"/>
      <c r="V137" s="34"/>
      <c r="W137" s="34"/>
      <c r="X137" s="34"/>
      <c r="Y137" s="34"/>
      <c r="Z137" s="34"/>
      <c r="AA137" s="34"/>
      <c r="AB137" s="34"/>
      <c r="AC137" s="34"/>
      <c r="AD137" s="34"/>
      <c r="AE137" s="34"/>
      <c r="AR137" s="197" t="s">
        <v>184</v>
      </c>
      <c r="AT137" s="197" t="s">
        <v>180</v>
      </c>
      <c r="AU137" s="197" t="s">
        <v>89</v>
      </c>
      <c r="AY137" s="15" t="s">
        <v>178</v>
      </c>
      <c r="BE137" s="198">
        <f>IF(N137="základná",J137,0)</f>
        <v>0</v>
      </c>
      <c r="BF137" s="198">
        <f>IF(N137="znížená",J137,0)</f>
        <v>0</v>
      </c>
      <c r="BG137" s="198">
        <f>IF(N137="zákl. prenesená",J137,0)</f>
        <v>0</v>
      </c>
      <c r="BH137" s="198">
        <f>IF(N137="zníž. prenesená",J137,0)</f>
        <v>0</v>
      </c>
      <c r="BI137" s="198">
        <f>IF(N137="nulová",J137,0)</f>
        <v>0</v>
      </c>
      <c r="BJ137" s="15" t="s">
        <v>89</v>
      </c>
      <c r="BK137" s="198">
        <f>ROUND(I137*H137,2)</f>
        <v>0</v>
      </c>
      <c r="BL137" s="15" t="s">
        <v>184</v>
      </c>
      <c r="BM137" s="197" t="s">
        <v>216</v>
      </c>
    </row>
    <row r="138" s="12" customFormat="1" ht="25.92" customHeight="1">
      <c r="A138" s="12"/>
      <c r="B138" s="171"/>
      <c r="C138" s="12"/>
      <c r="D138" s="172" t="s">
        <v>75</v>
      </c>
      <c r="E138" s="173" t="s">
        <v>734</v>
      </c>
      <c r="F138" s="173" t="s">
        <v>735</v>
      </c>
      <c r="G138" s="12"/>
      <c r="H138" s="12"/>
      <c r="I138" s="174"/>
      <c r="J138" s="175">
        <f>BK138</f>
        <v>0</v>
      </c>
      <c r="K138" s="12"/>
      <c r="L138" s="171"/>
      <c r="M138" s="176"/>
      <c r="N138" s="177"/>
      <c r="O138" s="177"/>
      <c r="P138" s="178">
        <f>P139+P148+P152+P169+P178+P214+P234</f>
        <v>0</v>
      </c>
      <c r="Q138" s="177"/>
      <c r="R138" s="178">
        <f>R139+R148+R152+R169+R178+R214+R234</f>
        <v>0</v>
      </c>
      <c r="S138" s="177"/>
      <c r="T138" s="179">
        <f>T139+T148+T152+T169+T178+T214+T234</f>
        <v>0</v>
      </c>
      <c r="U138" s="12"/>
      <c r="V138" s="12"/>
      <c r="W138" s="12"/>
      <c r="X138" s="12"/>
      <c r="Y138" s="12"/>
      <c r="Z138" s="12"/>
      <c r="AA138" s="12"/>
      <c r="AB138" s="12"/>
      <c r="AC138" s="12"/>
      <c r="AD138" s="12"/>
      <c r="AE138" s="12"/>
      <c r="AR138" s="172" t="s">
        <v>89</v>
      </c>
      <c r="AT138" s="180" t="s">
        <v>75</v>
      </c>
      <c r="AU138" s="180" t="s">
        <v>76</v>
      </c>
      <c r="AY138" s="172" t="s">
        <v>178</v>
      </c>
      <c r="BK138" s="181">
        <f>BK139+BK148+BK152+BK169+BK178+BK214+BK234</f>
        <v>0</v>
      </c>
    </row>
    <row r="139" s="12" customFormat="1" ht="22.8" customHeight="1">
      <c r="A139" s="12"/>
      <c r="B139" s="171"/>
      <c r="C139" s="12"/>
      <c r="D139" s="172" t="s">
        <v>75</v>
      </c>
      <c r="E139" s="182" t="s">
        <v>796</v>
      </c>
      <c r="F139" s="182" t="s">
        <v>797</v>
      </c>
      <c r="G139" s="12"/>
      <c r="H139" s="12"/>
      <c r="I139" s="174"/>
      <c r="J139" s="183">
        <f>BK139</f>
        <v>0</v>
      </c>
      <c r="K139" s="12"/>
      <c r="L139" s="171"/>
      <c r="M139" s="176"/>
      <c r="N139" s="177"/>
      <c r="O139" s="177"/>
      <c r="P139" s="178">
        <f>SUM(P140:P147)</f>
        <v>0</v>
      </c>
      <c r="Q139" s="177"/>
      <c r="R139" s="178">
        <f>SUM(R140:R147)</f>
        <v>0</v>
      </c>
      <c r="S139" s="177"/>
      <c r="T139" s="179">
        <f>SUM(T140:T147)</f>
        <v>0</v>
      </c>
      <c r="U139" s="12"/>
      <c r="V139" s="12"/>
      <c r="W139" s="12"/>
      <c r="X139" s="12"/>
      <c r="Y139" s="12"/>
      <c r="Z139" s="12"/>
      <c r="AA139" s="12"/>
      <c r="AB139" s="12"/>
      <c r="AC139" s="12"/>
      <c r="AD139" s="12"/>
      <c r="AE139" s="12"/>
      <c r="AR139" s="172" t="s">
        <v>89</v>
      </c>
      <c r="AT139" s="180" t="s">
        <v>75</v>
      </c>
      <c r="AU139" s="180" t="s">
        <v>83</v>
      </c>
      <c r="AY139" s="172" t="s">
        <v>178</v>
      </c>
      <c r="BK139" s="181">
        <f>SUM(BK140:BK147)</f>
        <v>0</v>
      </c>
    </row>
    <row r="140" s="2" customFormat="1" ht="19.8" customHeight="1">
      <c r="A140" s="34"/>
      <c r="B140" s="184"/>
      <c r="C140" s="185" t="s">
        <v>200</v>
      </c>
      <c r="D140" s="185" t="s">
        <v>180</v>
      </c>
      <c r="E140" s="186" t="s">
        <v>1601</v>
      </c>
      <c r="F140" s="187" t="s">
        <v>1602</v>
      </c>
      <c r="G140" s="188" t="s">
        <v>683</v>
      </c>
      <c r="H140" s="189">
        <v>49</v>
      </c>
      <c r="I140" s="190"/>
      <c r="J140" s="191">
        <f>ROUND(I140*H140,2)</f>
        <v>0</v>
      </c>
      <c r="K140" s="192"/>
      <c r="L140" s="35"/>
      <c r="M140" s="193" t="s">
        <v>1</v>
      </c>
      <c r="N140" s="194" t="s">
        <v>42</v>
      </c>
      <c r="O140" s="78"/>
      <c r="P140" s="195">
        <f>O140*H140</f>
        <v>0</v>
      </c>
      <c r="Q140" s="195">
        <v>0</v>
      </c>
      <c r="R140" s="195">
        <f>Q140*H140</f>
        <v>0</v>
      </c>
      <c r="S140" s="195">
        <v>0</v>
      </c>
      <c r="T140" s="196">
        <f>S140*H140</f>
        <v>0</v>
      </c>
      <c r="U140" s="34"/>
      <c r="V140" s="34"/>
      <c r="W140" s="34"/>
      <c r="X140" s="34"/>
      <c r="Y140" s="34"/>
      <c r="Z140" s="34"/>
      <c r="AA140" s="34"/>
      <c r="AB140" s="34"/>
      <c r="AC140" s="34"/>
      <c r="AD140" s="34"/>
      <c r="AE140" s="34"/>
      <c r="AR140" s="197" t="s">
        <v>243</v>
      </c>
      <c r="AT140" s="197" t="s">
        <v>180</v>
      </c>
      <c r="AU140" s="197" t="s">
        <v>89</v>
      </c>
      <c r="AY140" s="15" t="s">
        <v>178</v>
      </c>
      <c r="BE140" s="198">
        <f>IF(N140="základná",J140,0)</f>
        <v>0</v>
      </c>
      <c r="BF140" s="198">
        <f>IF(N140="znížená",J140,0)</f>
        <v>0</v>
      </c>
      <c r="BG140" s="198">
        <f>IF(N140="zákl. prenesená",J140,0)</f>
        <v>0</v>
      </c>
      <c r="BH140" s="198">
        <f>IF(N140="zníž. prenesená",J140,0)</f>
        <v>0</v>
      </c>
      <c r="BI140" s="198">
        <f>IF(N140="nulová",J140,0)</f>
        <v>0</v>
      </c>
      <c r="BJ140" s="15" t="s">
        <v>89</v>
      </c>
      <c r="BK140" s="198">
        <f>ROUND(I140*H140,2)</f>
        <v>0</v>
      </c>
      <c r="BL140" s="15" t="s">
        <v>243</v>
      </c>
      <c r="BM140" s="197" t="s">
        <v>224</v>
      </c>
    </row>
    <row r="141" s="2" customFormat="1" ht="14.4" customHeight="1">
      <c r="A141" s="34"/>
      <c r="B141" s="184"/>
      <c r="C141" s="199" t="s">
        <v>204</v>
      </c>
      <c r="D141" s="199" t="s">
        <v>454</v>
      </c>
      <c r="E141" s="200" t="s">
        <v>1603</v>
      </c>
      <c r="F141" s="201" t="s">
        <v>1604</v>
      </c>
      <c r="G141" s="202" t="s">
        <v>683</v>
      </c>
      <c r="H141" s="203">
        <v>5</v>
      </c>
      <c r="I141" s="204"/>
      <c r="J141" s="205">
        <f>ROUND(I141*H141,2)</f>
        <v>0</v>
      </c>
      <c r="K141" s="206"/>
      <c r="L141" s="207"/>
      <c r="M141" s="208" t="s">
        <v>1</v>
      </c>
      <c r="N141" s="209" t="s">
        <v>42</v>
      </c>
      <c r="O141" s="78"/>
      <c r="P141" s="195">
        <f>O141*H141</f>
        <v>0</v>
      </c>
      <c r="Q141" s="195">
        <v>0</v>
      </c>
      <c r="R141" s="195">
        <f>Q141*H141</f>
        <v>0</v>
      </c>
      <c r="S141" s="195">
        <v>0</v>
      </c>
      <c r="T141" s="196">
        <f>S141*H141</f>
        <v>0</v>
      </c>
      <c r="U141" s="34"/>
      <c r="V141" s="34"/>
      <c r="W141" s="34"/>
      <c r="X141" s="34"/>
      <c r="Y141" s="34"/>
      <c r="Z141" s="34"/>
      <c r="AA141" s="34"/>
      <c r="AB141" s="34"/>
      <c r="AC141" s="34"/>
      <c r="AD141" s="34"/>
      <c r="AE141" s="34"/>
      <c r="AR141" s="197" t="s">
        <v>308</v>
      </c>
      <c r="AT141" s="197" t="s">
        <v>454</v>
      </c>
      <c r="AU141" s="197" t="s">
        <v>89</v>
      </c>
      <c r="AY141" s="15" t="s">
        <v>178</v>
      </c>
      <c r="BE141" s="198">
        <f>IF(N141="základná",J141,0)</f>
        <v>0</v>
      </c>
      <c r="BF141" s="198">
        <f>IF(N141="znížená",J141,0)</f>
        <v>0</v>
      </c>
      <c r="BG141" s="198">
        <f>IF(N141="zákl. prenesená",J141,0)</f>
        <v>0</v>
      </c>
      <c r="BH141" s="198">
        <f>IF(N141="zníž. prenesená",J141,0)</f>
        <v>0</v>
      </c>
      <c r="BI141" s="198">
        <f>IF(N141="nulová",J141,0)</f>
        <v>0</v>
      </c>
      <c r="BJ141" s="15" t="s">
        <v>89</v>
      </c>
      <c r="BK141" s="198">
        <f>ROUND(I141*H141,2)</f>
        <v>0</v>
      </c>
      <c r="BL141" s="15" t="s">
        <v>243</v>
      </c>
      <c r="BM141" s="197" t="s">
        <v>233</v>
      </c>
    </row>
    <row r="142" s="2" customFormat="1" ht="14.4" customHeight="1">
      <c r="A142" s="34"/>
      <c r="B142" s="184"/>
      <c r="C142" s="199" t="s">
        <v>208</v>
      </c>
      <c r="D142" s="199" t="s">
        <v>454</v>
      </c>
      <c r="E142" s="200" t="s">
        <v>1605</v>
      </c>
      <c r="F142" s="201" t="s">
        <v>1606</v>
      </c>
      <c r="G142" s="202" t="s">
        <v>683</v>
      </c>
      <c r="H142" s="203">
        <v>32</v>
      </c>
      <c r="I142" s="204"/>
      <c r="J142" s="205">
        <f>ROUND(I142*H142,2)</f>
        <v>0</v>
      </c>
      <c r="K142" s="206"/>
      <c r="L142" s="207"/>
      <c r="M142" s="208" t="s">
        <v>1</v>
      </c>
      <c r="N142" s="209" t="s">
        <v>42</v>
      </c>
      <c r="O142" s="78"/>
      <c r="P142" s="195">
        <f>O142*H142</f>
        <v>0</v>
      </c>
      <c r="Q142" s="195">
        <v>0</v>
      </c>
      <c r="R142" s="195">
        <f>Q142*H142</f>
        <v>0</v>
      </c>
      <c r="S142" s="195">
        <v>0</v>
      </c>
      <c r="T142" s="196">
        <f>S142*H142</f>
        <v>0</v>
      </c>
      <c r="U142" s="34"/>
      <c r="V142" s="34"/>
      <c r="W142" s="34"/>
      <c r="X142" s="34"/>
      <c r="Y142" s="34"/>
      <c r="Z142" s="34"/>
      <c r="AA142" s="34"/>
      <c r="AB142" s="34"/>
      <c r="AC142" s="34"/>
      <c r="AD142" s="34"/>
      <c r="AE142" s="34"/>
      <c r="AR142" s="197" t="s">
        <v>308</v>
      </c>
      <c r="AT142" s="197" t="s">
        <v>454</v>
      </c>
      <c r="AU142" s="197" t="s">
        <v>89</v>
      </c>
      <c r="AY142" s="15" t="s">
        <v>178</v>
      </c>
      <c r="BE142" s="198">
        <f>IF(N142="základná",J142,0)</f>
        <v>0</v>
      </c>
      <c r="BF142" s="198">
        <f>IF(N142="znížená",J142,0)</f>
        <v>0</v>
      </c>
      <c r="BG142" s="198">
        <f>IF(N142="zákl. prenesená",J142,0)</f>
        <v>0</v>
      </c>
      <c r="BH142" s="198">
        <f>IF(N142="zníž. prenesená",J142,0)</f>
        <v>0</v>
      </c>
      <c r="BI142" s="198">
        <f>IF(N142="nulová",J142,0)</f>
        <v>0</v>
      </c>
      <c r="BJ142" s="15" t="s">
        <v>89</v>
      </c>
      <c r="BK142" s="198">
        <f>ROUND(I142*H142,2)</f>
        <v>0</v>
      </c>
      <c r="BL142" s="15" t="s">
        <v>243</v>
      </c>
      <c r="BM142" s="197" t="s">
        <v>243</v>
      </c>
    </row>
    <row r="143" s="2" customFormat="1" ht="14.4" customHeight="1">
      <c r="A143" s="34"/>
      <c r="B143" s="184"/>
      <c r="C143" s="199" t="s">
        <v>212</v>
      </c>
      <c r="D143" s="199" t="s">
        <v>454</v>
      </c>
      <c r="E143" s="200" t="s">
        <v>1607</v>
      </c>
      <c r="F143" s="201" t="s">
        <v>1608</v>
      </c>
      <c r="G143" s="202" t="s">
        <v>683</v>
      </c>
      <c r="H143" s="203">
        <v>12</v>
      </c>
      <c r="I143" s="204"/>
      <c r="J143" s="205">
        <f>ROUND(I143*H143,2)</f>
        <v>0</v>
      </c>
      <c r="K143" s="206"/>
      <c r="L143" s="207"/>
      <c r="M143" s="208" t="s">
        <v>1</v>
      </c>
      <c r="N143" s="209" t="s">
        <v>42</v>
      </c>
      <c r="O143" s="78"/>
      <c r="P143" s="195">
        <f>O143*H143</f>
        <v>0</v>
      </c>
      <c r="Q143" s="195">
        <v>0</v>
      </c>
      <c r="R143" s="195">
        <f>Q143*H143</f>
        <v>0</v>
      </c>
      <c r="S143" s="195">
        <v>0</v>
      </c>
      <c r="T143" s="196">
        <f>S143*H143</f>
        <v>0</v>
      </c>
      <c r="U143" s="34"/>
      <c r="V143" s="34"/>
      <c r="W143" s="34"/>
      <c r="X143" s="34"/>
      <c r="Y143" s="34"/>
      <c r="Z143" s="34"/>
      <c r="AA143" s="34"/>
      <c r="AB143" s="34"/>
      <c r="AC143" s="34"/>
      <c r="AD143" s="34"/>
      <c r="AE143" s="34"/>
      <c r="AR143" s="197" t="s">
        <v>308</v>
      </c>
      <c r="AT143" s="197" t="s">
        <v>454</v>
      </c>
      <c r="AU143" s="197" t="s">
        <v>89</v>
      </c>
      <c r="AY143" s="15" t="s">
        <v>178</v>
      </c>
      <c r="BE143" s="198">
        <f>IF(N143="základná",J143,0)</f>
        <v>0</v>
      </c>
      <c r="BF143" s="198">
        <f>IF(N143="znížená",J143,0)</f>
        <v>0</v>
      </c>
      <c r="BG143" s="198">
        <f>IF(N143="zákl. prenesená",J143,0)</f>
        <v>0</v>
      </c>
      <c r="BH143" s="198">
        <f>IF(N143="zníž. prenesená",J143,0)</f>
        <v>0</v>
      </c>
      <c r="BI143" s="198">
        <f>IF(N143="nulová",J143,0)</f>
        <v>0</v>
      </c>
      <c r="BJ143" s="15" t="s">
        <v>89</v>
      </c>
      <c r="BK143" s="198">
        <f>ROUND(I143*H143,2)</f>
        <v>0</v>
      </c>
      <c r="BL143" s="15" t="s">
        <v>243</v>
      </c>
      <c r="BM143" s="197" t="s">
        <v>251</v>
      </c>
    </row>
    <row r="144" s="2" customFormat="1" ht="22.2" customHeight="1">
      <c r="A144" s="34"/>
      <c r="B144" s="184"/>
      <c r="C144" s="185" t="s">
        <v>216</v>
      </c>
      <c r="D144" s="185" t="s">
        <v>180</v>
      </c>
      <c r="E144" s="186" t="s">
        <v>1609</v>
      </c>
      <c r="F144" s="187" t="s">
        <v>1610</v>
      </c>
      <c r="G144" s="188" t="s">
        <v>1611</v>
      </c>
      <c r="H144" s="189">
        <v>29</v>
      </c>
      <c r="I144" s="190"/>
      <c r="J144" s="191">
        <f>ROUND(I144*H144,2)</f>
        <v>0</v>
      </c>
      <c r="K144" s="192"/>
      <c r="L144" s="35"/>
      <c r="M144" s="193" t="s">
        <v>1</v>
      </c>
      <c r="N144" s="194" t="s">
        <v>42</v>
      </c>
      <c r="O144" s="78"/>
      <c r="P144" s="195">
        <f>O144*H144</f>
        <v>0</v>
      </c>
      <c r="Q144" s="195">
        <v>0</v>
      </c>
      <c r="R144" s="195">
        <f>Q144*H144</f>
        <v>0</v>
      </c>
      <c r="S144" s="195">
        <v>0</v>
      </c>
      <c r="T144" s="196">
        <f>S144*H144</f>
        <v>0</v>
      </c>
      <c r="U144" s="34"/>
      <c r="V144" s="34"/>
      <c r="W144" s="34"/>
      <c r="X144" s="34"/>
      <c r="Y144" s="34"/>
      <c r="Z144" s="34"/>
      <c r="AA144" s="34"/>
      <c r="AB144" s="34"/>
      <c r="AC144" s="34"/>
      <c r="AD144" s="34"/>
      <c r="AE144" s="34"/>
      <c r="AR144" s="197" t="s">
        <v>243</v>
      </c>
      <c r="AT144" s="197" t="s">
        <v>180</v>
      </c>
      <c r="AU144" s="197" t="s">
        <v>89</v>
      </c>
      <c r="AY144" s="15" t="s">
        <v>178</v>
      </c>
      <c r="BE144" s="198">
        <f>IF(N144="základná",J144,0)</f>
        <v>0</v>
      </c>
      <c r="BF144" s="198">
        <f>IF(N144="znížená",J144,0)</f>
        <v>0</v>
      </c>
      <c r="BG144" s="198">
        <f>IF(N144="zákl. prenesená",J144,0)</f>
        <v>0</v>
      </c>
      <c r="BH144" s="198">
        <f>IF(N144="zníž. prenesená",J144,0)</f>
        <v>0</v>
      </c>
      <c r="BI144" s="198">
        <f>IF(N144="nulová",J144,0)</f>
        <v>0</v>
      </c>
      <c r="BJ144" s="15" t="s">
        <v>89</v>
      </c>
      <c r="BK144" s="198">
        <f>ROUND(I144*H144,2)</f>
        <v>0</v>
      </c>
      <c r="BL144" s="15" t="s">
        <v>243</v>
      </c>
      <c r="BM144" s="197" t="s">
        <v>7</v>
      </c>
    </row>
    <row r="145" s="2" customFormat="1" ht="30" customHeight="1">
      <c r="A145" s="34"/>
      <c r="B145" s="184"/>
      <c r="C145" s="199" t="s">
        <v>220</v>
      </c>
      <c r="D145" s="199" t="s">
        <v>454</v>
      </c>
      <c r="E145" s="200" t="s">
        <v>1612</v>
      </c>
      <c r="F145" s="201" t="s">
        <v>1613</v>
      </c>
      <c r="G145" s="202" t="s">
        <v>1611</v>
      </c>
      <c r="H145" s="203">
        <v>22</v>
      </c>
      <c r="I145" s="204"/>
      <c r="J145" s="205">
        <f>ROUND(I145*H145,2)</f>
        <v>0</v>
      </c>
      <c r="K145" s="206"/>
      <c r="L145" s="207"/>
      <c r="M145" s="208" t="s">
        <v>1</v>
      </c>
      <c r="N145" s="209" t="s">
        <v>42</v>
      </c>
      <c r="O145" s="78"/>
      <c r="P145" s="195">
        <f>O145*H145</f>
        <v>0</v>
      </c>
      <c r="Q145" s="195">
        <v>0</v>
      </c>
      <c r="R145" s="195">
        <f>Q145*H145</f>
        <v>0</v>
      </c>
      <c r="S145" s="195">
        <v>0</v>
      </c>
      <c r="T145" s="196">
        <f>S145*H145</f>
        <v>0</v>
      </c>
      <c r="U145" s="34"/>
      <c r="V145" s="34"/>
      <c r="W145" s="34"/>
      <c r="X145" s="34"/>
      <c r="Y145" s="34"/>
      <c r="Z145" s="34"/>
      <c r="AA145" s="34"/>
      <c r="AB145" s="34"/>
      <c r="AC145" s="34"/>
      <c r="AD145" s="34"/>
      <c r="AE145" s="34"/>
      <c r="AR145" s="197" t="s">
        <v>308</v>
      </c>
      <c r="AT145" s="197" t="s">
        <v>454</v>
      </c>
      <c r="AU145" s="197" t="s">
        <v>89</v>
      </c>
      <c r="AY145" s="15" t="s">
        <v>178</v>
      </c>
      <c r="BE145" s="198">
        <f>IF(N145="základná",J145,0)</f>
        <v>0</v>
      </c>
      <c r="BF145" s="198">
        <f>IF(N145="znížená",J145,0)</f>
        <v>0</v>
      </c>
      <c r="BG145" s="198">
        <f>IF(N145="zákl. prenesená",J145,0)</f>
        <v>0</v>
      </c>
      <c r="BH145" s="198">
        <f>IF(N145="zníž. prenesená",J145,0)</f>
        <v>0</v>
      </c>
      <c r="BI145" s="198">
        <f>IF(N145="nulová",J145,0)</f>
        <v>0</v>
      </c>
      <c r="BJ145" s="15" t="s">
        <v>89</v>
      </c>
      <c r="BK145" s="198">
        <f>ROUND(I145*H145,2)</f>
        <v>0</v>
      </c>
      <c r="BL145" s="15" t="s">
        <v>243</v>
      </c>
      <c r="BM145" s="197" t="s">
        <v>266</v>
      </c>
    </row>
    <row r="146" s="2" customFormat="1" ht="30" customHeight="1">
      <c r="A146" s="34"/>
      <c r="B146" s="184"/>
      <c r="C146" s="199" t="s">
        <v>224</v>
      </c>
      <c r="D146" s="199" t="s">
        <v>454</v>
      </c>
      <c r="E146" s="200" t="s">
        <v>1614</v>
      </c>
      <c r="F146" s="201" t="s">
        <v>1615</v>
      </c>
      <c r="G146" s="202" t="s">
        <v>1611</v>
      </c>
      <c r="H146" s="203">
        <v>7</v>
      </c>
      <c r="I146" s="204"/>
      <c r="J146" s="205">
        <f>ROUND(I146*H146,2)</f>
        <v>0</v>
      </c>
      <c r="K146" s="206"/>
      <c r="L146" s="207"/>
      <c r="M146" s="208" t="s">
        <v>1</v>
      </c>
      <c r="N146" s="209" t="s">
        <v>42</v>
      </c>
      <c r="O146" s="78"/>
      <c r="P146" s="195">
        <f>O146*H146</f>
        <v>0</v>
      </c>
      <c r="Q146" s="195">
        <v>0</v>
      </c>
      <c r="R146" s="195">
        <f>Q146*H146</f>
        <v>0</v>
      </c>
      <c r="S146" s="195">
        <v>0</v>
      </c>
      <c r="T146" s="196">
        <f>S146*H146</f>
        <v>0</v>
      </c>
      <c r="U146" s="34"/>
      <c r="V146" s="34"/>
      <c r="W146" s="34"/>
      <c r="X146" s="34"/>
      <c r="Y146" s="34"/>
      <c r="Z146" s="34"/>
      <c r="AA146" s="34"/>
      <c r="AB146" s="34"/>
      <c r="AC146" s="34"/>
      <c r="AD146" s="34"/>
      <c r="AE146" s="34"/>
      <c r="AR146" s="197" t="s">
        <v>308</v>
      </c>
      <c r="AT146" s="197" t="s">
        <v>454</v>
      </c>
      <c r="AU146" s="197" t="s">
        <v>89</v>
      </c>
      <c r="AY146" s="15" t="s">
        <v>178</v>
      </c>
      <c r="BE146" s="198">
        <f>IF(N146="základná",J146,0)</f>
        <v>0</v>
      </c>
      <c r="BF146" s="198">
        <f>IF(N146="znížená",J146,0)</f>
        <v>0</v>
      </c>
      <c r="BG146" s="198">
        <f>IF(N146="zákl. prenesená",J146,0)</f>
        <v>0</v>
      </c>
      <c r="BH146" s="198">
        <f>IF(N146="zníž. prenesená",J146,0)</f>
        <v>0</v>
      </c>
      <c r="BI146" s="198">
        <f>IF(N146="nulová",J146,0)</f>
        <v>0</v>
      </c>
      <c r="BJ146" s="15" t="s">
        <v>89</v>
      </c>
      <c r="BK146" s="198">
        <f>ROUND(I146*H146,2)</f>
        <v>0</v>
      </c>
      <c r="BL146" s="15" t="s">
        <v>243</v>
      </c>
      <c r="BM146" s="197" t="s">
        <v>274</v>
      </c>
    </row>
    <row r="147" s="2" customFormat="1" ht="22.2" customHeight="1">
      <c r="A147" s="34"/>
      <c r="B147" s="184"/>
      <c r="C147" s="185" t="s">
        <v>229</v>
      </c>
      <c r="D147" s="185" t="s">
        <v>180</v>
      </c>
      <c r="E147" s="186" t="s">
        <v>1616</v>
      </c>
      <c r="F147" s="187" t="s">
        <v>1617</v>
      </c>
      <c r="G147" s="188" t="s">
        <v>227</v>
      </c>
      <c r="H147" s="189">
        <v>0.014999999999999999</v>
      </c>
      <c r="I147" s="190"/>
      <c r="J147" s="191">
        <f>ROUND(I147*H147,2)</f>
        <v>0</v>
      </c>
      <c r="K147" s="192"/>
      <c r="L147" s="35"/>
      <c r="M147" s="193" t="s">
        <v>1</v>
      </c>
      <c r="N147" s="194" t="s">
        <v>42</v>
      </c>
      <c r="O147" s="78"/>
      <c r="P147" s="195">
        <f>O147*H147</f>
        <v>0</v>
      </c>
      <c r="Q147" s="195">
        <v>0</v>
      </c>
      <c r="R147" s="195">
        <f>Q147*H147</f>
        <v>0</v>
      </c>
      <c r="S147" s="195">
        <v>0</v>
      </c>
      <c r="T147" s="196">
        <f>S147*H147</f>
        <v>0</v>
      </c>
      <c r="U147" s="34"/>
      <c r="V147" s="34"/>
      <c r="W147" s="34"/>
      <c r="X147" s="34"/>
      <c r="Y147" s="34"/>
      <c r="Z147" s="34"/>
      <c r="AA147" s="34"/>
      <c r="AB147" s="34"/>
      <c r="AC147" s="34"/>
      <c r="AD147" s="34"/>
      <c r="AE147" s="34"/>
      <c r="AR147" s="197" t="s">
        <v>243</v>
      </c>
      <c r="AT147" s="197" t="s">
        <v>180</v>
      </c>
      <c r="AU147" s="197" t="s">
        <v>89</v>
      </c>
      <c r="AY147" s="15" t="s">
        <v>178</v>
      </c>
      <c r="BE147" s="198">
        <f>IF(N147="základná",J147,0)</f>
        <v>0</v>
      </c>
      <c r="BF147" s="198">
        <f>IF(N147="znížená",J147,0)</f>
        <v>0</v>
      </c>
      <c r="BG147" s="198">
        <f>IF(N147="zákl. prenesená",J147,0)</f>
        <v>0</v>
      </c>
      <c r="BH147" s="198">
        <f>IF(N147="zníž. prenesená",J147,0)</f>
        <v>0</v>
      </c>
      <c r="BI147" s="198">
        <f>IF(N147="nulová",J147,0)</f>
        <v>0</v>
      </c>
      <c r="BJ147" s="15" t="s">
        <v>89</v>
      </c>
      <c r="BK147" s="198">
        <f>ROUND(I147*H147,2)</f>
        <v>0</v>
      </c>
      <c r="BL147" s="15" t="s">
        <v>243</v>
      </c>
      <c r="BM147" s="197" t="s">
        <v>283</v>
      </c>
    </row>
    <row r="148" s="12" customFormat="1" ht="22.8" customHeight="1">
      <c r="A148" s="12"/>
      <c r="B148" s="171"/>
      <c r="C148" s="12"/>
      <c r="D148" s="172" t="s">
        <v>75</v>
      </c>
      <c r="E148" s="182" t="s">
        <v>1618</v>
      </c>
      <c r="F148" s="182" t="s">
        <v>1619</v>
      </c>
      <c r="G148" s="12"/>
      <c r="H148" s="12"/>
      <c r="I148" s="174"/>
      <c r="J148" s="183">
        <f>BK148</f>
        <v>0</v>
      </c>
      <c r="K148" s="12"/>
      <c r="L148" s="171"/>
      <c r="M148" s="176"/>
      <c r="N148" s="177"/>
      <c r="O148" s="177"/>
      <c r="P148" s="178">
        <f>SUM(P149:P151)</f>
        <v>0</v>
      </c>
      <c r="Q148" s="177"/>
      <c r="R148" s="178">
        <f>SUM(R149:R151)</f>
        <v>0</v>
      </c>
      <c r="S148" s="177"/>
      <c r="T148" s="179">
        <f>SUM(T149:T151)</f>
        <v>0</v>
      </c>
      <c r="U148" s="12"/>
      <c r="V148" s="12"/>
      <c r="W148" s="12"/>
      <c r="X148" s="12"/>
      <c r="Y148" s="12"/>
      <c r="Z148" s="12"/>
      <c r="AA148" s="12"/>
      <c r="AB148" s="12"/>
      <c r="AC148" s="12"/>
      <c r="AD148" s="12"/>
      <c r="AE148" s="12"/>
      <c r="AR148" s="172" t="s">
        <v>89</v>
      </c>
      <c r="AT148" s="180" t="s">
        <v>75</v>
      </c>
      <c r="AU148" s="180" t="s">
        <v>83</v>
      </c>
      <c r="AY148" s="172" t="s">
        <v>178</v>
      </c>
      <c r="BK148" s="181">
        <f>SUM(BK149:BK151)</f>
        <v>0</v>
      </c>
    </row>
    <row r="149" s="2" customFormat="1" ht="14.4" customHeight="1">
      <c r="A149" s="34"/>
      <c r="B149" s="184"/>
      <c r="C149" s="185" t="s">
        <v>233</v>
      </c>
      <c r="D149" s="185" t="s">
        <v>180</v>
      </c>
      <c r="E149" s="186" t="s">
        <v>1620</v>
      </c>
      <c r="F149" s="187" t="s">
        <v>1621</v>
      </c>
      <c r="G149" s="188" t="s">
        <v>1470</v>
      </c>
      <c r="H149" s="189">
        <v>1</v>
      </c>
      <c r="I149" s="190"/>
      <c r="J149" s="191">
        <f>ROUND(I149*H149,2)</f>
        <v>0</v>
      </c>
      <c r="K149" s="192"/>
      <c r="L149" s="35"/>
      <c r="M149" s="193" t="s">
        <v>1</v>
      </c>
      <c r="N149" s="194" t="s">
        <v>42</v>
      </c>
      <c r="O149" s="78"/>
      <c r="P149" s="195">
        <f>O149*H149</f>
        <v>0</v>
      </c>
      <c r="Q149" s="195">
        <v>0</v>
      </c>
      <c r="R149" s="195">
        <f>Q149*H149</f>
        <v>0</v>
      </c>
      <c r="S149" s="195">
        <v>0</v>
      </c>
      <c r="T149" s="196">
        <f>S149*H149</f>
        <v>0</v>
      </c>
      <c r="U149" s="34"/>
      <c r="V149" s="34"/>
      <c r="W149" s="34"/>
      <c r="X149" s="34"/>
      <c r="Y149" s="34"/>
      <c r="Z149" s="34"/>
      <c r="AA149" s="34"/>
      <c r="AB149" s="34"/>
      <c r="AC149" s="34"/>
      <c r="AD149" s="34"/>
      <c r="AE149" s="34"/>
      <c r="AR149" s="197" t="s">
        <v>243</v>
      </c>
      <c r="AT149" s="197" t="s">
        <v>180</v>
      </c>
      <c r="AU149" s="197" t="s">
        <v>89</v>
      </c>
      <c r="AY149" s="15" t="s">
        <v>178</v>
      </c>
      <c r="BE149" s="198">
        <f>IF(N149="základná",J149,0)</f>
        <v>0</v>
      </c>
      <c r="BF149" s="198">
        <f>IF(N149="znížená",J149,0)</f>
        <v>0</v>
      </c>
      <c r="BG149" s="198">
        <f>IF(N149="zákl. prenesená",J149,0)</f>
        <v>0</v>
      </c>
      <c r="BH149" s="198">
        <f>IF(N149="zníž. prenesená",J149,0)</f>
        <v>0</v>
      </c>
      <c r="BI149" s="198">
        <f>IF(N149="nulová",J149,0)</f>
        <v>0</v>
      </c>
      <c r="BJ149" s="15" t="s">
        <v>89</v>
      </c>
      <c r="BK149" s="198">
        <f>ROUND(I149*H149,2)</f>
        <v>0</v>
      </c>
      <c r="BL149" s="15" t="s">
        <v>243</v>
      </c>
      <c r="BM149" s="197" t="s">
        <v>291</v>
      </c>
    </row>
    <row r="150" s="2" customFormat="1" ht="57.6" customHeight="1">
      <c r="A150" s="34"/>
      <c r="B150" s="184"/>
      <c r="C150" s="199" t="s">
        <v>239</v>
      </c>
      <c r="D150" s="199" t="s">
        <v>454</v>
      </c>
      <c r="E150" s="200" t="s">
        <v>1622</v>
      </c>
      <c r="F150" s="201" t="s">
        <v>1623</v>
      </c>
      <c r="G150" s="202" t="s">
        <v>1470</v>
      </c>
      <c r="H150" s="203">
        <v>1</v>
      </c>
      <c r="I150" s="204"/>
      <c r="J150" s="205">
        <f>ROUND(I150*H150,2)</f>
        <v>0</v>
      </c>
      <c r="K150" s="206"/>
      <c r="L150" s="207"/>
      <c r="M150" s="208" t="s">
        <v>1</v>
      </c>
      <c r="N150" s="209" t="s">
        <v>42</v>
      </c>
      <c r="O150" s="78"/>
      <c r="P150" s="195">
        <f>O150*H150</f>
        <v>0</v>
      </c>
      <c r="Q150" s="195">
        <v>0</v>
      </c>
      <c r="R150" s="195">
        <f>Q150*H150</f>
        <v>0</v>
      </c>
      <c r="S150" s="195">
        <v>0</v>
      </c>
      <c r="T150" s="196">
        <f>S150*H150</f>
        <v>0</v>
      </c>
      <c r="U150" s="34"/>
      <c r="V150" s="34"/>
      <c r="W150" s="34"/>
      <c r="X150" s="34"/>
      <c r="Y150" s="34"/>
      <c r="Z150" s="34"/>
      <c r="AA150" s="34"/>
      <c r="AB150" s="34"/>
      <c r="AC150" s="34"/>
      <c r="AD150" s="34"/>
      <c r="AE150" s="34"/>
      <c r="AR150" s="197" t="s">
        <v>308</v>
      </c>
      <c r="AT150" s="197" t="s">
        <v>454</v>
      </c>
      <c r="AU150" s="197" t="s">
        <v>89</v>
      </c>
      <c r="AY150" s="15" t="s">
        <v>178</v>
      </c>
      <c r="BE150" s="198">
        <f>IF(N150="základná",J150,0)</f>
        <v>0</v>
      </c>
      <c r="BF150" s="198">
        <f>IF(N150="znížená",J150,0)</f>
        <v>0</v>
      </c>
      <c r="BG150" s="198">
        <f>IF(N150="zákl. prenesená",J150,0)</f>
        <v>0</v>
      </c>
      <c r="BH150" s="198">
        <f>IF(N150="zníž. prenesená",J150,0)</f>
        <v>0</v>
      </c>
      <c r="BI150" s="198">
        <f>IF(N150="nulová",J150,0)</f>
        <v>0</v>
      </c>
      <c r="BJ150" s="15" t="s">
        <v>89</v>
      </c>
      <c r="BK150" s="198">
        <f>ROUND(I150*H150,2)</f>
        <v>0</v>
      </c>
      <c r="BL150" s="15" t="s">
        <v>243</v>
      </c>
      <c r="BM150" s="197" t="s">
        <v>299</v>
      </c>
    </row>
    <row r="151" s="2" customFormat="1" ht="22.2" customHeight="1">
      <c r="A151" s="34"/>
      <c r="B151" s="184"/>
      <c r="C151" s="185" t="s">
        <v>243</v>
      </c>
      <c r="D151" s="185" t="s">
        <v>180</v>
      </c>
      <c r="E151" s="186" t="s">
        <v>1624</v>
      </c>
      <c r="F151" s="187" t="s">
        <v>1625</v>
      </c>
      <c r="G151" s="188" t="s">
        <v>227</v>
      </c>
      <c r="H151" s="189">
        <v>0.29999999999999999</v>
      </c>
      <c r="I151" s="190"/>
      <c r="J151" s="191">
        <f>ROUND(I151*H151,2)</f>
        <v>0</v>
      </c>
      <c r="K151" s="192"/>
      <c r="L151" s="35"/>
      <c r="M151" s="193" t="s">
        <v>1</v>
      </c>
      <c r="N151" s="194" t="s">
        <v>42</v>
      </c>
      <c r="O151" s="78"/>
      <c r="P151" s="195">
        <f>O151*H151</f>
        <v>0</v>
      </c>
      <c r="Q151" s="195">
        <v>0</v>
      </c>
      <c r="R151" s="195">
        <f>Q151*H151</f>
        <v>0</v>
      </c>
      <c r="S151" s="195">
        <v>0</v>
      </c>
      <c r="T151" s="196">
        <f>S151*H151</f>
        <v>0</v>
      </c>
      <c r="U151" s="34"/>
      <c r="V151" s="34"/>
      <c r="W151" s="34"/>
      <c r="X151" s="34"/>
      <c r="Y151" s="34"/>
      <c r="Z151" s="34"/>
      <c r="AA151" s="34"/>
      <c r="AB151" s="34"/>
      <c r="AC151" s="34"/>
      <c r="AD151" s="34"/>
      <c r="AE151" s="34"/>
      <c r="AR151" s="197" t="s">
        <v>243</v>
      </c>
      <c r="AT151" s="197" t="s">
        <v>180</v>
      </c>
      <c r="AU151" s="197" t="s">
        <v>89</v>
      </c>
      <c r="AY151" s="15" t="s">
        <v>178</v>
      </c>
      <c r="BE151" s="198">
        <f>IF(N151="základná",J151,0)</f>
        <v>0</v>
      </c>
      <c r="BF151" s="198">
        <f>IF(N151="znížená",J151,0)</f>
        <v>0</v>
      </c>
      <c r="BG151" s="198">
        <f>IF(N151="zákl. prenesená",J151,0)</f>
        <v>0</v>
      </c>
      <c r="BH151" s="198">
        <f>IF(N151="zníž. prenesená",J151,0)</f>
        <v>0</v>
      </c>
      <c r="BI151" s="198">
        <f>IF(N151="nulová",J151,0)</f>
        <v>0</v>
      </c>
      <c r="BJ151" s="15" t="s">
        <v>89</v>
      </c>
      <c r="BK151" s="198">
        <f>ROUND(I151*H151,2)</f>
        <v>0</v>
      </c>
      <c r="BL151" s="15" t="s">
        <v>243</v>
      </c>
      <c r="BM151" s="197" t="s">
        <v>308</v>
      </c>
    </row>
    <row r="152" s="12" customFormat="1" ht="22.8" customHeight="1">
      <c r="A152" s="12"/>
      <c r="B152" s="171"/>
      <c r="C152" s="12"/>
      <c r="D152" s="172" t="s">
        <v>75</v>
      </c>
      <c r="E152" s="182" t="s">
        <v>1626</v>
      </c>
      <c r="F152" s="182" t="s">
        <v>1627</v>
      </c>
      <c r="G152" s="12"/>
      <c r="H152" s="12"/>
      <c r="I152" s="174"/>
      <c r="J152" s="183">
        <f>BK152</f>
        <v>0</v>
      </c>
      <c r="K152" s="12"/>
      <c r="L152" s="171"/>
      <c r="M152" s="176"/>
      <c r="N152" s="177"/>
      <c r="O152" s="177"/>
      <c r="P152" s="178">
        <f>SUM(P153:P168)</f>
        <v>0</v>
      </c>
      <c r="Q152" s="177"/>
      <c r="R152" s="178">
        <f>SUM(R153:R168)</f>
        <v>0</v>
      </c>
      <c r="S152" s="177"/>
      <c r="T152" s="179">
        <f>SUM(T153:T168)</f>
        <v>0</v>
      </c>
      <c r="U152" s="12"/>
      <c r="V152" s="12"/>
      <c r="W152" s="12"/>
      <c r="X152" s="12"/>
      <c r="Y152" s="12"/>
      <c r="Z152" s="12"/>
      <c r="AA152" s="12"/>
      <c r="AB152" s="12"/>
      <c r="AC152" s="12"/>
      <c r="AD152" s="12"/>
      <c r="AE152" s="12"/>
      <c r="AR152" s="172" t="s">
        <v>89</v>
      </c>
      <c r="AT152" s="180" t="s">
        <v>75</v>
      </c>
      <c r="AU152" s="180" t="s">
        <v>83</v>
      </c>
      <c r="AY152" s="172" t="s">
        <v>178</v>
      </c>
      <c r="BK152" s="181">
        <f>SUM(BK153:BK168)</f>
        <v>0</v>
      </c>
    </row>
    <row r="153" s="2" customFormat="1" ht="22.2" customHeight="1">
      <c r="A153" s="34"/>
      <c r="B153" s="184"/>
      <c r="C153" s="185" t="s">
        <v>247</v>
      </c>
      <c r="D153" s="185" t="s">
        <v>180</v>
      </c>
      <c r="E153" s="186" t="s">
        <v>1628</v>
      </c>
      <c r="F153" s="187" t="s">
        <v>1629</v>
      </c>
      <c r="G153" s="188" t="s">
        <v>1630</v>
      </c>
      <c r="H153" s="189">
        <v>1</v>
      </c>
      <c r="I153" s="190"/>
      <c r="J153" s="191">
        <f>ROUND(I153*H153,2)</f>
        <v>0</v>
      </c>
      <c r="K153" s="192"/>
      <c r="L153" s="35"/>
      <c r="M153" s="193" t="s">
        <v>1</v>
      </c>
      <c r="N153" s="194" t="s">
        <v>42</v>
      </c>
      <c r="O153" s="78"/>
      <c r="P153" s="195">
        <f>O153*H153</f>
        <v>0</v>
      </c>
      <c r="Q153" s="195">
        <v>0</v>
      </c>
      <c r="R153" s="195">
        <f>Q153*H153</f>
        <v>0</v>
      </c>
      <c r="S153" s="195">
        <v>0</v>
      </c>
      <c r="T153" s="196">
        <f>S153*H153</f>
        <v>0</v>
      </c>
      <c r="U153" s="34"/>
      <c r="V153" s="34"/>
      <c r="W153" s="34"/>
      <c r="X153" s="34"/>
      <c r="Y153" s="34"/>
      <c r="Z153" s="34"/>
      <c r="AA153" s="34"/>
      <c r="AB153" s="34"/>
      <c r="AC153" s="34"/>
      <c r="AD153" s="34"/>
      <c r="AE153" s="34"/>
      <c r="AR153" s="197" t="s">
        <v>243</v>
      </c>
      <c r="AT153" s="197" t="s">
        <v>180</v>
      </c>
      <c r="AU153" s="197" t="s">
        <v>89</v>
      </c>
      <c r="AY153" s="15" t="s">
        <v>178</v>
      </c>
      <c r="BE153" s="198">
        <f>IF(N153="základná",J153,0)</f>
        <v>0</v>
      </c>
      <c r="BF153" s="198">
        <f>IF(N153="znížená",J153,0)</f>
        <v>0</v>
      </c>
      <c r="BG153" s="198">
        <f>IF(N153="zákl. prenesená",J153,0)</f>
        <v>0</v>
      </c>
      <c r="BH153" s="198">
        <f>IF(N153="zníž. prenesená",J153,0)</f>
        <v>0</v>
      </c>
      <c r="BI153" s="198">
        <f>IF(N153="nulová",J153,0)</f>
        <v>0</v>
      </c>
      <c r="BJ153" s="15" t="s">
        <v>89</v>
      </c>
      <c r="BK153" s="198">
        <f>ROUND(I153*H153,2)</f>
        <v>0</v>
      </c>
      <c r="BL153" s="15" t="s">
        <v>243</v>
      </c>
      <c r="BM153" s="197" t="s">
        <v>316</v>
      </c>
    </row>
    <row r="154" s="2" customFormat="1" ht="14.4" customHeight="1">
      <c r="A154" s="34"/>
      <c r="B154" s="184"/>
      <c r="C154" s="199" t="s">
        <v>251</v>
      </c>
      <c r="D154" s="199" t="s">
        <v>454</v>
      </c>
      <c r="E154" s="200" t="s">
        <v>1631</v>
      </c>
      <c r="F154" s="201" t="s">
        <v>1632</v>
      </c>
      <c r="G154" s="202" t="s">
        <v>306</v>
      </c>
      <c r="H154" s="203">
        <v>1</v>
      </c>
      <c r="I154" s="204"/>
      <c r="J154" s="205">
        <f>ROUND(I154*H154,2)</f>
        <v>0</v>
      </c>
      <c r="K154" s="206"/>
      <c r="L154" s="207"/>
      <c r="M154" s="208" t="s">
        <v>1</v>
      </c>
      <c r="N154" s="209" t="s">
        <v>42</v>
      </c>
      <c r="O154" s="78"/>
      <c r="P154" s="195">
        <f>O154*H154</f>
        <v>0</v>
      </c>
      <c r="Q154" s="195">
        <v>0</v>
      </c>
      <c r="R154" s="195">
        <f>Q154*H154</f>
        <v>0</v>
      </c>
      <c r="S154" s="195">
        <v>0</v>
      </c>
      <c r="T154" s="196">
        <f>S154*H154</f>
        <v>0</v>
      </c>
      <c r="U154" s="34"/>
      <c r="V154" s="34"/>
      <c r="W154" s="34"/>
      <c r="X154" s="34"/>
      <c r="Y154" s="34"/>
      <c r="Z154" s="34"/>
      <c r="AA154" s="34"/>
      <c r="AB154" s="34"/>
      <c r="AC154" s="34"/>
      <c r="AD154" s="34"/>
      <c r="AE154" s="34"/>
      <c r="AR154" s="197" t="s">
        <v>308</v>
      </c>
      <c r="AT154" s="197" t="s">
        <v>454</v>
      </c>
      <c r="AU154" s="197" t="s">
        <v>89</v>
      </c>
      <c r="AY154" s="15" t="s">
        <v>178</v>
      </c>
      <c r="BE154" s="198">
        <f>IF(N154="základná",J154,0)</f>
        <v>0</v>
      </c>
      <c r="BF154" s="198">
        <f>IF(N154="znížená",J154,0)</f>
        <v>0</v>
      </c>
      <c r="BG154" s="198">
        <f>IF(N154="zákl. prenesená",J154,0)</f>
        <v>0</v>
      </c>
      <c r="BH154" s="198">
        <f>IF(N154="zníž. prenesená",J154,0)</f>
        <v>0</v>
      </c>
      <c r="BI154" s="198">
        <f>IF(N154="nulová",J154,0)</f>
        <v>0</v>
      </c>
      <c r="BJ154" s="15" t="s">
        <v>89</v>
      </c>
      <c r="BK154" s="198">
        <f>ROUND(I154*H154,2)</f>
        <v>0</v>
      </c>
      <c r="BL154" s="15" t="s">
        <v>243</v>
      </c>
      <c r="BM154" s="197" t="s">
        <v>324</v>
      </c>
    </row>
    <row r="155" s="2" customFormat="1" ht="22.2" customHeight="1">
      <c r="A155" s="34"/>
      <c r="B155" s="184"/>
      <c r="C155" s="185" t="s">
        <v>255</v>
      </c>
      <c r="D155" s="185" t="s">
        <v>180</v>
      </c>
      <c r="E155" s="186" t="s">
        <v>1633</v>
      </c>
      <c r="F155" s="187" t="s">
        <v>1634</v>
      </c>
      <c r="G155" s="188" t="s">
        <v>1630</v>
      </c>
      <c r="H155" s="189">
        <v>5</v>
      </c>
      <c r="I155" s="190"/>
      <c r="J155" s="191">
        <f>ROUND(I155*H155,2)</f>
        <v>0</v>
      </c>
      <c r="K155" s="192"/>
      <c r="L155" s="35"/>
      <c r="M155" s="193" t="s">
        <v>1</v>
      </c>
      <c r="N155" s="194" t="s">
        <v>42</v>
      </c>
      <c r="O155" s="78"/>
      <c r="P155" s="195">
        <f>O155*H155</f>
        <v>0</v>
      </c>
      <c r="Q155" s="195">
        <v>0</v>
      </c>
      <c r="R155" s="195">
        <f>Q155*H155</f>
        <v>0</v>
      </c>
      <c r="S155" s="195">
        <v>0</v>
      </c>
      <c r="T155" s="196">
        <f>S155*H155</f>
        <v>0</v>
      </c>
      <c r="U155" s="34"/>
      <c r="V155" s="34"/>
      <c r="W155" s="34"/>
      <c r="X155" s="34"/>
      <c r="Y155" s="34"/>
      <c r="Z155" s="34"/>
      <c r="AA155" s="34"/>
      <c r="AB155" s="34"/>
      <c r="AC155" s="34"/>
      <c r="AD155" s="34"/>
      <c r="AE155" s="34"/>
      <c r="AR155" s="197" t="s">
        <v>243</v>
      </c>
      <c r="AT155" s="197" t="s">
        <v>180</v>
      </c>
      <c r="AU155" s="197" t="s">
        <v>89</v>
      </c>
      <c r="AY155" s="15" t="s">
        <v>178</v>
      </c>
      <c r="BE155" s="198">
        <f>IF(N155="základná",J155,0)</f>
        <v>0</v>
      </c>
      <c r="BF155" s="198">
        <f>IF(N155="znížená",J155,0)</f>
        <v>0</v>
      </c>
      <c r="BG155" s="198">
        <f>IF(N155="zákl. prenesená",J155,0)</f>
        <v>0</v>
      </c>
      <c r="BH155" s="198">
        <f>IF(N155="zníž. prenesená",J155,0)</f>
        <v>0</v>
      </c>
      <c r="BI155" s="198">
        <f>IF(N155="nulová",J155,0)</f>
        <v>0</v>
      </c>
      <c r="BJ155" s="15" t="s">
        <v>89</v>
      </c>
      <c r="BK155" s="198">
        <f>ROUND(I155*H155,2)</f>
        <v>0</v>
      </c>
      <c r="BL155" s="15" t="s">
        <v>243</v>
      </c>
      <c r="BM155" s="197" t="s">
        <v>332</v>
      </c>
    </row>
    <row r="156" s="2" customFormat="1" ht="22.2" customHeight="1">
      <c r="A156" s="34"/>
      <c r="B156" s="184"/>
      <c r="C156" s="199" t="s">
        <v>7</v>
      </c>
      <c r="D156" s="199" t="s">
        <v>454</v>
      </c>
      <c r="E156" s="200" t="s">
        <v>1635</v>
      </c>
      <c r="F156" s="201" t="s">
        <v>1636</v>
      </c>
      <c r="G156" s="202" t="s">
        <v>306</v>
      </c>
      <c r="H156" s="203">
        <v>1</v>
      </c>
      <c r="I156" s="204"/>
      <c r="J156" s="205">
        <f>ROUND(I156*H156,2)</f>
        <v>0</v>
      </c>
      <c r="K156" s="206"/>
      <c r="L156" s="207"/>
      <c r="M156" s="208" t="s">
        <v>1</v>
      </c>
      <c r="N156" s="209" t="s">
        <v>42</v>
      </c>
      <c r="O156" s="78"/>
      <c r="P156" s="195">
        <f>O156*H156</f>
        <v>0</v>
      </c>
      <c r="Q156" s="195">
        <v>0</v>
      </c>
      <c r="R156" s="195">
        <f>Q156*H156</f>
        <v>0</v>
      </c>
      <c r="S156" s="195">
        <v>0</v>
      </c>
      <c r="T156" s="196">
        <f>S156*H156</f>
        <v>0</v>
      </c>
      <c r="U156" s="34"/>
      <c r="V156" s="34"/>
      <c r="W156" s="34"/>
      <c r="X156" s="34"/>
      <c r="Y156" s="34"/>
      <c r="Z156" s="34"/>
      <c r="AA156" s="34"/>
      <c r="AB156" s="34"/>
      <c r="AC156" s="34"/>
      <c r="AD156" s="34"/>
      <c r="AE156" s="34"/>
      <c r="AR156" s="197" t="s">
        <v>308</v>
      </c>
      <c r="AT156" s="197" t="s">
        <v>454</v>
      </c>
      <c r="AU156" s="197" t="s">
        <v>89</v>
      </c>
      <c r="AY156" s="15" t="s">
        <v>178</v>
      </c>
      <c r="BE156" s="198">
        <f>IF(N156="základná",J156,0)</f>
        <v>0</v>
      </c>
      <c r="BF156" s="198">
        <f>IF(N156="znížená",J156,0)</f>
        <v>0</v>
      </c>
      <c r="BG156" s="198">
        <f>IF(N156="zákl. prenesená",J156,0)</f>
        <v>0</v>
      </c>
      <c r="BH156" s="198">
        <f>IF(N156="zníž. prenesená",J156,0)</f>
        <v>0</v>
      </c>
      <c r="BI156" s="198">
        <f>IF(N156="nulová",J156,0)</f>
        <v>0</v>
      </c>
      <c r="BJ156" s="15" t="s">
        <v>89</v>
      </c>
      <c r="BK156" s="198">
        <f>ROUND(I156*H156,2)</f>
        <v>0</v>
      </c>
      <c r="BL156" s="15" t="s">
        <v>243</v>
      </c>
      <c r="BM156" s="197" t="s">
        <v>340</v>
      </c>
    </row>
    <row r="157" s="2" customFormat="1" ht="22.2" customHeight="1">
      <c r="A157" s="34"/>
      <c r="B157" s="184"/>
      <c r="C157" s="199" t="s">
        <v>262</v>
      </c>
      <c r="D157" s="199" t="s">
        <v>454</v>
      </c>
      <c r="E157" s="200" t="s">
        <v>1637</v>
      </c>
      <c r="F157" s="201" t="s">
        <v>1638</v>
      </c>
      <c r="G157" s="202" t="s">
        <v>306</v>
      </c>
      <c r="H157" s="203">
        <v>2</v>
      </c>
      <c r="I157" s="204"/>
      <c r="J157" s="205">
        <f>ROUND(I157*H157,2)</f>
        <v>0</v>
      </c>
      <c r="K157" s="206"/>
      <c r="L157" s="207"/>
      <c r="M157" s="208" t="s">
        <v>1</v>
      </c>
      <c r="N157" s="209" t="s">
        <v>42</v>
      </c>
      <c r="O157" s="78"/>
      <c r="P157" s="195">
        <f>O157*H157</f>
        <v>0</v>
      </c>
      <c r="Q157" s="195">
        <v>0</v>
      </c>
      <c r="R157" s="195">
        <f>Q157*H157</f>
        <v>0</v>
      </c>
      <c r="S157" s="195">
        <v>0</v>
      </c>
      <c r="T157" s="196">
        <f>S157*H157</f>
        <v>0</v>
      </c>
      <c r="U157" s="34"/>
      <c r="V157" s="34"/>
      <c r="W157" s="34"/>
      <c r="X157" s="34"/>
      <c r="Y157" s="34"/>
      <c r="Z157" s="34"/>
      <c r="AA157" s="34"/>
      <c r="AB157" s="34"/>
      <c r="AC157" s="34"/>
      <c r="AD157" s="34"/>
      <c r="AE157" s="34"/>
      <c r="AR157" s="197" t="s">
        <v>308</v>
      </c>
      <c r="AT157" s="197" t="s">
        <v>454</v>
      </c>
      <c r="AU157" s="197" t="s">
        <v>89</v>
      </c>
      <c r="AY157" s="15" t="s">
        <v>178</v>
      </c>
      <c r="BE157" s="198">
        <f>IF(N157="základná",J157,0)</f>
        <v>0</v>
      </c>
      <c r="BF157" s="198">
        <f>IF(N157="znížená",J157,0)</f>
        <v>0</v>
      </c>
      <c r="BG157" s="198">
        <f>IF(N157="zákl. prenesená",J157,0)</f>
        <v>0</v>
      </c>
      <c r="BH157" s="198">
        <f>IF(N157="zníž. prenesená",J157,0)</f>
        <v>0</v>
      </c>
      <c r="BI157" s="198">
        <f>IF(N157="nulová",J157,0)</f>
        <v>0</v>
      </c>
      <c r="BJ157" s="15" t="s">
        <v>89</v>
      </c>
      <c r="BK157" s="198">
        <f>ROUND(I157*H157,2)</f>
        <v>0</v>
      </c>
      <c r="BL157" s="15" t="s">
        <v>243</v>
      </c>
      <c r="BM157" s="197" t="s">
        <v>348</v>
      </c>
    </row>
    <row r="158" s="2" customFormat="1" ht="22.2" customHeight="1">
      <c r="A158" s="34"/>
      <c r="B158" s="184"/>
      <c r="C158" s="199" t="s">
        <v>266</v>
      </c>
      <c r="D158" s="199" t="s">
        <v>454</v>
      </c>
      <c r="E158" s="200" t="s">
        <v>1639</v>
      </c>
      <c r="F158" s="201" t="s">
        <v>1640</v>
      </c>
      <c r="G158" s="202" t="s">
        <v>306</v>
      </c>
      <c r="H158" s="203">
        <v>2</v>
      </c>
      <c r="I158" s="204"/>
      <c r="J158" s="205">
        <f>ROUND(I158*H158,2)</f>
        <v>0</v>
      </c>
      <c r="K158" s="206"/>
      <c r="L158" s="207"/>
      <c r="M158" s="208" t="s">
        <v>1</v>
      </c>
      <c r="N158" s="209" t="s">
        <v>42</v>
      </c>
      <c r="O158" s="78"/>
      <c r="P158" s="195">
        <f>O158*H158</f>
        <v>0</v>
      </c>
      <c r="Q158" s="195">
        <v>0</v>
      </c>
      <c r="R158" s="195">
        <f>Q158*H158</f>
        <v>0</v>
      </c>
      <c r="S158" s="195">
        <v>0</v>
      </c>
      <c r="T158" s="196">
        <f>S158*H158</f>
        <v>0</v>
      </c>
      <c r="U158" s="34"/>
      <c r="V158" s="34"/>
      <c r="W158" s="34"/>
      <c r="X158" s="34"/>
      <c r="Y158" s="34"/>
      <c r="Z158" s="34"/>
      <c r="AA158" s="34"/>
      <c r="AB158" s="34"/>
      <c r="AC158" s="34"/>
      <c r="AD158" s="34"/>
      <c r="AE158" s="34"/>
      <c r="AR158" s="197" t="s">
        <v>308</v>
      </c>
      <c r="AT158" s="197" t="s">
        <v>454</v>
      </c>
      <c r="AU158" s="197" t="s">
        <v>89</v>
      </c>
      <c r="AY158" s="15" t="s">
        <v>178</v>
      </c>
      <c r="BE158" s="198">
        <f>IF(N158="základná",J158,0)</f>
        <v>0</v>
      </c>
      <c r="BF158" s="198">
        <f>IF(N158="znížená",J158,0)</f>
        <v>0</v>
      </c>
      <c r="BG158" s="198">
        <f>IF(N158="zákl. prenesená",J158,0)</f>
        <v>0</v>
      </c>
      <c r="BH158" s="198">
        <f>IF(N158="zníž. prenesená",J158,0)</f>
        <v>0</v>
      </c>
      <c r="BI158" s="198">
        <f>IF(N158="nulová",J158,0)</f>
        <v>0</v>
      </c>
      <c r="BJ158" s="15" t="s">
        <v>89</v>
      </c>
      <c r="BK158" s="198">
        <f>ROUND(I158*H158,2)</f>
        <v>0</v>
      </c>
      <c r="BL158" s="15" t="s">
        <v>243</v>
      </c>
      <c r="BM158" s="197" t="s">
        <v>356</v>
      </c>
    </row>
    <row r="159" s="2" customFormat="1" ht="14.4" customHeight="1">
      <c r="A159" s="34"/>
      <c r="B159" s="184"/>
      <c r="C159" s="185" t="s">
        <v>270</v>
      </c>
      <c r="D159" s="185" t="s">
        <v>180</v>
      </c>
      <c r="E159" s="186" t="s">
        <v>1641</v>
      </c>
      <c r="F159" s="187" t="s">
        <v>1642</v>
      </c>
      <c r="G159" s="188" t="s">
        <v>306</v>
      </c>
      <c r="H159" s="189">
        <v>4</v>
      </c>
      <c r="I159" s="190"/>
      <c r="J159" s="191">
        <f>ROUND(I159*H159,2)</f>
        <v>0</v>
      </c>
      <c r="K159" s="192"/>
      <c r="L159" s="35"/>
      <c r="M159" s="193" t="s">
        <v>1</v>
      </c>
      <c r="N159" s="194" t="s">
        <v>42</v>
      </c>
      <c r="O159" s="78"/>
      <c r="P159" s="195">
        <f>O159*H159</f>
        <v>0</v>
      </c>
      <c r="Q159" s="195">
        <v>0</v>
      </c>
      <c r="R159" s="195">
        <f>Q159*H159</f>
        <v>0</v>
      </c>
      <c r="S159" s="195">
        <v>0</v>
      </c>
      <c r="T159" s="196">
        <f>S159*H159</f>
        <v>0</v>
      </c>
      <c r="U159" s="34"/>
      <c r="V159" s="34"/>
      <c r="W159" s="34"/>
      <c r="X159" s="34"/>
      <c r="Y159" s="34"/>
      <c r="Z159" s="34"/>
      <c r="AA159" s="34"/>
      <c r="AB159" s="34"/>
      <c r="AC159" s="34"/>
      <c r="AD159" s="34"/>
      <c r="AE159" s="34"/>
      <c r="AR159" s="197" t="s">
        <v>243</v>
      </c>
      <c r="AT159" s="197" t="s">
        <v>180</v>
      </c>
      <c r="AU159" s="197" t="s">
        <v>89</v>
      </c>
      <c r="AY159" s="15" t="s">
        <v>178</v>
      </c>
      <c r="BE159" s="198">
        <f>IF(N159="základná",J159,0)</f>
        <v>0</v>
      </c>
      <c r="BF159" s="198">
        <f>IF(N159="znížená",J159,0)</f>
        <v>0</v>
      </c>
      <c r="BG159" s="198">
        <f>IF(N159="zákl. prenesená",J159,0)</f>
        <v>0</v>
      </c>
      <c r="BH159" s="198">
        <f>IF(N159="zníž. prenesená",J159,0)</f>
        <v>0</v>
      </c>
      <c r="BI159" s="198">
        <f>IF(N159="nulová",J159,0)</f>
        <v>0</v>
      </c>
      <c r="BJ159" s="15" t="s">
        <v>89</v>
      </c>
      <c r="BK159" s="198">
        <f>ROUND(I159*H159,2)</f>
        <v>0</v>
      </c>
      <c r="BL159" s="15" t="s">
        <v>243</v>
      </c>
      <c r="BM159" s="197" t="s">
        <v>364</v>
      </c>
    </row>
    <row r="160" s="2" customFormat="1" ht="19.8" customHeight="1">
      <c r="A160" s="34"/>
      <c r="B160" s="184"/>
      <c r="C160" s="199" t="s">
        <v>274</v>
      </c>
      <c r="D160" s="199" t="s">
        <v>454</v>
      </c>
      <c r="E160" s="200" t="s">
        <v>1643</v>
      </c>
      <c r="F160" s="201" t="s">
        <v>1644</v>
      </c>
      <c r="G160" s="202" t="s">
        <v>306</v>
      </c>
      <c r="H160" s="203">
        <v>1</v>
      </c>
      <c r="I160" s="204"/>
      <c r="J160" s="205">
        <f>ROUND(I160*H160,2)</f>
        <v>0</v>
      </c>
      <c r="K160" s="206"/>
      <c r="L160" s="207"/>
      <c r="M160" s="208" t="s">
        <v>1</v>
      </c>
      <c r="N160" s="209" t="s">
        <v>42</v>
      </c>
      <c r="O160" s="78"/>
      <c r="P160" s="195">
        <f>O160*H160</f>
        <v>0</v>
      </c>
      <c r="Q160" s="195">
        <v>0</v>
      </c>
      <c r="R160" s="195">
        <f>Q160*H160</f>
        <v>0</v>
      </c>
      <c r="S160" s="195">
        <v>0</v>
      </c>
      <c r="T160" s="196">
        <f>S160*H160</f>
        <v>0</v>
      </c>
      <c r="U160" s="34"/>
      <c r="V160" s="34"/>
      <c r="W160" s="34"/>
      <c r="X160" s="34"/>
      <c r="Y160" s="34"/>
      <c r="Z160" s="34"/>
      <c r="AA160" s="34"/>
      <c r="AB160" s="34"/>
      <c r="AC160" s="34"/>
      <c r="AD160" s="34"/>
      <c r="AE160" s="34"/>
      <c r="AR160" s="197" t="s">
        <v>308</v>
      </c>
      <c r="AT160" s="197" t="s">
        <v>454</v>
      </c>
      <c r="AU160" s="197" t="s">
        <v>89</v>
      </c>
      <c r="AY160" s="15" t="s">
        <v>178</v>
      </c>
      <c r="BE160" s="198">
        <f>IF(N160="základná",J160,0)</f>
        <v>0</v>
      </c>
      <c r="BF160" s="198">
        <f>IF(N160="znížená",J160,0)</f>
        <v>0</v>
      </c>
      <c r="BG160" s="198">
        <f>IF(N160="zákl. prenesená",J160,0)</f>
        <v>0</v>
      </c>
      <c r="BH160" s="198">
        <f>IF(N160="zníž. prenesená",J160,0)</f>
        <v>0</v>
      </c>
      <c r="BI160" s="198">
        <f>IF(N160="nulová",J160,0)</f>
        <v>0</v>
      </c>
      <c r="BJ160" s="15" t="s">
        <v>89</v>
      </c>
      <c r="BK160" s="198">
        <f>ROUND(I160*H160,2)</f>
        <v>0</v>
      </c>
      <c r="BL160" s="15" t="s">
        <v>243</v>
      </c>
      <c r="BM160" s="197" t="s">
        <v>372</v>
      </c>
    </row>
    <row r="161" s="2" customFormat="1" ht="22.2" customHeight="1">
      <c r="A161" s="34"/>
      <c r="B161" s="184"/>
      <c r="C161" s="199" t="s">
        <v>279</v>
      </c>
      <c r="D161" s="199" t="s">
        <v>454</v>
      </c>
      <c r="E161" s="200" t="s">
        <v>1645</v>
      </c>
      <c r="F161" s="201" t="s">
        <v>1646</v>
      </c>
      <c r="G161" s="202" t="s">
        <v>306</v>
      </c>
      <c r="H161" s="203">
        <v>1</v>
      </c>
      <c r="I161" s="204"/>
      <c r="J161" s="205">
        <f>ROUND(I161*H161,2)</f>
        <v>0</v>
      </c>
      <c r="K161" s="206"/>
      <c r="L161" s="207"/>
      <c r="M161" s="208" t="s">
        <v>1</v>
      </c>
      <c r="N161" s="209" t="s">
        <v>42</v>
      </c>
      <c r="O161" s="78"/>
      <c r="P161" s="195">
        <f>O161*H161</f>
        <v>0</v>
      </c>
      <c r="Q161" s="195">
        <v>0</v>
      </c>
      <c r="R161" s="195">
        <f>Q161*H161</f>
        <v>0</v>
      </c>
      <c r="S161" s="195">
        <v>0</v>
      </c>
      <c r="T161" s="196">
        <f>S161*H161</f>
        <v>0</v>
      </c>
      <c r="U161" s="34"/>
      <c r="V161" s="34"/>
      <c r="W161" s="34"/>
      <c r="X161" s="34"/>
      <c r="Y161" s="34"/>
      <c r="Z161" s="34"/>
      <c r="AA161" s="34"/>
      <c r="AB161" s="34"/>
      <c r="AC161" s="34"/>
      <c r="AD161" s="34"/>
      <c r="AE161" s="34"/>
      <c r="AR161" s="197" t="s">
        <v>308</v>
      </c>
      <c r="AT161" s="197" t="s">
        <v>454</v>
      </c>
      <c r="AU161" s="197" t="s">
        <v>89</v>
      </c>
      <c r="AY161" s="15" t="s">
        <v>178</v>
      </c>
      <c r="BE161" s="198">
        <f>IF(N161="základná",J161,0)</f>
        <v>0</v>
      </c>
      <c r="BF161" s="198">
        <f>IF(N161="znížená",J161,0)</f>
        <v>0</v>
      </c>
      <c r="BG161" s="198">
        <f>IF(N161="zákl. prenesená",J161,0)</f>
        <v>0</v>
      </c>
      <c r="BH161" s="198">
        <f>IF(N161="zníž. prenesená",J161,0)</f>
        <v>0</v>
      </c>
      <c r="BI161" s="198">
        <f>IF(N161="nulová",J161,0)</f>
        <v>0</v>
      </c>
      <c r="BJ161" s="15" t="s">
        <v>89</v>
      </c>
      <c r="BK161" s="198">
        <f>ROUND(I161*H161,2)</f>
        <v>0</v>
      </c>
      <c r="BL161" s="15" t="s">
        <v>243</v>
      </c>
      <c r="BM161" s="197" t="s">
        <v>381</v>
      </c>
    </row>
    <row r="162" s="2" customFormat="1" ht="14.4" customHeight="1">
      <c r="A162" s="34"/>
      <c r="B162" s="184"/>
      <c r="C162" s="199" t="s">
        <v>283</v>
      </c>
      <c r="D162" s="199" t="s">
        <v>454</v>
      </c>
      <c r="E162" s="200" t="s">
        <v>1647</v>
      </c>
      <c r="F162" s="201" t="s">
        <v>1648</v>
      </c>
      <c r="G162" s="202" t="s">
        <v>306</v>
      </c>
      <c r="H162" s="203">
        <v>1</v>
      </c>
      <c r="I162" s="204"/>
      <c r="J162" s="205">
        <f>ROUND(I162*H162,2)</f>
        <v>0</v>
      </c>
      <c r="K162" s="206"/>
      <c r="L162" s="207"/>
      <c r="M162" s="208" t="s">
        <v>1</v>
      </c>
      <c r="N162" s="209" t="s">
        <v>42</v>
      </c>
      <c r="O162" s="78"/>
      <c r="P162" s="195">
        <f>O162*H162</f>
        <v>0</v>
      </c>
      <c r="Q162" s="195">
        <v>0</v>
      </c>
      <c r="R162" s="195">
        <f>Q162*H162</f>
        <v>0</v>
      </c>
      <c r="S162" s="195">
        <v>0</v>
      </c>
      <c r="T162" s="196">
        <f>S162*H162</f>
        <v>0</v>
      </c>
      <c r="U162" s="34"/>
      <c r="V162" s="34"/>
      <c r="W162" s="34"/>
      <c r="X162" s="34"/>
      <c r="Y162" s="34"/>
      <c r="Z162" s="34"/>
      <c r="AA162" s="34"/>
      <c r="AB162" s="34"/>
      <c r="AC162" s="34"/>
      <c r="AD162" s="34"/>
      <c r="AE162" s="34"/>
      <c r="AR162" s="197" t="s">
        <v>308</v>
      </c>
      <c r="AT162" s="197" t="s">
        <v>454</v>
      </c>
      <c r="AU162" s="197" t="s">
        <v>89</v>
      </c>
      <c r="AY162" s="15" t="s">
        <v>178</v>
      </c>
      <c r="BE162" s="198">
        <f>IF(N162="základná",J162,0)</f>
        <v>0</v>
      </c>
      <c r="BF162" s="198">
        <f>IF(N162="znížená",J162,0)</f>
        <v>0</v>
      </c>
      <c r="BG162" s="198">
        <f>IF(N162="zákl. prenesená",J162,0)</f>
        <v>0</v>
      </c>
      <c r="BH162" s="198">
        <f>IF(N162="zníž. prenesená",J162,0)</f>
        <v>0</v>
      </c>
      <c r="BI162" s="198">
        <f>IF(N162="nulová",J162,0)</f>
        <v>0</v>
      </c>
      <c r="BJ162" s="15" t="s">
        <v>89</v>
      </c>
      <c r="BK162" s="198">
        <f>ROUND(I162*H162,2)</f>
        <v>0</v>
      </c>
      <c r="BL162" s="15" t="s">
        <v>243</v>
      </c>
      <c r="BM162" s="197" t="s">
        <v>389</v>
      </c>
    </row>
    <row r="163" s="2" customFormat="1" ht="19.8" customHeight="1">
      <c r="A163" s="34"/>
      <c r="B163" s="184"/>
      <c r="C163" s="199" t="s">
        <v>287</v>
      </c>
      <c r="D163" s="199" t="s">
        <v>454</v>
      </c>
      <c r="E163" s="200" t="s">
        <v>1649</v>
      </c>
      <c r="F163" s="201" t="s">
        <v>1650</v>
      </c>
      <c r="G163" s="202" t="s">
        <v>306</v>
      </c>
      <c r="H163" s="203">
        <v>1</v>
      </c>
      <c r="I163" s="204"/>
      <c r="J163" s="205">
        <f>ROUND(I163*H163,2)</f>
        <v>0</v>
      </c>
      <c r="K163" s="206"/>
      <c r="L163" s="207"/>
      <c r="M163" s="208" t="s">
        <v>1</v>
      </c>
      <c r="N163" s="209" t="s">
        <v>42</v>
      </c>
      <c r="O163" s="78"/>
      <c r="P163" s="195">
        <f>O163*H163</f>
        <v>0</v>
      </c>
      <c r="Q163" s="195">
        <v>0</v>
      </c>
      <c r="R163" s="195">
        <f>Q163*H163</f>
        <v>0</v>
      </c>
      <c r="S163" s="195">
        <v>0</v>
      </c>
      <c r="T163" s="196">
        <f>S163*H163</f>
        <v>0</v>
      </c>
      <c r="U163" s="34"/>
      <c r="V163" s="34"/>
      <c r="W163" s="34"/>
      <c r="X163" s="34"/>
      <c r="Y163" s="34"/>
      <c r="Z163" s="34"/>
      <c r="AA163" s="34"/>
      <c r="AB163" s="34"/>
      <c r="AC163" s="34"/>
      <c r="AD163" s="34"/>
      <c r="AE163" s="34"/>
      <c r="AR163" s="197" t="s">
        <v>308</v>
      </c>
      <c r="AT163" s="197" t="s">
        <v>454</v>
      </c>
      <c r="AU163" s="197" t="s">
        <v>89</v>
      </c>
      <c r="AY163" s="15" t="s">
        <v>178</v>
      </c>
      <c r="BE163" s="198">
        <f>IF(N163="základná",J163,0)</f>
        <v>0</v>
      </c>
      <c r="BF163" s="198">
        <f>IF(N163="znížená",J163,0)</f>
        <v>0</v>
      </c>
      <c r="BG163" s="198">
        <f>IF(N163="zákl. prenesená",J163,0)</f>
        <v>0</v>
      </c>
      <c r="BH163" s="198">
        <f>IF(N163="zníž. prenesená",J163,0)</f>
        <v>0</v>
      </c>
      <c r="BI163" s="198">
        <f>IF(N163="nulová",J163,0)</f>
        <v>0</v>
      </c>
      <c r="BJ163" s="15" t="s">
        <v>89</v>
      </c>
      <c r="BK163" s="198">
        <f>ROUND(I163*H163,2)</f>
        <v>0</v>
      </c>
      <c r="BL163" s="15" t="s">
        <v>243</v>
      </c>
      <c r="BM163" s="197" t="s">
        <v>397</v>
      </c>
    </row>
    <row r="164" s="2" customFormat="1" ht="14.4" customHeight="1">
      <c r="A164" s="34"/>
      <c r="B164" s="184"/>
      <c r="C164" s="185" t="s">
        <v>291</v>
      </c>
      <c r="D164" s="185" t="s">
        <v>180</v>
      </c>
      <c r="E164" s="186" t="s">
        <v>1651</v>
      </c>
      <c r="F164" s="187" t="s">
        <v>1652</v>
      </c>
      <c r="G164" s="188" t="s">
        <v>306</v>
      </c>
      <c r="H164" s="189">
        <v>2</v>
      </c>
      <c r="I164" s="190"/>
      <c r="J164" s="191">
        <f>ROUND(I164*H164,2)</f>
        <v>0</v>
      </c>
      <c r="K164" s="192"/>
      <c r="L164" s="35"/>
      <c r="M164" s="193" t="s">
        <v>1</v>
      </c>
      <c r="N164" s="194" t="s">
        <v>42</v>
      </c>
      <c r="O164" s="78"/>
      <c r="P164" s="195">
        <f>O164*H164</f>
        <v>0</v>
      </c>
      <c r="Q164" s="195">
        <v>0</v>
      </c>
      <c r="R164" s="195">
        <f>Q164*H164</f>
        <v>0</v>
      </c>
      <c r="S164" s="195">
        <v>0</v>
      </c>
      <c r="T164" s="196">
        <f>S164*H164</f>
        <v>0</v>
      </c>
      <c r="U164" s="34"/>
      <c r="V164" s="34"/>
      <c r="W164" s="34"/>
      <c r="X164" s="34"/>
      <c r="Y164" s="34"/>
      <c r="Z164" s="34"/>
      <c r="AA164" s="34"/>
      <c r="AB164" s="34"/>
      <c r="AC164" s="34"/>
      <c r="AD164" s="34"/>
      <c r="AE164" s="34"/>
      <c r="AR164" s="197" t="s">
        <v>243</v>
      </c>
      <c r="AT164" s="197" t="s">
        <v>180</v>
      </c>
      <c r="AU164" s="197" t="s">
        <v>89</v>
      </c>
      <c r="AY164" s="15" t="s">
        <v>178</v>
      </c>
      <c r="BE164" s="198">
        <f>IF(N164="základná",J164,0)</f>
        <v>0</v>
      </c>
      <c r="BF164" s="198">
        <f>IF(N164="znížená",J164,0)</f>
        <v>0</v>
      </c>
      <c r="BG164" s="198">
        <f>IF(N164="zákl. prenesená",J164,0)</f>
        <v>0</v>
      </c>
      <c r="BH164" s="198">
        <f>IF(N164="zníž. prenesená",J164,0)</f>
        <v>0</v>
      </c>
      <c r="BI164" s="198">
        <f>IF(N164="nulová",J164,0)</f>
        <v>0</v>
      </c>
      <c r="BJ164" s="15" t="s">
        <v>89</v>
      </c>
      <c r="BK164" s="198">
        <f>ROUND(I164*H164,2)</f>
        <v>0</v>
      </c>
      <c r="BL164" s="15" t="s">
        <v>243</v>
      </c>
      <c r="BM164" s="197" t="s">
        <v>405</v>
      </c>
    </row>
    <row r="165" s="2" customFormat="1" ht="19.8" customHeight="1">
      <c r="A165" s="34"/>
      <c r="B165" s="184"/>
      <c r="C165" s="199" t="s">
        <v>295</v>
      </c>
      <c r="D165" s="199" t="s">
        <v>454</v>
      </c>
      <c r="E165" s="200" t="s">
        <v>1653</v>
      </c>
      <c r="F165" s="201" t="s">
        <v>1654</v>
      </c>
      <c r="G165" s="202" t="s">
        <v>306</v>
      </c>
      <c r="H165" s="203">
        <v>2</v>
      </c>
      <c r="I165" s="204"/>
      <c r="J165" s="205">
        <f>ROUND(I165*H165,2)</f>
        <v>0</v>
      </c>
      <c r="K165" s="206"/>
      <c r="L165" s="207"/>
      <c r="M165" s="208" t="s">
        <v>1</v>
      </c>
      <c r="N165" s="209" t="s">
        <v>42</v>
      </c>
      <c r="O165" s="78"/>
      <c r="P165" s="195">
        <f>O165*H165</f>
        <v>0</v>
      </c>
      <c r="Q165" s="195">
        <v>0</v>
      </c>
      <c r="R165" s="195">
        <f>Q165*H165</f>
        <v>0</v>
      </c>
      <c r="S165" s="195">
        <v>0</v>
      </c>
      <c r="T165" s="196">
        <f>S165*H165</f>
        <v>0</v>
      </c>
      <c r="U165" s="34"/>
      <c r="V165" s="34"/>
      <c r="W165" s="34"/>
      <c r="X165" s="34"/>
      <c r="Y165" s="34"/>
      <c r="Z165" s="34"/>
      <c r="AA165" s="34"/>
      <c r="AB165" s="34"/>
      <c r="AC165" s="34"/>
      <c r="AD165" s="34"/>
      <c r="AE165" s="34"/>
      <c r="AR165" s="197" t="s">
        <v>308</v>
      </c>
      <c r="AT165" s="197" t="s">
        <v>454</v>
      </c>
      <c r="AU165" s="197" t="s">
        <v>89</v>
      </c>
      <c r="AY165" s="15" t="s">
        <v>178</v>
      </c>
      <c r="BE165" s="198">
        <f>IF(N165="základná",J165,0)</f>
        <v>0</v>
      </c>
      <c r="BF165" s="198">
        <f>IF(N165="znížená",J165,0)</f>
        <v>0</v>
      </c>
      <c r="BG165" s="198">
        <f>IF(N165="zákl. prenesená",J165,0)</f>
        <v>0</v>
      </c>
      <c r="BH165" s="198">
        <f>IF(N165="zníž. prenesená",J165,0)</f>
        <v>0</v>
      </c>
      <c r="BI165" s="198">
        <f>IF(N165="nulová",J165,0)</f>
        <v>0</v>
      </c>
      <c r="BJ165" s="15" t="s">
        <v>89</v>
      </c>
      <c r="BK165" s="198">
        <f>ROUND(I165*H165,2)</f>
        <v>0</v>
      </c>
      <c r="BL165" s="15" t="s">
        <v>243</v>
      </c>
      <c r="BM165" s="197" t="s">
        <v>413</v>
      </c>
    </row>
    <row r="166" s="2" customFormat="1" ht="14.4" customHeight="1">
      <c r="A166" s="34"/>
      <c r="B166" s="184"/>
      <c r="C166" s="185" t="s">
        <v>299</v>
      </c>
      <c r="D166" s="185" t="s">
        <v>180</v>
      </c>
      <c r="E166" s="186" t="s">
        <v>1655</v>
      </c>
      <c r="F166" s="187" t="s">
        <v>1656</v>
      </c>
      <c r="G166" s="188" t="s">
        <v>1657</v>
      </c>
      <c r="H166" s="189">
        <v>1</v>
      </c>
      <c r="I166" s="190"/>
      <c r="J166" s="191">
        <f>ROUND(I166*H166,2)</f>
        <v>0</v>
      </c>
      <c r="K166" s="192"/>
      <c r="L166" s="35"/>
      <c r="M166" s="193" t="s">
        <v>1</v>
      </c>
      <c r="N166" s="194" t="s">
        <v>42</v>
      </c>
      <c r="O166" s="78"/>
      <c r="P166" s="195">
        <f>O166*H166</f>
        <v>0</v>
      </c>
      <c r="Q166" s="195">
        <v>0</v>
      </c>
      <c r="R166" s="195">
        <f>Q166*H166</f>
        <v>0</v>
      </c>
      <c r="S166" s="195">
        <v>0</v>
      </c>
      <c r="T166" s="196">
        <f>S166*H166</f>
        <v>0</v>
      </c>
      <c r="U166" s="34"/>
      <c r="V166" s="34"/>
      <c r="W166" s="34"/>
      <c r="X166" s="34"/>
      <c r="Y166" s="34"/>
      <c r="Z166" s="34"/>
      <c r="AA166" s="34"/>
      <c r="AB166" s="34"/>
      <c r="AC166" s="34"/>
      <c r="AD166" s="34"/>
      <c r="AE166" s="34"/>
      <c r="AR166" s="197" t="s">
        <v>243</v>
      </c>
      <c r="AT166" s="197" t="s">
        <v>180</v>
      </c>
      <c r="AU166" s="197" t="s">
        <v>89</v>
      </c>
      <c r="AY166" s="15" t="s">
        <v>178</v>
      </c>
      <c r="BE166" s="198">
        <f>IF(N166="základná",J166,0)</f>
        <v>0</v>
      </c>
      <c r="BF166" s="198">
        <f>IF(N166="znížená",J166,0)</f>
        <v>0</v>
      </c>
      <c r="BG166" s="198">
        <f>IF(N166="zákl. prenesená",J166,0)</f>
        <v>0</v>
      </c>
      <c r="BH166" s="198">
        <f>IF(N166="zníž. prenesená",J166,0)</f>
        <v>0</v>
      </c>
      <c r="BI166" s="198">
        <f>IF(N166="nulová",J166,0)</f>
        <v>0</v>
      </c>
      <c r="BJ166" s="15" t="s">
        <v>89</v>
      </c>
      <c r="BK166" s="198">
        <f>ROUND(I166*H166,2)</f>
        <v>0</v>
      </c>
      <c r="BL166" s="15" t="s">
        <v>243</v>
      </c>
      <c r="BM166" s="197" t="s">
        <v>421</v>
      </c>
    </row>
    <row r="167" s="2" customFormat="1" ht="50.4" customHeight="1">
      <c r="A167" s="34"/>
      <c r="B167" s="184"/>
      <c r="C167" s="185" t="s">
        <v>303</v>
      </c>
      <c r="D167" s="185" t="s">
        <v>180</v>
      </c>
      <c r="E167" s="186" t="s">
        <v>1658</v>
      </c>
      <c r="F167" s="187" t="s">
        <v>1659</v>
      </c>
      <c r="G167" s="188" t="s">
        <v>1470</v>
      </c>
      <c r="H167" s="189">
        <v>1</v>
      </c>
      <c r="I167" s="190"/>
      <c r="J167" s="191">
        <f>ROUND(I167*H167,2)</f>
        <v>0</v>
      </c>
      <c r="K167" s="192"/>
      <c r="L167" s="35"/>
      <c r="M167" s="193" t="s">
        <v>1</v>
      </c>
      <c r="N167" s="194" t="s">
        <v>42</v>
      </c>
      <c r="O167" s="78"/>
      <c r="P167" s="195">
        <f>O167*H167</f>
        <v>0</v>
      </c>
      <c r="Q167" s="195">
        <v>0</v>
      </c>
      <c r="R167" s="195">
        <f>Q167*H167</f>
        <v>0</v>
      </c>
      <c r="S167" s="195">
        <v>0</v>
      </c>
      <c r="T167" s="196">
        <f>S167*H167</f>
        <v>0</v>
      </c>
      <c r="U167" s="34"/>
      <c r="V167" s="34"/>
      <c r="W167" s="34"/>
      <c r="X167" s="34"/>
      <c r="Y167" s="34"/>
      <c r="Z167" s="34"/>
      <c r="AA167" s="34"/>
      <c r="AB167" s="34"/>
      <c r="AC167" s="34"/>
      <c r="AD167" s="34"/>
      <c r="AE167" s="34"/>
      <c r="AR167" s="197" t="s">
        <v>243</v>
      </c>
      <c r="AT167" s="197" t="s">
        <v>180</v>
      </c>
      <c r="AU167" s="197" t="s">
        <v>89</v>
      </c>
      <c r="AY167" s="15" t="s">
        <v>178</v>
      </c>
      <c r="BE167" s="198">
        <f>IF(N167="základná",J167,0)</f>
        <v>0</v>
      </c>
      <c r="BF167" s="198">
        <f>IF(N167="znížená",J167,0)</f>
        <v>0</v>
      </c>
      <c r="BG167" s="198">
        <f>IF(N167="zákl. prenesená",J167,0)</f>
        <v>0</v>
      </c>
      <c r="BH167" s="198">
        <f>IF(N167="zníž. prenesená",J167,0)</f>
        <v>0</v>
      </c>
      <c r="BI167" s="198">
        <f>IF(N167="nulová",J167,0)</f>
        <v>0</v>
      </c>
      <c r="BJ167" s="15" t="s">
        <v>89</v>
      </c>
      <c r="BK167" s="198">
        <f>ROUND(I167*H167,2)</f>
        <v>0</v>
      </c>
      <c r="BL167" s="15" t="s">
        <v>243</v>
      </c>
      <c r="BM167" s="197" t="s">
        <v>429</v>
      </c>
    </row>
    <row r="168" s="2" customFormat="1" ht="19.8" customHeight="1">
      <c r="A168" s="34"/>
      <c r="B168" s="184"/>
      <c r="C168" s="185" t="s">
        <v>308</v>
      </c>
      <c r="D168" s="185" t="s">
        <v>180</v>
      </c>
      <c r="E168" s="186" t="s">
        <v>1660</v>
      </c>
      <c r="F168" s="187" t="s">
        <v>1661</v>
      </c>
      <c r="G168" s="188" t="s">
        <v>227</v>
      </c>
      <c r="H168" s="189">
        <v>0.20000000000000001</v>
      </c>
      <c r="I168" s="190"/>
      <c r="J168" s="191">
        <f>ROUND(I168*H168,2)</f>
        <v>0</v>
      </c>
      <c r="K168" s="192"/>
      <c r="L168" s="35"/>
      <c r="M168" s="193" t="s">
        <v>1</v>
      </c>
      <c r="N168" s="194" t="s">
        <v>42</v>
      </c>
      <c r="O168" s="78"/>
      <c r="P168" s="195">
        <f>O168*H168</f>
        <v>0</v>
      </c>
      <c r="Q168" s="195">
        <v>0</v>
      </c>
      <c r="R168" s="195">
        <f>Q168*H168</f>
        <v>0</v>
      </c>
      <c r="S168" s="195">
        <v>0</v>
      </c>
      <c r="T168" s="196">
        <f>S168*H168</f>
        <v>0</v>
      </c>
      <c r="U168" s="34"/>
      <c r="V168" s="34"/>
      <c r="W168" s="34"/>
      <c r="X168" s="34"/>
      <c r="Y168" s="34"/>
      <c r="Z168" s="34"/>
      <c r="AA168" s="34"/>
      <c r="AB168" s="34"/>
      <c r="AC168" s="34"/>
      <c r="AD168" s="34"/>
      <c r="AE168" s="34"/>
      <c r="AR168" s="197" t="s">
        <v>243</v>
      </c>
      <c r="AT168" s="197" t="s">
        <v>180</v>
      </c>
      <c r="AU168" s="197" t="s">
        <v>89</v>
      </c>
      <c r="AY168" s="15" t="s">
        <v>178</v>
      </c>
      <c r="BE168" s="198">
        <f>IF(N168="základná",J168,0)</f>
        <v>0</v>
      </c>
      <c r="BF168" s="198">
        <f>IF(N168="znížená",J168,0)</f>
        <v>0</v>
      </c>
      <c r="BG168" s="198">
        <f>IF(N168="zákl. prenesená",J168,0)</f>
        <v>0</v>
      </c>
      <c r="BH168" s="198">
        <f>IF(N168="zníž. prenesená",J168,0)</f>
        <v>0</v>
      </c>
      <c r="BI168" s="198">
        <f>IF(N168="nulová",J168,0)</f>
        <v>0</v>
      </c>
      <c r="BJ168" s="15" t="s">
        <v>89</v>
      </c>
      <c r="BK168" s="198">
        <f>ROUND(I168*H168,2)</f>
        <v>0</v>
      </c>
      <c r="BL168" s="15" t="s">
        <v>243</v>
      </c>
      <c r="BM168" s="197" t="s">
        <v>437</v>
      </c>
    </row>
    <row r="169" s="12" customFormat="1" ht="22.8" customHeight="1">
      <c r="A169" s="12"/>
      <c r="B169" s="171"/>
      <c r="C169" s="12"/>
      <c r="D169" s="172" t="s">
        <v>75</v>
      </c>
      <c r="E169" s="182" t="s">
        <v>1662</v>
      </c>
      <c r="F169" s="182" t="s">
        <v>1663</v>
      </c>
      <c r="G169" s="12"/>
      <c r="H169" s="12"/>
      <c r="I169" s="174"/>
      <c r="J169" s="183">
        <f>BK169</f>
        <v>0</v>
      </c>
      <c r="K169" s="12"/>
      <c r="L169" s="171"/>
      <c r="M169" s="176"/>
      <c r="N169" s="177"/>
      <c r="O169" s="177"/>
      <c r="P169" s="178">
        <f>SUM(P170:P177)</f>
        <v>0</v>
      </c>
      <c r="Q169" s="177"/>
      <c r="R169" s="178">
        <f>SUM(R170:R177)</f>
        <v>0</v>
      </c>
      <c r="S169" s="177"/>
      <c r="T169" s="179">
        <f>SUM(T170:T177)</f>
        <v>0</v>
      </c>
      <c r="U169" s="12"/>
      <c r="V169" s="12"/>
      <c r="W169" s="12"/>
      <c r="X169" s="12"/>
      <c r="Y169" s="12"/>
      <c r="Z169" s="12"/>
      <c r="AA169" s="12"/>
      <c r="AB169" s="12"/>
      <c r="AC169" s="12"/>
      <c r="AD169" s="12"/>
      <c r="AE169" s="12"/>
      <c r="AR169" s="172" t="s">
        <v>89</v>
      </c>
      <c r="AT169" s="180" t="s">
        <v>75</v>
      </c>
      <c r="AU169" s="180" t="s">
        <v>83</v>
      </c>
      <c r="AY169" s="172" t="s">
        <v>178</v>
      </c>
      <c r="BK169" s="181">
        <f>SUM(BK170:BK177)</f>
        <v>0</v>
      </c>
    </row>
    <row r="170" s="2" customFormat="1" ht="22.2" customHeight="1">
      <c r="A170" s="34"/>
      <c r="B170" s="184"/>
      <c r="C170" s="185" t="s">
        <v>312</v>
      </c>
      <c r="D170" s="185" t="s">
        <v>180</v>
      </c>
      <c r="E170" s="186" t="s">
        <v>1664</v>
      </c>
      <c r="F170" s="187" t="s">
        <v>1665</v>
      </c>
      <c r="G170" s="188" t="s">
        <v>683</v>
      </c>
      <c r="H170" s="189">
        <v>443</v>
      </c>
      <c r="I170" s="190"/>
      <c r="J170" s="191">
        <f>ROUND(I170*H170,2)</f>
        <v>0</v>
      </c>
      <c r="K170" s="192"/>
      <c r="L170" s="35"/>
      <c r="M170" s="193" t="s">
        <v>1</v>
      </c>
      <c r="N170" s="194" t="s">
        <v>42</v>
      </c>
      <c r="O170" s="78"/>
      <c r="P170" s="195">
        <f>O170*H170</f>
        <v>0</v>
      </c>
      <c r="Q170" s="195">
        <v>0</v>
      </c>
      <c r="R170" s="195">
        <f>Q170*H170</f>
        <v>0</v>
      </c>
      <c r="S170" s="195">
        <v>0</v>
      </c>
      <c r="T170" s="196">
        <f>S170*H170</f>
        <v>0</v>
      </c>
      <c r="U170" s="34"/>
      <c r="V170" s="34"/>
      <c r="W170" s="34"/>
      <c r="X170" s="34"/>
      <c r="Y170" s="34"/>
      <c r="Z170" s="34"/>
      <c r="AA170" s="34"/>
      <c r="AB170" s="34"/>
      <c r="AC170" s="34"/>
      <c r="AD170" s="34"/>
      <c r="AE170" s="34"/>
      <c r="AR170" s="197" t="s">
        <v>243</v>
      </c>
      <c r="AT170" s="197" t="s">
        <v>180</v>
      </c>
      <c r="AU170" s="197" t="s">
        <v>89</v>
      </c>
      <c r="AY170" s="15" t="s">
        <v>178</v>
      </c>
      <c r="BE170" s="198">
        <f>IF(N170="základná",J170,0)</f>
        <v>0</v>
      </c>
      <c r="BF170" s="198">
        <f>IF(N170="znížená",J170,0)</f>
        <v>0</v>
      </c>
      <c r="BG170" s="198">
        <f>IF(N170="zákl. prenesená",J170,0)</f>
        <v>0</v>
      </c>
      <c r="BH170" s="198">
        <f>IF(N170="zníž. prenesená",J170,0)</f>
        <v>0</v>
      </c>
      <c r="BI170" s="198">
        <f>IF(N170="nulová",J170,0)</f>
        <v>0</v>
      </c>
      <c r="BJ170" s="15" t="s">
        <v>89</v>
      </c>
      <c r="BK170" s="198">
        <f>ROUND(I170*H170,2)</f>
        <v>0</v>
      </c>
      <c r="BL170" s="15" t="s">
        <v>243</v>
      </c>
      <c r="BM170" s="197" t="s">
        <v>445</v>
      </c>
    </row>
    <row r="171" s="2" customFormat="1" ht="22.2" customHeight="1">
      <c r="A171" s="34"/>
      <c r="B171" s="184"/>
      <c r="C171" s="185" t="s">
        <v>316</v>
      </c>
      <c r="D171" s="185" t="s">
        <v>180</v>
      </c>
      <c r="E171" s="186" t="s">
        <v>1666</v>
      </c>
      <c r="F171" s="187" t="s">
        <v>1667</v>
      </c>
      <c r="G171" s="188" t="s">
        <v>683</v>
      </c>
      <c r="H171" s="189">
        <v>173</v>
      </c>
      <c r="I171" s="190"/>
      <c r="J171" s="191">
        <f>ROUND(I171*H171,2)</f>
        <v>0</v>
      </c>
      <c r="K171" s="192"/>
      <c r="L171" s="35"/>
      <c r="M171" s="193" t="s">
        <v>1</v>
      </c>
      <c r="N171" s="194" t="s">
        <v>42</v>
      </c>
      <c r="O171" s="78"/>
      <c r="P171" s="195">
        <f>O171*H171</f>
        <v>0</v>
      </c>
      <c r="Q171" s="195">
        <v>0</v>
      </c>
      <c r="R171" s="195">
        <f>Q171*H171</f>
        <v>0</v>
      </c>
      <c r="S171" s="195">
        <v>0</v>
      </c>
      <c r="T171" s="196">
        <f>S171*H171</f>
        <v>0</v>
      </c>
      <c r="U171" s="34"/>
      <c r="V171" s="34"/>
      <c r="W171" s="34"/>
      <c r="X171" s="34"/>
      <c r="Y171" s="34"/>
      <c r="Z171" s="34"/>
      <c r="AA171" s="34"/>
      <c r="AB171" s="34"/>
      <c r="AC171" s="34"/>
      <c r="AD171" s="34"/>
      <c r="AE171" s="34"/>
      <c r="AR171" s="197" t="s">
        <v>243</v>
      </c>
      <c r="AT171" s="197" t="s">
        <v>180</v>
      </c>
      <c r="AU171" s="197" t="s">
        <v>89</v>
      </c>
      <c r="AY171" s="15" t="s">
        <v>178</v>
      </c>
      <c r="BE171" s="198">
        <f>IF(N171="základná",J171,0)</f>
        <v>0</v>
      </c>
      <c r="BF171" s="198">
        <f>IF(N171="znížená",J171,0)</f>
        <v>0</v>
      </c>
      <c r="BG171" s="198">
        <f>IF(N171="zákl. prenesená",J171,0)</f>
        <v>0</v>
      </c>
      <c r="BH171" s="198">
        <f>IF(N171="zníž. prenesená",J171,0)</f>
        <v>0</v>
      </c>
      <c r="BI171" s="198">
        <f>IF(N171="nulová",J171,0)</f>
        <v>0</v>
      </c>
      <c r="BJ171" s="15" t="s">
        <v>89</v>
      </c>
      <c r="BK171" s="198">
        <f>ROUND(I171*H171,2)</f>
        <v>0</v>
      </c>
      <c r="BL171" s="15" t="s">
        <v>243</v>
      </c>
      <c r="BM171" s="197" t="s">
        <v>453</v>
      </c>
    </row>
    <row r="172" s="2" customFormat="1" ht="22.2" customHeight="1">
      <c r="A172" s="34"/>
      <c r="B172" s="184"/>
      <c r="C172" s="185" t="s">
        <v>320</v>
      </c>
      <c r="D172" s="185" t="s">
        <v>180</v>
      </c>
      <c r="E172" s="186" t="s">
        <v>1668</v>
      </c>
      <c r="F172" s="187" t="s">
        <v>1669</v>
      </c>
      <c r="G172" s="188" t="s">
        <v>683</v>
      </c>
      <c r="H172" s="189">
        <v>128</v>
      </c>
      <c r="I172" s="190"/>
      <c r="J172" s="191">
        <f>ROUND(I172*H172,2)</f>
        <v>0</v>
      </c>
      <c r="K172" s="192"/>
      <c r="L172" s="35"/>
      <c r="M172" s="193" t="s">
        <v>1</v>
      </c>
      <c r="N172" s="194" t="s">
        <v>42</v>
      </c>
      <c r="O172" s="78"/>
      <c r="P172" s="195">
        <f>O172*H172</f>
        <v>0</v>
      </c>
      <c r="Q172" s="195">
        <v>0</v>
      </c>
      <c r="R172" s="195">
        <f>Q172*H172</f>
        <v>0</v>
      </c>
      <c r="S172" s="195">
        <v>0</v>
      </c>
      <c r="T172" s="196">
        <f>S172*H172</f>
        <v>0</v>
      </c>
      <c r="U172" s="34"/>
      <c r="V172" s="34"/>
      <c r="W172" s="34"/>
      <c r="X172" s="34"/>
      <c r="Y172" s="34"/>
      <c r="Z172" s="34"/>
      <c r="AA172" s="34"/>
      <c r="AB172" s="34"/>
      <c r="AC172" s="34"/>
      <c r="AD172" s="34"/>
      <c r="AE172" s="34"/>
      <c r="AR172" s="197" t="s">
        <v>243</v>
      </c>
      <c r="AT172" s="197" t="s">
        <v>180</v>
      </c>
      <c r="AU172" s="197" t="s">
        <v>89</v>
      </c>
      <c r="AY172" s="15" t="s">
        <v>178</v>
      </c>
      <c r="BE172" s="198">
        <f>IF(N172="základná",J172,0)</f>
        <v>0</v>
      </c>
      <c r="BF172" s="198">
        <f>IF(N172="znížená",J172,0)</f>
        <v>0</v>
      </c>
      <c r="BG172" s="198">
        <f>IF(N172="zákl. prenesená",J172,0)</f>
        <v>0</v>
      </c>
      <c r="BH172" s="198">
        <f>IF(N172="zníž. prenesená",J172,0)</f>
        <v>0</v>
      </c>
      <c r="BI172" s="198">
        <f>IF(N172="nulová",J172,0)</f>
        <v>0</v>
      </c>
      <c r="BJ172" s="15" t="s">
        <v>89</v>
      </c>
      <c r="BK172" s="198">
        <f>ROUND(I172*H172,2)</f>
        <v>0</v>
      </c>
      <c r="BL172" s="15" t="s">
        <v>243</v>
      </c>
      <c r="BM172" s="197" t="s">
        <v>462</v>
      </c>
    </row>
    <row r="173" s="2" customFormat="1" ht="22.2" customHeight="1">
      <c r="A173" s="34"/>
      <c r="B173" s="184"/>
      <c r="C173" s="185" t="s">
        <v>324</v>
      </c>
      <c r="D173" s="185" t="s">
        <v>180</v>
      </c>
      <c r="E173" s="186" t="s">
        <v>1670</v>
      </c>
      <c r="F173" s="187" t="s">
        <v>1671</v>
      </c>
      <c r="G173" s="188" t="s">
        <v>683</v>
      </c>
      <c r="H173" s="189">
        <v>83</v>
      </c>
      <c r="I173" s="190"/>
      <c r="J173" s="191">
        <f>ROUND(I173*H173,2)</f>
        <v>0</v>
      </c>
      <c r="K173" s="192"/>
      <c r="L173" s="35"/>
      <c r="M173" s="193" t="s">
        <v>1</v>
      </c>
      <c r="N173" s="194" t="s">
        <v>42</v>
      </c>
      <c r="O173" s="78"/>
      <c r="P173" s="195">
        <f>O173*H173</f>
        <v>0</v>
      </c>
      <c r="Q173" s="195">
        <v>0</v>
      </c>
      <c r="R173" s="195">
        <f>Q173*H173</f>
        <v>0</v>
      </c>
      <c r="S173" s="195">
        <v>0</v>
      </c>
      <c r="T173" s="196">
        <f>S173*H173</f>
        <v>0</v>
      </c>
      <c r="U173" s="34"/>
      <c r="V173" s="34"/>
      <c r="W173" s="34"/>
      <c r="X173" s="34"/>
      <c r="Y173" s="34"/>
      <c r="Z173" s="34"/>
      <c r="AA173" s="34"/>
      <c r="AB173" s="34"/>
      <c r="AC173" s="34"/>
      <c r="AD173" s="34"/>
      <c r="AE173" s="34"/>
      <c r="AR173" s="197" t="s">
        <v>243</v>
      </c>
      <c r="AT173" s="197" t="s">
        <v>180</v>
      </c>
      <c r="AU173" s="197" t="s">
        <v>89</v>
      </c>
      <c r="AY173" s="15" t="s">
        <v>178</v>
      </c>
      <c r="BE173" s="198">
        <f>IF(N173="základná",J173,0)</f>
        <v>0</v>
      </c>
      <c r="BF173" s="198">
        <f>IF(N173="znížená",J173,0)</f>
        <v>0</v>
      </c>
      <c r="BG173" s="198">
        <f>IF(N173="zákl. prenesená",J173,0)</f>
        <v>0</v>
      </c>
      <c r="BH173" s="198">
        <f>IF(N173="zníž. prenesená",J173,0)</f>
        <v>0</v>
      </c>
      <c r="BI173" s="198">
        <f>IF(N173="nulová",J173,0)</f>
        <v>0</v>
      </c>
      <c r="BJ173" s="15" t="s">
        <v>89</v>
      </c>
      <c r="BK173" s="198">
        <f>ROUND(I173*H173,2)</f>
        <v>0</v>
      </c>
      <c r="BL173" s="15" t="s">
        <v>243</v>
      </c>
      <c r="BM173" s="197" t="s">
        <v>470</v>
      </c>
    </row>
    <row r="174" s="2" customFormat="1" ht="22.2" customHeight="1">
      <c r="A174" s="34"/>
      <c r="B174" s="184"/>
      <c r="C174" s="185" t="s">
        <v>328</v>
      </c>
      <c r="D174" s="185" t="s">
        <v>180</v>
      </c>
      <c r="E174" s="186" t="s">
        <v>1672</v>
      </c>
      <c r="F174" s="187" t="s">
        <v>1673</v>
      </c>
      <c r="G174" s="188" t="s">
        <v>683</v>
      </c>
      <c r="H174" s="189">
        <v>22</v>
      </c>
      <c r="I174" s="190"/>
      <c r="J174" s="191">
        <f>ROUND(I174*H174,2)</f>
        <v>0</v>
      </c>
      <c r="K174" s="192"/>
      <c r="L174" s="35"/>
      <c r="M174" s="193" t="s">
        <v>1</v>
      </c>
      <c r="N174" s="194" t="s">
        <v>42</v>
      </c>
      <c r="O174" s="78"/>
      <c r="P174" s="195">
        <f>O174*H174</f>
        <v>0</v>
      </c>
      <c r="Q174" s="195">
        <v>0</v>
      </c>
      <c r="R174" s="195">
        <f>Q174*H174</f>
        <v>0</v>
      </c>
      <c r="S174" s="195">
        <v>0</v>
      </c>
      <c r="T174" s="196">
        <f>S174*H174</f>
        <v>0</v>
      </c>
      <c r="U174" s="34"/>
      <c r="V174" s="34"/>
      <c r="W174" s="34"/>
      <c r="X174" s="34"/>
      <c r="Y174" s="34"/>
      <c r="Z174" s="34"/>
      <c r="AA174" s="34"/>
      <c r="AB174" s="34"/>
      <c r="AC174" s="34"/>
      <c r="AD174" s="34"/>
      <c r="AE174" s="34"/>
      <c r="AR174" s="197" t="s">
        <v>243</v>
      </c>
      <c r="AT174" s="197" t="s">
        <v>180</v>
      </c>
      <c r="AU174" s="197" t="s">
        <v>89</v>
      </c>
      <c r="AY174" s="15" t="s">
        <v>178</v>
      </c>
      <c r="BE174" s="198">
        <f>IF(N174="základná",J174,0)</f>
        <v>0</v>
      </c>
      <c r="BF174" s="198">
        <f>IF(N174="znížená",J174,0)</f>
        <v>0</v>
      </c>
      <c r="BG174" s="198">
        <f>IF(N174="zákl. prenesená",J174,0)</f>
        <v>0</v>
      </c>
      <c r="BH174" s="198">
        <f>IF(N174="zníž. prenesená",J174,0)</f>
        <v>0</v>
      </c>
      <c r="BI174" s="198">
        <f>IF(N174="nulová",J174,0)</f>
        <v>0</v>
      </c>
      <c r="BJ174" s="15" t="s">
        <v>89</v>
      </c>
      <c r="BK174" s="198">
        <f>ROUND(I174*H174,2)</f>
        <v>0</v>
      </c>
      <c r="BL174" s="15" t="s">
        <v>243</v>
      </c>
      <c r="BM174" s="197" t="s">
        <v>478</v>
      </c>
    </row>
    <row r="175" s="2" customFormat="1" ht="22.2" customHeight="1">
      <c r="A175" s="34"/>
      <c r="B175" s="184"/>
      <c r="C175" s="185" t="s">
        <v>332</v>
      </c>
      <c r="D175" s="185" t="s">
        <v>180</v>
      </c>
      <c r="E175" s="186" t="s">
        <v>1674</v>
      </c>
      <c r="F175" s="187" t="s">
        <v>1675</v>
      </c>
      <c r="G175" s="188" t="s">
        <v>683</v>
      </c>
      <c r="H175" s="189">
        <v>7</v>
      </c>
      <c r="I175" s="190"/>
      <c r="J175" s="191">
        <f>ROUND(I175*H175,2)</f>
        <v>0</v>
      </c>
      <c r="K175" s="192"/>
      <c r="L175" s="35"/>
      <c r="M175" s="193" t="s">
        <v>1</v>
      </c>
      <c r="N175" s="194" t="s">
        <v>42</v>
      </c>
      <c r="O175" s="78"/>
      <c r="P175" s="195">
        <f>O175*H175</f>
        <v>0</v>
      </c>
      <c r="Q175" s="195">
        <v>0</v>
      </c>
      <c r="R175" s="195">
        <f>Q175*H175</f>
        <v>0</v>
      </c>
      <c r="S175" s="195">
        <v>0</v>
      </c>
      <c r="T175" s="196">
        <f>S175*H175</f>
        <v>0</v>
      </c>
      <c r="U175" s="34"/>
      <c r="V175" s="34"/>
      <c r="W175" s="34"/>
      <c r="X175" s="34"/>
      <c r="Y175" s="34"/>
      <c r="Z175" s="34"/>
      <c r="AA175" s="34"/>
      <c r="AB175" s="34"/>
      <c r="AC175" s="34"/>
      <c r="AD175" s="34"/>
      <c r="AE175" s="34"/>
      <c r="AR175" s="197" t="s">
        <v>243</v>
      </c>
      <c r="AT175" s="197" t="s">
        <v>180</v>
      </c>
      <c r="AU175" s="197" t="s">
        <v>89</v>
      </c>
      <c r="AY175" s="15" t="s">
        <v>178</v>
      </c>
      <c r="BE175" s="198">
        <f>IF(N175="základná",J175,0)</f>
        <v>0</v>
      </c>
      <c r="BF175" s="198">
        <f>IF(N175="znížená",J175,0)</f>
        <v>0</v>
      </c>
      <c r="BG175" s="198">
        <f>IF(N175="zákl. prenesená",J175,0)</f>
        <v>0</v>
      </c>
      <c r="BH175" s="198">
        <f>IF(N175="zníž. prenesená",J175,0)</f>
        <v>0</v>
      </c>
      <c r="BI175" s="198">
        <f>IF(N175="nulová",J175,0)</f>
        <v>0</v>
      </c>
      <c r="BJ175" s="15" t="s">
        <v>89</v>
      </c>
      <c r="BK175" s="198">
        <f>ROUND(I175*H175,2)</f>
        <v>0</v>
      </c>
      <c r="BL175" s="15" t="s">
        <v>243</v>
      </c>
      <c r="BM175" s="197" t="s">
        <v>487</v>
      </c>
    </row>
    <row r="176" s="2" customFormat="1" ht="14.4" customHeight="1">
      <c r="A176" s="34"/>
      <c r="B176" s="184"/>
      <c r="C176" s="185" t="s">
        <v>336</v>
      </c>
      <c r="D176" s="185" t="s">
        <v>180</v>
      </c>
      <c r="E176" s="186" t="s">
        <v>1676</v>
      </c>
      <c r="F176" s="187" t="s">
        <v>1677</v>
      </c>
      <c r="G176" s="188" t="s">
        <v>683</v>
      </c>
      <c r="H176" s="189">
        <v>856</v>
      </c>
      <c r="I176" s="190"/>
      <c r="J176" s="191">
        <f>ROUND(I176*H176,2)</f>
        <v>0</v>
      </c>
      <c r="K176" s="192"/>
      <c r="L176" s="35"/>
      <c r="M176" s="193" t="s">
        <v>1</v>
      </c>
      <c r="N176" s="194" t="s">
        <v>42</v>
      </c>
      <c r="O176" s="78"/>
      <c r="P176" s="195">
        <f>O176*H176</f>
        <v>0</v>
      </c>
      <c r="Q176" s="195">
        <v>0</v>
      </c>
      <c r="R176" s="195">
        <f>Q176*H176</f>
        <v>0</v>
      </c>
      <c r="S176" s="195">
        <v>0</v>
      </c>
      <c r="T176" s="196">
        <f>S176*H176</f>
        <v>0</v>
      </c>
      <c r="U176" s="34"/>
      <c r="V176" s="34"/>
      <c r="W176" s="34"/>
      <c r="X176" s="34"/>
      <c r="Y176" s="34"/>
      <c r="Z176" s="34"/>
      <c r="AA176" s="34"/>
      <c r="AB176" s="34"/>
      <c r="AC176" s="34"/>
      <c r="AD176" s="34"/>
      <c r="AE176" s="34"/>
      <c r="AR176" s="197" t="s">
        <v>243</v>
      </c>
      <c r="AT176" s="197" t="s">
        <v>180</v>
      </c>
      <c r="AU176" s="197" t="s">
        <v>89</v>
      </c>
      <c r="AY176" s="15" t="s">
        <v>178</v>
      </c>
      <c r="BE176" s="198">
        <f>IF(N176="základná",J176,0)</f>
        <v>0</v>
      </c>
      <c r="BF176" s="198">
        <f>IF(N176="znížená",J176,0)</f>
        <v>0</v>
      </c>
      <c r="BG176" s="198">
        <f>IF(N176="zákl. prenesená",J176,0)</f>
        <v>0</v>
      </c>
      <c r="BH176" s="198">
        <f>IF(N176="zníž. prenesená",J176,0)</f>
        <v>0</v>
      </c>
      <c r="BI176" s="198">
        <f>IF(N176="nulová",J176,0)</f>
        <v>0</v>
      </c>
      <c r="BJ176" s="15" t="s">
        <v>89</v>
      </c>
      <c r="BK176" s="198">
        <f>ROUND(I176*H176,2)</f>
        <v>0</v>
      </c>
      <c r="BL176" s="15" t="s">
        <v>243</v>
      </c>
      <c r="BM176" s="197" t="s">
        <v>496</v>
      </c>
    </row>
    <row r="177" s="2" customFormat="1" ht="22.2" customHeight="1">
      <c r="A177" s="34"/>
      <c r="B177" s="184"/>
      <c r="C177" s="185" t="s">
        <v>340</v>
      </c>
      <c r="D177" s="185" t="s">
        <v>180</v>
      </c>
      <c r="E177" s="186" t="s">
        <v>1678</v>
      </c>
      <c r="F177" s="187" t="s">
        <v>1679</v>
      </c>
      <c r="G177" s="188" t="s">
        <v>227</v>
      </c>
      <c r="H177" s="189">
        <v>6.6799999999999997</v>
      </c>
      <c r="I177" s="190"/>
      <c r="J177" s="191">
        <f>ROUND(I177*H177,2)</f>
        <v>0</v>
      </c>
      <c r="K177" s="192"/>
      <c r="L177" s="35"/>
      <c r="M177" s="193" t="s">
        <v>1</v>
      </c>
      <c r="N177" s="194" t="s">
        <v>42</v>
      </c>
      <c r="O177" s="78"/>
      <c r="P177" s="195">
        <f>O177*H177</f>
        <v>0</v>
      </c>
      <c r="Q177" s="195">
        <v>0</v>
      </c>
      <c r="R177" s="195">
        <f>Q177*H177</f>
        <v>0</v>
      </c>
      <c r="S177" s="195">
        <v>0</v>
      </c>
      <c r="T177" s="196">
        <f>S177*H177</f>
        <v>0</v>
      </c>
      <c r="U177" s="34"/>
      <c r="V177" s="34"/>
      <c r="W177" s="34"/>
      <c r="X177" s="34"/>
      <c r="Y177" s="34"/>
      <c r="Z177" s="34"/>
      <c r="AA177" s="34"/>
      <c r="AB177" s="34"/>
      <c r="AC177" s="34"/>
      <c r="AD177" s="34"/>
      <c r="AE177" s="34"/>
      <c r="AR177" s="197" t="s">
        <v>243</v>
      </c>
      <c r="AT177" s="197" t="s">
        <v>180</v>
      </c>
      <c r="AU177" s="197" t="s">
        <v>89</v>
      </c>
      <c r="AY177" s="15" t="s">
        <v>178</v>
      </c>
      <c r="BE177" s="198">
        <f>IF(N177="základná",J177,0)</f>
        <v>0</v>
      </c>
      <c r="BF177" s="198">
        <f>IF(N177="znížená",J177,0)</f>
        <v>0</v>
      </c>
      <c r="BG177" s="198">
        <f>IF(N177="zákl. prenesená",J177,0)</f>
        <v>0</v>
      </c>
      <c r="BH177" s="198">
        <f>IF(N177="zníž. prenesená",J177,0)</f>
        <v>0</v>
      </c>
      <c r="BI177" s="198">
        <f>IF(N177="nulová",J177,0)</f>
        <v>0</v>
      </c>
      <c r="BJ177" s="15" t="s">
        <v>89</v>
      </c>
      <c r="BK177" s="198">
        <f>ROUND(I177*H177,2)</f>
        <v>0</v>
      </c>
      <c r="BL177" s="15" t="s">
        <v>243</v>
      </c>
      <c r="BM177" s="197" t="s">
        <v>504</v>
      </c>
    </row>
    <row r="178" s="12" customFormat="1" ht="22.8" customHeight="1">
      <c r="A178" s="12"/>
      <c r="B178" s="171"/>
      <c r="C178" s="12"/>
      <c r="D178" s="172" t="s">
        <v>75</v>
      </c>
      <c r="E178" s="182" t="s">
        <v>1680</v>
      </c>
      <c r="F178" s="182" t="s">
        <v>1681</v>
      </c>
      <c r="G178" s="12"/>
      <c r="H178" s="12"/>
      <c r="I178" s="174"/>
      <c r="J178" s="183">
        <f>BK178</f>
        <v>0</v>
      </c>
      <c r="K178" s="12"/>
      <c r="L178" s="171"/>
      <c r="M178" s="176"/>
      <c r="N178" s="177"/>
      <c r="O178" s="177"/>
      <c r="P178" s="178">
        <f>SUM(P179:P213)</f>
        <v>0</v>
      </c>
      <c r="Q178" s="177"/>
      <c r="R178" s="178">
        <f>SUM(R179:R213)</f>
        <v>0</v>
      </c>
      <c r="S178" s="177"/>
      <c r="T178" s="179">
        <f>SUM(T179:T213)</f>
        <v>0</v>
      </c>
      <c r="U178" s="12"/>
      <c r="V178" s="12"/>
      <c r="W178" s="12"/>
      <c r="X178" s="12"/>
      <c r="Y178" s="12"/>
      <c r="Z178" s="12"/>
      <c r="AA178" s="12"/>
      <c r="AB178" s="12"/>
      <c r="AC178" s="12"/>
      <c r="AD178" s="12"/>
      <c r="AE178" s="12"/>
      <c r="AR178" s="172" t="s">
        <v>89</v>
      </c>
      <c r="AT178" s="180" t="s">
        <v>75</v>
      </c>
      <c r="AU178" s="180" t="s">
        <v>83</v>
      </c>
      <c r="AY178" s="172" t="s">
        <v>178</v>
      </c>
      <c r="BK178" s="181">
        <f>SUM(BK179:BK213)</f>
        <v>0</v>
      </c>
    </row>
    <row r="179" s="2" customFormat="1" ht="19.8" customHeight="1">
      <c r="A179" s="34"/>
      <c r="B179" s="184"/>
      <c r="C179" s="185" t="s">
        <v>344</v>
      </c>
      <c r="D179" s="185" t="s">
        <v>180</v>
      </c>
      <c r="E179" s="186" t="s">
        <v>1682</v>
      </c>
      <c r="F179" s="187" t="s">
        <v>1683</v>
      </c>
      <c r="G179" s="188" t="s">
        <v>306</v>
      </c>
      <c r="H179" s="189">
        <v>126</v>
      </c>
      <c r="I179" s="190"/>
      <c r="J179" s="191">
        <f>ROUND(I179*H179,2)</f>
        <v>0</v>
      </c>
      <c r="K179" s="192"/>
      <c r="L179" s="35"/>
      <c r="M179" s="193" t="s">
        <v>1</v>
      </c>
      <c r="N179" s="194" t="s">
        <v>42</v>
      </c>
      <c r="O179" s="78"/>
      <c r="P179" s="195">
        <f>O179*H179</f>
        <v>0</v>
      </c>
      <c r="Q179" s="195">
        <v>0</v>
      </c>
      <c r="R179" s="195">
        <f>Q179*H179</f>
        <v>0</v>
      </c>
      <c r="S179" s="195">
        <v>0</v>
      </c>
      <c r="T179" s="196">
        <f>S179*H179</f>
        <v>0</v>
      </c>
      <c r="U179" s="34"/>
      <c r="V179" s="34"/>
      <c r="W179" s="34"/>
      <c r="X179" s="34"/>
      <c r="Y179" s="34"/>
      <c r="Z179" s="34"/>
      <c r="AA179" s="34"/>
      <c r="AB179" s="34"/>
      <c r="AC179" s="34"/>
      <c r="AD179" s="34"/>
      <c r="AE179" s="34"/>
      <c r="AR179" s="197" t="s">
        <v>243</v>
      </c>
      <c r="AT179" s="197" t="s">
        <v>180</v>
      </c>
      <c r="AU179" s="197" t="s">
        <v>89</v>
      </c>
      <c r="AY179" s="15" t="s">
        <v>178</v>
      </c>
      <c r="BE179" s="198">
        <f>IF(N179="základná",J179,0)</f>
        <v>0</v>
      </c>
      <c r="BF179" s="198">
        <f>IF(N179="znížená",J179,0)</f>
        <v>0</v>
      </c>
      <c r="BG179" s="198">
        <f>IF(N179="zákl. prenesená",J179,0)</f>
        <v>0</v>
      </c>
      <c r="BH179" s="198">
        <f>IF(N179="zníž. prenesená",J179,0)</f>
        <v>0</v>
      </c>
      <c r="BI179" s="198">
        <f>IF(N179="nulová",J179,0)</f>
        <v>0</v>
      </c>
      <c r="BJ179" s="15" t="s">
        <v>89</v>
      </c>
      <c r="BK179" s="198">
        <f>ROUND(I179*H179,2)</f>
        <v>0</v>
      </c>
      <c r="BL179" s="15" t="s">
        <v>243</v>
      </c>
      <c r="BM179" s="197" t="s">
        <v>512</v>
      </c>
    </row>
    <row r="180" s="2" customFormat="1" ht="14.4" customHeight="1">
      <c r="A180" s="34"/>
      <c r="B180" s="184"/>
      <c r="C180" s="199" t="s">
        <v>348</v>
      </c>
      <c r="D180" s="199" t="s">
        <v>454</v>
      </c>
      <c r="E180" s="200" t="s">
        <v>1684</v>
      </c>
      <c r="F180" s="201" t="s">
        <v>1685</v>
      </c>
      <c r="G180" s="202" t="s">
        <v>306</v>
      </c>
      <c r="H180" s="203">
        <v>67</v>
      </c>
      <c r="I180" s="204"/>
      <c r="J180" s="205">
        <f>ROUND(I180*H180,2)</f>
        <v>0</v>
      </c>
      <c r="K180" s="206"/>
      <c r="L180" s="207"/>
      <c r="M180" s="208" t="s">
        <v>1</v>
      </c>
      <c r="N180" s="209" t="s">
        <v>42</v>
      </c>
      <c r="O180" s="78"/>
      <c r="P180" s="195">
        <f>O180*H180</f>
        <v>0</v>
      </c>
      <c r="Q180" s="195">
        <v>0</v>
      </c>
      <c r="R180" s="195">
        <f>Q180*H180</f>
        <v>0</v>
      </c>
      <c r="S180" s="195">
        <v>0</v>
      </c>
      <c r="T180" s="196">
        <f>S180*H180</f>
        <v>0</v>
      </c>
      <c r="U180" s="34"/>
      <c r="V180" s="34"/>
      <c r="W180" s="34"/>
      <c r="X180" s="34"/>
      <c r="Y180" s="34"/>
      <c r="Z180" s="34"/>
      <c r="AA180" s="34"/>
      <c r="AB180" s="34"/>
      <c r="AC180" s="34"/>
      <c r="AD180" s="34"/>
      <c r="AE180" s="34"/>
      <c r="AR180" s="197" t="s">
        <v>308</v>
      </c>
      <c r="AT180" s="197" t="s">
        <v>454</v>
      </c>
      <c r="AU180" s="197" t="s">
        <v>89</v>
      </c>
      <c r="AY180" s="15" t="s">
        <v>178</v>
      </c>
      <c r="BE180" s="198">
        <f>IF(N180="základná",J180,0)</f>
        <v>0</v>
      </c>
      <c r="BF180" s="198">
        <f>IF(N180="znížená",J180,0)</f>
        <v>0</v>
      </c>
      <c r="BG180" s="198">
        <f>IF(N180="zákl. prenesená",J180,0)</f>
        <v>0</v>
      </c>
      <c r="BH180" s="198">
        <f>IF(N180="zníž. prenesená",J180,0)</f>
        <v>0</v>
      </c>
      <c r="BI180" s="198">
        <f>IF(N180="nulová",J180,0)</f>
        <v>0</v>
      </c>
      <c r="BJ180" s="15" t="s">
        <v>89</v>
      </c>
      <c r="BK180" s="198">
        <f>ROUND(I180*H180,2)</f>
        <v>0</v>
      </c>
      <c r="BL180" s="15" t="s">
        <v>243</v>
      </c>
      <c r="BM180" s="197" t="s">
        <v>520</v>
      </c>
    </row>
    <row r="181" s="2" customFormat="1" ht="14.4" customHeight="1">
      <c r="A181" s="34"/>
      <c r="B181" s="184"/>
      <c r="C181" s="199" t="s">
        <v>352</v>
      </c>
      <c r="D181" s="199" t="s">
        <v>454</v>
      </c>
      <c r="E181" s="200" t="s">
        <v>1686</v>
      </c>
      <c r="F181" s="201" t="s">
        <v>1687</v>
      </c>
      <c r="G181" s="202" t="s">
        <v>306</v>
      </c>
      <c r="H181" s="203">
        <v>8</v>
      </c>
      <c r="I181" s="204"/>
      <c r="J181" s="205">
        <f>ROUND(I181*H181,2)</f>
        <v>0</v>
      </c>
      <c r="K181" s="206"/>
      <c r="L181" s="207"/>
      <c r="M181" s="208" t="s">
        <v>1</v>
      </c>
      <c r="N181" s="209" t="s">
        <v>42</v>
      </c>
      <c r="O181" s="78"/>
      <c r="P181" s="195">
        <f>O181*H181</f>
        <v>0</v>
      </c>
      <c r="Q181" s="195">
        <v>0</v>
      </c>
      <c r="R181" s="195">
        <f>Q181*H181</f>
        <v>0</v>
      </c>
      <c r="S181" s="195">
        <v>0</v>
      </c>
      <c r="T181" s="196">
        <f>S181*H181</f>
        <v>0</v>
      </c>
      <c r="U181" s="34"/>
      <c r="V181" s="34"/>
      <c r="W181" s="34"/>
      <c r="X181" s="34"/>
      <c r="Y181" s="34"/>
      <c r="Z181" s="34"/>
      <c r="AA181" s="34"/>
      <c r="AB181" s="34"/>
      <c r="AC181" s="34"/>
      <c r="AD181" s="34"/>
      <c r="AE181" s="34"/>
      <c r="AR181" s="197" t="s">
        <v>308</v>
      </c>
      <c r="AT181" s="197" t="s">
        <v>454</v>
      </c>
      <c r="AU181" s="197" t="s">
        <v>89</v>
      </c>
      <c r="AY181" s="15" t="s">
        <v>178</v>
      </c>
      <c r="BE181" s="198">
        <f>IF(N181="základná",J181,0)</f>
        <v>0</v>
      </c>
      <c r="BF181" s="198">
        <f>IF(N181="znížená",J181,0)</f>
        <v>0</v>
      </c>
      <c r="BG181" s="198">
        <f>IF(N181="zákl. prenesená",J181,0)</f>
        <v>0</v>
      </c>
      <c r="BH181" s="198">
        <f>IF(N181="zníž. prenesená",J181,0)</f>
        <v>0</v>
      </c>
      <c r="BI181" s="198">
        <f>IF(N181="nulová",J181,0)</f>
        <v>0</v>
      </c>
      <c r="BJ181" s="15" t="s">
        <v>89</v>
      </c>
      <c r="BK181" s="198">
        <f>ROUND(I181*H181,2)</f>
        <v>0</v>
      </c>
      <c r="BL181" s="15" t="s">
        <v>243</v>
      </c>
      <c r="BM181" s="197" t="s">
        <v>528</v>
      </c>
    </row>
    <row r="182" s="2" customFormat="1" ht="14.4" customHeight="1">
      <c r="A182" s="34"/>
      <c r="B182" s="184"/>
      <c r="C182" s="199" t="s">
        <v>356</v>
      </c>
      <c r="D182" s="199" t="s">
        <v>454</v>
      </c>
      <c r="E182" s="200" t="s">
        <v>1688</v>
      </c>
      <c r="F182" s="201" t="s">
        <v>1689</v>
      </c>
      <c r="G182" s="202" t="s">
        <v>306</v>
      </c>
      <c r="H182" s="203">
        <v>15</v>
      </c>
      <c r="I182" s="204"/>
      <c r="J182" s="205">
        <f>ROUND(I182*H182,2)</f>
        <v>0</v>
      </c>
      <c r="K182" s="206"/>
      <c r="L182" s="207"/>
      <c r="M182" s="208" t="s">
        <v>1</v>
      </c>
      <c r="N182" s="209" t="s">
        <v>42</v>
      </c>
      <c r="O182" s="78"/>
      <c r="P182" s="195">
        <f>O182*H182</f>
        <v>0</v>
      </c>
      <c r="Q182" s="195">
        <v>0</v>
      </c>
      <c r="R182" s="195">
        <f>Q182*H182</f>
        <v>0</v>
      </c>
      <c r="S182" s="195">
        <v>0</v>
      </c>
      <c r="T182" s="196">
        <f>S182*H182</f>
        <v>0</v>
      </c>
      <c r="U182" s="34"/>
      <c r="V182" s="34"/>
      <c r="W182" s="34"/>
      <c r="X182" s="34"/>
      <c r="Y182" s="34"/>
      <c r="Z182" s="34"/>
      <c r="AA182" s="34"/>
      <c r="AB182" s="34"/>
      <c r="AC182" s="34"/>
      <c r="AD182" s="34"/>
      <c r="AE182" s="34"/>
      <c r="AR182" s="197" t="s">
        <v>308</v>
      </c>
      <c r="AT182" s="197" t="s">
        <v>454</v>
      </c>
      <c r="AU182" s="197" t="s">
        <v>89</v>
      </c>
      <c r="AY182" s="15" t="s">
        <v>178</v>
      </c>
      <c r="BE182" s="198">
        <f>IF(N182="základná",J182,0)</f>
        <v>0</v>
      </c>
      <c r="BF182" s="198">
        <f>IF(N182="znížená",J182,0)</f>
        <v>0</v>
      </c>
      <c r="BG182" s="198">
        <f>IF(N182="zákl. prenesená",J182,0)</f>
        <v>0</v>
      </c>
      <c r="BH182" s="198">
        <f>IF(N182="zníž. prenesená",J182,0)</f>
        <v>0</v>
      </c>
      <c r="BI182" s="198">
        <f>IF(N182="nulová",J182,0)</f>
        <v>0</v>
      </c>
      <c r="BJ182" s="15" t="s">
        <v>89</v>
      </c>
      <c r="BK182" s="198">
        <f>ROUND(I182*H182,2)</f>
        <v>0</v>
      </c>
      <c r="BL182" s="15" t="s">
        <v>243</v>
      </c>
      <c r="BM182" s="197" t="s">
        <v>536</v>
      </c>
    </row>
    <row r="183" s="2" customFormat="1" ht="22.2" customHeight="1">
      <c r="A183" s="34"/>
      <c r="B183" s="184"/>
      <c r="C183" s="199" t="s">
        <v>360</v>
      </c>
      <c r="D183" s="199" t="s">
        <v>454</v>
      </c>
      <c r="E183" s="200" t="s">
        <v>1690</v>
      </c>
      <c r="F183" s="201" t="s">
        <v>1691</v>
      </c>
      <c r="G183" s="202" t="s">
        <v>306</v>
      </c>
      <c r="H183" s="203">
        <v>4</v>
      </c>
      <c r="I183" s="204"/>
      <c r="J183" s="205">
        <f>ROUND(I183*H183,2)</f>
        <v>0</v>
      </c>
      <c r="K183" s="206"/>
      <c r="L183" s="207"/>
      <c r="M183" s="208" t="s">
        <v>1</v>
      </c>
      <c r="N183" s="209" t="s">
        <v>42</v>
      </c>
      <c r="O183" s="78"/>
      <c r="P183" s="195">
        <f>O183*H183</f>
        <v>0</v>
      </c>
      <c r="Q183" s="195">
        <v>0</v>
      </c>
      <c r="R183" s="195">
        <f>Q183*H183</f>
        <v>0</v>
      </c>
      <c r="S183" s="195">
        <v>0</v>
      </c>
      <c r="T183" s="196">
        <f>S183*H183</f>
        <v>0</v>
      </c>
      <c r="U183" s="34"/>
      <c r="V183" s="34"/>
      <c r="W183" s="34"/>
      <c r="X183" s="34"/>
      <c r="Y183" s="34"/>
      <c r="Z183" s="34"/>
      <c r="AA183" s="34"/>
      <c r="AB183" s="34"/>
      <c r="AC183" s="34"/>
      <c r="AD183" s="34"/>
      <c r="AE183" s="34"/>
      <c r="AR183" s="197" t="s">
        <v>308</v>
      </c>
      <c r="AT183" s="197" t="s">
        <v>454</v>
      </c>
      <c r="AU183" s="197" t="s">
        <v>89</v>
      </c>
      <c r="AY183" s="15" t="s">
        <v>178</v>
      </c>
      <c r="BE183" s="198">
        <f>IF(N183="základná",J183,0)</f>
        <v>0</v>
      </c>
      <c r="BF183" s="198">
        <f>IF(N183="znížená",J183,0)</f>
        <v>0</v>
      </c>
      <c r="BG183" s="198">
        <f>IF(N183="zákl. prenesená",J183,0)</f>
        <v>0</v>
      </c>
      <c r="BH183" s="198">
        <f>IF(N183="zníž. prenesená",J183,0)</f>
        <v>0</v>
      </c>
      <c r="BI183" s="198">
        <f>IF(N183="nulová",J183,0)</f>
        <v>0</v>
      </c>
      <c r="BJ183" s="15" t="s">
        <v>89</v>
      </c>
      <c r="BK183" s="198">
        <f>ROUND(I183*H183,2)</f>
        <v>0</v>
      </c>
      <c r="BL183" s="15" t="s">
        <v>243</v>
      </c>
      <c r="BM183" s="197" t="s">
        <v>544</v>
      </c>
    </row>
    <row r="184" s="2" customFormat="1" ht="22.2" customHeight="1">
      <c r="A184" s="34"/>
      <c r="B184" s="184"/>
      <c r="C184" s="199" t="s">
        <v>364</v>
      </c>
      <c r="D184" s="199" t="s">
        <v>454</v>
      </c>
      <c r="E184" s="200" t="s">
        <v>1692</v>
      </c>
      <c r="F184" s="201" t="s">
        <v>1693</v>
      </c>
      <c r="G184" s="202" t="s">
        <v>306</v>
      </c>
      <c r="H184" s="203">
        <v>16</v>
      </c>
      <c r="I184" s="204"/>
      <c r="J184" s="205">
        <f>ROUND(I184*H184,2)</f>
        <v>0</v>
      </c>
      <c r="K184" s="206"/>
      <c r="L184" s="207"/>
      <c r="M184" s="208" t="s">
        <v>1</v>
      </c>
      <c r="N184" s="209" t="s">
        <v>42</v>
      </c>
      <c r="O184" s="78"/>
      <c r="P184" s="195">
        <f>O184*H184</f>
        <v>0</v>
      </c>
      <c r="Q184" s="195">
        <v>0</v>
      </c>
      <c r="R184" s="195">
        <f>Q184*H184</f>
        <v>0</v>
      </c>
      <c r="S184" s="195">
        <v>0</v>
      </c>
      <c r="T184" s="196">
        <f>S184*H184</f>
        <v>0</v>
      </c>
      <c r="U184" s="34"/>
      <c r="V184" s="34"/>
      <c r="W184" s="34"/>
      <c r="X184" s="34"/>
      <c r="Y184" s="34"/>
      <c r="Z184" s="34"/>
      <c r="AA184" s="34"/>
      <c r="AB184" s="34"/>
      <c r="AC184" s="34"/>
      <c r="AD184" s="34"/>
      <c r="AE184" s="34"/>
      <c r="AR184" s="197" t="s">
        <v>308</v>
      </c>
      <c r="AT184" s="197" t="s">
        <v>454</v>
      </c>
      <c r="AU184" s="197" t="s">
        <v>89</v>
      </c>
      <c r="AY184" s="15" t="s">
        <v>178</v>
      </c>
      <c r="BE184" s="198">
        <f>IF(N184="základná",J184,0)</f>
        <v>0</v>
      </c>
      <c r="BF184" s="198">
        <f>IF(N184="znížená",J184,0)</f>
        <v>0</v>
      </c>
      <c r="BG184" s="198">
        <f>IF(N184="zákl. prenesená",J184,0)</f>
        <v>0</v>
      </c>
      <c r="BH184" s="198">
        <f>IF(N184="zníž. prenesená",J184,0)</f>
        <v>0</v>
      </c>
      <c r="BI184" s="198">
        <f>IF(N184="nulová",J184,0)</f>
        <v>0</v>
      </c>
      <c r="BJ184" s="15" t="s">
        <v>89</v>
      </c>
      <c r="BK184" s="198">
        <f>ROUND(I184*H184,2)</f>
        <v>0</v>
      </c>
      <c r="BL184" s="15" t="s">
        <v>243</v>
      </c>
      <c r="BM184" s="197" t="s">
        <v>552</v>
      </c>
    </row>
    <row r="185" s="2" customFormat="1" ht="14.4" customHeight="1">
      <c r="A185" s="34"/>
      <c r="B185" s="184"/>
      <c r="C185" s="199" t="s">
        <v>368</v>
      </c>
      <c r="D185" s="199" t="s">
        <v>454</v>
      </c>
      <c r="E185" s="200" t="s">
        <v>1694</v>
      </c>
      <c r="F185" s="201" t="s">
        <v>1695</v>
      </c>
      <c r="G185" s="202" t="s">
        <v>306</v>
      </c>
      <c r="H185" s="203">
        <v>10</v>
      </c>
      <c r="I185" s="204"/>
      <c r="J185" s="205">
        <f>ROUND(I185*H185,2)</f>
        <v>0</v>
      </c>
      <c r="K185" s="206"/>
      <c r="L185" s="207"/>
      <c r="M185" s="208" t="s">
        <v>1</v>
      </c>
      <c r="N185" s="209" t="s">
        <v>42</v>
      </c>
      <c r="O185" s="78"/>
      <c r="P185" s="195">
        <f>O185*H185</f>
        <v>0</v>
      </c>
      <c r="Q185" s="195">
        <v>0</v>
      </c>
      <c r="R185" s="195">
        <f>Q185*H185</f>
        <v>0</v>
      </c>
      <c r="S185" s="195">
        <v>0</v>
      </c>
      <c r="T185" s="196">
        <f>S185*H185</f>
        <v>0</v>
      </c>
      <c r="U185" s="34"/>
      <c r="V185" s="34"/>
      <c r="W185" s="34"/>
      <c r="X185" s="34"/>
      <c r="Y185" s="34"/>
      <c r="Z185" s="34"/>
      <c r="AA185" s="34"/>
      <c r="AB185" s="34"/>
      <c r="AC185" s="34"/>
      <c r="AD185" s="34"/>
      <c r="AE185" s="34"/>
      <c r="AR185" s="197" t="s">
        <v>308</v>
      </c>
      <c r="AT185" s="197" t="s">
        <v>454</v>
      </c>
      <c r="AU185" s="197" t="s">
        <v>89</v>
      </c>
      <c r="AY185" s="15" t="s">
        <v>178</v>
      </c>
      <c r="BE185" s="198">
        <f>IF(N185="základná",J185,0)</f>
        <v>0</v>
      </c>
      <c r="BF185" s="198">
        <f>IF(N185="znížená",J185,0)</f>
        <v>0</v>
      </c>
      <c r="BG185" s="198">
        <f>IF(N185="zákl. prenesená",J185,0)</f>
        <v>0</v>
      </c>
      <c r="BH185" s="198">
        <f>IF(N185="zníž. prenesená",J185,0)</f>
        <v>0</v>
      </c>
      <c r="BI185" s="198">
        <f>IF(N185="nulová",J185,0)</f>
        <v>0</v>
      </c>
      <c r="BJ185" s="15" t="s">
        <v>89</v>
      </c>
      <c r="BK185" s="198">
        <f>ROUND(I185*H185,2)</f>
        <v>0</v>
      </c>
      <c r="BL185" s="15" t="s">
        <v>243</v>
      </c>
      <c r="BM185" s="197" t="s">
        <v>560</v>
      </c>
    </row>
    <row r="186" s="2" customFormat="1" ht="14.4" customHeight="1">
      <c r="A186" s="34"/>
      <c r="B186" s="184"/>
      <c r="C186" s="199" t="s">
        <v>372</v>
      </c>
      <c r="D186" s="199" t="s">
        <v>454</v>
      </c>
      <c r="E186" s="200" t="s">
        <v>1696</v>
      </c>
      <c r="F186" s="201" t="s">
        <v>1697</v>
      </c>
      <c r="G186" s="202" t="s">
        <v>306</v>
      </c>
      <c r="H186" s="203">
        <v>6</v>
      </c>
      <c r="I186" s="204"/>
      <c r="J186" s="205">
        <f>ROUND(I186*H186,2)</f>
        <v>0</v>
      </c>
      <c r="K186" s="206"/>
      <c r="L186" s="207"/>
      <c r="M186" s="208" t="s">
        <v>1</v>
      </c>
      <c r="N186" s="209" t="s">
        <v>42</v>
      </c>
      <c r="O186" s="78"/>
      <c r="P186" s="195">
        <f>O186*H186</f>
        <v>0</v>
      </c>
      <c r="Q186" s="195">
        <v>0</v>
      </c>
      <c r="R186" s="195">
        <f>Q186*H186</f>
        <v>0</v>
      </c>
      <c r="S186" s="195">
        <v>0</v>
      </c>
      <c r="T186" s="196">
        <f>S186*H186</f>
        <v>0</v>
      </c>
      <c r="U186" s="34"/>
      <c r="V186" s="34"/>
      <c r="W186" s="34"/>
      <c r="X186" s="34"/>
      <c r="Y186" s="34"/>
      <c r="Z186" s="34"/>
      <c r="AA186" s="34"/>
      <c r="AB186" s="34"/>
      <c r="AC186" s="34"/>
      <c r="AD186" s="34"/>
      <c r="AE186" s="34"/>
      <c r="AR186" s="197" t="s">
        <v>308</v>
      </c>
      <c r="AT186" s="197" t="s">
        <v>454</v>
      </c>
      <c r="AU186" s="197" t="s">
        <v>89</v>
      </c>
      <c r="AY186" s="15" t="s">
        <v>178</v>
      </c>
      <c r="BE186" s="198">
        <f>IF(N186="základná",J186,0)</f>
        <v>0</v>
      </c>
      <c r="BF186" s="198">
        <f>IF(N186="znížená",J186,0)</f>
        <v>0</v>
      </c>
      <c r="BG186" s="198">
        <f>IF(N186="zákl. prenesená",J186,0)</f>
        <v>0</v>
      </c>
      <c r="BH186" s="198">
        <f>IF(N186="zníž. prenesená",J186,0)</f>
        <v>0</v>
      </c>
      <c r="BI186" s="198">
        <f>IF(N186="nulová",J186,0)</f>
        <v>0</v>
      </c>
      <c r="BJ186" s="15" t="s">
        <v>89</v>
      </c>
      <c r="BK186" s="198">
        <f>ROUND(I186*H186,2)</f>
        <v>0</v>
      </c>
      <c r="BL186" s="15" t="s">
        <v>243</v>
      </c>
      <c r="BM186" s="197" t="s">
        <v>568</v>
      </c>
    </row>
    <row r="187" s="2" customFormat="1" ht="19.8" customHeight="1">
      <c r="A187" s="34"/>
      <c r="B187" s="184"/>
      <c r="C187" s="185" t="s">
        <v>377</v>
      </c>
      <c r="D187" s="185" t="s">
        <v>180</v>
      </c>
      <c r="E187" s="186" t="s">
        <v>1698</v>
      </c>
      <c r="F187" s="187" t="s">
        <v>1699</v>
      </c>
      <c r="G187" s="188" t="s">
        <v>306</v>
      </c>
      <c r="H187" s="189">
        <v>6</v>
      </c>
      <c r="I187" s="190"/>
      <c r="J187" s="191">
        <f>ROUND(I187*H187,2)</f>
        <v>0</v>
      </c>
      <c r="K187" s="192"/>
      <c r="L187" s="35"/>
      <c r="M187" s="193" t="s">
        <v>1</v>
      </c>
      <c r="N187" s="194" t="s">
        <v>42</v>
      </c>
      <c r="O187" s="78"/>
      <c r="P187" s="195">
        <f>O187*H187</f>
        <v>0</v>
      </c>
      <c r="Q187" s="195">
        <v>0</v>
      </c>
      <c r="R187" s="195">
        <f>Q187*H187</f>
        <v>0</v>
      </c>
      <c r="S187" s="195">
        <v>0</v>
      </c>
      <c r="T187" s="196">
        <f>S187*H187</f>
        <v>0</v>
      </c>
      <c r="U187" s="34"/>
      <c r="V187" s="34"/>
      <c r="W187" s="34"/>
      <c r="X187" s="34"/>
      <c r="Y187" s="34"/>
      <c r="Z187" s="34"/>
      <c r="AA187" s="34"/>
      <c r="AB187" s="34"/>
      <c r="AC187" s="34"/>
      <c r="AD187" s="34"/>
      <c r="AE187" s="34"/>
      <c r="AR187" s="197" t="s">
        <v>243</v>
      </c>
      <c r="AT187" s="197" t="s">
        <v>180</v>
      </c>
      <c r="AU187" s="197" t="s">
        <v>89</v>
      </c>
      <c r="AY187" s="15" t="s">
        <v>178</v>
      </c>
      <c r="BE187" s="198">
        <f>IF(N187="základná",J187,0)</f>
        <v>0</v>
      </c>
      <c r="BF187" s="198">
        <f>IF(N187="znížená",J187,0)</f>
        <v>0</v>
      </c>
      <c r="BG187" s="198">
        <f>IF(N187="zákl. prenesená",J187,0)</f>
        <v>0</v>
      </c>
      <c r="BH187" s="198">
        <f>IF(N187="zníž. prenesená",J187,0)</f>
        <v>0</v>
      </c>
      <c r="BI187" s="198">
        <f>IF(N187="nulová",J187,0)</f>
        <v>0</v>
      </c>
      <c r="BJ187" s="15" t="s">
        <v>89</v>
      </c>
      <c r="BK187" s="198">
        <f>ROUND(I187*H187,2)</f>
        <v>0</v>
      </c>
      <c r="BL187" s="15" t="s">
        <v>243</v>
      </c>
      <c r="BM187" s="197" t="s">
        <v>576</v>
      </c>
    </row>
    <row r="188" s="2" customFormat="1" ht="14.4" customHeight="1">
      <c r="A188" s="34"/>
      <c r="B188" s="184"/>
      <c r="C188" s="199" t="s">
        <v>381</v>
      </c>
      <c r="D188" s="199" t="s">
        <v>454</v>
      </c>
      <c r="E188" s="200" t="s">
        <v>1700</v>
      </c>
      <c r="F188" s="201" t="s">
        <v>1701</v>
      </c>
      <c r="G188" s="202" t="s">
        <v>306</v>
      </c>
      <c r="H188" s="203">
        <v>3</v>
      </c>
      <c r="I188" s="204"/>
      <c r="J188" s="205">
        <f>ROUND(I188*H188,2)</f>
        <v>0</v>
      </c>
      <c r="K188" s="206"/>
      <c r="L188" s="207"/>
      <c r="M188" s="208" t="s">
        <v>1</v>
      </c>
      <c r="N188" s="209" t="s">
        <v>42</v>
      </c>
      <c r="O188" s="78"/>
      <c r="P188" s="195">
        <f>O188*H188</f>
        <v>0</v>
      </c>
      <c r="Q188" s="195">
        <v>0</v>
      </c>
      <c r="R188" s="195">
        <f>Q188*H188</f>
        <v>0</v>
      </c>
      <c r="S188" s="195">
        <v>0</v>
      </c>
      <c r="T188" s="196">
        <f>S188*H188</f>
        <v>0</v>
      </c>
      <c r="U188" s="34"/>
      <c r="V188" s="34"/>
      <c r="W188" s="34"/>
      <c r="X188" s="34"/>
      <c r="Y188" s="34"/>
      <c r="Z188" s="34"/>
      <c r="AA188" s="34"/>
      <c r="AB188" s="34"/>
      <c r="AC188" s="34"/>
      <c r="AD188" s="34"/>
      <c r="AE188" s="34"/>
      <c r="AR188" s="197" t="s">
        <v>308</v>
      </c>
      <c r="AT188" s="197" t="s">
        <v>454</v>
      </c>
      <c r="AU188" s="197" t="s">
        <v>89</v>
      </c>
      <c r="AY188" s="15" t="s">
        <v>178</v>
      </c>
      <c r="BE188" s="198">
        <f>IF(N188="základná",J188,0)</f>
        <v>0</v>
      </c>
      <c r="BF188" s="198">
        <f>IF(N188="znížená",J188,0)</f>
        <v>0</v>
      </c>
      <c r="BG188" s="198">
        <f>IF(N188="zákl. prenesená",J188,0)</f>
        <v>0</v>
      </c>
      <c r="BH188" s="198">
        <f>IF(N188="zníž. prenesená",J188,0)</f>
        <v>0</v>
      </c>
      <c r="BI188" s="198">
        <f>IF(N188="nulová",J188,0)</f>
        <v>0</v>
      </c>
      <c r="BJ188" s="15" t="s">
        <v>89</v>
      </c>
      <c r="BK188" s="198">
        <f>ROUND(I188*H188,2)</f>
        <v>0</v>
      </c>
      <c r="BL188" s="15" t="s">
        <v>243</v>
      </c>
      <c r="BM188" s="197" t="s">
        <v>584</v>
      </c>
    </row>
    <row r="189" s="2" customFormat="1" ht="22.2" customHeight="1">
      <c r="A189" s="34"/>
      <c r="B189" s="184"/>
      <c r="C189" s="199" t="s">
        <v>385</v>
      </c>
      <c r="D189" s="199" t="s">
        <v>454</v>
      </c>
      <c r="E189" s="200" t="s">
        <v>1702</v>
      </c>
      <c r="F189" s="201" t="s">
        <v>1703</v>
      </c>
      <c r="G189" s="202" t="s">
        <v>306</v>
      </c>
      <c r="H189" s="203">
        <v>3</v>
      </c>
      <c r="I189" s="204"/>
      <c r="J189" s="205">
        <f>ROUND(I189*H189,2)</f>
        <v>0</v>
      </c>
      <c r="K189" s="206"/>
      <c r="L189" s="207"/>
      <c r="M189" s="208" t="s">
        <v>1</v>
      </c>
      <c r="N189" s="209" t="s">
        <v>42</v>
      </c>
      <c r="O189" s="78"/>
      <c r="P189" s="195">
        <f>O189*H189</f>
        <v>0</v>
      </c>
      <c r="Q189" s="195">
        <v>0</v>
      </c>
      <c r="R189" s="195">
        <f>Q189*H189</f>
        <v>0</v>
      </c>
      <c r="S189" s="195">
        <v>0</v>
      </c>
      <c r="T189" s="196">
        <f>S189*H189</f>
        <v>0</v>
      </c>
      <c r="U189" s="34"/>
      <c r="V189" s="34"/>
      <c r="W189" s="34"/>
      <c r="X189" s="34"/>
      <c r="Y189" s="34"/>
      <c r="Z189" s="34"/>
      <c r="AA189" s="34"/>
      <c r="AB189" s="34"/>
      <c r="AC189" s="34"/>
      <c r="AD189" s="34"/>
      <c r="AE189" s="34"/>
      <c r="AR189" s="197" t="s">
        <v>308</v>
      </c>
      <c r="AT189" s="197" t="s">
        <v>454</v>
      </c>
      <c r="AU189" s="197" t="s">
        <v>89</v>
      </c>
      <c r="AY189" s="15" t="s">
        <v>178</v>
      </c>
      <c r="BE189" s="198">
        <f>IF(N189="základná",J189,0)</f>
        <v>0</v>
      </c>
      <c r="BF189" s="198">
        <f>IF(N189="znížená",J189,0)</f>
        <v>0</v>
      </c>
      <c r="BG189" s="198">
        <f>IF(N189="zákl. prenesená",J189,0)</f>
        <v>0</v>
      </c>
      <c r="BH189" s="198">
        <f>IF(N189="zníž. prenesená",J189,0)</f>
        <v>0</v>
      </c>
      <c r="BI189" s="198">
        <f>IF(N189="nulová",J189,0)</f>
        <v>0</v>
      </c>
      <c r="BJ189" s="15" t="s">
        <v>89</v>
      </c>
      <c r="BK189" s="198">
        <f>ROUND(I189*H189,2)</f>
        <v>0</v>
      </c>
      <c r="BL189" s="15" t="s">
        <v>243</v>
      </c>
      <c r="BM189" s="197" t="s">
        <v>592</v>
      </c>
    </row>
    <row r="190" s="2" customFormat="1" ht="19.8" customHeight="1">
      <c r="A190" s="34"/>
      <c r="B190" s="184"/>
      <c r="C190" s="185" t="s">
        <v>389</v>
      </c>
      <c r="D190" s="185" t="s">
        <v>180</v>
      </c>
      <c r="E190" s="186" t="s">
        <v>1704</v>
      </c>
      <c r="F190" s="187" t="s">
        <v>1705</v>
      </c>
      <c r="G190" s="188" t="s">
        <v>306</v>
      </c>
      <c r="H190" s="189">
        <v>134</v>
      </c>
      <c r="I190" s="190"/>
      <c r="J190" s="191">
        <f>ROUND(I190*H190,2)</f>
        <v>0</v>
      </c>
      <c r="K190" s="192"/>
      <c r="L190" s="35"/>
      <c r="M190" s="193" t="s">
        <v>1</v>
      </c>
      <c r="N190" s="194" t="s">
        <v>42</v>
      </c>
      <c r="O190" s="78"/>
      <c r="P190" s="195">
        <f>O190*H190</f>
        <v>0</v>
      </c>
      <c r="Q190" s="195">
        <v>0</v>
      </c>
      <c r="R190" s="195">
        <f>Q190*H190</f>
        <v>0</v>
      </c>
      <c r="S190" s="195">
        <v>0</v>
      </c>
      <c r="T190" s="196">
        <f>S190*H190</f>
        <v>0</v>
      </c>
      <c r="U190" s="34"/>
      <c r="V190" s="34"/>
      <c r="W190" s="34"/>
      <c r="X190" s="34"/>
      <c r="Y190" s="34"/>
      <c r="Z190" s="34"/>
      <c r="AA190" s="34"/>
      <c r="AB190" s="34"/>
      <c r="AC190" s="34"/>
      <c r="AD190" s="34"/>
      <c r="AE190" s="34"/>
      <c r="AR190" s="197" t="s">
        <v>243</v>
      </c>
      <c r="AT190" s="197" t="s">
        <v>180</v>
      </c>
      <c r="AU190" s="197" t="s">
        <v>89</v>
      </c>
      <c r="AY190" s="15" t="s">
        <v>178</v>
      </c>
      <c r="BE190" s="198">
        <f>IF(N190="základná",J190,0)</f>
        <v>0</v>
      </c>
      <c r="BF190" s="198">
        <f>IF(N190="znížená",J190,0)</f>
        <v>0</v>
      </c>
      <c r="BG190" s="198">
        <f>IF(N190="zákl. prenesená",J190,0)</f>
        <v>0</v>
      </c>
      <c r="BH190" s="198">
        <f>IF(N190="zníž. prenesená",J190,0)</f>
        <v>0</v>
      </c>
      <c r="BI190" s="198">
        <f>IF(N190="nulová",J190,0)</f>
        <v>0</v>
      </c>
      <c r="BJ190" s="15" t="s">
        <v>89</v>
      </c>
      <c r="BK190" s="198">
        <f>ROUND(I190*H190,2)</f>
        <v>0</v>
      </c>
      <c r="BL190" s="15" t="s">
        <v>243</v>
      </c>
      <c r="BM190" s="197" t="s">
        <v>600</v>
      </c>
    </row>
    <row r="191" s="2" customFormat="1" ht="14.4" customHeight="1">
      <c r="A191" s="34"/>
      <c r="B191" s="184"/>
      <c r="C191" s="199" t="s">
        <v>393</v>
      </c>
      <c r="D191" s="199" t="s">
        <v>454</v>
      </c>
      <c r="E191" s="200" t="s">
        <v>1706</v>
      </c>
      <c r="F191" s="201" t="s">
        <v>1707</v>
      </c>
      <c r="G191" s="202" t="s">
        <v>306</v>
      </c>
      <c r="H191" s="203">
        <v>67</v>
      </c>
      <c r="I191" s="204"/>
      <c r="J191" s="205">
        <f>ROUND(I191*H191,2)</f>
        <v>0</v>
      </c>
      <c r="K191" s="206"/>
      <c r="L191" s="207"/>
      <c r="M191" s="208" t="s">
        <v>1</v>
      </c>
      <c r="N191" s="209" t="s">
        <v>42</v>
      </c>
      <c r="O191" s="78"/>
      <c r="P191" s="195">
        <f>O191*H191</f>
        <v>0</v>
      </c>
      <c r="Q191" s="195">
        <v>0</v>
      </c>
      <c r="R191" s="195">
        <f>Q191*H191</f>
        <v>0</v>
      </c>
      <c r="S191" s="195">
        <v>0</v>
      </c>
      <c r="T191" s="196">
        <f>S191*H191</f>
        <v>0</v>
      </c>
      <c r="U191" s="34"/>
      <c r="V191" s="34"/>
      <c r="W191" s="34"/>
      <c r="X191" s="34"/>
      <c r="Y191" s="34"/>
      <c r="Z191" s="34"/>
      <c r="AA191" s="34"/>
      <c r="AB191" s="34"/>
      <c r="AC191" s="34"/>
      <c r="AD191" s="34"/>
      <c r="AE191" s="34"/>
      <c r="AR191" s="197" t="s">
        <v>308</v>
      </c>
      <c r="AT191" s="197" t="s">
        <v>454</v>
      </c>
      <c r="AU191" s="197" t="s">
        <v>89</v>
      </c>
      <c r="AY191" s="15" t="s">
        <v>178</v>
      </c>
      <c r="BE191" s="198">
        <f>IF(N191="základná",J191,0)</f>
        <v>0</v>
      </c>
      <c r="BF191" s="198">
        <f>IF(N191="znížená",J191,0)</f>
        <v>0</v>
      </c>
      <c r="BG191" s="198">
        <f>IF(N191="zákl. prenesená",J191,0)</f>
        <v>0</v>
      </c>
      <c r="BH191" s="198">
        <f>IF(N191="zníž. prenesená",J191,0)</f>
        <v>0</v>
      </c>
      <c r="BI191" s="198">
        <f>IF(N191="nulová",J191,0)</f>
        <v>0</v>
      </c>
      <c r="BJ191" s="15" t="s">
        <v>89</v>
      </c>
      <c r="BK191" s="198">
        <f>ROUND(I191*H191,2)</f>
        <v>0</v>
      </c>
      <c r="BL191" s="15" t="s">
        <v>243</v>
      </c>
      <c r="BM191" s="197" t="s">
        <v>608</v>
      </c>
    </row>
    <row r="192" s="2" customFormat="1" ht="22.2" customHeight="1">
      <c r="A192" s="34"/>
      <c r="B192" s="184"/>
      <c r="C192" s="199" t="s">
        <v>397</v>
      </c>
      <c r="D192" s="199" t="s">
        <v>454</v>
      </c>
      <c r="E192" s="200" t="s">
        <v>1708</v>
      </c>
      <c r="F192" s="201" t="s">
        <v>1709</v>
      </c>
      <c r="G192" s="202" t="s">
        <v>306</v>
      </c>
      <c r="H192" s="203">
        <v>67</v>
      </c>
      <c r="I192" s="204"/>
      <c r="J192" s="205">
        <f>ROUND(I192*H192,2)</f>
        <v>0</v>
      </c>
      <c r="K192" s="206"/>
      <c r="L192" s="207"/>
      <c r="M192" s="208" t="s">
        <v>1</v>
      </c>
      <c r="N192" s="209" t="s">
        <v>42</v>
      </c>
      <c r="O192" s="78"/>
      <c r="P192" s="195">
        <f>O192*H192</f>
        <v>0</v>
      </c>
      <c r="Q192" s="195">
        <v>0</v>
      </c>
      <c r="R192" s="195">
        <f>Q192*H192</f>
        <v>0</v>
      </c>
      <c r="S192" s="195">
        <v>0</v>
      </c>
      <c r="T192" s="196">
        <f>S192*H192</f>
        <v>0</v>
      </c>
      <c r="U192" s="34"/>
      <c r="V192" s="34"/>
      <c r="W192" s="34"/>
      <c r="X192" s="34"/>
      <c r="Y192" s="34"/>
      <c r="Z192" s="34"/>
      <c r="AA192" s="34"/>
      <c r="AB192" s="34"/>
      <c r="AC192" s="34"/>
      <c r="AD192" s="34"/>
      <c r="AE192" s="34"/>
      <c r="AR192" s="197" t="s">
        <v>308</v>
      </c>
      <c r="AT192" s="197" t="s">
        <v>454</v>
      </c>
      <c r="AU192" s="197" t="s">
        <v>89</v>
      </c>
      <c r="AY192" s="15" t="s">
        <v>178</v>
      </c>
      <c r="BE192" s="198">
        <f>IF(N192="základná",J192,0)</f>
        <v>0</v>
      </c>
      <c r="BF192" s="198">
        <f>IF(N192="znížená",J192,0)</f>
        <v>0</v>
      </c>
      <c r="BG192" s="198">
        <f>IF(N192="zákl. prenesená",J192,0)</f>
        <v>0</v>
      </c>
      <c r="BH192" s="198">
        <f>IF(N192="zníž. prenesená",J192,0)</f>
        <v>0</v>
      </c>
      <c r="BI192" s="198">
        <f>IF(N192="nulová",J192,0)</f>
        <v>0</v>
      </c>
      <c r="BJ192" s="15" t="s">
        <v>89</v>
      </c>
      <c r="BK192" s="198">
        <f>ROUND(I192*H192,2)</f>
        <v>0</v>
      </c>
      <c r="BL192" s="15" t="s">
        <v>243</v>
      </c>
      <c r="BM192" s="197" t="s">
        <v>616</v>
      </c>
    </row>
    <row r="193" s="2" customFormat="1" ht="19.8" customHeight="1">
      <c r="A193" s="34"/>
      <c r="B193" s="184"/>
      <c r="C193" s="185" t="s">
        <v>401</v>
      </c>
      <c r="D193" s="185" t="s">
        <v>180</v>
      </c>
      <c r="E193" s="186" t="s">
        <v>1710</v>
      </c>
      <c r="F193" s="187" t="s">
        <v>1711</v>
      </c>
      <c r="G193" s="188" t="s">
        <v>306</v>
      </c>
      <c r="H193" s="189">
        <v>4</v>
      </c>
      <c r="I193" s="190"/>
      <c r="J193" s="191">
        <f>ROUND(I193*H193,2)</f>
        <v>0</v>
      </c>
      <c r="K193" s="192"/>
      <c r="L193" s="35"/>
      <c r="M193" s="193" t="s">
        <v>1</v>
      </c>
      <c r="N193" s="194" t="s">
        <v>42</v>
      </c>
      <c r="O193" s="78"/>
      <c r="P193" s="195">
        <f>O193*H193</f>
        <v>0</v>
      </c>
      <c r="Q193" s="195">
        <v>0</v>
      </c>
      <c r="R193" s="195">
        <f>Q193*H193</f>
        <v>0</v>
      </c>
      <c r="S193" s="195">
        <v>0</v>
      </c>
      <c r="T193" s="196">
        <f>S193*H193</f>
        <v>0</v>
      </c>
      <c r="U193" s="34"/>
      <c r="V193" s="34"/>
      <c r="W193" s="34"/>
      <c r="X193" s="34"/>
      <c r="Y193" s="34"/>
      <c r="Z193" s="34"/>
      <c r="AA193" s="34"/>
      <c r="AB193" s="34"/>
      <c r="AC193" s="34"/>
      <c r="AD193" s="34"/>
      <c r="AE193" s="34"/>
      <c r="AR193" s="197" t="s">
        <v>243</v>
      </c>
      <c r="AT193" s="197" t="s">
        <v>180</v>
      </c>
      <c r="AU193" s="197" t="s">
        <v>89</v>
      </c>
      <c r="AY193" s="15" t="s">
        <v>178</v>
      </c>
      <c r="BE193" s="198">
        <f>IF(N193="základná",J193,0)</f>
        <v>0</v>
      </c>
      <c r="BF193" s="198">
        <f>IF(N193="znížená",J193,0)</f>
        <v>0</v>
      </c>
      <c r="BG193" s="198">
        <f>IF(N193="zákl. prenesená",J193,0)</f>
        <v>0</v>
      </c>
      <c r="BH193" s="198">
        <f>IF(N193="zníž. prenesená",J193,0)</f>
        <v>0</v>
      </c>
      <c r="BI193" s="198">
        <f>IF(N193="nulová",J193,0)</f>
        <v>0</v>
      </c>
      <c r="BJ193" s="15" t="s">
        <v>89</v>
      </c>
      <c r="BK193" s="198">
        <f>ROUND(I193*H193,2)</f>
        <v>0</v>
      </c>
      <c r="BL193" s="15" t="s">
        <v>243</v>
      </c>
      <c r="BM193" s="197" t="s">
        <v>624</v>
      </c>
    </row>
    <row r="194" s="2" customFormat="1" ht="22.2" customHeight="1">
      <c r="A194" s="34"/>
      <c r="B194" s="184"/>
      <c r="C194" s="199" t="s">
        <v>405</v>
      </c>
      <c r="D194" s="199" t="s">
        <v>454</v>
      </c>
      <c r="E194" s="200" t="s">
        <v>1712</v>
      </c>
      <c r="F194" s="201" t="s">
        <v>1713</v>
      </c>
      <c r="G194" s="202" t="s">
        <v>306</v>
      </c>
      <c r="H194" s="203">
        <v>2</v>
      </c>
      <c r="I194" s="204"/>
      <c r="J194" s="205">
        <f>ROUND(I194*H194,2)</f>
        <v>0</v>
      </c>
      <c r="K194" s="206"/>
      <c r="L194" s="207"/>
      <c r="M194" s="208" t="s">
        <v>1</v>
      </c>
      <c r="N194" s="209" t="s">
        <v>42</v>
      </c>
      <c r="O194" s="78"/>
      <c r="P194" s="195">
        <f>O194*H194</f>
        <v>0</v>
      </c>
      <c r="Q194" s="195">
        <v>0</v>
      </c>
      <c r="R194" s="195">
        <f>Q194*H194</f>
        <v>0</v>
      </c>
      <c r="S194" s="195">
        <v>0</v>
      </c>
      <c r="T194" s="196">
        <f>S194*H194</f>
        <v>0</v>
      </c>
      <c r="U194" s="34"/>
      <c r="V194" s="34"/>
      <c r="W194" s="34"/>
      <c r="X194" s="34"/>
      <c r="Y194" s="34"/>
      <c r="Z194" s="34"/>
      <c r="AA194" s="34"/>
      <c r="AB194" s="34"/>
      <c r="AC194" s="34"/>
      <c r="AD194" s="34"/>
      <c r="AE194" s="34"/>
      <c r="AR194" s="197" t="s">
        <v>308</v>
      </c>
      <c r="AT194" s="197" t="s">
        <v>454</v>
      </c>
      <c r="AU194" s="197" t="s">
        <v>89</v>
      </c>
      <c r="AY194" s="15" t="s">
        <v>178</v>
      </c>
      <c r="BE194" s="198">
        <f>IF(N194="základná",J194,0)</f>
        <v>0</v>
      </c>
      <c r="BF194" s="198">
        <f>IF(N194="znížená",J194,0)</f>
        <v>0</v>
      </c>
      <c r="BG194" s="198">
        <f>IF(N194="zákl. prenesená",J194,0)</f>
        <v>0</v>
      </c>
      <c r="BH194" s="198">
        <f>IF(N194="zníž. prenesená",J194,0)</f>
        <v>0</v>
      </c>
      <c r="BI194" s="198">
        <f>IF(N194="nulová",J194,0)</f>
        <v>0</v>
      </c>
      <c r="BJ194" s="15" t="s">
        <v>89</v>
      </c>
      <c r="BK194" s="198">
        <f>ROUND(I194*H194,2)</f>
        <v>0</v>
      </c>
      <c r="BL194" s="15" t="s">
        <v>243</v>
      </c>
      <c r="BM194" s="197" t="s">
        <v>631</v>
      </c>
    </row>
    <row r="195" s="2" customFormat="1" ht="22.2" customHeight="1">
      <c r="A195" s="34"/>
      <c r="B195" s="184"/>
      <c r="C195" s="199" t="s">
        <v>409</v>
      </c>
      <c r="D195" s="199" t="s">
        <v>454</v>
      </c>
      <c r="E195" s="200" t="s">
        <v>1714</v>
      </c>
      <c r="F195" s="201" t="s">
        <v>1715</v>
      </c>
      <c r="G195" s="202" t="s">
        <v>306</v>
      </c>
      <c r="H195" s="203">
        <v>2</v>
      </c>
      <c r="I195" s="204"/>
      <c r="J195" s="205">
        <f>ROUND(I195*H195,2)</f>
        <v>0</v>
      </c>
      <c r="K195" s="206"/>
      <c r="L195" s="207"/>
      <c r="M195" s="208" t="s">
        <v>1</v>
      </c>
      <c r="N195" s="209" t="s">
        <v>42</v>
      </c>
      <c r="O195" s="78"/>
      <c r="P195" s="195">
        <f>O195*H195</f>
        <v>0</v>
      </c>
      <c r="Q195" s="195">
        <v>0</v>
      </c>
      <c r="R195" s="195">
        <f>Q195*H195</f>
        <v>0</v>
      </c>
      <c r="S195" s="195">
        <v>0</v>
      </c>
      <c r="T195" s="196">
        <f>S195*H195</f>
        <v>0</v>
      </c>
      <c r="U195" s="34"/>
      <c r="V195" s="34"/>
      <c r="W195" s="34"/>
      <c r="X195" s="34"/>
      <c r="Y195" s="34"/>
      <c r="Z195" s="34"/>
      <c r="AA195" s="34"/>
      <c r="AB195" s="34"/>
      <c r="AC195" s="34"/>
      <c r="AD195" s="34"/>
      <c r="AE195" s="34"/>
      <c r="AR195" s="197" t="s">
        <v>308</v>
      </c>
      <c r="AT195" s="197" t="s">
        <v>454</v>
      </c>
      <c r="AU195" s="197" t="s">
        <v>89</v>
      </c>
      <c r="AY195" s="15" t="s">
        <v>178</v>
      </c>
      <c r="BE195" s="198">
        <f>IF(N195="základná",J195,0)</f>
        <v>0</v>
      </c>
      <c r="BF195" s="198">
        <f>IF(N195="znížená",J195,0)</f>
        <v>0</v>
      </c>
      <c r="BG195" s="198">
        <f>IF(N195="zákl. prenesená",J195,0)</f>
        <v>0</v>
      </c>
      <c r="BH195" s="198">
        <f>IF(N195="zníž. prenesená",J195,0)</f>
        <v>0</v>
      </c>
      <c r="BI195" s="198">
        <f>IF(N195="nulová",J195,0)</f>
        <v>0</v>
      </c>
      <c r="BJ195" s="15" t="s">
        <v>89</v>
      </c>
      <c r="BK195" s="198">
        <f>ROUND(I195*H195,2)</f>
        <v>0</v>
      </c>
      <c r="BL195" s="15" t="s">
        <v>243</v>
      </c>
      <c r="BM195" s="197" t="s">
        <v>638</v>
      </c>
    </row>
    <row r="196" s="2" customFormat="1" ht="14.4" customHeight="1">
      <c r="A196" s="34"/>
      <c r="B196" s="184"/>
      <c r="C196" s="185" t="s">
        <v>413</v>
      </c>
      <c r="D196" s="185" t="s">
        <v>180</v>
      </c>
      <c r="E196" s="186" t="s">
        <v>1716</v>
      </c>
      <c r="F196" s="187" t="s">
        <v>1717</v>
      </c>
      <c r="G196" s="188" t="s">
        <v>306</v>
      </c>
      <c r="H196" s="189">
        <v>12</v>
      </c>
      <c r="I196" s="190"/>
      <c r="J196" s="191">
        <f>ROUND(I196*H196,2)</f>
        <v>0</v>
      </c>
      <c r="K196" s="192"/>
      <c r="L196" s="35"/>
      <c r="M196" s="193" t="s">
        <v>1</v>
      </c>
      <c r="N196" s="194" t="s">
        <v>42</v>
      </c>
      <c r="O196" s="78"/>
      <c r="P196" s="195">
        <f>O196*H196</f>
        <v>0</v>
      </c>
      <c r="Q196" s="195">
        <v>0</v>
      </c>
      <c r="R196" s="195">
        <f>Q196*H196</f>
        <v>0</v>
      </c>
      <c r="S196" s="195">
        <v>0</v>
      </c>
      <c r="T196" s="196">
        <f>S196*H196</f>
        <v>0</v>
      </c>
      <c r="U196" s="34"/>
      <c r="V196" s="34"/>
      <c r="W196" s="34"/>
      <c r="X196" s="34"/>
      <c r="Y196" s="34"/>
      <c r="Z196" s="34"/>
      <c r="AA196" s="34"/>
      <c r="AB196" s="34"/>
      <c r="AC196" s="34"/>
      <c r="AD196" s="34"/>
      <c r="AE196" s="34"/>
      <c r="AR196" s="197" t="s">
        <v>243</v>
      </c>
      <c r="AT196" s="197" t="s">
        <v>180</v>
      </c>
      <c r="AU196" s="197" t="s">
        <v>89</v>
      </c>
      <c r="AY196" s="15" t="s">
        <v>178</v>
      </c>
      <c r="BE196" s="198">
        <f>IF(N196="základná",J196,0)</f>
        <v>0</v>
      </c>
      <c r="BF196" s="198">
        <f>IF(N196="znížená",J196,0)</f>
        <v>0</v>
      </c>
      <c r="BG196" s="198">
        <f>IF(N196="zákl. prenesená",J196,0)</f>
        <v>0</v>
      </c>
      <c r="BH196" s="198">
        <f>IF(N196="zníž. prenesená",J196,0)</f>
        <v>0</v>
      </c>
      <c r="BI196" s="198">
        <f>IF(N196="nulová",J196,0)</f>
        <v>0</v>
      </c>
      <c r="BJ196" s="15" t="s">
        <v>89</v>
      </c>
      <c r="BK196" s="198">
        <f>ROUND(I196*H196,2)</f>
        <v>0</v>
      </c>
      <c r="BL196" s="15" t="s">
        <v>243</v>
      </c>
      <c r="BM196" s="197" t="s">
        <v>646</v>
      </c>
    </row>
    <row r="197" s="2" customFormat="1" ht="19.8" customHeight="1">
      <c r="A197" s="34"/>
      <c r="B197" s="184"/>
      <c r="C197" s="199" t="s">
        <v>417</v>
      </c>
      <c r="D197" s="199" t="s">
        <v>454</v>
      </c>
      <c r="E197" s="200" t="s">
        <v>1718</v>
      </c>
      <c r="F197" s="201" t="s">
        <v>1719</v>
      </c>
      <c r="G197" s="202" t="s">
        <v>306</v>
      </c>
      <c r="H197" s="203">
        <v>8</v>
      </c>
      <c r="I197" s="204"/>
      <c r="J197" s="205">
        <f>ROUND(I197*H197,2)</f>
        <v>0</v>
      </c>
      <c r="K197" s="206"/>
      <c r="L197" s="207"/>
      <c r="M197" s="208" t="s">
        <v>1</v>
      </c>
      <c r="N197" s="209" t="s">
        <v>42</v>
      </c>
      <c r="O197" s="78"/>
      <c r="P197" s="195">
        <f>O197*H197</f>
        <v>0</v>
      </c>
      <c r="Q197" s="195">
        <v>0</v>
      </c>
      <c r="R197" s="195">
        <f>Q197*H197</f>
        <v>0</v>
      </c>
      <c r="S197" s="195">
        <v>0</v>
      </c>
      <c r="T197" s="196">
        <f>S197*H197</f>
        <v>0</v>
      </c>
      <c r="U197" s="34"/>
      <c r="V197" s="34"/>
      <c r="W197" s="34"/>
      <c r="X197" s="34"/>
      <c r="Y197" s="34"/>
      <c r="Z197" s="34"/>
      <c r="AA197" s="34"/>
      <c r="AB197" s="34"/>
      <c r="AC197" s="34"/>
      <c r="AD197" s="34"/>
      <c r="AE197" s="34"/>
      <c r="AR197" s="197" t="s">
        <v>308</v>
      </c>
      <c r="AT197" s="197" t="s">
        <v>454</v>
      </c>
      <c r="AU197" s="197" t="s">
        <v>89</v>
      </c>
      <c r="AY197" s="15" t="s">
        <v>178</v>
      </c>
      <c r="BE197" s="198">
        <f>IF(N197="základná",J197,0)</f>
        <v>0</v>
      </c>
      <c r="BF197" s="198">
        <f>IF(N197="znížená",J197,0)</f>
        <v>0</v>
      </c>
      <c r="BG197" s="198">
        <f>IF(N197="zákl. prenesená",J197,0)</f>
        <v>0</v>
      </c>
      <c r="BH197" s="198">
        <f>IF(N197="zníž. prenesená",J197,0)</f>
        <v>0</v>
      </c>
      <c r="BI197" s="198">
        <f>IF(N197="nulová",J197,0)</f>
        <v>0</v>
      </c>
      <c r="BJ197" s="15" t="s">
        <v>89</v>
      </c>
      <c r="BK197" s="198">
        <f>ROUND(I197*H197,2)</f>
        <v>0</v>
      </c>
      <c r="BL197" s="15" t="s">
        <v>243</v>
      </c>
      <c r="BM197" s="197" t="s">
        <v>654</v>
      </c>
    </row>
    <row r="198" s="2" customFormat="1" ht="14.4" customHeight="1">
      <c r="A198" s="34"/>
      <c r="B198" s="184"/>
      <c r="C198" s="199" t="s">
        <v>421</v>
      </c>
      <c r="D198" s="199" t="s">
        <v>454</v>
      </c>
      <c r="E198" s="200" t="s">
        <v>1720</v>
      </c>
      <c r="F198" s="201" t="s">
        <v>1721</v>
      </c>
      <c r="G198" s="202" t="s">
        <v>306</v>
      </c>
      <c r="H198" s="203">
        <v>1</v>
      </c>
      <c r="I198" s="204"/>
      <c r="J198" s="205">
        <f>ROUND(I198*H198,2)</f>
        <v>0</v>
      </c>
      <c r="K198" s="206"/>
      <c r="L198" s="207"/>
      <c r="M198" s="208" t="s">
        <v>1</v>
      </c>
      <c r="N198" s="209" t="s">
        <v>42</v>
      </c>
      <c r="O198" s="78"/>
      <c r="P198" s="195">
        <f>O198*H198</f>
        <v>0</v>
      </c>
      <c r="Q198" s="195">
        <v>0</v>
      </c>
      <c r="R198" s="195">
        <f>Q198*H198</f>
        <v>0</v>
      </c>
      <c r="S198" s="195">
        <v>0</v>
      </c>
      <c r="T198" s="196">
        <f>S198*H198</f>
        <v>0</v>
      </c>
      <c r="U198" s="34"/>
      <c r="V198" s="34"/>
      <c r="W198" s="34"/>
      <c r="X198" s="34"/>
      <c r="Y198" s="34"/>
      <c r="Z198" s="34"/>
      <c r="AA198" s="34"/>
      <c r="AB198" s="34"/>
      <c r="AC198" s="34"/>
      <c r="AD198" s="34"/>
      <c r="AE198" s="34"/>
      <c r="AR198" s="197" t="s">
        <v>308</v>
      </c>
      <c r="AT198" s="197" t="s">
        <v>454</v>
      </c>
      <c r="AU198" s="197" t="s">
        <v>89</v>
      </c>
      <c r="AY198" s="15" t="s">
        <v>178</v>
      </c>
      <c r="BE198" s="198">
        <f>IF(N198="základná",J198,0)</f>
        <v>0</v>
      </c>
      <c r="BF198" s="198">
        <f>IF(N198="znížená",J198,0)</f>
        <v>0</v>
      </c>
      <c r="BG198" s="198">
        <f>IF(N198="zákl. prenesená",J198,0)</f>
        <v>0</v>
      </c>
      <c r="BH198" s="198">
        <f>IF(N198="zníž. prenesená",J198,0)</f>
        <v>0</v>
      </c>
      <c r="BI198" s="198">
        <f>IF(N198="nulová",J198,0)</f>
        <v>0</v>
      </c>
      <c r="BJ198" s="15" t="s">
        <v>89</v>
      </c>
      <c r="BK198" s="198">
        <f>ROUND(I198*H198,2)</f>
        <v>0</v>
      </c>
      <c r="BL198" s="15" t="s">
        <v>243</v>
      </c>
      <c r="BM198" s="197" t="s">
        <v>660</v>
      </c>
    </row>
    <row r="199" s="2" customFormat="1" ht="22.2" customHeight="1">
      <c r="A199" s="34"/>
      <c r="B199" s="184"/>
      <c r="C199" s="199" t="s">
        <v>425</v>
      </c>
      <c r="D199" s="199" t="s">
        <v>454</v>
      </c>
      <c r="E199" s="200" t="s">
        <v>1722</v>
      </c>
      <c r="F199" s="201" t="s">
        <v>1723</v>
      </c>
      <c r="G199" s="202" t="s">
        <v>306</v>
      </c>
      <c r="H199" s="203">
        <v>2</v>
      </c>
      <c r="I199" s="204"/>
      <c r="J199" s="205">
        <f>ROUND(I199*H199,2)</f>
        <v>0</v>
      </c>
      <c r="K199" s="206"/>
      <c r="L199" s="207"/>
      <c r="M199" s="208" t="s">
        <v>1</v>
      </c>
      <c r="N199" s="209" t="s">
        <v>42</v>
      </c>
      <c r="O199" s="78"/>
      <c r="P199" s="195">
        <f>O199*H199</f>
        <v>0</v>
      </c>
      <c r="Q199" s="195">
        <v>0</v>
      </c>
      <c r="R199" s="195">
        <f>Q199*H199</f>
        <v>0</v>
      </c>
      <c r="S199" s="195">
        <v>0</v>
      </c>
      <c r="T199" s="196">
        <f>S199*H199</f>
        <v>0</v>
      </c>
      <c r="U199" s="34"/>
      <c r="V199" s="34"/>
      <c r="W199" s="34"/>
      <c r="X199" s="34"/>
      <c r="Y199" s="34"/>
      <c r="Z199" s="34"/>
      <c r="AA199" s="34"/>
      <c r="AB199" s="34"/>
      <c r="AC199" s="34"/>
      <c r="AD199" s="34"/>
      <c r="AE199" s="34"/>
      <c r="AR199" s="197" t="s">
        <v>308</v>
      </c>
      <c r="AT199" s="197" t="s">
        <v>454</v>
      </c>
      <c r="AU199" s="197" t="s">
        <v>89</v>
      </c>
      <c r="AY199" s="15" t="s">
        <v>178</v>
      </c>
      <c r="BE199" s="198">
        <f>IF(N199="základná",J199,0)</f>
        <v>0</v>
      </c>
      <c r="BF199" s="198">
        <f>IF(N199="znížená",J199,0)</f>
        <v>0</v>
      </c>
      <c r="BG199" s="198">
        <f>IF(N199="zákl. prenesená",J199,0)</f>
        <v>0</v>
      </c>
      <c r="BH199" s="198">
        <f>IF(N199="zníž. prenesená",J199,0)</f>
        <v>0</v>
      </c>
      <c r="BI199" s="198">
        <f>IF(N199="nulová",J199,0)</f>
        <v>0</v>
      </c>
      <c r="BJ199" s="15" t="s">
        <v>89</v>
      </c>
      <c r="BK199" s="198">
        <f>ROUND(I199*H199,2)</f>
        <v>0</v>
      </c>
      <c r="BL199" s="15" t="s">
        <v>243</v>
      </c>
      <c r="BM199" s="197" t="s">
        <v>667</v>
      </c>
    </row>
    <row r="200" s="2" customFormat="1" ht="14.4" customHeight="1">
      <c r="A200" s="34"/>
      <c r="B200" s="184"/>
      <c r="C200" s="199" t="s">
        <v>429</v>
      </c>
      <c r="D200" s="199" t="s">
        <v>454</v>
      </c>
      <c r="E200" s="200" t="s">
        <v>1724</v>
      </c>
      <c r="F200" s="201" t="s">
        <v>1725</v>
      </c>
      <c r="G200" s="202" t="s">
        <v>306</v>
      </c>
      <c r="H200" s="203">
        <v>1</v>
      </c>
      <c r="I200" s="204"/>
      <c r="J200" s="205">
        <f>ROUND(I200*H200,2)</f>
        <v>0</v>
      </c>
      <c r="K200" s="206"/>
      <c r="L200" s="207"/>
      <c r="M200" s="208" t="s">
        <v>1</v>
      </c>
      <c r="N200" s="209" t="s">
        <v>42</v>
      </c>
      <c r="O200" s="78"/>
      <c r="P200" s="195">
        <f>O200*H200</f>
        <v>0</v>
      </c>
      <c r="Q200" s="195">
        <v>0</v>
      </c>
      <c r="R200" s="195">
        <f>Q200*H200</f>
        <v>0</v>
      </c>
      <c r="S200" s="195">
        <v>0</v>
      </c>
      <c r="T200" s="196">
        <f>S200*H200</f>
        <v>0</v>
      </c>
      <c r="U200" s="34"/>
      <c r="V200" s="34"/>
      <c r="W200" s="34"/>
      <c r="X200" s="34"/>
      <c r="Y200" s="34"/>
      <c r="Z200" s="34"/>
      <c r="AA200" s="34"/>
      <c r="AB200" s="34"/>
      <c r="AC200" s="34"/>
      <c r="AD200" s="34"/>
      <c r="AE200" s="34"/>
      <c r="AR200" s="197" t="s">
        <v>308</v>
      </c>
      <c r="AT200" s="197" t="s">
        <v>454</v>
      </c>
      <c r="AU200" s="197" t="s">
        <v>89</v>
      </c>
      <c r="AY200" s="15" t="s">
        <v>178</v>
      </c>
      <c r="BE200" s="198">
        <f>IF(N200="základná",J200,0)</f>
        <v>0</v>
      </c>
      <c r="BF200" s="198">
        <f>IF(N200="znížená",J200,0)</f>
        <v>0</v>
      </c>
      <c r="BG200" s="198">
        <f>IF(N200="zákl. prenesená",J200,0)</f>
        <v>0</v>
      </c>
      <c r="BH200" s="198">
        <f>IF(N200="zníž. prenesená",J200,0)</f>
        <v>0</v>
      </c>
      <c r="BI200" s="198">
        <f>IF(N200="nulová",J200,0)</f>
        <v>0</v>
      </c>
      <c r="BJ200" s="15" t="s">
        <v>89</v>
      </c>
      <c r="BK200" s="198">
        <f>ROUND(I200*H200,2)</f>
        <v>0</v>
      </c>
      <c r="BL200" s="15" t="s">
        <v>243</v>
      </c>
      <c r="BM200" s="197" t="s">
        <v>675</v>
      </c>
    </row>
    <row r="201" s="2" customFormat="1" ht="19.8" customHeight="1">
      <c r="A201" s="34"/>
      <c r="B201" s="184"/>
      <c r="C201" s="185" t="s">
        <v>433</v>
      </c>
      <c r="D201" s="185" t="s">
        <v>180</v>
      </c>
      <c r="E201" s="186" t="s">
        <v>1726</v>
      </c>
      <c r="F201" s="187" t="s">
        <v>1727</v>
      </c>
      <c r="G201" s="188" t="s">
        <v>306</v>
      </c>
      <c r="H201" s="189">
        <v>2</v>
      </c>
      <c r="I201" s="190"/>
      <c r="J201" s="191">
        <f>ROUND(I201*H201,2)</f>
        <v>0</v>
      </c>
      <c r="K201" s="192"/>
      <c r="L201" s="35"/>
      <c r="M201" s="193" t="s">
        <v>1</v>
      </c>
      <c r="N201" s="194" t="s">
        <v>42</v>
      </c>
      <c r="O201" s="78"/>
      <c r="P201" s="195">
        <f>O201*H201</f>
        <v>0</v>
      </c>
      <c r="Q201" s="195">
        <v>0</v>
      </c>
      <c r="R201" s="195">
        <f>Q201*H201</f>
        <v>0</v>
      </c>
      <c r="S201" s="195">
        <v>0</v>
      </c>
      <c r="T201" s="196">
        <f>S201*H201</f>
        <v>0</v>
      </c>
      <c r="U201" s="34"/>
      <c r="V201" s="34"/>
      <c r="W201" s="34"/>
      <c r="X201" s="34"/>
      <c r="Y201" s="34"/>
      <c r="Z201" s="34"/>
      <c r="AA201" s="34"/>
      <c r="AB201" s="34"/>
      <c r="AC201" s="34"/>
      <c r="AD201" s="34"/>
      <c r="AE201" s="34"/>
      <c r="AR201" s="197" t="s">
        <v>243</v>
      </c>
      <c r="AT201" s="197" t="s">
        <v>180</v>
      </c>
      <c r="AU201" s="197" t="s">
        <v>89</v>
      </c>
      <c r="AY201" s="15" t="s">
        <v>178</v>
      </c>
      <c r="BE201" s="198">
        <f>IF(N201="základná",J201,0)</f>
        <v>0</v>
      </c>
      <c r="BF201" s="198">
        <f>IF(N201="znížená",J201,0)</f>
        <v>0</v>
      </c>
      <c r="BG201" s="198">
        <f>IF(N201="zákl. prenesená",J201,0)</f>
        <v>0</v>
      </c>
      <c r="BH201" s="198">
        <f>IF(N201="zníž. prenesená",J201,0)</f>
        <v>0</v>
      </c>
      <c r="BI201" s="198">
        <f>IF(N201="nulová",J201,0)</f>
        <v>0</v>
      </c>
      <c r="BJ201" s="15" t="s">
        <v>89</v>
      </c>
      <c r="BK201" s="198">
        <f>ROUND(I201*H201,2)</f>
        <v>0</v>
      </c>
      <c r="BL201" s="15" t="s">
        <v>243</v>
      </c>
      <c r="BM201" s="197" t="s">
        <v>685</v>
      </c>
    </row>
    <row r="202" s="2" customFormat="1" ht="19.8" customHeight="1">
      <c r="A202" s="34"/>
      <c r="B202" s="184"/>
      <c r="C202" s="199" t="s">
        <v>437</v>
      </c>
      <c r="D202" s="199" t="s">
        <v>454</v>
      </c>
      <c r="E202" s="200" t="s">
        <v>1728</v>
      </c>
      <c r="F202" s="201" t="s">
        <v>1729</v>
      </c>
      <c r="G202" s="202" t="s">
        <v>306</v>
      </c>
      <c r="H202" s="203">
        <v>2</v>
      </c>
      <c r="I202" s="204"/>
      <c r="J202" s="205">
        <f>ROUND(I202*H202,2)</f>
        <v>0</v>
      </c>
      <c r="K202" s="206"/>
      <c r="L202" s="207"/>
      <c r="M202" s="208" t="s">
        <v>1</v>
      </c>
      <c r="N202" s="209" t="s">
        <v>42</v>
      </c>
      <c r="O202" s="78"/>
      <c r="P202" s="195">
        <f>O202*H202</f>
        <v>0</v>
      </c>
      <c r="Q202" s="195">
        <v>0</v>
      </c>
      <c r="R202" s="195">
        <f>Q202*H202</f>
        <v>0</v>
      </c>
      <c r="S202" s="195">
        <v>0</v>
      </c>
      <c r="T202" s="196">
        <f>S202*H202</f>
        <v>0</v>
      </c>
      <c r="U202" s="34"/>
      <c r="V202" s="34"/>
      <c r="W202" s="34"/>
      <c r="X202" s="34"/>
      <c r="Y202" s="34"/>
      <c r="Z202" s="34"/>
      <c r="AA202" s="34"/>
      <c r="AB202" s="34"/>
      <c r="AC202" s="34"/>
      <c r="AD202" s="34"/>
      <c r="AE202" s="34"/>
      <c r="AR202" s="197" t="s">
        <v>308</v>
      </c>
      <c r="AT202" s="197" t="s">
        <v>454</v>
      </c>
      <c r="AU202" s="197" t="s">
        <v>89</v>
      </c>
      <c r="AY202" s="15" t="s">
        <v>178</v>
      </c>
      <c r="BE202" s="198">
        <f>IF(N202="základná",J202,0)</f>
        <v>0</v>
      </c>
      <c r="BF202" s="198">
        <f>IF(N202="znížená",J202,0)</f>
        <v>0</v>
      </c>
      <c r="BG202" s="198">
        <f>IF(N202="zákl. prenesená",J202,0)</f>
        <v>0</v>
      </c>
      <c r="BH202" s="198">
        <f>IF(N202="zníž. prenesená",J202,0)</f>
        <v>0</v>
      </c>
      <c r="BI202" s="198">
        <f>IF(N202="nulová",J202,0)</f>
        <v>0</v>
      </c>
      <c r="BJ202" s="15" t="s">
        <v>89</v>
      </c>
      <c r="BK202" s="198">
        <f>ROUND(I202*H202,2)</f>
        <v>0</v>
      </c>
      <c r="BL202" s="15" t="s">
        <v>243</v>
      </c>
      <c r="BM202" s="197" t="s">
        <v>693</v>
      </c>
    </row>
    <row r="203" s="2" customFormat="1" ht="19.8" customHeight="1">
      <c r="A203" s="34"/>
      <c r="B203" s="184"/>
      <c r="C203" s="185" t="s">
        <v>441</v>
      </c>
      <c r="D203" s="185" t="s">
        <v>180</v>
      </c>
      <c r="E203" s="186" t="s">
        <v>1730</v>
      </c>
      <c r="F203" s="187" t="s">
        <v>1731</v>
      </c>
      <c r="G203" s="188" t="s">
        <v>306</v>
      </c>
      <c r="H203" s="189">
        <v>24</v>
      </c>
      <c r="I203" s="190"/>
      <c r="J203" s="191">
        <f>ROUND(I203*H203,2)</f>
        <v>0</v>
      </c>
      <c r="K203" s="192"/>
      <c r="L203" s="35"/>
      <c r="M203" s="193" t="s">
        <v>1</v>
      </c>
      <c r="N203" s="194" t="s">
        <v>42</v>
      </c>
      <c r="O203" s="78"/>
      <c r="P203" s="195">
        <f>O203*H203</f>
        <v>0</v>
      </c>
      <c r="Q203" s="195">
        <v>0</v>
      </c>
      <c r="R203" s="195">
        <f>Q203*H203</f>
        <v>0</v>
      </c>
      <c r="S203" s="195">
        <v>0</v>
      </c>
      <c r="T203" s="196">
        <f>S203*H203</f>
        <v>0</v>
      </c>
      <c r="U203" s="34"/>
      <c r="V203" s="34"/>
      <c r="W203" s="34"/>
      <c r="X203" s="34"/>
      <c r="Y203" s="34"/>
      <c r="Z203" s="34"/>
      <c r="AA203" s="34"/>
      <c r="AB203" s="34"/>
      <c r="AC203" s="34"/>
      <c r="AD203" s="34"/>
      <c r="AE203" s="34"/>
      <c r="AR203" s="197" t="s">
        <v>243</v>
      </c>
      <c r="AT203" s="197" t="s">
        <v>180</v>
      </c>
      <c r="AU203" s="197" t="s">
        <v>89</v>
      </c>
      <c r="AY203" s="15" t="s">
        <v>178</v>
      </c>
      <c r="BE203" s="198">
        <f>IF(N203="základná",J203,0)</f>
        <v>0</v>
      </c>
      <c r="BF203" s="198">
        <f>IF(N203="znížená",J203,0)</f>
        <v>0</v>
      </c>
      <c r="BG203" s="198">
        <f>IF(N203="zákl. prenesená",J203,0)</f>
        <v>0</v>
      </c>
      <c r="BH203" s="198">
        <f>IF(N203="zníž. prenesená",J203,0)</f>
        <v>0</v>
      </c>
      <c r="BI203" s="198">
        <f>IF(N203="nulová",J203,0)</f>
        <v>0</v>
      </c>
      <c r="BJ203" s="15" t="s">
        <v>89</v>
      </c>
      <c r="BK203" s="198">
        <f>ROUND(I203*H203,2)</f>
        <v>0</v>
      </c>
      <c r="BL203" s="15" t="s">
        <v>243</v>
      </c>
      <c r="BM203" s="197" t="s">
        <v>701</v>
      </c>
    </row>
    <row r="204" s="2" customFormat="1" ht="19.8" customHeight="1">
      <c r="A204" s="34"/>
      <c r="B204" s="184"/>
      <c r="C204" s="199" t="s">
        <v>445</v>
      </c>
      <c r="D204" s="199" t="s">
        <v>454</v>
      </c>
      <c r="E204" s="200" t="s">
        <v>1732</v>
      </c>
      <c r="F204" s="201" t="s">
        <v>1733</v>
      </c>
      <c r="G204" s="202" t="s">
        <v>306</v>
      </c>
      <c r="H204" s="203">
        <v>18</v>
      </c>
      <c r="I204" s="204"/>
      <c r="J204" s="205">
        <f>ROUND(I204*H204,2)</f>
        <v>0</v>
      </c>
      <c r="K204" s="206"/>
      <c r="L204" s="207"/>
      <c r="M204" s="208" t="s">
        <v>1</v>
      </c>
      <c r="N204" s="209" t="s">
        <v>42</v>
      </c>
      <c r="O204" s="78"/>
      <c r="P204" s="195">
        <f>O204*H204</f>
        <v>0</v>
      </c>
      <c r="Q204" s="195">
        <v>0</v>
      </c>
      <c r="R204" s="195">
        <f>Q204*H204</f>
        <v>0</v>
      </c>
      <c r="S204" s="195">
        <v>0</v>
      </c>
      <c r="T204" s="196">
        <f>S204*H204</f>
        <v>0</v>
      </c>
      <c r="U204" s="34"/>
      <c r="V204" s="34"/>
      <c r="W204" s="34"/>
      <c r="X204" s="34"/>
      <c r="Y204" s="34"/>
      <c r="Z204" s="34"/>
      <c r="AA204" s="34"/>
      <c r="AB204" s="34"/>
      <c r="AC204" s="34"/>
      <c r="AD204" s="34"/>
      <c r="AE204" s="34"/>
      <c r="AR204" s="197" t="s">
        <v>308</v>
      </c>
      <c r="AT204" s="197" t="s">
        <v>454</v>
      </c>
      <c r="AU204" s="197" t="s">
        <v>89</v>
      </c>
      <c r="AY204" s="15" t="s">
        <v>178</v>
      </c>
      <c r="BE204" s="198">
        <f>IF(N204="základná",J204,0)</f>
        <v>0</v>
      </c>
      <c r="BF204" s="198">
        <f>IF(N204="znížená",J204,0)</f>
        <v>0</v>
      </c>
      <c r="BG204" s="198">
        <f>IF(N204="zákl. prenesená",J204,0)</f>
        <v>0</v>
      </c>
      <c r="BH204" s="198">
        <f>IF(N204="zníž. prenesená",J204,0)</f>
        <v>0</v>
      </c>
      <c r="BI204" s="198">
        <f>IF(N204="nulová",J204,0)</f>
        <v>0</v>
      </c>
      <c r="BJ204" s="15" t="s">
        <v>89</v>
      </c>
      <c r="BK204" s="198">
        <f>ROUND(I204*H204,2)</f>
        <v>0</v>
      </c>
      <c r="BL204" s="15" t="s">
        <v>243</v>
      </c>
      <c r="BM204" s="197" t="s">
        <v>709</v>
      </c>
    </row>
    <row r="205" s="2" customFormat="1" ht="14.4" customHeight="1">
      <c r="A205" s="34"/>
      <c r="B205" s="184"/>
      <c r="C205" s="199" t="s">
        <v>449</v>
      </c>
      <c r="D205" s="199" t="s">
        <v>454</v>
      </c>
      <c r="E205" s="200" t="s">
        <v>1734</v>
      </c>
      <c r="F205" s="201" t="s">
        <v>1735</v>
      </c>
      <c r="G205" s="202" t="s">
        <v>306</v>
      </c>
      <c r="H205" s="203">
        <v>4</v>
      </c>
      <c r="I205" s="204"/>
      <c r="J205" s="205">
        <f>ROUND(I205*H205,2)</f>
        <v>0</v>
      </c>
      <c r="K205" s="206"/>
      <c r="L205" s="207"/>
      <c r="M205" s="208" t="s">
        <v>1</v>
      </c>
      <c r="N205" s="209" t="s">
        <v>42</v>
      </c>
      <c r="O205" s="78"/>
      <c r="P205" s="195">
        <f>O205*H205</f>
        <v>0</v>
      </c>
      <c r="Q205" s="195">
        <v>0</v>
      </c>
      <c r="R205" s="195">
        <f>Q205*H205</f>
        <v>0</v>
      </c>
      <c r="S205" s="195">
        <v>0</v>
      </c>
      <c r="T205" s="196">
        <f>S205*H205</f>
        <v>0</v>
      </c>
      <c r="U205" s="34"/>
      <c r="V205" s="34"/>
      <c r="W205" s="34"/>
      <c r="X205" s="34"/>
      <c r="Y205" s="34"/>
      <c r="Z205" s="34"/>
      <c r="AA205" s="34"/>
      <c r="AB205" s="34"/>
      <c r="AC205" s="34"/>
      <c r="AD205" s="34"/>
      <c r="AE205" s="34"/>
      <c r="AR205" s="197" t="s">
        <v>308</v>
      </c>
      <c r="AT205" s="197" t="s">
        <v>454</v>
      </c>
      <c r="AU205" s="197" t="s">
        <v>89</v>
      </c>
      <c r="AY205" s="15" t="s">
        <v>178</v>
      </c>
      <c r="BE205" s="198">
        <f>IF(N205="základná",J205,0)</f>
        <v>0</v>
      </c>
      <c r="BF205" s="198">
        <f>IF(N205="znížená",J205,0)</f>
        <v>0</v>
      </c>
      <c r="BG205" s="198">
        <f>IF(N205="zákl. prenesená",J205,0)</f>
        <v>0</v>
      </c>
      <c r="BH205" s="198">
        <f>IF(N205="zníž. prenesená",J205,0)</f>
        <v>0</v>
      </c>
      <c r="BI205" s="198">
        <f>IF(N205="nulová",J205,0)</f>
        <v>0</v>
      </c>
      <c r="BJ205" s="15" t="s">
        <v>89</v>
      </c>
      <c r="BK205" s="198">
        <f>ROUND(I205*H205,2)</f>
        <v>0</v>
      </c>
      <c r="BL205" s="15" t="s">
        <v>243</v>
      </c>
      <c r="BM205" s="197" t="s">
        <v>717</v>
      </c>
    </row>
    <row r="206" s="2" customFormat="1" ht="14.4" customHeight="1">
      <c r="A206" s="34"/>
      <c r="B206" s="184"/>
      <c r="C206" s="199" t="s">
        <v>453</v>
      </c>
      <c r="D206" s="199" t="s">
        <v>454</v>
      </c>
      <c r="E206" s="200" t="s">
        <v>1736</v>
      </c>
      <c r="F206" s="201" t="s">
        <v>1737</v>
      </c>
      <c r="G206" s="202" t="s">
        <v>306</v>
      </c>
      <c r="H206" s="203">
        <v>2</v>
      </c>
      <c r="I206" s="204"/>
      <c r="J206" s="205">
        <f>ROUND(I206*H206,2)</f>
        <v>0</v>
      </c>
      <c r="K206" s="206"/>
      <c r="L206" s="207"/>
      <c r="M206" s="208" t="s">
        <v>1</v>
      </c>
      <c r="N206" s="209" t="s">
        <v>42</v>
      </c>
      <c r="O206" s="78"/>
      <c r="P206" s="195">
        <f>O206*H206</f>
        <v>0</v>
      </c>
      <c r="Q206" s="195">
        <v>0</v>
      </c>
      <c r="R206" s="195">
        <f>Q206*H206</f>
        <v>0</v>
      </c>
      <c r="S206" s="195">
        <v>0</v>
      </c>
      <c r="T206" s="196">
        <f>S206*H206</f>
        <v>0</v>
      </c>
      <c r="U206" s="34"/>
      <c r="V206" s="34"/>
      <c r="W206" s="34"/>
      <c r="X206" s="34"/>
      <c r="Y206" s="34"/>
      <c r="Z206" s="34"/>
      <c r="AA206" s="34"/>
      <c r="AB206" s="34"/>
      <c r="AC206" s="34"/>
      <c r="AD206" s="34"/>
      <c r="AE206" s="34"/>
      <c r="AR206" s="197" t="s">
        <v>308</v>
      </c>
      <c r="AT206" s="197" t="s">
        <v>454</v>
      </c>
      <c r="AU206" s="197" t="s">
        <v>89</v>
      </c>
      <c r="AY206" s="15" t="s">
        <v>178</v>
      </c>
      <c r="BE206" s="198">
        <f>IF(N206="základná",J206,0)</f>
        <v>0</v>
      </c>
      <c r="BF206" s="198">
        <f>IF(N206="znížená",J206,0)</f>
        <v>0</v>
      </c>
      <c r="BG206" s="198">
        <f>IF(N206="zákl. prenesená",J206,0)</f>
        <v>0</v>
      </c>
      <c r="BH206" s="198">
        <f>IF(N206="zníž. prenesená",J206,0)</f>
        <v>0</v>
      </c>
      <c r="BI206" s="198">
        <f>IF(N206="nulová",J206,0)</f>
        <v>0</v>
      </c>
      <c r="BJ206" s="15" t="s">
        <v>89</v>
      </c>
      <c r="BK206" s="198">
        <f>ROUND(I206*H206,2)</f>
        <v>0</v>
      </c>
      <c r="BL206" s="15" t="s">
        <v>243</v>
      </c>
      <c r="BM206" s="197" t="s">
        <v>725</v>
      </c>
    </row>
    <row r="207" s="2" customFormat="1" ht="22.2" customHeight="1">
      <c r="A207" s="34"/>
      <c r="B207" s="184"/>
      <c r="C207" s="185" t="s">
        <v>458</v>
      </c>
      <c r="D207" s="185" t="s">
        <v>180</v>
      </c>
      <c r="E207" s="186" t="s">
        <v>1738</v>
      </c>
      <c r="F207" s="187" t="s">
        <v>1739</v>
      </c>
      <c r="G207" s="188" t="s">
        <v>1630</v>
      </c>
      <c r="H207" s="189">
        <v>7</v>
      </c>
      <c r="I207" s="190"/>
      <c r="J207" s="191">
        <f>ROUND(I207*H207,2)</f>
        <v>0</v>
      </c>
      <c r="K207" s="192"/>
      <c r="L207" s="35"/>
      <c r="M207" s="193" t="s">
        <v>1</v>
      </c>
      <c r="N207" s="194" t="s">
        <v>42</v>
      </c>
      <c r="O207" s="78"/>
      <c r="P207" s="195">
        <f>O207*H207</f>
        <v>0</v>
      </c>
      <c r="Q207" s="195">
        <v>0</v>
      </c>
      <c r="R207" s="195">
        <f>Q207*H207</f>
        <v>0</v>
      </c>
      <c r="S207" s="195">
        <v>0</v>
      </c>
      <c r="T207" s="196">
        <f>S207*H207</f>
        <v>0</v>
      </c>
      <c r="U207" s="34"/>
      <c r="V207" s="34"/>
      <c r="W207" s="34"/>
      <c r="X207" s="34"/>
      <c r="Y207" s="34"/>
      <c r="Z207" s="34"/>
      <c r="AA207" s="34"/>
      <c r="AB207" s="34"/>
      <c r="AC207" s="34"/>
      <c r="AD207" s="34"/>
      <c r="AE207" s="34"/>
      <c r="AR207" s="197" t="s">
        <v>243</v>
      </c>
      <c r="AT207" s="197" t="s">
        <v>180</v>
      </c>
      <c r="AU207" s="197" t="s">
        <v>89</v>
      </c>
      <c r="AY207" s="15" t="s">
        <v>178</v>
      </c>
      <c r="BE207" s="198">
        <f>IF(N207="základná",J207,0)</f>
        <v>0</v>
      </c>
      <c r="BF207" s="198">
        <f>IF(N207="znížená",J207,0)</f>
        <v>0</v>
      </c>
      <c r="BG207" s="198">
        <f>IF(N207="zákl. prenesená",J207,0)</f>
        <v>0</v>
      </c>
      <c r="BH207" s="198">
        <f>IF(N207="zníž. prenesená",J207,0)</f>
        <v>0</v>
      </c>
      <c r="BI207" s="198">
        <f>IF(N207="nulová",J207,0)</f>
        <v>0</v>
      </c>
      <c r="BJ207" s="15" t="s">
        <v>89</v>
      </c>
      <c r="BK207" s="198">
        <f>ROUND(I207*H207,2)</f>
        <v>0</v>
      </c>
      <c r="BL207" s="15" t="s">
        <v>243</v>
      </c>
      <c r="BM207" s="197" t="s">
        <v>738</v>
      </c>
    </row>
    <row r="208" s="2" customFormat="1" ht="19.8" customHeight="1">
      <c r="A208" s="34"/>
      <c r="B208" s="184"/>
      <c r="C208" s="199" t="s">
        <v>462</v>
      </c>
      <c r="D208" s="199" t="s">
        <v>454</v>
      </c>
      <c r="E208" s="200" t="s">
        <v>1740</v>
      </c>
      <c r="F208" s="201" t="s">
        <v>1741</v>
      </c>
      <c r="G208" s="202" t="s">
        <v>306</v>
      </c>
      <c r="H208" s="203">
        <v>6</v>
      </c>
      <c r="I208" s="204"/>
      <c r="J208" s="205">
        <f>ROUND(I208*H208,2)</f>
        <v>0</v>
      </c>
      <c r="K208" s="206"/>
      <c r="L208" s="207"/>
      <c r="M208" s="208" t="s">
        <v>1</v>
      </c>
      <c r="N208" s="209" t="s">
        <v>42</v>
      </c>
      <c r="O208" s="78"/>
      <c r="P208" s="195">
        <f>O208*H208</f>
        <v>0</v>
      </c>
      <c r="Q208" s="195">
        <v>0</v>
      </c>
      <c r="R208" s="195">
        <f>Q208*H208</f>
        <v>0</v>
      </c>
      <c r="S208" s="195">
        <v>0</v>
      </c>
      <c r="T208" s="196">
        <f>S208*H208</f>
        <v>0</v>
      </c>
      <c r="U208" s="34"/>
      <c r="V208" s="34"/>
      <c r="W208" s="34"/>
      <c r="X208" s="34"/>
      <c r="Y208" s="34"/>
      <c r="Z208" s="34"/>
      <c r="AA208" s="34"/>
      <c r="AB208" s="34"/>
      <c r="AC208" s="34"/>
      <c r="AD208" s="34"/>
      <c r="AE208" s="34"/>
      <c r="AR208" s="197" t="s">
        <v>308</v>
      </c>
      <c r="AT208" s="197" t="s">
        <v>454</v>
      </c>
      <c r="AU208" s="197" t="s">
        <v>89</v>
      </c>
      <c r="AY208" s="15" t="s">
        <v>178</v>
      </c>
      <c r="BE208" s="198">
        <f>IF(N208="základná",J208,0)</f>
        <v>0</v>
      </c>
      <c r="BF208" s="198">
        <f>IF(N208="znížená",J208,0)</f>
        <v>0</v>
      </c>
      <c r="BG208" s="198">
        <f>IF(N208="zákl. prenesená",J208,0)</f>
        <v>0</v>
      </c>
      <c r="BH208" s="198">
        <f>IF(N208="zníž. prenesená",J208,0)</f>
        <v>0</v>
      </c>
      <c r="BI208" s="198">
        <f>IF(N208="nulová",J208,0)</f>
        <v>0</v>
      </c>
      <c r="BJ208" s="15" t="s">
        <v>89</v>
      </c>
      <c r="BK208" s="198">
        <f>ROUND(I208*H208,2)</f>
        <v>0</v>
      </c>
      <c r="BL208" s="15" t="s">
        <v>243</v>
      </c>
      <c r="BM208" s="197" t="s">
        <v>746</v>
      </c>
    </row>
    <row r="209" s="2" customFormat="1" ht="14.4" customHeight="1">
      <c r="A209" s="34"/>
      <c r="B209" s="184"/>
      <c r="C209" s="199" t="s">
        <v>466</v>
      </c>
      <c r="D209" s="199" t="s">
        <v>454</v>
      </c>
      <c r="E209" s="200" t="s">
        <v>1742</v>
      </c>
      <c r="F209" s="201" t="s">
        <v>1743</v>
      </c>
      <c r="G209" s="202" t="s">
        <v>306</v>
      </c>
      <c r="H209" s="203">
        <v>1</v>
      </c>
      <c r="I209" s="204"/>
      <c r="J209" s="205">
        <f>ROUND(I209*H209,2)</f>
        <v>0</v>
      </c>
      <c r="K209" s="206"/>
      <c r="L209" s="207"/>
      <c r="M209" s="208" t="s">
        <v>1</v>
      </c>
      <c r="N209" s="209" t="s">
        <v>42</v>
      </c>
      <c r="O209" s="78"/>
      <c r="P209" s="195">
        <f>O209*H209</f>
        <v>0</v>
      </c>
      <c r="Q209" s="195">
        <v>0</v>
      </c>
      <c r="R209" s="195">
        <f>Q209*H209</f>
        <v>0</v>
      </c>
      <c r="S209" s="195">
        <v>0</v>
      </c>
      <c r="T209" s="196">
        <f>S209*H209</f>
        <v>0</v>
      </c>
      <c r="U209" s="34"/>
      <c r="V209" s="34"/>
      <c r="W209" s="34"/>
      <c r="X209" s="34"/>
      <c r="Y209" s="34"/>
      <c r="Z209" s="34"/>
      <c r="AA209" s="34"/>
      <c r="AB209" s="34"/>
      <c r="AC209" s="34"/>
      <c r="AD209" s="34"/>
      <c r="AE209" s="34"/>
      <c r="AR209" s="197" t="s">
        <v>308</v>
      </c>
      <c r="AT209" s="197" t="s">
        <v>454</v>
      </c>
      <c r="AU209" s="197" t="s">
        <v>89</v>
      </c>
      <c r="AY209" s="15" t="s">
        <v>178</v>
      </c>
      <c r="BE209" s="198">
        <f>IF(N209="základná",J209,0)</f>
        <v>0</v>
      </c>
      <c r="BF209" s="198">
        <f>IF(N209="znížená",J209,0)</f>
        <v>0</v>
      </c>
      <c r="BG209" s="198">
        <f>IF(N209="zákl. prenesená",J209,0)</f>
        <v>0</v>
      </c>
      <c r="BH209" s="198">
        <f>IF(N209="zníž. prenesená",J209,0)</f>
        <v>0</v>
      </c>
      <c r="BI209" s="198">
        <f>IF(N209="nulová",J209,0)</f>
        <v>0</v>
      </c>
      <c r="BJ209" s="15" t="s">
        <v>89</v>
      </c>
      <c r="BK209" s="198">
        <f>ROUND(I209*H209,2)</f>
        <v>0</v>
      </c>
      <c r="BL209" s="15" t="s">
        <v>243</v>
      </c>
      <c r="BM209" s="197" t="s">
        <v>755</v>
      </c>
    </row>
    <row r="210" s="2" customFormat="1" ht="19.8" customHeight="1">
      <c r="A210" s="34"/>
      <c r="B210" s="184"/>
      <c r="C210" s="185" t="s">
        <v>470</v>
      </c>
      <c r="D210" s="185" t="s">
        <v>180</v>
      </c>
      <c r="E210" s="186" t="s">
        <v>1744</v>
      </c>
      <c r="F210" s="187" t="s">
        <v>1745</v>
      </c>
      <c r="G210" s="188" t="s">
        <v>306</v>
      </c>
      <c r="H210" s="189">
        <v>2</v>
      </c>
      <c r="I210" s="190"/>
      <c r="J210" s="191">
        <f>ROUND(I210*H210,2)</f>
        <v>0</v>
      </c>
      <c r="K210" s="192"/>
      <c r="L210" s="35"/>
      <c r="M210" s="193" t="s">
        <v>1</v>
      </c>
      <c r="N210" s="194" t="s">
        <v>42</v>
      </c>
      <c r="O210" s="78"/>
      <c r="P210" s="195">
        <f>O210*H210</f>
        <v>0</v>
      </c>
      <c r="Q210" s="195">
        <v>0</v>
      </c>
      <c r="R210" s="195">
        <f>Q210*H210</f>
        <v>0</v>
      </c>
      <c r="S210" s="195">
        <v>0</v>
      </c>
      <c r="T210" s="196">
        <f>S210*H210</f>
        <v>0</v>
      </c>
      <c r="U210" s="34"/>
      <c r="V210" s="34"/>
      <c r="W210" s="34"/>
      <c r="X210" s="34"/>
      <c r="Y210" s="34"/>
      <c r="Z210" s="34"/>
      <c r="AA210" s="34"/>
      <c r="AB210" s="34"/>
      <c r="AC210" s="34"/>
      <c r="AD210" s="34"/>
      <c r="AE210" s="34"/>
      <c r="AR210" s="197" t="s">
        <v>243</v>
      </c>
      <c r="AT210" s="197" t="s">
        <v>180</v>
      </c>
      <c r="AU210" s="197" t="s">
        <v>89</v>
      </c>
      <c r="AY210" s="15" t="s">
        <v>178</v>
      </c>
      <c r="BE210" s="198">
        <f>IF(N210="základná",J210,0)</f>
        <v>0</v>
      </c>
      <c r="BF210" s="198">
        <f>IF(N210="znížená",J210,0)</f>
        <v>0</v>
      </c>
      <c r="BG210" s="198">
        <f>IF(N210="zákl. prenesená",J210,0)</f>
        <v>0</v>
      </c>
      <c r="BH210" s="198">
        <f>IF(N210="zníž. prenesená",J210,0)</f>
        <v>0</v>
      </c>
      <c r="BI210" s="198">
        <f>IF(N210="nulová",J210,0)</f>
        <v>0</v>
      </c>
      <c r="BJ210" s="15" t="s">
        <v>89</v>
      </c>
      <c r="BK210" s="198">
        <f>ROUND(I210*H210,2)</f>
        <v>0</v>
      </c>
      <c r="BL210" s="15" t="s">
        <v>243</v>
      </c>
      <c r="BM210" s="197" t="s">
        <v>761</v>
      </c>
    </row>
    <row r="211" s="2" customFormat="1" ht="22.2" customHeight="1">
      <c r="A211" s="34"/>
      <c r="B211" s="184"/>
      <c r="C211" s="199" t="s">
        <v>474</v>
      </c>
      <c r="D211" s="199" t="s">
        <v>454</v>
      </c>
      <c r="E211" s="200" t="s">
        <v>1746</v>
      </c>
      <c r="F211" s="201" t="s">
        <v>1747</v>
      </c>
      <c r="G211" s="202" t="s">
        <v>306</v>
      </c>
      <c r="H211" s="203">
        <v>2</v>
      </c>
      <c r="I211" s="204"/>
      <c r="J211" s="205">
        <f>ROUND(I211*H211,2)</f>
        <v>0</v>
      </c>
      <c r="K211" s="206"/>
      <c r="L211" s="207"/>
      <c r="M211" s="208" t="s">
        <v>1</v>
      </c>
      <c r="N211" s="209" t="s">
        <v>42</v>
      </c>
      <c r="O211" s="78"/>
      <c r="P211" s="195">
        <f>O211*H211</f>
        <v>0</v>
      </c>
      <c r="Q211" s="195">
        <v>0</v>
      </c>
      <c r="R211" s="195">
        <f>Q211*H211</f>
        <v>0</v>
      </c>
      <c r="S211" s="195">
        <v>0</v>
      </c>
      <c r="T211" s="196">
        <f>S211*H211</f>
        <v>0</v>
      </c>
      <c r="U211" s="34"/>
      <c r="V211" s="34"/>
      <c r="W211" s="34"/>
      <c r="X211" s="34"/>
      <c r="Y211" s="34"/>
      <c r="Z211" s="34"/>
      <c r="AA211" s="34"/>
      <c r="AB211" s="34"/>
      <c r="AC211" s="34"/>
      <c r="AD211" s="34"/>
      <c r="AE211" s="34"/>
      <c r="AR211" s="197" t="s">
        <v>308</v>
      </c>
      <c r="AT211" s="197" t="s">
        <v>454</v>
      </c>
      <c r="AU211" s="197" t="s">
        <v>89</v>
      </c>
      <c r="AY211" s="15" t="s">
        <v>178</v>
      </c>
      <c r="BE211" s="198">
        <f>IF(N211="základná",J211,0)</f>
        <v>0</v>
      </c>
      <c r="BF211" s="198">
        <f>IF(N211="znížená",J211,0)</f>
        <v>0</v>
      </c>
      <c r="BG211" s="198">
        <f>IF(N211="zákl. prenesená",J211,0)</f>
        <v>0</v>
      </c>
      <c r="BH211" s="198">
        <f>IF(N211="zníž. prenesená",J211,0)</f>
        <v>0</v>
      </c>
      <c r="BI211" s="198">
        <f>IF(N211="nulová",J211,0)</f>
        <v>0</v>
      </c>
      <c r="BJ211" s="15" t="s">
        <v>89</v>
      </c>
      <c r="BK211" s="198">
        <f>ROUND(I211*H211,2)</f>
        <v>0</v>
      </c>
      <c r="BL211" s="15" t="s">
        <v>243</v>
      </c>
      <c r="BM211" s="197" t="s">
        <v>769</v>
      </c>
    </row>
    <row r="212" s="2" customFormat="1" ht="22.2" customHeight="1">
      <c r="A212" s="34"/>
      <c r="B212" s="184"/>
      <c r="C212" s="185" t="s">
        <v>478</v>
      </c>
      <c r="D212" s="185" t="s">
        <v>180</v>
      </c>
      <c r="E212" s="186" t="s">
        <v>1748</v>
      </c>
      <c r="F212" s="187" t="s">
        <v>1749</v>
      </c>
      <c r="G212" s="188" t="s">
        <v>306</v>
      </c>
      <c r="H212" s="189">
        <v>10</v>
      </c>
      <c r="I212" s="190"/>
      <c r="J212" s="191">
        <f>ROUND(I212*H212,2)</f>
        <v>0</v>
      </c>
      <c r="K212" s="192"/>
      <c r="L212" s="35"/>
      <c r="M212" s="193" t="s">
        <v>1</v>
      </c>
      <c r="N212" s="194" t="s">
        <v>42</v>
      </c>
      <c r="O212" s="78"/>
      <c r="P212" s="195">
        <f>O212*H212</f>
        <v>0</v>
      </c>
      <c r="Q212" s="195">
        <v>0</v>
      </c>
      <c r="R212" s="195">
        <f>Q212*H212</f>
        <v>0</v>
      </c>
      <c r="S212" s="195">
        <v>0</v>
      </c>
      <c r="T212" s="196">
        <f>S212*H212</f>
        <v>0</v>
      </c>
      <c r="U212" s="34"/>
      <c r="V212" s="34"/>
      <c r="W212" s="34"/>
      <c r="X212" s="34"/>
      <c r="Y212" s="34"/>
      <c r="Z212" s="34"/>
      <c r="AA212" s="34"/>
      <c r="AB212" s="34"/>
      <c r="AC212" s="34"/>
      <c r="AD212" s="34"/>
      <c r="AE212" s="34"/>
      <c r="AR212" s="197" t="s">
        <v>243</v>
      </c>
      <c r="AT212" s="197" t="s">
        <v>180</v>
      </c>
      <c r="AU212" s="197" t="s">
        <v>89</v>
      </c>
      <c r="AY212" s="15" t="s">
        <v>178</v>
      </c>
      <c r="BE212" s="198">
        <f>IF(N212="základná",J212,0)</f>
        <v>0</v>
      </c>
      <c r="BF212" s="198">
        <f>IF(N212="znížená",J212,0)</f>
        <v>0</v>
      </c>
      <c r="BG212" s="198">
        <f>IF(N212="zákl. prenesená",J212,0)</f>
        <v>0</v>
      </c>
      <c r="BH212" s="198">
        <f>IF(N212="zníž. prenesená",J212,0)</f>
        <v>0</v>
      </c>
      <c r="BI212" s="198">
        <f>IF(N212="nulová",J212,0)</f>
        <v>0</v>
      </c>
      <c r="BJ212" s="15" t="s">
        <v>89</v>
      </c>
      <c r="BK212" s="198">
        <f>ROUND(I212*H212,2)</f>
        <v>0</v>
      </c>
      <c r="BL212" s="15" t="s">
        <v>243</v>
      </c>
      <c r="BM212" s="197" t="s">
        <v>777</v>
      </c>
    </row>
    <row r="213" s="2" customFormat="1" ht="19.8" customHeight="1">
      <c r="A213" s="34"/>
      <c r="B213" s="184"/>
      <c r="C213" s="185" t="s">
        <v>483</v>
      </c>
      <c r="D213" s="185" t="s">
        <v>180</v>
      </c>
      <c r="E213" s="186" t="s">
        <v>1750</v>
      </c>
      <c r="F213" s="187" t="s">
        <v>1751</v>
      </c>
      <c r="G213" s="188" t="s">
        <v>227</v>
      </c>
      <c r="H213" s="189">
        <v>3.5</v>
      </c>
      <c r="I213" s="190"/>
      <c r="J213" s="191">
        <f>ROUND(I213*H213,2)</f>
        <v>0</v>
      </c>
      <c r="K213" s="192"/>
      <c r="L213" s="35"/>
      <c r="M213" s="193" t="s">
        <v>1</v>
      </c>
      <c r="N213" s="194" t="s">
        <v>42</v>
      </c>
      <c r="O213" s="78"/>
      <c r="P213" s="195">
        <f>O213*H213</f>
        <v>0</v>
      </c>
      <c r="Q213" s="195">
        <v>0</v>
      </c>
      <c r="R213" s="195">
        <f>Q213*H213</f>
        <v>0</v>
      </c>
      <c r="S213" s="195">
        <v>0</v>
      </c>
      <c r="T213" s="196">
        <f>S213*H213</f>
        <v>0</v>
      </c>
      <c r="U213" s="34"/>
      <c r="V213" s="34"/>
      <c r="W213" s="34"/>
      <c r="X213" s="34"/>
      <c r="Y213" s="34"/>
      <c r="Z213" s="34"/>
      <c r="AA213" s="34"/>
      <c r="AB213" s="34"/>
      <c r="AC213" s="34"/>
      <c r="AD213" s="34"/>
      <c r="AE213" s="34"/>
      <c r="AR213" s="197" t="s">
        <v>243</v>
      </c>
      <c r="AT213" s="197" t="s">
        <v>180</v>
      </c>
      <c r="AU213" s="197" t="s">
        <v>89</v>
      </c>
      <c r="AY213" s="15" t="s">
        <v>178</v>
      </c>
      <c r="BE213" s="198">
        <f>IF(N213="základná",J213,0)</f>
        <v>0</v>
      </c>
      <c r="BF213" s="198">
        <f>IF(N213="znížená",J213,0)</f>
        <v>0</v>
      </c>
      <c r="BG213" s="198">
        <f>IF(N213="zákl. prenesená",J213,0)</f>
        <v>0</v>
      </c>
      <c r="BH213" s="198">
        <f>IF(N213="zníž. prenesená",J213,0)</f>
        <v>0</v>
      </c>
      <c r="BI213" s="198">
        <f>IF(N213="nulová",J213,0)</f>
        <v>0</v>
      </c>
      <c r="BJ213" s="15" t="s">
        <v>89</v>
      </c>
      <c r="BK213" s="198">
        <f>ROUND(I213*H213,2)</f>
        <v>0</v>
      </c>
      <c r="BL213" s="15" t="s">
        <v>243</v>
      </c>
      <c r="BM213" s="197" t="s">
        <v>785</v>
      </c>
    </row>
    <row r="214" s="12" customFormat="1" ht="22.8" customHeight="1">
      <c r="A214" s="12"/>
      <c r="B214" s="171"/>
      <c r="C214" s="12"/>
      <c r="D214" s="172" t="s">
        <v>75</v>
      </c>
      <c r="E214" s="182" t="s">
        <v>1752</v>
      </c>
      <c r="F214" s="182" t="s">
        <v>1753</v>
      </c>
      <c r="G214" s="12"/>
      <c r="H214" s="12"/>
      <c r="I214" s="174"/>
      <c r="J214" s="183">
        <f>BK214</f>
        <v>0</v>
      </c>
      <c r="K214" s="12"/>
      <c r="L214" s="171"/>
      <c r="M214" s="176"/>
      <c r="N214" s="177"/>
      <c r="O214" s="177"/>
      <c r="P214" s="178">
        <f>SUM(P215:P233)</f>
        <v>0</v>
      </c>
      <c r="Q214" s="177"/>
      <c r="R214" s="178">
        <f>SUM(R215:R233)</f>
        <v>0</v>
      </c>
      <c r="S214" s="177"/>
      <c r="T214" s="179">
        <f>SUM(T215:T233)</f>
        <v>0</v>
      </c>
      <c r="U214" s="12"/>
      <c r="V214" s="12"/>
      <c r="W214" s="12"/>
      <c r="X214" s="12"/>
      <c r="Y214" s="12"/>
      <c r="Z214" s="12"/>
      <c r="AA214" s="12"/>
      <c r="AB214" s="12"/>
      <c r="AC214" s="12"/>
      <c r="AD214" s="12"/>
      <c r="AE214" s="12"/>
      <c r="AR214" s="172" t="s">
        <v>89</v>
      </c>
      <c r="AT214" s="180" t="s">
        <v>75</v>
      </c>
      <c r="AU214" s="180" t="s">
        <v>83</v>
      </c>
      <c r="AY214" s="172" t="s">
        <v>178</v>
      </c>
      <c r="BK214" s="181">
        <f>SUM(BK215:BK233)</f>
        <v>0</v>
      </c>
    </row>
    <row r="215" s="2" customFormat="1" ht="19.8" customHeight="1">
      <c r="A215" s="34"/>
      <c r="B215" s="184"/>
      <c r="C215" s="185" t="s">
        <v>487</v>
      </c>
      <c r="D215" s="185" t="s">
        <v>180</v>
      </c>
      <c r="E215" s="186" t="s">
        <v>1754</v>
      </c>
      <c r="F215" s="187" t="s">
        <v>1755</v>
      </c>
      <c r="G215" s="188" t="s">
        <v>306</v>
      </c>
      <c r="H215" s="189">
        <v>67</v>
      </c>
      <c r="I215" s="190"/>
      <c r="J215" s="191">
        <f>ROUND(I215*H215,2)</f>
        <v>0</v>
      </c>
      <c r="K215" s="192"/>
      <c r="L215" s="35"/>
      <c r="M215" s="193" t="s">
        <v>1</v>
      </c>
      <c r="N215" s="194" t="s">
        <v>42</v>
      </c>
      <c r="O215" s="78"/>
      <c r="P215" s="195">
        <f>O215*H215</f>
        <v>0</v>
      </c>
      <c r="Q215" s="195">
        <v>0</v>
      </c>
      <c r="R215" s="195">
        <f>Q215*H215</f>
        <v>0</v>
      </c>
      <c r="S215" s="195">
        <v>0</v>
      </c>
      <c r="T215" s="196">
        <f>S215*H215</f>
        <v>0</v>
      </c>
      <c r="U215" s="34"/>
      <c r="V215" s="34"/>
      <c r="W215" s="34"/>
      <c r="X215" s="34"/>
      <c r="Y215" s="34"/>
      <c r="Z215" s="34"/>
      <c r="AA215" s="34"/>
      <c r="AB215" s="34"/>
      <c r="AC215" s="34"/>
      <c r="AD215" s="34"/>
      <c r="AE215" s="34"/>
      <c r="AR215" s="197" t="s">
        <v>243</v>
      </c>
      <c r="AT215" s="197" t="s">
        <v>180</v>
      </c>
      <c r="AU215" s="197" t="s">
        <v>89</v>
      </c>
      <c r="AY215" s="15" t="s">
        <v>178</v>
      </c>
      <c r="BE215" s="198">
        <f>IF(N215="základná",J215,0)</f>
        <v>0</v>
      </c>
      <c r="BF215" s="198">
        <f>IF(N215="znížená",J215,0)</f>
        <v>0</v>
      </c>
      <c r="BG215" s="198">
        <f>IF(N215="zákl. prenesená",J215,0)</f>
        <v>0</v>
      </c>
      <c r="BH215" s="198">
        <f>IF(N215="zníž. prenesená",J215,0)</f>
        <v>0</v>
      </c>
      <c r="BI215" s="198">
        <f>IF(N215="nulová",J215,0)</f>
        <v>0</v>
      </c>
      <c r="BJ215" s="15" t="s">
        <v>89</v>
      </c>
      <c r="BK215" s="198">
        <f>ROUND(I215*H215,2)</f>
        <v>0</v>
      </c>
      <c r="BL215" s="15" t="s">
        <v>243</v>
      </c>
      <c r="BM215" s="197" t="s">
        <v>791</v>
      </c>
    </row>
    <row r="216" s="2" customFormat="1" ht="22.2" customHeight="1">
      <c r="A216" s="34"/>
      <c r="B216" s="184"/>
      <c r="C216" s="185" t="s">
        <v>491</v>
      </c>
      <c r="D216" s="185" t="s">
        <v>180</v>
      </c>
      <c r="E216" s="186" t="s">
        <v>1756</v>
      </c>
      <c r="F216" s="187" t="s">
        <v>1757</v>
      </c>
      <c r="G216" s="188" t="s">
        <v>306</v>
      </c>
      <c r="H216" s="189">
        <v>63</v>
      </c>
      <c r="I216" s="190"/>
      <c r="J216" s="191">
        <f>ROUND(I216*H216,2)</f>
        <v>0</v>
      </c>
      <c r="K216" s="192"/>
      <c r="L216" s="35"/>
      <c r="M216" s="193" t="s">
        <v>1</v>
      </c>
      <c r="N216" s="194" t="s">
        <v>42</v>
      </c>
      <c r="O216" s="78"/>
      <c r="P216" s="195">
        <f>O216*H216</f>
        <v>0</v>
      </c>
      <c r="Q216" s="195">
        <v>0</v>
      </c>
      <c r="R216" s="195">
        <f>Q216*H216</f>
        <v>0</v>
      </c>
      <c r="S216" s="195">
        <v>0</v>
      </c>
      <c r="T216" s="196">
        <f>S216*H216</f>
        <v>0</v>
      </c>
      <c r="U216" s="34"/>
      <c r="V216" s="34"/>
      <c r="W216" s="34"/>
      <c r="X216" s="34"/>
      <c r="Y216" s="34"/>
      <c r="Z216" s="34"/>
      <c r="AA216" s="34"/>
      <c r="AB216" s="34"/>
      <c r="AC216" s="34"/>
      <c r="AD216" s="34"/>
      <c r="AE216" s="34"/>
      <c r="AR216" s="197" t="s">
        <v>243</v>
      </c>
      <c r="AT216" s="197" t="s">
        <v>180</v>
      </c>
      <c r="AU216" s="197" t="s">
        <v>89</v>
      </c>
      <c r="AY216" s="15" t="s">
        <v>178</v>
      </c>
      <c r="BE216" s="198">
        <f>IF(N216="základná",J216,0)</f>
        <v>0</v>
      </c>
      <c r="BF216" s="198">
        <f>IF(N216="znížená",J216,0)</f>
        <v>0</v>
      </c>
      <c r="BG216" s="198">
        <f>IF(N216="zákl. prenesená",J216,0)</f>
        <v>0</v>
      </c>
      <c r="BH216" s="198">
        <f>IF(N216="zníž. prenesená",J216,0)</f>
        <v>0</v>
      </c>
      <c r="BI216" s="198">
        <f>IF(N216="nulová",J216,0)</f>
        <v>0</v>
      </c>
      <c r="BJ216" s="15" t="s">
        <v>89</v>
      </c>
      <c r="BK216" s="198">
        <f>ROUND(I216*H216,2)</f>
        <v>0</v>
      </c>
      <c r="BL216" s="15" t="s">
        <v>243</v>
      </c>
      <c r="BM216" s="197" t="s">
        <v>802</v>
      </c>
    </row>
    <row r="217" s="2" customFormat="1" ht="19.8" customHeight="1">
      <c r="A217" s="34"/>
      <c r="B217" s="184"/>
      <c r="C217" s="199" t="s">
        <v>496</v>
      </c>
      <c r="D217" s="199" t="s">
        <v>454</v>
      </c>
      <c r="E217" s="200" t="s">
        <v>1758</v>
      </c>
      <c r="F217" s="201" t="s">
        <v>1759</v>
      </c>
      <c r="G217" s="202" t="s">
        <v>306</v>
      </c>
      <c r="H217" s="203">
        <v>3</v>
      </c>
      <c r="I217" s="204"/>
      <c r="J217" s="205">
        <f>ROUND(I217*H217,2)</f>
        <v>0</v>
      </c>
      <c r="K217" s="206"/>
      <c r="L217" s="207"/>
      <c r="M217" s="208" t="s">
        <v>1</v>
      </c>
      <c r="N217" s="209" t="s">
        <v>42</v>
      </c>
      <c r="O217" s="78"/>
      <c r="P217" s="195">
        <f>O217*H217</f>
        <v>0</v>
      </c>
      <c r="Q217" s="195">
        <v>0</v>
      </c>
      <c r="R217" s="195">
        <f>Q217*H217</f>
        <v>0</v>
      </c>
      <c r="S217" s="195">
        <v>0</v>
      </c>
      <c r="T217" s="196">
        <f>S217*H217</f>
        <v>0</v>
      </c>
      <c r="U217" s="34"/>
      <c r="V217" s="34"/>
      <c r="W217" s="34"/>
      <c r="X217" s="34"/>
      <c r="Y217" s="34"/>
      <c r="Z217" s="34"/>
      <c r="AA217" s="34"/>
      <c r="AB217" s="34"/>
      <c r="AC217" s="34"/>
      <c r="AD217" s="34"/>
      <c r="AE217" s="34"/>
      <c r="AR217" s="197" t="s">
        <v>308</v>
      </c>
      <c r="AT217" s="197" t="s">
        <v>454</v>
      </c>
      <c r="AU217" s="197" t="s">
        <v>89</v>
      </c>
      <c r="AY217" s="15" t="s">
        <v>178</v>
      </c>
      <c r="BE217" s="198">
        <f>IF(N217="základná",J217,0)</f>
        <v>0</v>
      </c>
      <c r="BF217" s="198">
        <f>IF(N217="znížená",J217,0)</f>
        <v>0</v>
      </c>
      <c r="BG217" s="198">
        <f>IF(N217="zákl. prenesená",J217,0)</f>
        <v>0</v>
      </c>
      <c r="BH217" s="198">
        <f>IF(N217="zníž. prenesená",J217,0)</f>
        <v>0</v>
      </c>
      <c r="BI217" s="198">
        <f>IF(N217="nulová",J217,0)</f>
        <v>0</v>
      </c>
      <c r="BJ217" s="15" t="s">
        <v>89</v>
      </c>
      <c r="BK217" s="198">
        <f>ROUND(I217*H217,2)</f>
        <v>0</v>
      </c>
      <c r="BL217" s="15" t="s">
        <v>243</v>
      </c>
      <c r="BM217" s="197" t="s">
        <v>810</v>
      </c>
    </row>
    <row r="218" s="2" customFormat="1" ht="19.8" customHeight="1">
      <c r="A218" s="34"/>
      <c r="B218" s="184"/>
      <c r="C218" s="199" t="s">
        <v>500</v>
      </c>
      <c r="D218" s="199" t="s">
        <v>454</v>
      </c>
      <c r="E218" s="200" t="s">
        <v>1760</v>
      </c>
      <c r="F218" s="201" t="s">
        <v>1761</v>
      </c>
      <c r="G218" s="202" t="s">
        <v>306</v>
      </c>
      <c r="H218" s="203">
        <v>1</v>
      </c>
      <c r="I218" s="204"/>
      <c r="J218" s="205">
        <f>ROUND(I218*H218,2)</f>
        <v>0</v>
      </c>
      <c r="K218" s="206"/>
      <c r="L218" s="207"/>
      <c r="M218" s="208" t="s">
        <v>1</v>
      </c>
      <c r="N218" s="209" t="s">
        <v>42</v>
      </c>
      <c r="O218" s="78"/>
      <c r="P218" s="195">
        <f>O218*H218</f>
        <v>0</v>
      </c>
      <c r="Q218" s="195">
        <v>0</v>
      </c>
      <c r="R218" s="195">
        <f>Q218*H218</f>
        <v>0</v>
      </c>
      <c r="S218" s="195">
        <v>0</v>
      </c>
      <c r="T218" s="196">
        <f>S218*H218</f>
        <v>0</v>
      </c>
      <c r="U218" s="34"/>
      <c r="V218" s="34"/>
      <c r="W218" s="34"/>
      <c r="X218" s="34"/>
      <c r="Y218" s="34"/>
      <c r="Z218" s="34"/>
      <c r="AA218" s="34"/>
      <c r="AB218" s="34"/>
      <c r="AC218" s="34"/>
      <c r="AD218" s="34"/>
      <c r="AE218" s="34"/>
      <c r="AR218" s="197" t="s">
        <v>308</v>
      </c>
      <c r="AT218" s="197" t="s">
        <v>454</v>
      </c>
      <c r="AU218" s="197" t="s">
        <v>89</v>
      </c>
      <c r="AY218" s="15" t="s">
        <v>178</v>
      </c>
      <c r="BE218" s="198">
        <f>IF(N218="základná",J218,0)</f>
        <v>0</v>
      </c>
      <c r="BF218" s="198">
        <f>IF(N218="znížená",J218,0)</f>
        <v>0</v>
      </c>
      <c r="BG218" s="198">
        <f>IF(N218="zákl. prenesená",J218,0)</f>
        <v>0</v>
      </c>
      <c r="BH218" s="198">
        <f>IF(N218="zníž. prenesená",J218,0)</f>
        <v>0</v>
      </c>
      <c r="BI218" s="198">
        <f>IF(N218="nulová",J218,0)</f>
        <v>0</v>
      </c>
      <c r="BJ218" s="15" t="s">
        <v>89</v>
      </c>
      <c r="BK218" s="198">
        <f>ROUND(I218*H218,2)</f>
        <v>0</v>
      </c>
      <c r="BL218" s="15" t="s">
        <v>243</v>
      </c>
      <c r="BM218" s="197" t="s">
        <v>818</v>
      </c>
    </row>
    <row r="219" s="2" customFormat="1" ht="14.4" customHeight="1">
      <c r="A219" s="34"/>
      <c r="B219" s="184"/>
      <c r="C219" s="199" t="s">
        <v>504</v>
      </c>
      <c r="D219" s="199" t="s">
        <v>454</v>
      </c>
      <c r="E219" s="200" t="s">
        <v>1762</v>
      </c>
      <c r="F219" s="201" t="s">
        <v>1763</v>
      </c>
      <c r="G219" s="202" t="s">
        <v>306</v>
      </c>
      <c r="H219" s="203">
        <v>8</v>
      </c>
      <c r="I219" s="204"/>
      <c r="J219" s="205">
        <f>ROUND(I219*H219,2)</f>
        <v>0</v>
      </c>
      <c r="K219" s="206"/>
      <c r="L219" s="207"/>
      <c r="M219" s="208" t="s">
        <v>1</v>
      </c>
      <c r="N219" s="209" t="s">
        <v>42</v>
      </c>
      <c r="O219" s="78"/>
      <c r="P219" s="195">
        <f>O219*H219</f>
        <v>0</v>
      </c>
      <c r="Q219" s="195">
        <v>0</v>
      </c>
      <c r="R219" s="195">
        <f>Q219*H219</f>
        <v>0</v>
      </c>
      <c r="S219" s="195">
        <v>0</v>
      </c>
      <c r="T219" s="196">
        <f>S219*H219</f>
        <v>0</v>
      </c>
      <c r="U219" s="34"/>
      <c r="V219" s="34"/>
      <c r="W219" s="34"/>
      <c r="X219" s="34"/>
      <c r="Y219" s="34"/>
      <c r="Z219" s="34"/>
      <c r="AA219" s="34"/>
      <c r="AB219" s="34"/>
      <c r="AC219" s="34"/>
      <c r="AD219" s="34"/>
      <c r="AE219" s="34"/>
      <c r="AR219" s="197" t="s">
        <v>308</v>
      </c>
      <c r="AT219" s="197" t="s">
        <v>454</v>
      </c>
      <c r="AU219" s="197" t="s">
        <v>89</v>
      </c>
      <c r="AY219" s="15" t="s">
        <v>178</v>
      </c>
      <c r="BE219" s="198">
        <f>IF(N219="základná",J219,0)</f>
        <v>0</v>
      </c>
      <c r="BF219" s="198">
        <f>IF(N219="znížená",J219,0)</f>
        <v>0</v>
      </c>
      <c r="BG219" s="198">
        <f>IF(N219="zákl. prenesená",J219,0)</f>
        <v>0</v>
      </c>
      <c r="BH219" s="198">
        <f>IF(N219="zníž. prenesená",J219,0)</f>
        <v>0</v>
      </c>
      <c r="BI219" s="198">
        <f>IF(N219="nulová",J219,0)</f>
        <v>0</v>
      </c>
      <c r="BJ219" s="15" t="s">
        <v>89</v>
      </c>
      <c r="BK219" s="198">
        <f>ROUND(I219*H219,2)</f>
        <v>0</v>
      </c>
      <c r="BL219" s="15" t="s">
        <v>243</v>
      </c>
      <c r="BM219" s="197" t="s">
        <v>826</v>
      </c>
    </row>
    <row r="220" s="2" customFormat="1" ht="22.2" customHeight="1">
      <c r="A220" s="34"/>
      <c r="B220" s="184"/>
      <c r="C220" s="199" t="s">
        <v>508</v>
      </c>
      <c r="D220" s="199" t="s">
        <v>454</v>
      </c>
      <c r="E220" s="200" t="s">
        <v>1764</v>
      </c>
      <c r="F220" s="201" t="s">
        <v>1765</v>
      </c>
      <c r="G220" s="202" t="s">
        <v>306</v>
      </c>
      <c r="H220" s="203">
        <v>1</v>
      </c>
      <c r="I220" s="204"/>
      <c r="J220" s="205">
        <f>ROUND(I220*H220,2)</f>
        <v>0</v>
      </c>
      <c r="K220" s="206"/>
      <c r="L220" s="207"/>
      <c r="M220" s="208" t="s">
        <v>1</v>
      </c>
      <c r="N220" s="209" t="s">
        <v>42</v>
      </c>
      <c r="O220" s="78"/>
      <c r="P220" s="195">
        <f>O220*H220</f>
        <v>0</v>
      </c>
      <c r="Q220" s="195">
        <v>0</v>
      </c>
      <c r="R220" s="195">
        <f>Q220*H220</f>
        <v>0</v>
      </c>
      <c r="S220" s="195">
        <v>0</v>
      </c>
      <c r="T220" s="196">
        <f>S220*H220</f>
        <v>0</v>
      </c>
      <c r="U220" s="34"/>
      <c r="V220" s="34"/>
      <c r="W220" s="34"/>
      <c r="X220" s="34"/>
      <c r="Y220" s="34"/>
      <c r="Z220" s="34"/>
      <c r="AA220" s="34"/>
      <c r="AB220" s="34"/>
      <c r="AC220" s="34"/>
      <c r="AD220" s="34"/>
      <c r="AE220" s="34"/>
      <c r="AR220" s="197" t="s">
        <v>308</v>
      </c>
      <c r="AT220" s="197" t="s">
        <v>454</v>
      </c>
      <c r="AU220" s="197" t="s">
        <v>89</v>
      </c>
      <c r="AY220" s="15" t="s">
        <v>178</v>
      </c>
      <c r="BE220" s="198">
        <f>IF(N220="základná",J220,0)</f>
        <v>0</v>
      </c>
      <c r="BF220" s="198">
        <f>IF(N220="znížená",J220,0)</f>
        <v>0</v>
      </c>
      <c r="BG220" s="198">
        <f>IF(N220="zákl. prenesená",J220,0)</f>
        <v>0</v>
      </c>
      <c r="BH220" s="198">
        <f>IF(N220="zníž. prenesená",J220,0)</f>
        <v>0</v>
      </c>
      <c r="BI220" s="198">
        <f>IF(N220="nulová",J220,0)</f>
        <v>0</v>
      </c>
      <c r="BJ220" s="15" t="s">
        <v>89</v>
      </c>
      <c r="BK220" s="198">
        <f>ROUND(I220*H220,2)</f>
        <v>0</v>
      </c>
      <c r="BL220" s="15" t="s">
        <v>243</v>
      </c>
      <c r="BM220" s="197" t="s">
        <v>832</v>
      </c>
    </row>
    <row r="221" s="2" customFormat="1" ht="14.4" customHeight="1">
      <c r="A221" s="34"/>
      <c r="B221" s="184"/>
      <c r="C221" s="199" t="s">
        <v>512</v>
      </c>
      <c r="D221" s="199" t="s">
        <v>454</v>
      </c>
      <c r="E221" s="200" t="s">
        <v>1766</v>
      </c>
      <c r="F221" s="201" t="s">
        <v>1767</v>
      </c>
      <c r="G221" s="202" t="s">
        <v>306</v>
      </c>
      <c r="H221" s="203">
        <v>4</v>
      </c>
      <c r="I221" s="204"/>
      <c r="J221" s="205">
        <f>ROUND(I221*H221,2)</f>
        <v>0</v>
      </c>
      <c r="K221" s="206"/>
      <c r="L221" s="207"/>
      <c r="M221" s="208" t="s">
        <v>1</v>
      </c>
      <c r="N221" s="209" t="s">
        <v>42</v>
      </c>
      <c r="O221" s="78"/>
      <c r="P221" s="195">
        <f>O221*H221</f>
        <v>0</v>
      </c>
      <c r="Q221" s="195">
        <v>0</v>
      </c>
      <c r="R221" s="195">
        <f>Q221*H221</f>
        <v>0</v>
      </c>
      <c r="S221" s="195">
        <v>0</v>
      </c>
      <c r="T221" s="196">
        <f>S221*H221</f>
        <v>0</v>
      </c>
      <c r="U221" s="34"/>
      <c r="V221" s="34"/>
      <c r="W221" s="34"/>
      <c r="X221" s="34"/>
      <c r="Y221" s="34"/>
      <c r="Z221" s="34"/>
      <c r="AA221" s="34"/>
      <c r="AB221" s="34"/>
      <c r="AC221" s="34"/>
      <c r="AD221" s="34"/>
      <c r="AE221" s="34"/>
      <c r="AR221" s="197" t="s">
        <v>308</v>
      </c>
      <c r="AT221" s="197" t="s">
        <v>454</v>
      </c>
      <c r="AU221" s="197" t="s">
        <v>89</v>
      </c>
      <c r="AY221" s="15" t="s">
        <v>178</v>
      </c>
      <c r="BE221" s="198">
        <f>IF(N221="základná",J221,0)</f>
        <v>0</v>
      </c>
      <c r="BF221" s="198">
        <f>IF(N221="znížená",J221,0)</f>
        <v>0</v>
      </c>
      <c r="BG221" s="198">
        <f>IF(N221="zákl. prenesená",J221,0)</f>
        <v>0</v>
      </c>
      <c r="BH221" s="198">
        <f>IF(N221="zníž. prenesená",J221,0)</f>
        <v>0</v>
      </c>
      <c r="BI221" s="198">
        <f>IF(N221="nulová",J221,0)</f>
        <v>0</v>
      </c>
      <c r="BJ221" s="15" t="s">
        <v>89</v>
      </c>
      <c r="BK221" s="198">
        <f>ROUND(I221*H221,2)</f>
        <v>0</v>
      </c>
      <c r="BL221" s="15" t="s">
        <v>243</v>
      </c>
      <c r="BM221" s="197" t="s">
        <v>840</v>
      </c>
    </row>
    <row r="222" s="2" customFormat="1" ht="14.4" customHeight="1">
      <c r="A222" s="34"/>
      <c r="B222" s="184"/>
      <c r="C222" s="199" t="s">
        <v>516</v>
      </c>
      <c r="D222" s="199" t="s">
        <v>454</v>
      </c>
      <c r="E222" s="200" t="s">
        <v>1768</v>
      </c>
      <c r="F222" s="201" t="s">
        <v>1769</v>
      </c>
      <c r="G222" s="202" t="s">
        <v>306</v>
      </c>
      <c r="H222" s="203">
        <v>3</v>
      </c>
      <c r="I222" s="204"/>
      <c r="J222" s="205">
        <f>ROUND(I222*H222,2)</f>
        <v>0</v>
      </c>
      <c r="K222" s="206"/>
      <c r="L222" s="207"/>
      <c r="M222" s="208" t="s">
        <v>1</v>
      </c>
      <c r="N222" s="209" t="s">
        <v>42</v>
      </c>
      <c r="O222" s="78"/>
      <c r="P222" s="195">
        <f>O222*H222</f>
        <v>0</v>
      </c>
      <c r="Q222" s="195">
        <v>0</v>
      </c>
      <c r="R222" s="195">
        <f>Q222*H222</f>
        <v>0</v>
      </c>
      <c r="S222" s="195">
        <v>0</v>
      </c>
      <c r="T222" s="196">
        <f>S222*H222</f>
        <v>0</v>
      </c>
      <c r="U222" s="34"/>
      <c r="V222" s="34"/>
      <c r="W222" s="34"/>
      <c r="X222" s="34"/>
      <c r="Y222" s="34"/>
      <c r="Z222" s="34"/>
      <c r="AA222" s="34"/>
      <c r="AB222" s="34"/>
      <c r="AC222" s="34"/>
      <c r="AD222" s="34"/>
      <c r="AE222" s="34"/>
      <c r="AR222" s="197" t="s">
        <v>308</v>
      </c>
      <c r="AT222" s="197" t="s">
        <v>454</v>
      </c>
      <c r="AU222" s="197" t="s">
        <v>89</v>
      </c>
      <c r="AY222" s="15" t="s">
        <v>178</v>
      </c>
      <c r="BE222" s="198">
        <f>IF(N222="základná",J222,0)</f>
        <v>0</v>
      </c>
      <c r="BF222" s="198">
        <f>IF(N222="znížená",J222,0)</f>
        <v>0</v>
      </c>
      <c r="BG222" s="198">
        <f>IF(N222="zákl. prenesená",J222,0)</f>
        <v>0</v>
      </c>
      <c r="BH222" s="198">
        <f>IF(N222="zníž. prenesená",J222,0)</f>
        <v>0</v>
      </c>
      <c r="BI222" s="198">
        <f>IF(N222="nulová",J222,0)</f>
        <v>0</v>
      </c>
      <c r="BJ222" s="15" t="s">
        <v>89</v>
      </c>
      <c r="BK222" s="198">
        <f>ROUND(I222*H222,2)</f>
        <v>0</v>
      </c>
      <c r="BL222" s="15" t="s">
        <v>243</v>
      </c>
      <c r="BM222" s="197" t="s">
        <v>848</v>
      </c>
    </row>
    <row r="223" s="2" customFormat="1" ht="22.2" customHeight="1">
      <c r="A223" s="34"/>
      <c r="B223" s="184"/>
      <c r="C223" s="199" t="s">
        <v>520</v>
      </c>
      <c r="D223" s="199" t="s">
        <v>454</v>
      </c>
      <c r="E223" s="200" t="s">
        <v>1770</v>
      </c>
      <c r="F223" s="201" t="s">
        <v>1771</v>
      </c>
      <c r="G223" s="202" t="s">
        <v>306</v>
      </c>
      <c r="H223" s="203">
        <v>16</v>
      </c>
      <c r="I223" s="204"/>
      <c r="J223" s="205">
        <f>ROUND(I223*H223,2)</f>
        <v>0</v>
      </c>
      <c r="K223" s="206"/>
      <c r="L223" s="207"/>
      <c r="M223" s="208" t="s">
        <v>1</v>
      </c>
      <c r="N223" s="209" t="s">
        <v>42</v>
      </c>
      <c r="O223" s="78"/>
      <c r="P223" s="195">
        <f>O223*H223</f>
        <v>0</v>
      </c>
      <c r="Q223" s="195">
        <v>0</v>
      </c>
      <c r="R223" s="195">
        <f>Q223*H223</f>
        <v>0</v>
      </c>
      <c r="S223" s="195">
        <v>0</v>
      </c>
      <c r="T223" s="196">
        <f>S223*H223</f>
        <v>0</v>
      </c>
      <c r="U223" s="34"/>
      <c r="V223" s="34"/>
      <c r="W223" s="34"/>
      <c r="X223" s="34"/>
      <c r="Y223" s="34"/>
      <c r="Z223" s="34"/>
      <c r="AA223" s="34"/>
      <c r="AB223" s="34"/>
      <c r="AC223" s="34"/>
      <c r="AD223" s="34"/>
      <c r="AE223" s="34"/>
      <c r="AR223" s="197" t="s">
        <v>308</v>
      </c>
      <c r="AT223" s="197" t="s">
        <v>454</v>
      </c>
      <c r="AU223" s="197" t="s">
        <v>89</v>
      </c>
      <c r="AY223" s="15" t="s">
        <v>178</v>
      </c>
      <c r="BE223" s="198">
        <f>IF(N223="základná",J223,0)</f>
        <v>0</v>
      </c>
      <c r="BF223" s="198">
        <f>IF(N223="znížená",J223,0)</f>
        <v>0</v>
      </c>
      <c r="BG223" s="198">
        <f>IF(N223="zákl. prenesená",J223,0)</f>
        <v>0</v>
      </c>
      <c r="BH223" s="198">
        <f>IF(N223="zníž. prenesená",J223,0)</f>
        <v>0</v>
      </c>
      <c r="BI223" s="198">
        <f>IF(N223="nulová",J223,0)</f>
        <v>0</v>
      </c>
      <c r="BJ223" s="15" t="s">
        <v>89</v>
      </c>
      <c r="BK223" s="198">
        <f>ROUND(I223*H223,2)</f>
        <v>0</v>
      </c>
      <c r="BL223" s="15" t="s">
        <v>243</v>
      </c>
      <c r="BM223" s="197" t="s">
        <v>856</v>
      </c>
    </row>
    <row r="224" s="2" customFormat="1" ht="14.4" customHeight="1">
      <c r="A224" s="34"/>
      <c r="B224" s="184"/>
      <c r="C224" s="199" t="s">
        <v>524</v>
      </c>
      <c r="D224" s="199" t="s">
        <v>454</v>
      </c>
      <c r="E224" s="200" t="s">
        <v>1772</v>
      </c>
      <c r="F224" s="201" t="s">
        <v>1773</v>
      </c>
      <c r="G224" s="202" t="s">
        <v>306</v>
      </c>
      <c r="H224" s="203">
        <v>5</v>
      </c>
      <c r="I224" s="204"/>
      <c r="J224" s="205">
        <f>ROUND(I224*H224,2)</f>
        <v>0</v>
      </c>
      <c r="K224" s="206"/>
      <c r="L224" s="207"/>
      <c r="M224" s="208" t="s">
        <v>1</v>
      </c>
      <c r="N224" s="209" t="s">
        <v>42</v>
      </c>
      <c r="O224" s="78"/>
      <c r="P224" s="195">
        <f>O224*H224</f>
        <v>0</v>
      </c>
      <c r="Q224" s="195">
        <v>0</v>
      </c>
      <c r="R224" s="195">
        <f>Q224*H224</f>
        <v>0</v>
      </c>
      <c r="S224" s="195">
        <v>0</v>
      </c>
      <c r="T224" s="196">
        <f>S224*H224</f>
        <v>0</v>
      </c>
      <c r="U224" s="34"/>
      <c r="V224" s="34"/>
      <c r="W224" s="34"/>
      <c r="X224" s="34"/>
      <c r="Y224" s="34"/>
      <c r="Z224" s="34"/>
      <c r="AA224" s="34"/>
      <c r="AB224" s="34"/>
      <c r="AC224" s="34"/>
      <c r="AD224" s="34"/>
      <c r="AE224" s="34"/>
      <c r="AR224" s="197" t="s">
        <v>308</v>
      </c>
      <c r="AT224" s="197" t="s">
        <v>454</v>
      </c>
      <c r="AU224" s="197" t="s">
        <v>89</v>
      </c>
      <c r="AY224" s="15" t="s">
        <v>178</v>
      </c>
      <c r="BE224" s="198">
        <f>IF(N224="základná",J224,0)</f>
        <v>0</v>
      </c>
      <c r="BF224" s="198">
        <f>IF(N224="znížená",J224,0)</f>
        <v>0</v>
      </c>
      <c r="BG224" s="198">
        <f>IF(N224="zákl. prenesená",J224,0)</f>
        <v>0</v>
      </c>
      <c r="BH224" s="198">
        <f>IF(N224="zníž. prenesená",J224,0)</f>
        <v>0</v>
      </c>
      <c r="BI224" s="198">
        <f>IF(N224="nulová",J224,0)</f>
        <v>0</v>
      </c>
      <c r="BJ224" s="15" t="s">
        <v>89</v>
      </c>
      <c r="BK224" s="198">
        <f>ROUND(I224*H224,2)</f>
        <v>0</v>
      </c>
      <c r="BL224" s="15" t="s">
        <v>243</v>
      </c>
      <c r="BM224" s="197" t="s">
        <v>866</v>
      </c>
    </row>
    <row r="225" s="2" customFormat="1" ht="22.2" customHeight="1">
      <c r="A225" s="34"/>
      <c r="B225" s="184"/>
      <c r="C225" s="199" t="s">
        <v>528</v>
      </c>
      <c r="D225" s="199" t="s">
        <v>454</v>
      </c>
      <c r="E225" s="200" t="s">
        <v>1774</v>
      </c>
      <c r="F225" s="201" t="s">
        <v>1775</v>
      </c>
      <c r="G225" s="202" t="s">
        <v>306</v>
      </c>
      <c r="H225" s="203">
        <v>2</v>
      </c>
      <c r="I225" s="204"/>
      <c r="J225" s="205">
        <f>ROUND(I225*H225,2)</f>
        <v>0</v>
      </c>
      <c r="K225" s="206"/>
      <c r="L225" s="207"/>
      <c r="M225" s="208" t="s">
        <v>1</v>
      </c>
      <c r="N225" s="209" t="s">
        <v>42</v>
      </c>
      <c r="O225" s="78"/>
      <c r="P225" s="195">
        <f>O225*H225</f>
        <v>0</v>
      </c>
      <c r="Q225" s="195">
        <v>0</v>
      </c>
      <c r="R225" s="195">
        <f>Q225*H225</f>
        <v>0</v>
      </c>
      <c r="S225" s="195">
        <v>0</v>
      </c>
      <c r="T225" s="196">
        <f>S225*H225</f>
        <v>0</v>
      </c>
      <c r="U225" s="34"/>
      <c r="V225" s="34"/>
      <c r="W225" s="34"/>
      <c r="X225" s="34"/>
      <c r="Y225" s="34"/>
      <c r="Z225" s="34"/>
      <c r="AA225" s="34"/>
      <c r="AB225" s="34"/>
      <c r="AC225" s="34"/>
      <c r="AD225" s="34"/>
      <c r="AE225" s="34"/>
      <c r="AR225" s="197" t="s">
        <v>308</v>
      </c>
      <c r="AT225" s="197" t="s">
        <v>454</v>
      </c>
      <c r="AU225" s="197" t="s">
        <v>89</v>
      </c>
      <c r="AY225" s="15" t="s">
        <v>178</v>
      </c>
      <c r="BE225" s="198">
        <f>IF(N225="základná",J225,0)</f>
        <v>0</v>
      </c>
      <c r="BF225" s="198">
        <f>IF(N225="znížená",J225,0)</f>
        <v>0</v>
      </c>
      <c r="BG225" s="198">
        <f>IF(N225="zákl. prenesená",J225,0)</f>
        <v>0</v>
      </c>
      <c r="BH225" s="198">
        <f>IF(N225="zníž. prenesená",J225,0)</f>
        <v>0</v>
      </c>
      <c r="BI225" s="198">
        <f>IF(N225="nulová",J225,0)</f>
        <v>0</v>
      </c>
      <c r="BJ225" s="15" t="s">
        <v>89</v>
      </c>
      <c r="BK225" s="198">
        <f>ROUND(I225*H225,2)</f>
        <v>0</v>
      </c>
      <c r="BL225" s="15" t="s">
        <v>243</v>
      </c>
      <c r="BM225" s="197" t="s">
        <v>875</v>
      </c>
    </row>
    <row r="226" s="2" customFormat="1" ht="22.2" customHeight="1">
      <c r="A226" s="34"/>
      <c r="B226" s="184"/>
      <c r="C226" s="199" t="s">
        <v>532</v>
      </c>
      <c r="D226" s="199" t="s">
        <v>454</v>
      </c>
      <c r="E226" s="200" t="s">
        <v>1776</v>
      </c>
      <c r="F226" s="201" t="s">
        <v>1777</v>
      </c>
      <c r="G226" s="202" t="s">
        <v>306</v>
      </c>
      <c r="H226" s="203">
        <v>1</v>
      </c>
      <c r="I226" s="204"/>
      <c r="J226" s="205">
        <f>ROUND(I226*H226,2)</f>
        <v>0</v>
      </c>
      <c r="K226" s="206"/>
      <c r="L226" s="207"/>
      <c r="M226" s="208" t="s">
        <v>1</v>
      </c>
      <c r="N226" s="209" t="s">
        <v>42</v>
      </c>
      <c r="O226" s="78"/>
      <c r="P226" s="195">
        <f>O226*H226</f>
        <v>0</v>
      </c>
      <c r="Q226" s="195">
        <v>0</v>
      </c>
      <c r="R226" s="195">
        <f>Q226*H226</f>
        <v>0</v>
      </c>
      <c r="S226" s="195">
        <v>0</v>
      </c>
      <c r="T226" s="196">
        <f>S226*H226</f>
        <v>0</v>
      </c>
      <c r="U226" s="34"/>
      <c r="V226" s="34"/>
      <c r="W226" s="34"/>
      <c r="X226" s="34"/>
      <c r="Y226" s="34"/>
      <c r="Z226" s="34"/>
      <c r="AA226" s="34"/>
      <c r="AB226" s="34"/>
      <c r="AC226" s="34"/>
      <c r="AD226" s="34"/>
      <c r="AE226" s="34"/>
      <c r="AR226" s="197" t="s">
        <v>308</v>
      </c>
      <c r="AT226" s="197" t="s">
        <v>454</v>
      </c>
      <c r="AU226" s="197" t="s">
        <v>89</v>
      </c>
      <c r="AY226" s="15" t="s">
        <v>178</v>
      </c>
      <c r="BE226" s="198">
        <f>IF(N226="základná",J226,0)</f>
        <v>0</v>
      </c>
      <c r="BF226" s="198">
        <f>IF(N226="znížená",J226,0)</f>
        <v>0</v>
      </c>
      <c r="BG226" s="198">
        <f>IF(N226="zákl. prenesená",J226,0)</f>
        <v>0</v>
      </c>
      <c r="BH226" s="198">
        <f>IF(N226="zníž. prenesená",J226,0)</f>
        <v>0</v>
      </c>
      <c r="BI226" s="198">
        <f>IF(N226="nulová",J226,0)</f>
        <v>0</v>
      </c>
      <c r="BJ226" s="15" t="s">
        <v>89</v>
      </c>
      <c r="BK226" s="198">
        <f>ROUND(I226*H226,2)</f>
        <v>0</v>
      </c>
      <c r="BL226" s="15" t="s">
        <v>243</v>
      </c>
      <c r="BM226" s="197" t="s">
        <v>883</v>
      </c>
    </row>
    <row r="227" s="2" customFormat="1" ht="22.2" customHeight="1">
      <c r="A227" s="34"/>
      <c r="B227" s="184"/>
      <c r="C227" s="199" t="s">
        <v>536</v>
      </c>
      <c r="D227" s="199" t="s">
        <v>454</v>
      </c>
      <c r="E227" s="200" t="s">
        <v>1778</v>
      </c>
      <c r="F227" s="201" t="s">
        <v>1779</v>
      </c>
      <c r="G227" s="202" t="s">
        <v>306</v>
      </c>
      <c r="H227" s="203">
        <v>19</v>
      </c>
      <c r="I227" s="204"/>
      <c r="J227" s="205">
        <f>ROUND(I227*H227,2)</f>
        <v>0</v>
      </c>
      <c r="K227" s="206"/>
      <c r="L227" s="207"/>
      <c r="M227" s="208" t="s">
        <v>1</v>
      </c>
      <c r="N227" s="209" t="s">
        <v>42</v>
      </c>
      <c r="O227" s="78"/>
      <c r="P227" s="195">
        <f>O227*H227</f>
        <v>0</v>
      </c>
      <c r="Q227" s="195">
        <v>0</v>
      </c>
      <c r="R227" s="195">
        <f>Q227*H227</f>
        <v>0</v>
      </c>
      <c r="S227" s="195">
        <v>0</v>
      </c>
      <c r="T227" s="196">
        <f>S227*H227</f>
        <v>0</v>
      </c>
      <c r="U227" s="34"/>
      <c r="V227" s="34"/>
      <c r="W227" s="34"/>
      <c r="X227" s="34"/>
      <c r="Y227" s="34"/>
      <c r="Z227" s="34"/>
      <c r="AA227" s="34"/>
      <c r="AB227" s="34"/>
      <c r="AC227" s="34"/>
      <c r="AD227" s="34"/>
      <c r="AE227" s="34"/>
      <c r="AR227" s="197" t="s">
        <v>308</v>
      </c>
      <c r="AT227" s="197" t="s">
        <v>454</v>
      </c>
      <c r="AU227" s="197" t="s">
        <v>89</v>
      </c>
      <c r="AY227" s="15" t="s">
        <v>178</v>
      </c>
      <c r="BE227" s="198">
        <f>IF(N227="základná",J227,0)</f>
        <v>0</v>
      </c>
      <c r="BF227" s="198">
        <f>IF(N227="znížená",J227,0)</f>
        <v>0</v>
      </c>
      <c r="BG227" s="198">
        <f>IF(N227="zákl. prenesená",J227,0)</f>
        <v>0</v>
      </c>
      <c r="BH227" s="198">
        <f>IF(N227="zníž. prenesená",J227,0)</f>
        <v>0</v>
      </c>
      <c r="BI227" s="198">
        <f>IF(N227="nulová",J227,0)</f>
        <v>0</v>
      </c>
      <c r="BJ227" s="15" t="s">
        <v>89</v>
      </c>
      <c r="BK227" s="198">
        <f>ROUND(I227*H227,2)</f>
        <v>0</v>
      </c>
      <c r="BL227" s="15" t="s">
        <v>243</v>
      </c>
      <c r="BM227" s="197" t="s">
        <v>891</v>
      </c>
    </row>
    <row r="228" s="2" customFormat="1" ht="22.2" customHeight="1">
      <c r="A228" s="34"/>
      <c r="B228" s="184"/>
      <c r="C228" s="185" t="s">
        <v>540</v>
      </c>
      <c r="D228" s="185" t="s">
        <v>180</v>
      </c>
      <c r="E228" s="186" t="s">
        <v>1780</v>
      </c>
      <c r="F228" s="187" t="s">
        <v>1781</v>
      </c>
      <c r="G228" s="188" t="s">
        <v>1630</v>
      </c>
      <c r="H228" s="189">
        <v>4</v>
      </c>
      <c r="I228" s="190"/>
      <c r="J228" s="191">
        <f>ROUND(I228*H228,2)</f>
        <v>0</v>
      </c>
      <c r="K228" s="192"/>
      <c r="L228" s="35"/>
      <c r="M228" s="193" t="s">
        <v>1</v>
      </c>
      <c r="N228" s="194" t="s">
        <v>42</v>
      </c>
      <c r="O228" s="78"/>
      <c r="P228" s="195">
        <f>O228*H228</f>
        <v>0</v>
      </c>
      <c r="Q228" s="195">
        <v>0</v>
      </c>
      <c r="R228" s="195">
        <f>Q228*H228</f>
        <v>0</v>
      </c>
      <c r="S228" s="195">
        <v>0</v>
      </c>
      <c r="T228" s="196">
        <f>S228*H228</f>
        <v>0</v>
      </c>
      <c r="U228" s="34"/>
      <c r="V228" s="34"/>
      <c r="W228" s="34"/>
      <c r="X228" s="34"/>
      <c r="Y228" s="34"/>
      <c r="Z228" s="34"/>
      <c r="AA228" s="34"/>
      <c r="AB228" s="34"/>
      <c r="AC228" s="34"/>
      <c r="AD228" s="34"/>
      <c r="AE228" s="34"/>
      <c r="AR228" s="197" t="s">
        <v>243</v>
      </c>
      <c r="AT228" s="197" t="s">
        <v>180</v>
      </c>
      <c r="AU228" s="197" t="s">
        <v>89</v>
      </c>
      <c r="AY228" s="15" t="s">
        <v>178</v>
      </c>
      <c r="BE228" s="198">
        <f>IF(N228="základná",J228,0)</f>
        <v>0</v>
      </c>
      <c r="BF228" s="198">
        <f>IF(N228="znížená",J228,0)</f>
        <v>0</v>
      </c>
      <c r="BG228" s="198">
        <f>IF(N228="zákl. prenesená",J228,0)</f>
        <v>0</v>
      </c>
      <c r="BH228" s="198">
        <f>IF(N228="zníž. prenesená",J228,0)</f>
        <v>0</v>
      </c>
      <c r="BI228" s="198">
        <f>IF(N228="nulová",J228,0)</f>
        <v>0</v>
      </c>
      <c r="BJ228" s="15" t="s">
        <v>89</v>
      </c>
      <c r="BK228" s="198">
        <f>ROUND(I228*H228,2)</f>
        <v>0</v>
      </c>
      <c r="BL228" s="15" t="s">
        <v>243</v>
      </c>
      <c r="BM228" s="197" t="s">
        <v>897</v>
      </c>
    </row>
    <row r="229" s="2" customFormat="1" ht="22.2" customHeight="1">
      <c r="A229" s="34"/>
      <c r="B229" s="184"/>
      <c r="C229" s="199" t="s">
        <v>544</v>
      </c>
      <c r="D229" s="199" t="s">
        <v>454</v>
      </c>
      <c r="E229" s="200" t="s">
        <v>1782</v>
      </c>
      <c r="F229" s="201" t="s">
        <v>1783</v>
      </c>
      <c r="G229" s="202" t="s">
        <v>306</v>
      </c>
      <c r="H229" s="203">
        <v>4</v>
      </c>
      <c r="I229" s="204"/>
      <c r="J229" s="205">
        <f>ROUND(I229*H229,2)</f>
        <v>0</v>
      </c>
      <c r="K229" s="206"/>
      <c r="L229" s="207"/>
      <c r="M229" s="208" t="s">
        <v>1</v>
      </c>
      <c r="N229" s="209" t="s">
        <v>42</v>
      </c>
      <c r="O229" s="78"/>
      <c r="P229" s="195">
        <f>O229*H229</f>
        <v>0</v>
      </c>
      <c r="Q229" s="195">
        <v>0</v>
      </c>
      <c r="R229" s="195">
        <f>Q229*H229</f>
        <v>0</v>
      </c>
      <c r="S229" s="195">
        <v>0</v>
      </c>
      <c r="T229" s="196">
        <f>S229*H229</f>
        <v>0</v>
      </c>
      <c r="U229" s="34"/>
      <c r="V229" s="34"/>
      <c r="W229" s="34"/>
      <c r="X229" s="34"/>
      <c r="Y229" s="34"/>
      <c r="Z229" s="34"/>
      <c r="AA229" s="34"/>
      <c r="AB229" s="34"/>
      <c r="AC229" s="34"/>
      <c r="AD229" s="34"/>
      <c r="AE229" s="34"/>
      <c r="AR229" s="197" t="s">
        <v>308</v>
      </c>
      <c r="AT229" s="197" t="s">
        <v>454</v>
      </c>
      <c r="AU229" s="197" t="s">
        <v>89</v>
      </c>
      <c r="AY229" s="15" t="s">
        <v>178</v>
      </c>
      <c r="BE229" s="198">
        <f>IF(N229="základná",J229,0)</f>
        <v>0</v>
      </c>
      <c r="BF229" s="198">
        <f>IF(N229="znížená",J229,0)</f>
        <v>0</v>
      </c>
      <c r="BG229" s="198">
        <f>IF(N229="zákl. prenesená",J229,0)</f>
        <v>0</v>
      </c>
      <c r="BH229" s="198">
        <f>IF(N229="zníž. prenesená",J229,0)</f>
        <v>0</v>
      </c>
      <c r="BI229" s="198">
        <f>IF(N229="nulová",J229,0)</f>
        <v>0</v>
      </c>
      <c r="BJ229" s="15" t="s">
        <v>89</v>
      </c>
      <c r="BK229" s="198">
        <f>ROUND(I229*H229,2)</f>
        <v>0</v>
      </c>
      <c r="BL229" s="15" t="s">
        <v>243</v>
      </c>
      <c r="BM229" s="197" t="s">
        <v>905</v>
      </c>
    </row>
    <row r="230" s="2" customFormat="1" ht="22.2" customHeight="1">
      <c r="A230" s="34"/>
      <c r="B230" s="184"/>
      <c r="C230" s="185" t="s">
        <v>548</v>
      </c>
      <c r="D230" s="185" t="s">
        <v>180</v>
      </c>
      <c r="E230" s="186" t="s">
        <v>1784</v>
      </c>
      <c r="F230" s="187" t="s">
        <v>1785</v>
      </c>
      <c r="G230" s="188" t="s">
        <v>227</v>
      </c>
      <c r="H230" s="189">
        <v>2.5</v>
      </c>
      <c r="I230" s="190"/>
      <c r="J230" s="191">
        <f>ROUND(I230*H230,2)</f>
        <v>0</v>
      </c>
      <c r="K230" s="192"/>
      <c r="L230" s="35"/>
      <c r="M230" s="193" t="s">
        <v>1</v>
      </c>
      <c r="N230" s="194" t="s">
        <v>42</v>
      </c>
      <c r="O230" s="78"/>
      <c r="P230" s="195">
        <f>O230*H230</f>
        <v>0</v>
      </c>
      <c r="Q230" s="195">
        <v>0</v>
      </c>
      <c r="R230" s="195">
        <f>Q230*H230</f>
        <v>0</v>
      </c>
      <c r="S230" s="195">
        <v>0</v>
      </c>
      <c r="T230" s="196">
        <f>S230*H230</f>
        <v>0</v>
      </c>
      <c r="U230" s="34"/>
      <c r="V230" s="34"/>
      <c r="W230" s="34"/>
      <c r="X230" s="34"/>
      <c r="Y230" s="34"/>
      <c r="Z230" s="34"/>
      <c r="AA230" s="34"/>
      <c r="AB230" s="34"/>
      <c r="AC230" s="34"/>
      <c r="AD230" s="34"/>
      <c r="AE230" s="34"/>
      <c r="AR230" s="197" t="s">
        <v>243</v>
      </c>
      <c r="AT230" s="197" t="s">
        <v>180</v>
      </c>
      <c r="AU230" s="197" t="s">
        <v>89</v>
      </c>
      <c r="AY230" s="15" t="s">
        <v>178</v>
      </c>
      <c r="BE230" s="198">
        <f>IF(N230="základná",J230,0)</f>
        <v>0</v>
      </c>
      <c r="BF230" s="198">
        <f>IF(N230="znížená",J230,0)</f>
        <v>0</v>
      </c>
      <c r="BG230" s="198">
        <f>IF(N230="zákl. prenesená",J230,0)</f>
        <v>0</v>
      </c>
      <c r="BH230" s="198">
        <f>IF(N230="zníž. prenesená",J230,0)</f>
        <v>0</v>
      </c>
      <c r="BI230" s="198">
        <f>IF(N230="nulová",J230,0)</f>
        <v>0</v>
      </c>
      <c r="BJ230" s="15" t="s">
        <v>89</v>
      </c>
      <c r="BK230" s="198">
        <f>ROUND(I230*H230,2)</f>
        <v>0</v>
      </c>
      <c r="BL230" s="15" t="s">
        <v>243</v>
      </c>
      <c r="BM230" s="197" t="s">
        <v>913</v>
      </c>
    </row>
    <row r="231" s="2" customFormat="1" ht="14.4" customHeight="1">
      <c r="A231" s="34"/>
      <c r="B231" s="184"/>
      <c r="C231" s="199" t="s">
        <v>552</v>
      </c>
      <c r="D231" s="199" t="s">
        <v>454</v>
      </c>
      <c r="E231" s="200" t="s">
        <v>1786</v>
      </c>
      <c r="F231" s="201" t="s">
        <v>1787</v>
      </c>
      <c r="G231" s="202" t="s">
        <v>1788</v>
      </c>
      <c r="H231" s="203">
        <v>72</v>
      </c>
      <c r="I231" s="204"/>
      <c r="J231" s="205">
        <f>ROUND(I231*H231,2)</f>
        <v>0</v>
      </c>
      <c r="K231" s="206"/>
      <c r="L231" s="207"/>
      <c r="M231" s="208" t="s">
        <v>1</v>
      </c>
      <c r="N231" s="209" t="s">
        <v>42</v>
      </c>
      <c r="O231" s="78"/>
      <c r="P231" s="195">
        <f>O231*H231</f>
        <v>0</v>
      </c>
      <c r="Q231" s="195">
        <v>0</v>
      </c>
      <c r="R231" s="195">
        <f>Q231*H231</f>
        <v>0</v>
      </c>
      <c r="S231" s="195">
        <v>0</v>
      </c>
      <c r="T231" s="196">
        <f>S231*H231</f>
        <v>0</v>
      </c>
      <c r="U231" s="34"/>
      <c r="V231" s="34"/>
      <c r="W231" s="34"/>
      <c r="X231" s="34"/>
      <c r="Y231" s="34"/>
      <c r="Z231" s="34"/>
      <c r="AA231" s="34"/>
      <c r="AB231" s="34"/>
      <c r="AC231" s="34"/>
      <c r="AD231" s="34"/>
      <c r="AE231" s="34"/>
      <c r="AR231" s="197" t="s">
        <v>308</v>
      </c>
      <c r="AT231" s="197" t="s">
        <v>454</v>
      </c>
      <c r="AU231" s="197" t="s">
        <v>89</v>
      </c>
      <c r="AY231" s="15" t="s">
        <v>178</v>
      </c>
      <c r="BE231" s="198">
        <f>IF(N231="základná",J231,0)</f>
        <v>0</v>
      </c>
      <c r="BF231" s="198">
        <f>IF(N231="znížená",J231,0)</f>
        <v>0</v>
      </c>
      <c r="BG231" s="198">
        <f>IF(N231="zákl. prenesená",J231,0)</f>
        <v>0</v>
      </c>
      <c r="BH231" s="198">
        <f>IF(N231="zníž. prenesená",J231,0)</f>
        <v>0</v>
      </c>
      <c r="BI231" s="198">
        <f>IF(N231="nulová",J231,0)</f>
        <v>0</v>
      </c>
      <c r="BJ231" s="15" t="s">
        <v>89</v>
      </c>
      <c r="BK231" s="198">
        <f>ROUND(I231*H231,2)</f>
        <v>0</v>
      </c>
      <c r="BL231" s="15" t="s">
        <v>243</v>
      </c>
      <c r="BM231" s="197" t="s">
        <v>923</v>
      </c>
    </row>
    <row r="232" s="2" customFormat="1" ht="14.4" customHeight="1">
      <c r="A232" s="34"/>
      <c r="B232" s="184"/>
      <c r="C232" s="199" t="s">
        <v>556</v>
      </c>
      <c r="D232" s="199" t="s">
        <v>454</v>
      </c>
      <c r="E232" s="200" t="s">
        <v>1789</v>
      </c>
      <c r="F232" s="201" t="s">
        <v>1790</v>
      </c>
      <c r="G232" s="202" t="s">
        <v>1791</v>
      </c>
      <c r="H232" s="203">
        <v>71</v>
      </c>
      <c r="I232" s="204"/>
      <c r="J232" s="205">
        <f>ROUND(I232*H232,2)</f>
        <v>0</v>
      </c>
      <c r="K232" s="206"/>
      <c r="L232" s="207"/>
      <c r="M232" s="208" t="s">
        <v>1</v>
      </c>
      <c r="N232" s="209" t="s">
        <v>42</v>
      </c>
      <c r="O232" s="78"/>
      <c r="P232" s="195">
        <f>O232*H232</f>
        <v>0</v>
      </c>
      <c r="Q232" s="195">
        <v>0</v>
      </c>
      <c r="R232" s="195">
        <f>Q232*H232</f>
        <v>0</v>
      </c>
      <c r="S232" s="195">
        <v>0</v>
      </c>
      <c r="T232" s="196">
        <f>S232*H232</f>
        <v>0</v>
      </c>
      <c r="U232" s="34"/>
      <c r="V232" s="34"/>
      <c r="W232" s="34"/>
      <c r="X232" s="34"/>
      <c r="Y232" s="34"/>
      <c r="Z232" s="34"/>
      <c r="AA232" s="34"/>
      <c r="AB232" s="34"/>
      <c r="AC232" s="34"/>
      <c r="AD232" s="34"/>
      <c r="AE232" s="34"/>
      <c r="AR232" s="197" t="s">
        <v>308</v>
      </c>
      <c r="AT232" s="197" t="s">
        <v>454</v>
      </c>
      <c r="AU232" s="197" t="s">
        <v>89</v>
      </c>
      <c r="AY232" s="15" t="s">
        <v>178</v>
      </c>
      <c r="BE232" s="198">
        <f>IF(N232="základná",J232,0)</f>
        <v>0</v>
      </c>
      <c r="BF232" s="198">
        <f>IF(N232="znížená",J232,0)</f>
        <v>0</v>
      </c>
      <c r="BG232" s="198">
        <f>IF(N232="zákl. prenesená",J232,0)</f>
        <v>0</v>
      </c>
      <c r="BH232" s="198">
        <f>IF(N232="zníž. prenesená",J232,0)</f>
        <v>0</v>
      </c>
      <c r="BI232" s="198">
        <f>IF(N232="nulová",J232,0)</f>
        <v>0</v>
      </c>
      <c r="BJ232" s="15" t="s">
        <v>89</v>
      </c>
      <c r="BK232" s="198">
        <f>ROUND(I232*H232,2)</f>
        <v>0</v>
      </c>
      <c r="BL232" s="15" t="s">
        <v>243</v>
      </c>
      <c r="BM232" s="197" t="s">
        <v>931</v>
      </c>
    </row>
    <row r="233" s="2" customFormat="1" ht="14.4" customHeight="1">
      <c r="A233" s="34"/>
      <c r="B233" s="184"/>
      <c r="C233" s="199" t="s">
        <v>560</v>
      </c>
      <c r="D233" s="199" t="s">
        <v>454</v>
      </c>
      <c r="E233" s="200" t="s">
        <v>1792</v>
      </c>
      <c r="F233" s="201" t="s">
        <v>1793</v>
      </c>
      <c r="G233" s="202" t="s">
        <v>183</v>
      </c>
      <c r="H233" s="203">
        <v>1.3999999999999999</v>
      </c>
      <c r="I233" s="204"/>
      <c r="J233" s="205">
        <f>ROUND(I233*H233,2)</f>
        <v>0</v>
      </c>
      <c r="K233" s="206"/>
      <c r="L233" s="207"/>
      <c r="M233" s="208" t="s">
        <v>1</v>
      </c>
      <c r="N233" s="209" t="s">
        <v>42</v>
      </c>
      <c r="O233" s="78"/>
      <c r="P233" s="195">
        <f>O233*H233</f>
        <v>0</v>
      </c>
      <c r="Q233" s="195">
        <v>0</v>
      </c>
      <c r="R233" s="195">
        <f>Q233*H233</f>
        <v>0</v>
      </c>
      <c r="S233" s="195">
        <v>0</v>
      </c>
      <c r="T233" s="196">
        <f>S233*H233</f>
        <v>0</v>
      </c>
      <c r="U233" s="34"/>
      <c r="V233" s="34"/>
      <c r="W233" s="34"/>
      <c r="X233" s="34"/>
      <c r="Y233" s="34"/>
      <c r="Z233" s="34"/>
      <c r="AA233" s="34"/>
      <c r="AB233" s="34"/>
      <c r="AC233" s="34"/>
      <c r="AD233" s="34"/>
      <c r="AE233" s="34"/>
      <c r="AR233" s="197" t="s">
        <v>308</v>
      </c>
      <c r="AT233" s="197" t="s">
        <v>454</v>
      </c>
      <c r="AU233" s="197" t="s">
        <v>89</v>
      </c>
      <c r="AY233" s="15" t="s">
        <v>178</v>
      </c>
      <c r="BE233" s="198">
        <f>IF(N233="základná",J233,0)</f>
        <v>0</v>
      </c>
      <c r="BF233" s="198">
        <f>IF(N233="znížená",J233,0)</f>
        <v>0</v>
      </c>
      <c r="BG233" s="198">
        <f>IF(N233="zákl. prenesená",J233,0)</f>
        <v>0</v>
      </c>
      <c r="BH233" s="198">
        <f>IF(N233="zníž. prenesená",J233,0)</f>
        <v>0</v>
      </c>
      <c r="BI233" s="198">
        <f>IF(N233="nulová",J233,0)</f>
        <v>0</v>
      </c>
      <c r="BJ233" s="15" t="s">
        <v>89</v>
      </c>
      <c r="BK233" s="198">
        <f>ROUND(I233*H233,2)</f>
        <v>0</v>
      </c>
      <c r="BL233" s="15" t="s">
        <v>243</v>
      </c>
      <c r="BM233" s="197" t="s">
        <v>941</v>
      </c>
    </row>
    <row r="234" s="12" customFormat="1" ht="22.8" customHeight="1">
      <c r="A234" s="12"/>
      <c r="B234" s="171"/>
      <c r="C234" s="12"/>
      <c r="D234" s="172" t="s">
        <v>75</v>
      </c>
      <c r="E234" s="182" t="s">
        <v>1222</v>
      </c>
      <c r="F234" s="182" t="s">
        <v>1794</v>
      </c>
      <c r="G234" s="12"/>
      <c r="H234" s="12"/>
      <c r="I234" s="174"/>
      <c r="J234" s="183">
        <f>BK234</f>
        <v>0</v>
      </c>
      <c r="K234" s="12"/>
      <c r="L234" s="171"/>
      <c r="M234" s="176"/>
      <c r="N234" s="177"/>
      <c r="O234" s="177"/>
      <c r="P234" s="178">
        <f>SUM(P235:P236)</f>
        <v>0</v>
      </c>
      <c r="Q234" s="177"/>
      <c r="R234" s="178">
        <f>SUM(R235:R236)</f>
        <v>0</v>
      </c>
      <c r="S234" s="177"/>
      <c r="T234" s="179">
        <f>SUM(T235:T236)</f>
        <v>0</v>
      </c>
      <c r="U234" s="12"/>
      <c r="V234" s="12"/>
      <c r="W234" s="12"/>
      <c r="X234" s="12"/>
      <c r="Y234" s="12"/>
      <c r="Z234" s="12"/>
      <c r="AA234" s="12"/>
      <c r="AB234" s="12"/>
      <c r="AC234" s="12"/>
      <c r="AD234" s="12"/>
      <c r="AE234" s="12"/>
      <c r="AR234" s="172" t="s">
        <v>89</v>
      </c>
      <c r="AT234" s="180" t="s">
        <v>75</v>
      </c>
      <c r="AU234" s="180" t="s">
        <v>83</v>
      </c>
      <c r="AY234" s="172" t="s">
        <v>178</v>
      </c>
      <c r="BK234" s="181">
        <f>SUM(BK235:BK236)</f>
        <v>0</v>
      </c>
    </row>
    <row r="235" s="2" customFormat="1" ht="22.2" customHeight="1">
      <c r="A235" s="34"/>
      <c r="B235" s="184"/>
      <c r="C235" s="185" t="s">
        <v>564</v>
      </c>
      <c r="D235" s="185" t="s">
        <v>180</v>
      </c>
      <c r="E235" s="186" t="s">
        <v>1795</v>
      </c>
      <c r="F235" s="187" t="s">
        <v>1796</v>
      </c>
      <c r="G235" s="188" t="s">
        <v>1484</v>
      </c>
      <c r="H235" s="189">
        <v>85</v>
      </c>
      <c r="I235" s="190"/>
      <c r="J235" s="191">
        <f>ROUND(I235*H235,2)</f>
        <v>0</v>
      </c>
      <c r="K235" s="192"/>
      <c r="L235" s="35"/>
      <c r="M235" s="193" t="s">
        <v>1</v>
      </c>
      <c r="N235" s="194" t="s">
        <v>42</v>
      </c>
      <c r="O235" s="78"/>
      <c r="P235" s="195">
        <f>O235*H235</f>
        <v>0</v>
      </c>
      <c r="Q235" s="195">
        <v>0</v>
      </c>
      <c r="R235" s="195">
        <f>Q235*H235</f>
        <v>0</v>
      </c>
      <c r="S235" s="195">
        <v>0</v>
      </c>
      <c r="T235" s="196">
        <f>S235*H235</f>
        <v>0</v>
      </c>
      <c r="U235" s="34"/>
      <c r="V235" s="34"/>
      <c r="W235" s="34"/>
      <c r="X235" s="34"/>
      <c r="Y235" s="34"/>
      <c r="Z235" s="34"/>
      <c r="AA235" s="34"/>
      <c r="AB235" s="34"/>
      <c r="AC235" s="34"/>
      <c r="AD235" s="34"/>
      <c r="AE235" s="34"/>
      <c r="AR235" s="197" t="s">
        <v>243</v>
      </c>
      <c r="AT235" s="197" t="s">
        <v>180</v>
      </c>
      <c r="AU235" s="197" t="s">
        <v>89</v>
      </c>
      <c r="AY235" s="15" t="s">
        <v>178</v>
      </c>
      <c r="BE235" s="198">
        <f>IF(N235="základná",J235,0)</f>
        <v>0</v>
      </c>
      <c r="BF235" s="198">
        <f>IF(N235="znížená",J235,0)</f>
        <v>0</v>
      </c>
      <c r="BG235" s="198">
        <f>IF(N235="zákl. prenesená",J235,0)</f>
        <v>0</v>
      </c>
      <c r="BH235" s="198">
        <f>IF(N235="zníž. prenesená",J235,0)</f>
        <v>0</v>
      </c>
      <c r="BI235" s="198">
        <f>IF(N235="nulová",J235,0)</f>
        <v>0</v>
      </c>
      <c r="BJ235" s="15" t="s">
        <v>89</v>
      </c>
      <c r="BK235" s="198">
        <f>ROUND(I235*H235,2)</f>
        <v>0</v>
      </c>
      <c r="BL235" s="15" t="s">
        <v>243</v>
      </c>
      <c r="BM235" s="197" t="s">
        <v>949</v>
      </c>
    </row>
    <row r="236" s="2" customFormat="1" ht="22.2" customHeight="1">
      <c r="A236" s="34"/>
      <c r="B236" s="184"/>
      <c r="C236" s="199" t="s">
        <v>568</v>
      </c>
      <c r="D236" s="199" t="s">
        <v>454</v>
      </c>
      <c r="E236" s="200" t="s">
        <v>1797</v>
      </c>
      <c r="F236" s="201" t="s">
        <v>1798</v>
      </c>
      <c r="G236" s="202" t="s">
        <v>1549</v>
      </c>
      <c r="H236" s="203">
        <v>450</v>
      </c>
      <c r="I236" s="204"/>
      <c r="J236" s="205">
        <f>ROUND(I236*H236,2)</f>
        <v>0</v>
      </c>
      <c r="K236" s="206"/>
      <c r="L236" s="207"/>
      <c r="M236" s="211" t="s">
        <v>1</v>
      </c>
      <c r="N236" s="212" t="s">
        <v>42</v>
      </c>
      <c r="O236" s="213"/>
      <c r="P236" s="214">
        <f>O236*H236</f>
        <v>0</v>
      </c>
      <c r="Q236" s="214">
        <v>0</v>
      </c>
      <c r="R236" s="214">
        <f>Q236*H236</f>
        <v>0</v>
      </c>
      <c r="S236" s="214">
        <v>0</v>
      </c>
      <c r="T236" s="215">
        <f>S236*H236</f>
        <v>0</v>
      </c>
      <c r="U236" s="34"/>
      <c r="V236" s="34"/>
      <c r="W236" s="34"/>
      <c r="X236" s="34"/>
      <c r="Y236" s="34"/>
      <c r="Z236" s="34"/>
      <c r="AA236" s="34"/>
      <c r="AB236" s="34"/>
      <c r="AC236" s="34"/>
      <c r="AD236" s="34"/>
      <c r="AE236" s="34"/>
      <c r="AR236" s="197" t="s">
        <v>308</v>
      </c>
      <c r="AT236" s="197" t="s">
        <v>454</v>
      </c>
      <c r="AU236" s="197" t="s">
        <v>89</v>
      </c>
      <c r="AY236" s="15" t="s">
        <v>178</v>
      </c>
      <c r="BE236" s="198">
        <f>IF(N236="základná",J236,0)</f>
        <v>0</v>
      </c>
      <c r="BF236" s="198">
        <f>IF(N236="znížená",J236,0)</f>
        <v>0</v>
      </c>
      <c r="BG236" s="198">
        <f>IF(N236="zákl. prenesená",J236,0)</f>
        <v>0</v>
      </c>
      <c r="BH236" s="198">
        <f>IF(N236="zníž. prenesená",J236,0)</f>
        <v>0</v>
      </c>
      <c r="BI236" s="198">
        <f>IF(N236="nulová",J236,0)</f>
        <v>0</v>
      </c>
      <c r="BJ236" s="15" t="s">
        <v>89</v>
      </c>
      <c r="BK236" s="198">
        <f>ROUND(I236*H236,2)</f>
        <v>0</v>
      </c>
      <c r="BL236" s="15" t="s">
        <v>243</v>
      </c>
      <c r="BM236" s="197" t="s">
        <v>957</v>
      </c>
    </row>
    <row r="237" s="2" customFormat="1" ht="6.96" customHeight="1">
      <c r="A237" s="34"/>
      <c r="B237" s="61"/>
      <c r="C237" s="62"/>
      <c r="D237" s="62"/>
      <c r="E237" s="62"/>
      <c r="F237" s="62"/>
      <c r="G237" s="62"/>
      <c r="H237" s="62"/>
      <c r="I237" s="62"/>
      <c r="J237" s="62"/>
      <c r="K237" s="62"/>
      <c r="L237" s="35"/>
      <c r="M237" s="34"/>
      <c r="O237" s="34"/>
      <c r="P237" s="34"/>
      <c r="Q237" s="34"/>
      <c r="R237" s="34"/>
      <c r="S237" s="34"/>
      <c r="T237" s="34"/>
      <c r="U237" s="34"/>
      <c r="V237" s="34"/>
      <c r="W237" s="34"/>
      <c r="X237" s="34"/>
      <c r="Y237" s="34"/>
      <c r="Z237" s="34"/>
      <c r="AA237" s="34"/>
      <c r="AB237" s="34"/>
      <c r="AC237" s="34"/>
      <c r="AD237" s="34"/>
      <c r="AE237" s="34"/>
    </row>
  </sheetData>
  <autoFilter ref="C129:K236"/>
  <mergeCells count="12">
    <mergeCell ref="E7:H7"/>
    <mergeCell ref="E9:H9"/>
    <mergeCell ref="E11:H11"/>
    <mergeCell ref="E20:H20"/>
    <mergeCell ref="E29:H29"/>
    <mergeCell ref="E85:H85"/>
    <mergeCell ref="E87:H87"/>
    <mergeCell ref="E89:H89"/>
    <mergeCell ref="E118:H118"/>
    <mergeCell ref="E120:H120"/>
    <mergeCell ref="E122:H122"/>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851563" style="1" customWidth="1"/>
    <col min="2" max="2" width="1.148438" style="1" customWidth="1"/>
    <col min="3" max="3" width="4.421875" style="1" customWidth="1"/>
    <col min="4" max="4" width="4.574219" style="1" customWidth="1"/>
    <col min="5" max="5" width="18.28125" style="1" customWidth="1"/>
    <col min="6" max="6" width="54.42188" style="1" customWidth="1"/>
    <col min="7" max="7" width="8.003906" style="1" customWidth="1"/>
    <col min="8" max="8" width="15.00391" style="1" customWidth="1"/>
    <col min="9" max="9" width="16.85156" style="1" customWidth="1"/>
    <col min="10" max="10" width="23.85156" style="1" customWidth="1"/>
    <col min="11" max="11" width="23.85156" style="1" hidden="1" customWidth="1"/>
    <col min="12" max="12" width="10.00391" style="1" customWidth="1"/>
    <col min="13" max="13" width="11.57422" style="1" hidden="1" customWidth="1"/>
    <col min="14" max="14" width="9.140625" style="1" hidden="1"/>
    <col min="15" max="15" width="15.14063" style="1" hidden="1" customWidth="1"/>
    <col min="16" max="16" width="15.14063" style="1" hidden="1" customWidth="1"/>
    <col min="17" max="17" width="15.14063" style="1" hidden="1" customWidth="1"/>
    <col min="18" max="18" width="15.14063" style="1" hidden="1" customWidth="1"/>
    <col min="19" max="19" width="15.14063" style="1" hidden="1" customWidth="1"/>
    <col min="20" max="20" width="15.14063" style="1" hidden="1" customWidth="1"/>
    <col min="21" max="21" width="17.42188" style="1" hidden="1" customWidth="1"/>
    <col min="22" max="22" width="13.14063" style="1" customWidth="1"/>
    <col min="23" max="23" width="17.42188" style="1" customWidth="1"/>
    <col min="24" max="24" width="13.14063" style="1" customWidth="1"/>
    <col min="25" max="25" width="16.00391" style="1" customWidth="1"/>
    <col min="26" max="26" width="11.71094" style="1" customWidth="1"/>
    <col min="27" max="27" width="16.00391" style="1" customWidth="1"/>
    <col min="28" max="28" width="17.42188" style="1" customWidth="1"/>
    <col min="29" max="29" width="11.71094" style="1" customWidth="1"/>
    <col min="30" max="30" width="16.00391" style="1" customWidth="1"/>
    <col min="31" max="31" width="17.42188"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L2" s="14" t="s">
        <v>5</v>
      </c>
      <c r="M2" s="1"/>
      <c r="N2" s="1"/>
      <c r="O2" s="1"/>
      <c r="P2" s="1"/>
      <c r="Q2" s="1"/>
      <c r="R2" s="1"/>
      <c r="S2" s="1"/>
      <c r="T2" s="1"/>
      <c r="U2" s="1"/>
      <c r="V2" s="1"/>
      <c r="AT2" s="15" t="s">
        <v>98</v>
      </c>
    </row>
    <row r="3" s="1" customFormat="1" ht="6.96" customHeight="1">
      <c r="B3" s="16"/>
      <c r="C3" s="17"/>
      <c r="D3" s="17"/>
      <c r="E3" s="17"/>
      <c r="F3" s="17"/>
      <c r="G3" s="17"/>
      <c r="H3" s="17"/>
      <c r="I3" s="17"/>
      <c r="J3" s="17"/>
      <c r="K3" s="17"/>
      <c r="L3" s="18"/>
      <c r="AT3" s="15" t="s">
        <v>76</v>
      </c>
    </row>
    <row r="4" s="1" customFormat="1" ht="24.96" customHeight="1">
      <c r="B4" s="18"/>
      <c r="D4" s="19" t="s">
        <v>123</v>
      </c>
      <c r="L4" s="18"/>
      <c r="M4" s="129" t="s">
        <v>9</v>
      </c>
      <c r="AT4" s="15" t="s">
        <v>3</v>
      </c>
    </row>
    <row r="5" s="1" customFormat="1" ht="6.96" customHeight="1">
      <c r="B5" s="18"/>
      <c r="L5" s="18"/>
    </row>
    <row r="6" s="1" customFormat="1" ht="12" customHeight="1">
      <c r="B6" s="18"/>
      <c r="D6" s="28" t="s">
        <v>15</v>
      </c>
      <c r="L6" s="18"/>
    </row>
    <row r="7" s="1" customFormat="1" ht="27" customHeight="1">
      <c r="B7" s="18"/>
      <c r="E7" s="130" t="str">
        <f>'Rekapitulácia stavby'!K6</f>
        <v>Centrum integrovanej zdravotnej starostlivosti, denné centrum pre seniorov, denný stacionár v meste Bánovce nad Bebravou</v>
      </c>
      <c r="F7" s="28"/>
      <c r="G7" s="28"/>
      <c r="H7" s="28"/>
      <c r="L7" s="18"/>
    </row>
    <row r="8" s="1" customFormat="1" ht="12" customHeight="1">
      <c r="B8" s="18"/>
      <c r="D8" s="28" t="s">
        <v>124</v>
      </c>
      <c r="L8" s="18"/>
    </row>
    <row r="9" s="2" customFormat="1" ht="14.4" customHeight="1">
      <c r="A9" s="34"/>
      <c r="B9" s="35"/>
      <c r="C9" s="34"/>
      <c r="D9" s="34"/>
      <c r="E9" s="130" t="s">
        <v>125</v>
      </c>
      <c r="F9" s="34"/>
      <c r="G9" s="34"/>
      <c r="H9" s="34"/>
      <c r="I9" s="34"/>
      <c r="J9" s="34"/>
      <c r="K9" s="34"/>
      <c r="L9" s="56"/>
      <c r="S9" s="34"/>
      <c r="T9" s="34"/>
      <c r="U9" s="34"/>
      <c r="V9" s="34"/>
      <c r="W9" s="34"/>
      <c r="X9" s="34"/>
      <c r="Y9" s="34"/>
      <c r="Z9" s="34"/>
      <c r="AA9" s="34"/>
      <c r="AB9" s="34"/>
      <c r="AC9" s="34"/>
      <c r="AD9" s="34"/>
      <c r="AE9" s="34"/>
    </row>
    <row r="10" s="2" customFormat="1" ht="12" customHeight="1">
      <c r="A10" s="34"/>
      <c r="B10" s="35"/>
      <c r="C10" s="34"/>
      <c r="D10" s="28" t="s">
        <v>126</v>
      </c>
      <c r="E10" s="34"/>
      <c r="F10" s="34"/>
      <c r="G10" s="34"/>
      <c r="H10" s="34"/>
      <c r="I10" s="34"/>
      <c r="J10" s="34"/>
      <c r="K10" s="34"/>
      <c r="L10" s="56"/>
      <c r="S10" s="34"/>
      <c r="T10" s="34"/>
      <c r="U10" s="34"/>
      <c r="V10" s="34"/>
      <c r="W10" s="34"/>
      <c r="X10" s="34"/>
      <c r="Y10" s="34"/>
      <c r="Z10" s="34"/>
      <c r="AA10" s="34"/>
      <c r="AB10" s="34"/>
      <c r="AC10" s="34"/>
      <c r="AD10" s="34"/>
      <c r="AE10" s="34"/>
    </row>
    <row r="11" s="2" customFormat="1" ht="15.6" customHeight="1">
      <c r="A11" s="34"/>
      <c r="B11" s="35"/>
      <c r="C11" s="34"/>
      <c r="D11" s="34"/>
      <c r="E11" s="68" t="s">
        <v>1799</v>
      </c>
      <c r="F11" s="34"/>
      <c r="G11" s="34"/>
      <c r="H11" s="34"/>
      <c r="I11" s="34"/>
      <c r="J11" s="34"/>
      <c r="K11" s="34"/>
      <c r="L11" s="56"/>
      <c r="S11" s="34"/>
      <c r="T11" s="34"/>
      <c r="U11" s="34"/>
      <c r="V11" s="34"/>
      <c r="W11" s="34"/>
      <c r="X11" s="34"/>
      <c r="Y11" s="34"/>
      <c r="Z11" s="34"/>
      <c r="AA11" s="34"/>
      <c r="AB11" s="34"/>
      <c r="AC11" s="34"/>
      <c r="AD11" s="34"/>
      <c r="AE11" s="34"/>
    </row>
    <row r="12" s="2" customFormat="1">
      <c r="A12" s="34"/>
      <c r="B12" s="35"/>
      <c r="C12" s="34"/>
      <c r="D12" s="34"/>
      <c r="E12" s="34"/>
      <c r="F12" s="34"/>
      <c r="G12" s="34"/>
      <c r="H12" s="34"/>
      <c r="I12" s="34"/>
      <c r="J12" s="34"/>
      <c r="K12" s="34"/>
      <c r="L12" s="56"/>
      <c r="S12" s="34"/>
      <c r="T12" s="34"/>
      <c r="U12" s="34"/>
      <c r="V12" s="34"/>
      <c r="W12" s="34"/>
      <c r="X12" s="34"/>
      <c r="Y12" s="34"/>
      <c r="Z12" s="34"/>
      <c r="AA12" s="34"/>
      <c r="AB12" s="34"/>
      <c r="AC12" s="34"/>
      <c r="AD12" s="34"/>
      <c r="AE12" s="34"/>
    </row>
    <row r="13" s="2" customFormat="1" ht="12" customHeight="1">
      <c r="A13" s="34"/>
      <c r="B13" s="35"/>
      <c r="C13" s="34"/>
      <c r="D13" s="28" t="s">
        <v>17</v>
      </c>
      <c r="E13" s="34"/>
      <c r="F13" s="23" t="s">
        <v>1</v>
      </c>
      <c r="G13" s="34"/>
      <c r="H13" s="34"/>
      <c r="I13" s="28" t="s">
        <v>18</v>
      </c>
      <c r="J13" s="23" t="s">
        <v>1</v>
      </c>
      <c r="K13" s="34"/>
      <c r="L13" s="56"/>
      <c r="S13" s="34"/>
      <c r="T13" s="34"/>
      <c r="U13" s="34"/>
      <c r="V13" s="34"/>
      <c r="W13" s="34"/>
      <c r="X13" s="34"/>
      <c r="Y13" s="34"/>
      <c r="Z13" s="34"/>
      <c r="AA13" s="34"/>
      <c r="AB13" s="34"/>
      <c r="AC13" s="34"/>
      <c r="AD13" s="34"/>
      <c r="AE13" s="34"/>
    </row>
    <row r="14" s="2" customFormat="1" ht="12" customHeight="1">
      <c r="A14" s="34"/>
      <c r="B14" s="35"/>
      <c r="C14" s="34"/>
      <c r="D14" s="28" t="s">
        <v>19</v>
      </c>
      <c r="E14" s="34"/>
      <c r="F14" s="23" t="s">
        <v>20</v>
      </c>
      <c r="G14" s="34"/>
      <c r="H14" s="34"/>
      <c r="I14" s="28" t="s">
        <v>21</v>
      </c>
      <c r="J14" s="70" t="str">
        <f>'Rekapitulácia stavby'!AN8</f>
        <v>12. 7. 2021</v>
      </c>
      <c r="K14" s="34"/>
      <c r="L14" s="56"/>
      <c r="S14" s="34"/>
      <c r="T14" s="34"/>
      <c r="U14" s="34"/>
      <c r="V14" s="34"/>
      <c r="W14" s="34"/>
      <c r="X14" s="34"/>
      <c r="Y14" s="34"/>
      <c r="Z14" s="34"/>
      <c r="AA14" s="34"/>
      <c r="AB14" s="34"/>
      <c r="AC14" s="34"/>
      <c r="AD14" s="34"/>
      <c r="AE14" s="34"/>
    </row>
    <row r="15" s="2" customFormat="1" ht="10.8" customHeight="1">
      <c r="A15" s="34"/>
      <c r="B15" s="35"/>
      <c r="C15" s="34"/>
      <c r="D15" s="34"/>
      <c r="E15" s="34"/>
      <c r="F15" s="34"/>
      <c r="G15" s="34"/>
      <c r="H15" s="34"/>
      <c r="I15" s="34"/>
      <c r="J15" s="34"/>
      <c r="K15" s="34"/>
      <c r="L15" s="56"/>
      <c r="S15" s="34"/>
      <c r="T15" s="34"/>
      <c r="U15" s="34"/>
      <c r="V15" s="34"/>
      <c r="W15" s="34"/>
      <c r="X15" s="34"/>
      <c r="Y15" s="34"/>
      <c r="Z15" s="34"/>
      <c r="AA15" s="34"/>
      <c r="AB15" s="34"/>
      <c r="AC15" s="34"/>
      <c r="AD15" s="34"/>
      <c r="AE15" s="34"/>
    </row>
    <row r="16" s="2" customFormat="1" ht="12" customHeight="1">
      <c r="A16" s="34"/>
      <c r="B16" s="35"/>
      <c r="C16" s="34"/>
      <c r="D16" s="28" t="s">
        <v>23</v>
      </c>
      <c r="E16" s="34"/>
      <c r="F16" s="34"/>
      <c r="G16" s="34"/>
      <c r="H16" s="34"/>
      <c r="I16" s="28" t="s">
        <v>24</v>
      </c>
      <c r="J16" s="23" t="s">
        <v>1</v>
      </c>
      <c r="K16" s="34"/>
      <c r="L16" s="56"/>
      <c r="S16" s="34"/>
      <c r="T16" s="34"/>
      <c r="U16" s="34"/>
      <c r="V16" s="34"/>
      <c r="W16" s="34"/>
      <c r="X16" s="34"/>
      <c r="Y16" s="34"/>
      <c r="Z16" s="34"/>
      <c r="AA16" s="34"/>
      <c r="AB16" s="34"/>
      <c r="AC16" s="34"/>
      <c r="AD16" s="34"/>
      <c r="AE16" s="34"/>
    </row>
    <row r="17" s="2" customFormat="1" ht="18" customHeight="1">
      <c r="A17" s="34"/>
      <c r="B17" s="35"/>
      <c r="C17" s="34"/>
      <c r="D17" s="34"/>
      <c r="E17" s="23" t="s">
        <v>25</v>
      </c>
      <c r="F17" s="34"/>
      <c r="G17" s="34"/>
      <c r="H17" s="34"/>
      <c r="I17" s="28" t="s">
        <v>26</v>
      </c>
      <c r="J17" s="23" t="s">
        <v>1</v>
      </c>
      <c r="K17" s="34"/>
      <c r="L17" s="56"/>
      <c r="S17" s="34"/>
      <c r="T17" s="34"/>
      <c r="U17" s="34"/>
      <c r="V17" s="34"/>
      <c r="W17" s="34"/>
      <c r="X17" s="34"/>
      <c r="Y17" s="34"/>
      <c r="Z17" s="34"/>
      <c r="AA17" s="34"/>
      <c r="AB17" s="34"/>
      <c r="AC17" s="34"/>
      <c r="AD17" s="34"/>
      <c r="AE17" s="34"/>
    </row>
    <row r="18" s="2" customFormat="1" ht="6.96" customHeight="1">
      <c r="A18" s="34"/>
      <c r="B18" s="35"/>
      <c r="C18" s="34"/>
      <c r="D18" s="34"/>
      <c r="E18" s="34"/>
      <c r="F18" s="34"/>
      <c r="G18" s="34"/>
      <c r="H18" s="34"/>
      <c r="I18" s="34"/>
      <c r="J18" s="34"/>
      <c r="K18" s="34"/>
      <c r="L18" s="56"/>
      <c r="S18" s="34"/>
      <c r="T18" s="34"/>
      <c r="U18" s="34"/>
      <c r="V18" s="34"/>
      <c r="W18" s="34"/>
      <c r="X18" s="34"/>
      <c r="Y18" s="34"/>
      <c r="Z18" s="34"/>
      <c r="AA18" s="34"/>
      <c r="AB18" s="34"/>
      <c r="AC18" s="34"/>
      <c r="AD18" s="34"/>
      <c r="AE18" s="34"/>
    </row>
    <row r="19" s="2" customFormat="1" ht="12" customHeight="1">
      <c r="A19" s="34"/>
      <c r="B19" s="35"/>
      <c r="C19" s="34"/>
      <c r="D19" s="28" t="s">
        <v>27</v>
      </c>
      <c r="E19" s="34"/>
      <c r="F19" s="34"/>
      <c r="G19" s="34"/>
      <c r="H19" s="34"/>
      <c r="I19" s="28" t="s">
        <v>24</v>
      </c>
      <c r="J19" s="29" t="str">
        <f>'Rekapitulácia stavby'!AN13</f>
        <v>Vyplň údaj</v>
      </c>
      <c r="K19" s="34"/>
      <c r="L19" s="56"/>
      <c r="S19" s="34"/>
      <c r="T19" s="34"/>
      <c r="U19" s="34"/>
      <c r="V19" s="34"/>
      <c r="W19" s="34"/>
      <c r="X19" s="34"/>
      <c r="Y19" s="34"/>
      <c r="Z19" s="34"/>
      <c r="AA19" s="34"/>
      <c r="AB19" s="34"/>
      <c r="AC19" s="34"/>
      <c r="AD19" s="34"/>
      <c r="AE19" s="34"/>
    </row>
    <row r="20" s="2" customFormat="1" ht="18" customHeight="1">
      <c r="A20" s="34"/>
      <c r="B20" s="35"/>
      <c r="C20" s="34"/>
      <c r="D20" s="34"/>
      <c r="E20" s="29" t="str">
        <f>'Rekapitulácia stavby'!E14</f>
        <v>Vyplň údaj</v>
      </c>
      <c r="F20" s="23"/>
      <c r="G20" s="23"/>
      <c r="H20" s="23"/>
      <c r="I20" s="28" t="s">
        <v>26</v>
      </c>
      <c r="J20" s="29" t="str">
        <f>'Rekapitulácia stavby'!AN14</f>
        <v>Vyplň údaj</v>
      </c>
      <c r="K20" s="34"/>
      <c r="L20" s="56"/>
      <c r="S20" s="34"/>
      <c r="T20" s="34"/>
      <c r="U20" s="34"/>
      <c r="V20" s="34"/>
      <c r="W20" s="34"/>
      <c r="X20" s="34"/>
      <c r="Y20" s="34"/>
      <c r="Z20" s="34"/>
      <c r="AA20" s="34"/>
      <c r="AB20" s="34"/>
      <c r="AC20" s="34"/>
      <c r="AD20" s="34"/>
      <c r="AE20" s="34"/>
    </row>
    <row r="21" s="2" customFormat="1" ht="6.96" customHeight="1">
      <c r="A21" s="34"/>
      <c r="B21" s="35"/>
      <c r="C21" s="34"/>
      <c r="D21" s="34"/>
      <c r="E21" s="34"/>
      <c r="F21" s="34"/>
      <c r="G21" s="34"/>
      <c r="H21" s="34"/>
      <c r="I21" s="34"/>
      <c r="J21" s="34"/>
      <c r="K21" s="34"/>
      <c r="L21" s="56"/>
      <c r="S21" s="34"/>
      <c r="T21" s="34"/>
      <c r="U21" s="34"/>
      <c r="V21" s="34"/>
      <c r="W21" s="34"/>
      <c r="X21" s="34"/>
      <c r="Y21" s="34"/>
      <c r="Z21" s="34"/>
      <c r="AA21" s="34"/>
      <c r="AB21" s="34"/>
      <c r="AC21" s="34"/>
      <c r="AD21" s="34"/>
      <c r="AE21" s="34"/>
    </row>
    <row r="22" s="2" customFormat="1" ht="12" customHeight="1">
      <c r="A22" s="34"/>
      <c r="B22" s="35"/>
      <c r="C22" s="34"/>
      <c r="D22" s="28" t="s">
        <v>29</v>
      </c>
      <c r="E22" s="34"/>
      <c r="F22" s="34"/>
      <c r="G22" s="34"/>
      <c r="H22" s="34"/>
      <c r="I22" s="28" t="s">
        <v>24</v>
      </c>
      <c r="J22" s="23" t="s">
        <v>1</v>
      </c>
      <c r="K22" s="34"/>
      <c r="L22" s="56"/>
      <c r="S22" s="34"/>
      <c r="T22" s="34"/>
      <c r="U22" s="34"/>
      <c r="V22" s="34"/>
      <c r="W22" s="34"/>
      <c r="X22" s="34"/>
      <c r="Y22" s="34"/>
      <c r="Z22" s="34"/>
      <c r="AA22" s="34"/>
      <c r="AB22" s="34"/>
      <c r="AC22" s="34"/>
      <c r="AD22" s="34"/>
      <c r="AE22" s="34"/>
    </row>
    <row r="23" s="2" customFormat="1" ht="18" customHeight="1">
      <c r="A23" s="34"/>
      <c r="B23" s="35"/>
      <c r="C23" s="34"/>
      <c r="D23" s="34"/>
      <c r="E23" s="23" t="s">
        <v>1800</v>
      </c>
      <c r="F23" s="34"/>
      <c r="G23" s="34"/>
      <c r="H23" s="34"/>
      <c r="I23" s="28" t="s">
        <v>26</v>
      </c>
      <c r="J23" s="23" t="s">
        <v>1</v>
      </c>
      <c r="K23" s="34"/>
      <c r="L23" s="56"/>
      <c r="S23" s="34"/>
      <c r="T23" s="34"/>
      <c r="U23" s="34"/>
      <c r="V23" s="34"/>
      <c r="W23" s="34"/>
      <c r="X23" s="34"/>
      <c r="Y23" s="34"/>
      <c r="Z23" s="34"/>
      <c r="AA23" s="34"/>
      <c r="AB23" s="34"/>
      <c r="AC23" s="34"/>
      <c r="AD23" s="34"/>
      <c r="AE23" s="34"/>
    </row>
    <row r="24" s="2" customFormat="1" ht="6.96" customHeight="1">
      <c r="A24" s="34"/>
      <c r="B24" s="35"/>
      <c r="C24" s="34"/>
      <c r="D24" s="34"/>
      <c r="E24" s="34"/>
      <c r="F24" s="34"/>
      <c r="G24" s="34"/>
      <c r="H24" s="34"/>
      <c r="I24" s="34"/>
      <c r="J24" s="34"/>
      <c r="K24" s="34"/>
      <c r="L24" s="56"/>
      <c r="S24" s="34"/>
      <c r="T24" s="34"/>
      <c r="U24" s="34"/>
      <c r="V24" s="34"/>
      <c r="W24" s="34"/>
      <c r="X24" s="34"/>
      <c r="Y24" s="34"/>
      <c r="Z24" s="34"/>
      <c r="AA24" s="34"/>
      <c r="AB24" s="34"/>
      <c r="AC24" s="34"/>
      <c r="AD24" s="34"/>
      <c r="AE24" s="34"/>
    </row>
    <row r="25" s="2" customFormat="1" ht="12" customHeight="1">
      <c r="A25" s="34"/>
      <c r="B25" s="35"/>
      <c r="C25" s="34"/>
      <c r="D25" s="28" t="s">
        <v>32</v>
      </c>
      <c r="E25" s="34"/>
      <c r="F25" s="34"/>
      <c r="G25" s="34"/>
      <c r="H25" s="34"/>
      <c r="I25" s="28" t="s">
        <v>24</v>
      </c>
      <c r="J25" s="23" t="s">
        <v>1</v>
      </c>
      <c r="K25" s="34"/>
      <c r="L25" s="56"/>
      <c r="S25" s="34"/>
      <c r="T25" s="34"/>
      <c r="U25" s="34"/>
      <c r="V25" s="34"/>
      <c r="W25" s="34"/>
      <c r="X25" s="34"/>
      <c r="Y25" s="34"/>
      <c r="Z25" s="34"/>
      <c r="AA25" s="34"/>
      <c r="AB25" s="34"/>
      <c r="AC25" s="34"/>
      <c r="AD25" s="34"/>
      <c r="AE25" s="34"/>
    </row>
    <row r="26" s="2" customFormat="1" ht="18" customHeight="1">
      <c r="A26" s="34"/>
      <c r="B26" s="35"/>
      <c r="C26" s="34"/>
      <c r="D26" s="34"/>
      <c r="E26" s="23" t="s">
        <v>1800</v>
      </c>
      <c r="F26" s="34"/>
      <c r="G26" s="34"/>
      <c r="H26" s="34"/>
      <c r="I26" s="28" t="s">
        <v>26</v>
      </c>
      <c r="J26" s="23" t="s">
        <v>1</v>
      </c>
      <c r="K26" s="34"/>
      <c r="L26" s="56"/>
      <c r="S26" s="34"/>
      <c r="T26" s="34"/>
      <c r="U26" s="34"/>
      <c r="V26" s="34"/>
      <c r="W26" s="34"/>
      <c r="X26" s="34"/>
      <c r="Y26" s="34"/>
      <c r="Z26" s="34"/>
      <c r="AA26" s="34"/>
      <c r="AB26" s="34"/>
      <c r="AC26" s="34"/>
      <c r="AD26" s="34"/>
      <c r="AE26" s="34"/>
    </row>
    <row r="27" s="2" customFormat="1" ht="6.96" customHeight="1">
      <c r="A27" s="34"/>
      <c r="B27" s="35"/>
      <c r="C27" s="34"/>
      <c r="D27" s="34"/>
      <c r="E27" s="34"/>
      <c r="F27" s="34"/>
      <c r="G27" s="34"/>
      <c r="H27" s="34"/>
      <c r="I27" s="34"/>
      <c r="J27" s="34"/>
      <c r="K27" s="34"/>
      <c r="L27" s="56"/>
      <c r="S27" s="34"/>
      <c r="T27" s="34"/>
      <c r="U27" s="34"/>
      <c r="V27" s="34"/>
      <c r="W27" s="34"/>
      <c r="X27" s="34"/>
      <c r="Y27" s="34"/>
      <c r="Z27" s="34"/>
      <c r="AA27" s="34"/>
      <c r="AB27" s="34"/>
      <c r="AC27" s="34"/>
      <c r="AD27" s="34"/>
      <c r="AE27" s="34"/>
    </row>
    <row r="28" s="2" customFormat="1" ht="12" customHeight="1">
      <c r="A28" s="34"/>
      <c r="B28" s="35"/>
      <c r="C28" s="34"/>
      <c r="D28" s="28" t="s">
        <v>34</v>
      </c>
      <c r="E28" s="34"/>
      <c r="F28" s="34"/>
      <c r="G28" s="34"/>
      <c r="H28" s="34"/>
      <c r="I28" s="34"/>
      <c r="J28" s="34"/>
      <c r="K28" s="34"/>
      <c r="L28" s="56"/>
      <c r="S28" s="34"/>
      <c r="T28" s="34"/>
      <c r="U28" s="34"/>
      <c r="V28" s="34"/>
      <c r="W28" s="34"/>
      <c r="X28" s="34"/>
      <c r="Y28" s="34"/>
      <c r="Z28" s="34"/>
      <c r="AA28" s="34"/>
      <c r="AB28" s="34"/>
      <c r="AC28" s="34"/>
      <c r="AD28" s="34"/>
      <c r="AE28" s="34"/>
    </row>
    <row r="29" s="8" customFormat="1" ht="14.4" customHeight="1">
      <c r="A29" s="131"/>
      <c r="B29" s="132"/>
      <c r="C29" s="131"/>
      <c r="D29" s="131"/>
      <c r="E29" s="32" t="s">
        <v>1</v>
      </c>
      <c r="F29" s="32"/>
      <c r="G29" s="32"/>
      <c r="H29" s="32"/>
      <c r="I29" s="131"/>
      <c r="J29" s="131"/>
      <c r="K29" s="131"/>
      <c r="L29" s="133"/>
      <c r="S29" s="131"/>
      <c r="T29" s="131"/>
      <c r="U29" s="131"/>
      <c r="V29" s="131"/>
      <c r="W29" s="131"/>
      <c r="X29" s="131"/>
      <c r="Y29" s="131"/>
      <c r="Z29" s="131"/>
      <c r="AA29" s="131"/>
      <c r="AB29" s="131"/>
      <c r="AC29" s="131"/>
      <c r="AD29" s="131"/>
      <c r="AE29" s="131"/>
    </row>
    <row r="30" s="2" customFormat="1" ht="6.96" customHeight="1">
      <c r="A30" s="34"/>
      <c r="B30" s="35"/>
      <c r="C30" s="34"/>
      <c r="D30" s="34"/>
      <c r="E30" s="34"/>
      <c r="F30" s="34"/>
      <c r="G30" s="34"/>
      <c r="H30" s="34"/>
      <c r="I30" s="34"/>
      <c r="J30" s="34"/>
      <c r="K30" s="34"/>
      <c r="L30" s="56"/>
      <c r="S30" s="34"/>
      <c r="T30" s="34"/>
      <c r="U30" s="34"/>
      <c r="V30" s="34"/>
      <c r="W30" s="34"/>
      <c r="X30" s="34"/>
      <c r="Y30" s="34"/>
      <c r="Z30" s="34"/>
      <c r="AA30" s="34"/>
      <c r="AB30" s="34"/>
      <c r="AC30" s="34"/>
      <c r="AD30" s="34"/>
      <c r="AE30" s="34"/>
    </row>
    <row r="31" s="2" customFormat="1" ht="6.96" customHeight="1">
      <c r="A31" s="34"/>
      <c r="B31" s="35"/>
      <c r="C31" s="34"/>
      <c r="D31" s="91"/>
      <c r="E31" s="91"/>
      <c r="F31" s="91"/>
      <c r="G31" s="91"/>
      <c r="H31" s="91"/>
      <c r="I31" s="91"/>
      <c r="J31" s="91"/>
      <c r="K31" s="91"/>
      <c r="L31" s="56"/>
      <c r="S31" s="34"/>
      <c r="T31" s="34"/>
      <c r="U31" s="34"/>
      <c r="V31" s="34"/>
      <c r="W31" s="34"/>
      <c r="X31" s="34"/>
      <c r="Y31" s="34"/>
      <c r="Z31" s="34"/>
      <c r="AA31" s="34"/>
      <c r="AB31" s="34"/>
      <c r="AC31" s="34"/>
      <c r="AD31" s="34"/>
      <c r="AE31" s="34"/>
    </row>
    <row r="32" s="2" customFormat="1" ht="25.44" customHeight="1">
      <c r="A32" s="34"/>
      <c r="B32" s="35"/>
      <c r="C32" s="34"/>
      <c r="D32" s="134" t="s">
        <v>36</v>
      </c>
      <c r="E32" s="34"/>
      <c r="F32" s="34"/>
      <c r="G32" s="34"/>
      <c r="H32" s="34"/>
      <c r="I32" s="34"/>
      <c r="J32" s="97">
        <f>ROUND(J123, 2)</f>
        <v>0</v>
      </c>
      <c r="K32" s="34"/>
      <c r="L32" s="56"/>
      <c r="S32" s="34"/>
      <c r="T32" s="34"/>
      <c r="U32" s="34"/>
      <c r="V32" s="34"/>
      <c r="W32" s="34"/>
      <c r="X32" s="34"/>
      <c r="Y32" s="34"/>
      <c r="Z32" s="34"/>
      <c r="AA32" s="34"/>
      <c r="AB32" s="34"/>
      <c r="AC32" s="34"/>
      <c r="AD32" s="34"/>
      <c r="AE32" s="34"/>
    </row>
    <row r="33" s="2" customFormat="1" ht="6.96" customHeight="1">
      <c r="A33" s="34"/>
      <c r="B33" s="35"/>
      <c r="C33" s="34"/>
      <c r="D33" s="91"/>
      <c r="E33" s="91"/>
      <c r="F33" s="91"/>
      <c r="G33" s="91"/>
      <c r="H33" s="91"/>
      <c r="I33" s="91"/>
      <c r="J33" s="91"/>
      <c r="K33" s="91"/>
      <c r="L33" s="56"/>
      <c r="S33" s="34"/>
      <c r="T33" s="34"/>
      <c r="U33" s="34"/>
      <c r="V33" s="34"/>
      <c r="W33" s="34"/>
      <c r="X33" s="34"/>
      <c r="Y33" s="34"/>
      <c r="Z33" s="34"/>
      <c r="AA33" s="34"/>
      <c r="AB33" s="34"/>
      <c r="AC33" s="34"/>
      <c r="AD33" s="34"/>
      <c r="AE33" s="34"/>
    </row>
    <row r="34" s="2" customFormat="1" ht="14.4" customHeight="1">
      <c r="A34" s="34"/>
      <c r="B34" s="35"/>
      <c r="C34" s="34"/>
      <c r="D34" s="34"/>
      <c r="E34" s="34"/>
      <c r="F34" s="39" t="s">
        <v>38</v>
      </c>
      <c r="G34" s="34"/>
      <c r="H34" s="34"/>
      <c r="I34" s="39" t="s">
        <v>37</v>
      </c>
      <c r="J34" s="39" t="s">
        <v>39</v>
      </c>
      <c r="K34" s="34"/>
      <c r="L34" s="56"/>
      <c r="S34" s="34"/>
      <c r="T34" s="34"/>
      <c r="U34" s="34"/>
      <c r="V34" s="34"/>
      <c r="W34" s="34"/>
      <c r="X34" s="34"/>
      <c r="Y34" s="34"/>
      <c r="Z34" s="34"/>
      <c r="AA34" s="34"/>
      <c r="AB34" s="34"/>
      <c r="AC34" s="34"/>
      <c r="AD34" s="34"/>
      <c r="AE34" s="34"/>
    </row>
    <row r="35" s="2" customFormat="1" ht="14.4" customHeight="1">
      <c r="A35" s="34"/>
      <c r="B35" s="35"/>
      <c r="C35" s="34"/>
      <c r="D35" s="135" t="s">
        <v>40</v>
      </c>
      <c r="E35" s="41" t="s">
        <v>41</v>
      </c>
      <c r="F35" s="136">
        <f>ROUND((SUM(BE123:BE244)),  2)</f>
        <v>0</v>
      </c>
      <c r="G35" s="137"/>
      <c r="H35" s="137"/>
      <c r="I35" s="138">
        <v>0.20000000000000001</v>
      </c>
      <c r="J35" s="136">
        <f>ROUND(((SUM(BE123:BE244))*I35),  2)</f>
        <v>0</v>
      </c>
      <c r="K35" s="34"/>
      <c r="L35" s="56"/>
      <c r="S35" s="34"/>
      <c r="T35" s="34"/>
      <c r="U35" s="34"/>
      <c r="V35" s="34"/>
      <c r="W35" s="34"/>
      <c r="X35" s="34"/>
      <c r="Y35" s="34"/>
      <c r="Z35" s="34"/>
      <c r="AA35" s="34"/>
      <c r="AB35" s="34"/>
      <c r="AC35" s="34"/>
      <c r="AD35" s="34"/>
      <c r="AE35" s="34"/>
    </row>
    <row r="36" s="2" customFormat="1" ht="14.4" customHeight="1">
      <c r="A36" s="34"/>
      <c r="B36" s="35"/>
      <c r="C36" s="34"/>
      <c r="D36" s="34"/>
      <c r="E36" s="41" t="s">
        <v>42</v>
      </c>
      <c r="F36" s="136">
        <f>ROUND((SUM(BF123:BF244)),  2)</f>
        <v>0</v>
      </c>
      <c r="G36" s="137"/>
      <c r="H36" s="137"/>
      <c r="I36" s="138">
        <v>0.20000000000000001</v>
      </c>
      <c r="J36" s="136">
        <f>ROUND(((SUM(BF123:BF244))*I36),  2)</f>
        <v>0</v>
      </c>
      <c r="K36" s="34"/>
      <c r="L36" s="56"/>
      <c r="S36" s="34"/>
      <c r="T36" s="34"/>
      <c r="U36" s="34"/>
      <c r="V36" s="34"/>
      <c r="W36" s="34"/>
      <c r="X36" s="34"/>
      <c r="Y36" s="34"/>
      <c r="Z36" s="34"/>
      <c r="AA36" s="34"/>
      <c r="AB36" s="34"/>
      <c r="AC36" s="34"/>
      <c r="AD36" s="34"/>
      <c r="AE36" s="34"/>
    </row>
    <row r="37" hidden="1" s="2" customFormat="1" ht="14.4" customHeight="1">
      <c r="A37" s="34"/>
      <c r="B37" s="35"/>
      <c r="C37" s="34"/>
      <c r="D37" s="34"/>
      <c r="E37" s="28" t="s">
        <v>43</v>
      </c>
      <c r="F37" s="139">
        <f>ROUND((SUM(BG123:BG244)),  2)</f>
        <v>0</v>
      </c>
      <c r="G37" s="34"/>
      <c r="H37" s="34"/>
      <c r="I37" s="140">
        <v>0.20000000000000001</v>
      </c>
      <c r="J37" s="139">
        <f>0</f>
        <v>0</v>
      </c>
      <c r="K37" s="34"/>
      <c r="L37" s="56"/>
      <c r="S37" s="34"/>
      <c r="T37" s="34"/>
      <c r="U37" s="34"/>
      <c r="V37" s="34"/>
      <c r="W37" s="34"/>
      <c r="X37" s="34"/>
      <c r="Y37" s="34"/>
      <c r="Z37" s="34"/>
      <c r="AA37" s="34"/>
      <c r="AB37" s="34"/>
      <c r="AC37" s="34"/>
      <c r="AD37" s="34"/>
      <c r="AE37" s="34"/>
    </row>
    <row r="38" hidden="1" s="2" customFormat="1" ht="14.4" customHeight="1">
      <c r="A38" s="34"/>
      <c r="B38" s="35"/>
      <c r="C38" s="34"/>
      <c r="D38" s="34"/>
      <c r="E38" s="28" t="s">
        <v>44</v>
      </c>
      <c r="F38" s="139">
        <f>ROUND((SUM(BH123:BH244)),  2)</f>
        <v>0</v>
      </c>
      <c r="G38" s="34"/>
      <c r="H38" s="34"/>
      <c r="I38" s="140">
        <v>0.20000000000000001</v>
      </c>
      <c r="J38" s="139">
        <f>0</f>
        <v>0</v>
      </c>
      <c r="K38" s="34"/>
      <c r="L38" s="56"/>
      <c r="S38" s="34"/>
      <c r="T38" s="34"/>
      <c r="U38" s="34"/>
      <c r="V38" s="34"/>
      <c r="W38" s="34"/>
      <c r="X38" s="34"/>
      <c r="Y38" s="34"/>
      <c r="Z38" s="34"/>
      <c r="AA38" s="34"/>
      <c r="AB38" s="34"/>
      <c r="AC38" s="34"/>
      <c r="AD38" s="34"/>
      <c r="AE38" s="34"/>
    </row>
    <row r="39" hidden="1" s="2" customFormat="1" ht="14.4" customHeight="1">
      <c r="A39" s="34"/>
      <c r="B39" s="35"/>
      <c r="C39" s="34"/>
      <c r="D39" s="34"/>
      <c r="E39" s="41" t="s">
        <v>45</v>
      </c>
      <c r="F39" s="136">
        <f>ROUND((SUM(BI123:BI244)),  2)</f>
        <v>0</v>
      </c>
      <c r="G39" s="137"/>
      <c r="H39" s="137"/>
      <c r="I39" s="138">
        <v>0</v>
      </c>
      <c r="J39" s="136">
        <f>0</f>
        <v>0</v>
      </c>
      <c r="K39" s="34"/>
      <c r="L39" s="56"/>
      <c r="S39" s="34"/>
      <c r="T39" s="34"/>
      <c r="U39" s="34"/>
      <c r="V39" s="34"/>
      <c r="W39" s="34"/>
      <c r="X39" s="34"/>
      <c r="Y39" s="34"/>
      <c r="Z39" s="34"/>
      <c r="AA39" s="34"/>
      <c r="AB39" s="34"/>
      <c r="AC39" s="34"/>
      <c r="AD39" s="34"/>
      <c r="AE39" s="34"/>
    </row>
    <row r="40" s="2" customFormat="1" ht="6.96" customHeight="1">
      <c r="A40" s="34"/>
      <c r="B40" s="35"/>
      <c r="C40" s="34"/>
      <c r="D40" s="34"/>
      <c r="E40" s="34"/>
      <c r="F40" s="34"/>
      <c r="G40" s="34"/>
      <c r="H40" s="34"/>
      <c r="I40" s="34"/>
      <c r="J40" s="34"/>
      <c r="K40" s="34"/>
      <c r="L40" s="56"/>
      <c r="S40" s="34"/>
      <c r="T40" s="34"/>
      <c r="U40" s="34"/>
      <c r="V40" s="34"/>
      <c r="W40" s="34"/>
      <c r="X40" s="34"/>
      <c r="Y40" s="34"/>
      <c r="Z40" s="34"/>
      <c r="AA40" s="34"/>
      <c r="AB40" s="34"/>
      <c r="AC40" s="34"/>
      <c r="AD40" s="34"/>
      <c r="AE40" s="34"/>
    </row>
    <row r="41" s="2" customFormat="1" ht="25.44" customHeight="1">
      <c r="A41" s="34"/>
      <c r="B41" s="35"/>
      <c r="C41" s="141"/>
      <c r="D41" s="142" t="s">
        <v>46</v>
      </c>
      <c r="E41" s="82"/>
      <c r="F41" s="82"/>
      <c r="G41" s="143" t="s">
        <v>47</v>
      </c>
      <c r="H41" s="144" t="s">
        <v>48</v>
      </c>
      <c r="I41" s="82"/>
      <c r="J41" s="145">
        <f>SUM(J32:J39)</f>
        <v>0</v>
      </c>
      <c r="K41" s="146"/>
      <c r="L41" s="56"/>
      <c r="S41" s="34"/>
      <c r="T41" s="34"/>
      <c r="U41" s="34"/>
      <c r="V41" s="34"/>
      <c r="W41" s="34"/>
      <c r="X41" s="34"/>
      <c r="Y41" s="34"/>
      <c r="Z41" s="34"/>
      <c r="AA41" s="34"/>
      <c r="AB41" s="34"/>
      <c r="AC41" s="34"/>
      <c r="AD41" s="34"/>
      <c r="AE41" s="34"/>
    </row>
    <row r="42" s="2" customFormat="1" ht="14.4" customHeight="1">
      <c r="A42" s="34"/>
      <c r="B42" s="35"/>
      <c r="C42" s="34"/>
      <c r="D42" s="34"/>
      <c r="E42" s="34"/>
      <c r="F42" s="34"/>
      <c r="G42" s="34"/>
      <c r="H42" s="34"/>
      <c r="I42" s="34"/>
      <c r="J42" s="34"/>
      <c r="K42" s="34"/>
      <c r="L42" s="56"/>
      <c r="S42" s="34"/>
      <c r="T42" s="34"/>
      <c r="U42" s="34"/>
      <c r="V42" s="34"/>
      <c r="W42" s="34"/>
      <c r="X42" s="34"/>
      <c r="Y42" s="34"/>
      <c r="Z42" s="34"/>
      <c r="AA42" s="34"/>
      <c r="AB42" s="34"/>
      <c r="AC42" s="34"/>
      <c r="AD42" s="34"/>
      <c r="AE42" s="34"/>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56"/>
      <c r="D50" s="57" t="s">
        <v>49</v>
      </c>
      <c r="E50" s="58"/>
      <c r="F50" s="58"/>
      <c r="G50" s="57" t="s">
        <v>50</v>
      </c>
      <c r="H50" s="58"/>
      <c r="I50" s="58"/>
      <c r="J50" s="58"/>
      <c r="K50" s="58"/>
      <c r="L50" s="56"/>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34"/>
      <c r="B61" s="35"/>
      <c r="C61" s="34"/>
      <c r="D61" s="59" t="s">
        <v>51</v>
      </c>
      <c r="E61" s="37"/>
      <c r="F61" s="147" t="s">
        <v>52</v>
      </c>
      <c r="G61" s="59" t="s">
        <v>51</v>
      </c>
      <c r="H61" s="37"/>
      <c r="I61" s="37"/>
      <c r="J61" s="148" t="s">
        <v>52</v>
      </c>
      <c r="K61" s="37"/>
      <c r="L61" s="56"/>
      <c r="S61" s="34"/>
      <c r="T61" s="34"/>
      <c r="U61" s="34"/>
      <c r="V61" s="34"/>
      <c r="W61" s="34"/>
      <c r="X61" s="34"/>
      <c r="Y61" s="34"/>
      <c r="Z61" s="34"/>
      <c r="AA61" s="34"/>
      <c r="AB61" s="34"/>
      <c r="AC61" s="34"/>
      <c r="AD61" s="34"/>
      <c r="AE61" s="34"/>
    </row>
    <row r="62">
      <c r="B62" s="18"/>
      <c r="L62" s="18"/>
    </row>
    <row r="63">
      <c r="B63" s="18"/>
      <c r="L63" s="18"/>
    </row>
    <row r="64">
      <c r="B64" s="18"/>
      <c r="L64" s="18"/>
    </row>
    <row r="65" s="2" customFormat="1">
      <c r="A65" s="34"/>
      <c r="B65" s="35"/>
      <c r="C65" s="34"/>
      <c r="D65" s="57" t="s">
        <v>53</v>
      </c>
      <c r="E65" s="60"/>
      <c r="F65" s="60"/>
      <c r="G65" s="57" t="s">
        <v>54</v>
      </c>
      <c r="H65" s="60"/>
      <c r="I65" s="60"/>
      <c r="J65" s="60"/>
      <c r="K65" s="60"/>
      <c r="L65" s="56"/>
      <c r="S65" s="34"/>
      <c r="T65" s="34"/>
      <c r="U65" s="34"/>
      <c r="V65" s="34"/>
      <c r="W65" s="34"/>
      <c r="X65" s="34"/>
      <c r="Y65" s="34"/>
      <c r="Z65" s="34"/>
      <c r="AA65" s="34"/>
      <c r="AB65" s="34"/>
      <c r="AC65" s="34"/>
      <c r="AD65" s="34"/>
      <c r="AE65" s="34"/>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34"/>
      <c r="B76" s="35"/>
      <c r="C76" s="34"/>
      <c r="D76" s="59" t="s">
        <v>51</v>
      </c>
      <c r="E76" s="37"/>
      <c r="F76" s="147" t="s">
        <v>52</v>
      </c>
      <c r="G76" s="59" t="s">
        <v>51</v>
      </c>
      <c r="H76" s="37"/>
      <c r="I76" s="37"/>
      <c r="J76" s="148" t="s">
        <v>52</v>
      </c>
      <c r="K76" s="37"/>
      <c r="L76" s="56"/>
      <c r="S76" s="34"/>
      <c r="T76" s="34"/>
      <c r="U76" s="34"/>
      <c r="V76" s="34"/>
      <c r="W76" s="34"/>
      <c r="X76" s="34"/>
      <c r="Y76" s="34"/>
      <c r="Z76" s="34"/>
      <c r="AA76" s="34"/>
      <c r="AB76" s="34"/>
      <c r="AC76" s="34"/>
      <c r="AD76" s="34"/>
      <c r="AE76" s="34"/>
    </row>
    <row r="77" s="2" customFormat="1" ht="14.4" customHeight="1">
      <c r="A77" s="34"/>
      <c r="B77" s="61"/>
      <c r="C77" s="62"/>
      <c r="D77" s="62"/>
      <c r="E77" s="62"/>
      <c r="F77" s="62"/>
      <c r="G77" s="62"/>
      <c r="H77" s="62"/>
      <c r="I77" s="62"/>
      <c r="J77" s="62"/>
      <c r="K77" s="62"/>
      <c r="L77" s="56"/>
      <c r="S77" s="34"/>
      <c r="T77" s="34"/>
      <c r="U77" s="34"/>
      <c r="V77" s="34"/>
      <c r="W77" s="34"/>
      <c r="X77" s="34"/>
      <c r="Y77" s="34"/>
      <c r="Z77" s="34"/>
      <c r="AA77" s="34"/>
      <c r="AB77" s="34"/>
      <c r="AC77" s="34"/>
      <c r="AD77" s="34"/>
      <c r="AE77" s="34"/>
    </row>
    <row r="81" s="2" customFormat="1" ht="6.96" customHeight="1">
      <c r="A81" s="34"/>
      <c r="B81" s="63"/>
      <c r="C81" s="64"/>
      <c r="D81" s="64"/>
      <c r="E81" s="64"/>
      <c r="F81" s="64"/>
      <c r="G81" s="64"/>
      <c r="H81" s="64"/>
      <c r="I81" s="64"/>
      <c r="J81" s="64"/>
      <c r="K81" s="64"/>
      <c r="L81" s="56"/>
      <c r="S81" s="34"/>
      <c r="T81" s="34"/>
      <c r="U81" s="34"/>
      <c r="V81" s="34"/>
      <c r="W81" s="34"/>
      <c r="X81" s="34"/>
      <c r="Y81" s="34"/>
      <c r="Z81" s="34"/>
      <c r="AA81" s="34"/>
      <c r="AB81" s="34"/>
      <c r="AC81" s="34"/>
      <c r="AD81" s="34"/>
      <c r="AE81" s="34"/>
    </row>
    <row r="82" s="2" customFormat="1" ht="24.96" customHeight="1">
      <c r="A82" s="34"/>
      <c r="B82" s="35"/>
      <c r="C82" s="19" t="s">
        <v>128</v>
      </c>
      <c r="D82" s="34"/>
      <c r="E82" s="34"/>
      <c r="F82" s="34"/>
      <c r="G82" s="34"/>
      <c r="H82" s="34"/>
      <c r="I82" s="34"/>
      <c r="J82" s="34"/>
      <c r="K82" s="34"/>
      <c r="L82" s="56"/>
      <c r="S82" s="34"/>
      <c r="T82" s="34"/>
      <c r="U82" s="34"/>
      <c r="V82" s="34"/>
      <c r="W82" s="34"/>
      <c r="X82" s="34"/>
      <c r="Y82" s="34"/>
      <c r="Z82" s="34"/>
      <c r="AA82" s="34"/>
      <c r="AB82" s="34"/>
      <c r="AC82" s="34"/>
      <c r="AD82" s="34"/>
      <c r="AE82" s="34"/>
    </row>
    <row r="83" s="2" customFormat="1" ht="6.96" customHeight="1">
      <c r="A83" s="34"/>
      <c r="B83" s="35"/>
      <c r="C83" s="34"/>
      <c r="D83" s="34"/>
      <c r="E83" s="34"/>
      <c r="F83" s="34"/>
      <c r="G83" s="34"/>
      <c r="H83" s="34"/>
      <c r="I83" s="34"/>
      <c r="J83" s="34"/>
      <c r="K83" s="34"/>
      <c r="L83" s="56"/>
      <c r="S83" s="34"/>
      <c r="T83" s="34"/>
      <c r="U83" s="34"/>
      <c r="V83" s="34"/>
      <c r="W83" s="34"/>
      <c r="X83" s="34"/>
      <c r="Y83" s="34"/>
      <c r="Z83" s="34"/>
      <c r="AA83" s="34"/>
      <c r="AB83" s="34"/>
      <c r="AC83" s="34"/>
      <c r="AD83" s="34"/>
      <c r="AE83" s="34"/>
    </row>
    <row r="84" s="2" customFormat="1" ht="12" customHeight="1">
      <c r="A84" s="34"/>
      <c r="B84" s="35"/>
      <c r="C84" s="28" t="s">
        <v>15</v>
      </c>
      <c r="D84" s="34"/>
      <c r="E84" s="34"/>
      <c r="F84" s="34"/>
      <c r="G84" s="34"/>
      <c r="H84" s="34"/>
      <c r="I84" s="34"/>
      <c r="J84" s="34"/>
      <c r="K84" s="34"/>
      <c r="L84" s="56"/>
      <c r="S84" s="34"/>
      <c r="T84" s="34"/>
      <c r="U84" s="34"/>
      <c r="V84" s="34"/>
      <c r="W84" s="34"/>
      <c r="X84" s="34"/>
      <c r="Y84" s="34"/>
      <c r="Z84" s="34"/>
      <c r="AA84" s="34"/>
      <c r="AB84" s="34"/>
      <c r="AC84" s="34"/>
      <c r="AD84" s="34"/>
      <c r="AE84" s="34"/>
    </row>
    <row r="85" s="2" customFormat="1" ht="27" customHeight="1">
      <c r="A85" s="34"/>
      <c r="B85" s="35"/>
      <c r="C85" s="34"/>
      <c r="D85" s="34"/>
      <c r="E85" s="130" t="str">
        <f>E7</f>
        <v>Centrum integrovanej zdravotnej starostlivosti, denné centrum pre seniorov, denný stacionár v meste Bánovce nad Bebravou</v>
      </c>
      <c r="F85" s="28"/>
      <c r="G85" s="28"/>
      <c r="H85" s="28"/>
      <c r="I85" s="34"/>
      <c r="J85" s="34"/>
      <c r="K85" s="34"/>
      <c r="L85" s="56"/>
      <c r="S85" s="34"/>
      <c r="T85" s="34"/>
      <c r="U85" s="34"/>
      <c r="V85" s="34"/>
      <c r="W85" s="34"/>
      <c r="X85" s="34"/>
      <c r="Y85" s="34"/>
      <c r="Z85" s="34"/>
      <c r="AA85" s="34"/>
      <c r="AB85" s="34"/>
      <c r="AC85" s="34"/>
      <c r="AD85" s="34"/>
      <c r="AE85" s="34"/>
    </row>
    <row r="86" s="1" customFormat="1" ht="12" customHeight="1">
      <c r="B86" s="18"/>
      <c r="C86" s="28" t="s">
        <v>124</v>
      </c>
      <c r="L86" s="18"/>
    </row>
    <row r="87" s="2" customFormat="1" ht="14.4" customHeight="1">
      <c r="A87" s="34"/>
      <c r="B87" s="35"/>
      <c r="C87" s="34"/>
      <c r="D87" s="34"/>
      <c r="E87" s="130" t="s">
        <v>125</v>
      </c>
      <c r="F87" s="34"/>
      <c r="G87" s="34"/>
      <c r="H87" s="34"/>
      <c r="I87" s="34"/>
      <c r="J87" s="34"/>
      <c r="K87" s="34"/>
      <c r="L87" s="56"/>
      <c r="S87" s="34"/>
      <c r="T87" s="34"/>
      <c r="U87" s="34"/>
      <c r="V87" s="34"/>
      <c r="W87" s="34"/>
      <c r="X87" s="34"/>
      <c r="Y87" s="34"/>
      <c r="Z87" s="34"/>
      <c r="AA87" s="34"/>
      <c r="AB87" s="34"/>
      <c r="AC87" s="34"/>
      <c r="AD87" s="34"/>
      <c r="AE87" s="34"/>
    </row>
    <row r="88" s="2" customFormat="1" ht="12" customHeight="1">
      <c r="A88" s="34"/>
      <c r="B88" s="35"/>
      <c r="C88" s="28" t="s">
        <v>126</v>
      </c>
      <c r="D88" s="34"/>
      <c r="E88" s="34"/>
      <c r="F88" s="34"/>
      <c r="G88" s="34"/>
      <c r="H88" s="34"/>
      <c r="I88" s="34"/>
      <c r="J88" s="34"/>
      <c r="K88" s="34"/>
      <c r="L88" s="56"/>
      <c r="S88" s="34"/>
      <c r="T88" s="34"/>
      <c r="U88" s="34"/>
      <c r="V88" s="34"/>
      <c r="W88" s="34"/>
      <c r="X88" s="34"/>
      <c r="Y88" s="34"/>
      <c r="Z88" s="34"/>
      <c r="AA88" s="34"/>
      <c r="AB88" s="34"/>
      <c r="AC88" s="34"/>
      <c r="AD88" s="34"/>
      <c r="AE88" s="34"/>
    </row>
    <row r="89" s="2" customFormat="1" ht="15.6" customHeight="1">
      <c r="A89" s="34"/>
      <c r="B89" s="35"/>
      <c r="C89" s="34"/>
      <c r="D89" s="34"/>
      <c r="E89" s="68" t="str">
        <f>E11</f>
        <v>4a - elektroinštalácia a bleskozvod</v>
      </c>
      <c r="F89" s="34"/>
      <c r="G89" s="34"/>
      <c r="H89" s="34"/>
      <c r="I89" s="34"/>
      <c r="J89" s="34"/>
      <c r="K89" s="34"/>
      <c r="L89" s="56"/>
      <c r="S89" s="34"/>
      <c r="T89" s="34"/>
      <c r="U89" s="34"/>
      <c r="V89" s="34"/>
      <c r="W89" s="34"/>
      <c r="X89" s="34"/>
      <c r="Y89" s="34"/>
      <c r="Z89" s="34"/>
      <c r="AA89" s="34"/>
      <c r="AB89" s="34"/>
      <c r="AC89" s="34"/>
      <c r="AD89" s="34"/>
      <c r="AE89" s="34"/>
    </row>
    <row r="90" s="2" customFormat="1" ht="6.96" customHeight="1">
      <c r="A90" s="34"/>
      <c r="B90" s="35"/>
      <c r="C90" s="34"/>
      <c r="D90" s="34"/>
      <c r="E90" s="34"/>
      <c r="F90" s="34"/>
      <c r="G90" s="34"/>
      <c r="H90" s="34"/>
      <c r="I90" s="34"/>
      <c r="J90" s="34"/>
      <c r="K90" s="34"/>
      <c r="L90" s="56"/>
      <c r="S90" s="34"/>
      <c r="T90" s="34"/>
      <c r="U90" s="34"/>
      <c r="V90" s="34"/>
      <c r="W90" s="34"/>
      <c r="X90" s="34"/>
      <c r="Y90" s="34"/>
      <c r="Z90" s="34"/>
      <c r="AA90" s="34"/>
      <c r="AB90" s="34"/>
      <c r="AC90" s="34"/>
      <c r="AD90" s="34"/>
      <c r="AE90" s="34"/>
    </row>
    <row r="91" s="2" customFormat="1" ht="12" customHeight="1">
      <c r="A91" s="34"/>
      <c r="B91" s="35"/>
      <c r="C91" s="28" t="s">
        <v>19</v>
      </c>
      <c r="D91" s="34"/>
      <c r="E91" s="34"/>
      <c r="F91" s="23" t="str">
        <f>F14</f>
        <v>Bánovce nad Bebravou</v>
      </c>
      <c r="G91" s="34"/>
      <c r="H91" s="34"/>
      <c r="I91" s="28" t="s">
        <v>21</v>
      </c>
      <c r="J91" s="70" t="str">
        <f>IF(J14="","",J14)</f>
        <v>12. 7. 2021</v>
      </c>
      <c r="K91" s="34"/>
      <c r="L91" s="56"/>
      <c r="S91" s="34"/>
      <c r="T91" s="34"/>
      <c r="U91" s="34"/>
      <c r="V91" s="34"/>
      <c r="W91" s="34"/>
      <c r="X91" s="34"/>
      <c r="Y91" s="34"/>
      <c r="Z91" s="34"/>
      <c r="AA91" s="34"/>
      <c r="AB91" s="34"/>
      <c r="AC91" s="34"/>
      <c r="AD91" s="34"/>
      <c r="AE91" s="34"/>
    </row>
    <row r="92" s="2" customFormat="1" ht="6.96" customHeight="1">
      <c r="A92" s="34"/>
      <c r="B92" s="35"/>
      <c r="C92" s="34"/>
      <c r="D92" s="34"/>
      <c r="E92" s="34"/>
      <c r="F92" s="34"/>
      <c r="G92" s="34"/>
      <c r="H92" s="34"/>
      <c r="I92" s="34"/>
      <c r="J92" s="34"/>
      <c r="K92" s="34"/>
      <c r="L92" s="56"/>
      <c r="S92" s="34"/>
      <c r="T92" s="34"/>
      <c r="U92" s="34"/>
      <c r="V92" s="34"/>
      <c r="W92" s="34"/>
      <c r="X92" s="34"/>
      <c r="Y92" s="34"/>
      <c r="Z92" s="34"/>
      <c r="AA92" s="34"/>
      <c r="AB92" s="34"/>
      <c r="AC92" s="34"/>
      <c r="AD92" s="34"/>
      <c r="AE92" s="34"/>
    </row>
    <row r="93" s="2" customFormat="1" ht="15.6" customHeight="1">
      <c r="A93" s="34"/>
      <c r="B93" s="35"/>
      <c r="C93" s="28" t="s">
        <v>23</v>
      </c>
      <c r="D93" s="34"/>
      <c r="E93" s="34"/>
      <c r="F93" s="23" t="str">
        <f>E17</f>
        <v>Mesto Bánovce nad Bebravou</v>
      </c>
      <c r="G93" s="34"/>
      <c r="H93" s="34"/>
      <c r="I93" s="28" t="s">
        <v>29</v>
      </c>
      <c r="J93" s="32" t="str">
        <f>E23</f>
        <v>Ing. Ľubomír Gecík</v>
      </c>
      <c r="K93" s="34"/>
      <c r="L93" s="56"/>
      <c r="S93" s="34"/>
      <c r="T93" s="34"/>
      <c r="U93" s="34"/>
      <c r="V93" s="34"/>
      <c r="W93" s="34"/>
      <c r="X93" s="34"/>
      <c r="Y93" s="34"/>
      <c r="Z93" s="34"/>
      <c r="AA93" s="34"/>
      <c r="AB93" s="34"/>
      <c r="AC93" s="34"/>
      <c r="AD93" s="34"/>
      <c r="AE93" s="34"/>
    </row>
    <row r="94" s="2" customFormat="1" ht="15.6" customHeight="1">
      <c r="A94" s="34"/>
      <c r="B94" s="35"/>
      <c r="C94" s="28" t="s">
        <v>27</v>
      </c>
      <c r="D94" s="34"/>
      <c r="E94" s="34"/>
      <c r="F94" s="23" t="str">
        <f>IF(E20="","",E20)</f>
        <v>Vyplň údaj</v>
      </c>
      <c r="G94" s="34"/>
      <c r="H94" s="34"/>
      <c r="I94" s="28" t="s">
        <v>32</v>
      </c>
      <c r="J94" s="32" t="str">
        <f>E26</f>
        <v>Ing. Ľubomír Gecík</v>
      </c>
      <c r="K94" s="34"/>
      <c r="L94" s="56"/>
      <c r="S94" s="34"/>
      <c r="T94" s="34"/>
      <c r="U94" s="34"/>
      <c r="V94" s="34"/>
      <c r="W94" s="34"/>
      <c r="X94" s="34"/>
      <c r="Y94" s="34"/>
      <c r="Z94" s="34"/>
      <c r="AA94" s="34"/>
      <c r="AB94" s="34"/>
      <c r="AC94" s="34"/>
      <c r="AD94" s="34"/>
      <c r="AE94" s="34"/>
    </row>
    <row r="95" s="2" customFormat="1" ht="10.32" customHeight="1">
      <c r="A95" s="34"/>
      <c r="B95" s="35"/>
      <c r="C95" s="34"/>
      <c r="D95" s="34"/>
      <c r="E95" s="34"/>
      <c r="F95" s="34"/>
      <c r="G95" s="34"/>
      <c r="H95" s="34"/>
      <c r="I95" s="34"/>
      <c r="J95" s="34"/>
      <c r="K95" s="34"/>
      <c r="L95" s="56"/>
      <c r="S95" s="34"/>
      <c r="T95" s="34"/>
      <c r="U95" s="34"/>
      <c r="V95" s="34"/>
      <c r="W95" s="34"/>
      <c r="X95" s="34"/>
      <c r="Y95" s="34"/>
      <c r="Z95" s="34"/>
      <c r="AA95" s="34"/>
      <c r="AB95" s="34"/>
      <c r="AC95" s="34"/>
      <c r="AD95" s="34"/>
      <c r="AE95" s="34"/>
    </row>
    <row r="96" s="2" customFormat="1" ht="29.28" customHeight="1">
      <c r="A96" s="34"/>
      <c r="B96" s="35"/>
      <c r="C96" s="149" t="s">
        <v>129</v>
      </c>
      <c r="D96" s="141"/>
      <c r="E96" s="141"/>
      <c r="F96" s="141"/>
      <c r="G96" s="141"/>
      <c r="H96" s="141"/>
      <c r="I96" s="141"/>
      <c r="J96" s="150" t="s">
        <v>130</v>
      </c>
      <c r="K96" s="141"/>
      <c r="L96" s="56"/>
      <c r="S96" s="34"/>
      <c r="T96" s="34"/>
      <c r="U96" s="34"/>
      <c r="V96" s="34"/>
      <c r="W96" s="34"/>
      <c r="X96" s="34"/>
      <c r="Y96" s="34"/>
      <c r="Z96" s="34"/>
      <c r="AA96" s="34"/>
      <c r="AB96" s="34"/>
      <c r="AC96" s="34"/>
      <c r="AD96" s="34"/>
      <c r="AE96" s="34"/>
    </row>
    <row r="97" s="2" customFormat="1" ht="10.32" customHeight="1">
      <c r="A97" s="34"/>
      <c r="B97" s="35"/>
      <c r="C97" s="34"/>
      <c r="D97" s="34"/>
      <c r="E97" s="34"/>
      <c r="F97" s="34"/>
      <c r="G97" s="34"/>
      <c r="H97" s="34"/>
      <c r="I97" s="34"/>
      <c r="J97" s="34"/>
      <c r="K97" s="34"/>
      <c r="L97" s="56"/>
      <c r="S97" s="34"/>
      <c r="T97" s="34"/>
      <c r="U97" s="34"/>
      <c r="V97" s="34"/>
      <c r="W97" s="34"/>
      <c r="X97" s="34"/>
      <c r="Y97" s="34"/>
      <c r="Z97" s="34"/>
      <c r="AA97" s="34"/>
      <c r="AB97" s="34"/>
      <c r="AC97" s="34"/>
      <c r="AD97" s="34"/>
      <c r="AE97" s="34"/>
    </row>
    <row r="98" s="2" customFormat="1" ht="22.8" customHeight="1">
      <c r="A98" s="34"/>
      <c r="B98" s="35"/>
      <c r="C98" s="151" t="s">
        <v>131</v>
      </c>
      <c r="D98" s="34"/>
      <c r="E98" s="34"/>
      <c r="F98" s="34"/>
      <c r="G98" s="34"/>
      <c r="H98" s="34"/>
      <c r="I98" s="34"/>
      <c r="J98" s="97">
        <f>J123</f>
        <v>0</v>
      </c>
      <c r="K98" s="34"/>
      <c r="L98" s="56"/>
      <c r="S98" s="34"/>
      <c r="T98" s="34"/>
      <c r="U98" s="34"/>
      <c r="V98" s="34"/>
      <c r="W98" s="34"/>
      <c r="X98" s="34"/>
      <c r="Y98" s="34"/>
      <c r="Z98" s="34"/>
      <c r="AA98" s="34"/>
      <c r="AB98" s="34"/>
      <c r="AC98" s="34"/>
      <c r="AD98" s="34"/>
      <c r="AE98" s="34"/>
      <c r="AU98" s="15" t="s">
        <v>132</v>
      </c>
    </row>
    <row r="99" s="9" customFormat="1" ht="24.96" customHeight="1">
      <c r="A99" s="9"/>
      <c r="B99" s="152"/>
      <c r="C99" s="9"/>
      <c r="D99" s="153" t="s">
        <v>1801</v>
      </c>
      <c r="E99" s="154"/>
      <c r="F99" s="154"/>
      <c r="G99" s="154"/>
      <c r="H99" s="154"/>
      <c r="I99" s="154"/>
      <c r="J99" s="155">
        <f>J124</f>
        <v>0</v>
      </c>
      <c r="K99" s="9"/>
      <c r="L99" s="152"/>
      <c r="S99" s="9"/>
      <c r="T99" s="9"/>
      <c r="U99" s="9"/>
      <c r="V99" s="9"/>
      <c r="W99" s="9"/>
      <c r="X99" s="9"/>
      <c r="Y99" s="9"/>
      <c r="Z99" s="9"/>
      <c r="AA99" s="9"/>
      <c r="AB99" s="9"/>
      <c r="AC99" s="9"/>
      <c r="AD99" s="9"/>
      <c r="AE99" s="9"/>
    </row>
    <row r="100" s="10" customFormat="1" ht="19.92" customHeight="1">
      <c r="A100" s="10"/>
      <c r="B100" s="156"/>
      <c r="C100" s="10"/>
      <c r="D100" s="157" t="s">
        <v>1802</v>
      </c>
      <c r="E100" s="158"/>
      <c r="F100" s="158"/>
      <c r="G100" s="158"/>
      <c r="H100" s="158"/>
      <c r="I100" s="158"/>
      <c r="J100" s="159">
        <f>J125</f>
        <v>0</v>
      </c>
      <c r="K100" s="10"/>
      <c r="L100" s="156"/>
      <c r="S100" s="10"/>
      <c r="T100" s="10"/>
      <c r="U100" s="10"/>
      <c r="V100" s="10"/>
      <c r="W100" s="10"/>
      <c r="X100" s="10"/>
      <c r="Y100" s="10"/>
      <c r="Z100" s="10"/>
      <c r="AA100" s="10"/>
      <c r="AB100" s="10"/>
      <c r="AC100" s="10"/>
      <c r="AD100" s="10"/>
      <c r="AE100" s="10"/>
    </row>
    <row r="101" s="10" customFormat="1" ht="19.92" customHeight="1">
      <c r="A101" s="10"/>
      <c r="B101" s="156"/>
      <c r="C101" s="10"/>
      <c r="D101" s="157" t="s">
        <v>1803</v>
      </c>
      <c r="E101" s="158"/>
      <c r="F101" s="158"/>
      <c r="G101" s="158"/>
      <c r="H101" s="158"/>
      <c r="I101" s="158"/>
      <c r="J101" s="159">
        <f>J242</f>
        <v>0</v>
      </c>
      <c r="K101" s="10"/>
      <c r="L101" s="156"/>
      <c r="S101" s="10"/>
      <c r="T101" s="10"/>
      <c r="U101" s="10"/>
      <c r="V101" s="10"/>
      <c r="W101" s="10"/>
      <c r="X101" s="10"/>
      <c r="Y101" s="10"/>
      <c r="Z101" s="10"/>
      <c r="AA101" s="10"/>
      <c r="AB101" s="10"/>
      <c r="AC101" s="10"/>
      <c r="AD101" s="10"/>
      <c r="AE101" s="10"/>
    </row>
    <row r="102" s="2" customFormat="1" ht="21.84" customHeight="1">
      <c r="A102" s="34"/>
      <c r="B102" s="35"/>
      <c r="C102" s="34"/>
      <c r="D102" s="34"/>
      <c r="E102" s="34"/>
      <c r="F102" s="34"/>
      <c r="G102" s="34"/>
      <c r="H102" s="34"/>
      <c r="I102" s="34"/>
      <c r="J102" s="34"/>
      <c r="K102" s="34"/>
      <c r="L102" s="56"/>
      <c r="S102" s="34"/>
      <c r="T102" s="34"/>
      <c r="U102" s="34"/>
      <c r="V102" s="34"/>
      <c r="W102" s="34"/>
      <c r="X102" s="34"/>
      <c r="Y102" s="34"/>
      <c r="Z102" s="34"/>
      <c r="AA102" s="34"/>
      <c r="AB102" s="34"/>
      <c r="AC102" s="34"/>
      <c r="AD102" s="34"/>
      <c r="AE102" s="34"/>
    </row>
    <row r="103" s="2" customFormat="1" ht="6.96" customHeight="1">
      <c r="A103" s="34"/>
      <c r="B103" s="61"/>
      <c r="C103" s="62"/>
      <c r="D103" s="62"/>
      <c r="E103" s="62"/>
      <c r="F103" s="62"/>
      <c r="G103" s="62"/>
      <c r="H103" s="62"/>
      <c r="I103" s="62"/>
      <c r="J103" s="62"/>
      <c r="K103" s="62"/>
      <c r="L103" s="56"/>
      <c r="S103" s="34"/>
      <c r="T103" s="34"/>
      <c r="U103" s="34"/>
      <c r="V103" s="34"/>
      <c r="W103" s="34"/>
      <c r="X103" s="34"/>
      <c r="Y103" s="34"/>
      <c r="Z103" s="34"/>
      <c r="AA103" s="34"/>
      <c r="AB103" s="34"/>
      <c r="AC103" s="34"/>
      <c r="AD103" s="34"/>
      <c r="AE103" s="34"/>
    </row>
    <row r="107" s="2" customFormat="1" ht="6.96" customHeight="1">
      <c r="A107" s="34"/>
      <c r="B107" s="63"/>
      <c r="C107" s="64"/>
      <c r="D107" s="64"/>
      <c r="E107" s="64"/>
      <c r="F107" s="64"/>
      <c r="G107" s="64"/>
      <c r="H107" s="64"/>
      <c r="I107" s="64"/>
      <c r="J107" s="64"/>
      <c r="K107" s="64"/>
      <c r="L107" s="56"/>
      <c r="S107" s="34"/>
      <c r="T107" s="34"/>
      <c r="U107" s="34"/>
      <c r="V107" s="34"/>
      <c r="W107" s="34"/>
      <c r="X107" s="34"/>
      <c r="Y107" s="34"/>
      <c r="Z107" s="34"/>
      <c r="AA107" s="34"/>
      <c r="AB107" s="34"/>
      <c r="AC107" s="34"/>
      <c r="AD107" s="34"/>
      <c r="AE107" s="34"/>
    </row>
    <row r="108" s="2" customFormat="1" ht="24.96" customHeight="1">
      <c r="A108" s="34"/>
      <c r="B108" s="35"/>
      <c r="C108" s="19" t="s">
        <v>164</v>
      </c>
      <c r="D108" s="34"/>
      <c r="E108" s="34"/>
      <c r="F108" s="34"/>
      <c r="G108" s="34"/>
      <c r="H108" s="34"/>
      <c r="I108" s="34"/>
      <c r="J108" s="34"/>
      <c r="K108" s="34"/>
      <c r="L108" s="56"/>
      <c r="S108" s="34"/>
      <c r="T108" s="34"/>
      <c r="U108" s="34"/>
      <c r="V108" s="34"/>
      <c r="W108" s="34"/>
      <c r="X108" s="34"/>
      <c r="Y108" s="34"/>
      <c r="Z108" s="34"/>
      <c r="AA108" s="34"/>
      <c r="AB108" s="34"/>
      <c r="AC108" s="34"/>
      <c r="AD108" s="34"/>
      <c r="AE108" s="34"/>
    </row>
    <row r="109" s="2" customFormat="1" ht="6.96" customHeight="1">
      <c r="A109" s="34"/>
      <c r="B109" s="35"/>
      <c r="C109" s="34"/>
      <c r="D109" s="34"/>
      <c r="E109" s="34"/>
      <c r="F109" s="34"/>
      <c r="G109" s="34"/>
      <c r="H109" s="34"/>
      <c r="I109" s="34"/>
      <c r="J109" s="34"/>
      <c r="K109" s="34"/>
      <c r="L109" s="56"/>
      <c r="S109" s="34"/>
      <c r="T109" s="34"/>
      <c r="U109" s="34"/>
      <c r="V109" s="34"/>
      <c r="W109" s="34"/>
      <c r="X109" s="34"/>
      <c r="Y109" s="34"/>
      <c r="Z109" s="34"/>
      <c r="AA109" s="34"/>
      <c r="AB109" s="34"/>
      <c r="AC109" s="34"/>
      <c r="AD109" s="34"/>
      <c r="AE109" s="34"/>
    </row>
    <row r="110" s="2" customFormat="1" ht="12" customHeight="1">
      <c r="A110" s="34"/>
      <c r="B110" s="35"/>
      <c r="C110" s="28" t="s">
        <v>15</v>
      </c>
      <c r="D110" s="34"/>
      <c r="E110" s="34"/>
      <c r="F110" s="34"/>
      <c r="G110" s="34"/>
      <c r="H110" s="34"/>
      <c r="I110" s="34"/>
      <c r="J110" s="34"/>
      <c r="K110" s="34"/>
      <c r="L110" s="56"/>
      <c r="S110" s="34"/>
      <c r="T110" s="34"/>
      <c r="U110" s="34"/>
      <c r="V110" s="34"/>
      <c r="W110" s="34"/>
      <c r="X110" s="34"/>
      <c r="Y110" s="34"/>
      <c r="Z110" s="34"/>
      <c r="AA110" s="34"/>
      <c r="AB110" s="34"/>
      <c r="AC110" s="34"/>
      <c r="AD110" s="34"/>
      <c r="AE110" s="34"/>
    </row>
    <row r="111" s="2" customFormat="1" ht="27" customHeight="1">
      <c r="A111" s="34"/>
      <c r="B111" s="35"/>
      <c r="C111" s="34"/>
      <c r="D111" s="34"/>
      <c r="E111" s="130" t="str">
        <f>E7</f>
        <v>Centrum integrovanej zdravotnej starostlivosti, denné centrum pre seniorov, denný stacionár v meste Bánovce nad Bebravou</v>
      </c>
      <c r="F111" s="28"/>
      <c r="G111" s="28"/>
      <c r="H111" s="28"/>
      <c r="I111" s="34"/>
      <c r="J111" s="34"/>
      <c r="K111" s="34"/>
      <c r="L111" s="56"/>
      <c r="S111" s="34"/>
      <c r="T111" s="34"/>
      <c r="U111" s="34"/>
      <c r="V111" s="34"/>
      <c r="W111" s="34"/>
      <c r="X111" s="34"/>
      <c r="Y111" s="34"/>
      <c r="Z111" s="34"/>
      <c r="AA111" s="34"/>
      <c r="AB111" s="34"/>
      <c r="AC111" s="34"/>
      <c r="AD111" s="34"/>
      <c r="AE111" s="34"/>
    </row>
    <row r="112" s="1" customFormat="1" ht="12" customHeight="1">
      <c r="B112" s="18"/>
      <c r="C112" s="28" t="s">
        <v>124</v>
      </c>
      <c r="L112" s="18"/>
    </row>
    <row r="113" s="2" customFormat="1" ht="14.4" customHeight="1">
      <c r="A113" s="34"/>
      <c r="B113" s="35"/>
      <c r="C113" s="34"/>
      <c r="D113" s="34"/>
      <c r="E113" s="130" t="s">
        <v>125</v>
      </c>
      <c r="F113" s="34"/>
      <c r="G113" s="34"/>
      <c r="H113" s="34"/>
      <c r="I113" s="34"/>
      <c r="J113" s="34"/>
      <c r="K113" s="34"/>
      <c r="L113" s="56"/>
      <c r="S113" s="34"/>
      <c r="T113" s="34"/>
      <c r="U113" s="34"/>
      <c r="V113" s="34"/>
      <c r="W113" s="34"/>
      <c r="X113" s="34"/>
      <c r="Y113" s="34"/>
      <c r="Z113" s="34"/>
      <c r="AA113" s="34"/>
      <c r="AB113" s="34"/>
      <c r="AC113" s="34"/>
      <c r="AD113" s="34"/>
      <c r="AE113" s="34"/>
    </row>
    <row r="114" s="2" customFormat="1" ht="12" customHeight="1">
      <c r="A114" s="34"/>
      <c r="B114" s="35"/>
      <c r="C114" s="28" t="s">
        <v>126</v>
      </c>
      <c r="D114" s="34"/>
      <c r="E114" s="34"/>
      <c r="F114" s="34"/>
      <c r="G114" s="34"/>
      <c r="H114" s="34"/>
      <c r="I114" s="34"/>
      <c r="J114" s="34"/>
      <c r="K114" s="34"/>
      <c r="L114" s="56"/>
      <c r="S114" s="34"/>
      <c r="T114" s="34"/>
      <c r="U114" s="34"/>
      <c r="V114" s="34"/>
      <c r="W114" s="34"/>
      <c r="X114" s="34"/>
      <c r="Y114" s="34"/>
      <c r="Z114" s="34"/>
      <c r="AA114" s="34"/>
      <c r="AB114" s="34"/>
      <c r="AC114" s="34"/>
      <c r="AD114" s="34"/>
      <c r="AE114" s="34"/>
    </row>
    <row r="115" s="2" customFormat="1" ht="15.6" customHeight="1">
      <c r="A115" s="34"/>
      <c r="B115" s="35"/>
      <c r="C115" s="34"/>
      <c r="D115" s="34"/>
      <c r="E115" s="68" t="str">
        <f>E11</f>
        <v>4a - elektroinštalácia a bleskozvod</v>
      </c>
      <c r="F115" s="34"/>
      <c r="G115" s="34"/>
      <c r="H115" s="34"/>
      <c r="I115" s="34"/>
      <c r="J115" s="34"/>
      <c r="K115" s="34"/>
      <c r="L115" s="56"/>
      <c r="S115" s="34"/>
      <c r="T115" s="34"/>
      <c r="U115" s="34"/>
      <c r="V115" s="34"/>
      <c r="W115" s="34"/>
      <c r="X115" s="34"/>
      <c r="Y115" s="34"/>
      <c r="Z115" s="34"/>
      <c r="AA115" s="34"/>
      <c r="AB115" s="34"/>
      <c r="AC115" s="34"/>
      <c r="AD115" s="34"/>
      <c r="AE115" s="34"/>
    </row>
    <row r="116" s="2" customFormat="1" ht="6.96" customHeight="1">
      <c r="A116" s="34"/>
      <c r="B116" s="35"/>
      <c r="C116" s="34"/>
      <c r="D116" s="34"/>
      <c r="E116" s="34"/>
      <c r="F116" s="34"/>
      <c r="G116" s="34"/>
      <c r="H116" s="34"/>
      <c r="I116" s="34"/>
      <c r="J116" s="34"/>
      <c r="K116" s="34"/>
      <c r="L116" s="56"/>
      <c r="S116" s="34"/>
      <c r="T116" s="34"/>
      <c r="U116" s="34"/>
      <c r="V116" s="34"/>
      <c r="W116" s="34"/>
      <c r="X116" s="34"/>
      <c r="Y116" s="34"/>
      <c r="Z116" s="34"/>
      <c r="AA116" s="34"/>
      <c r="AB116" s="34"/>
      <c r="AC116" s="34"/>
      <c r="AD116" s="34"/>
      <c r="AE116" s="34"/>
    </row>
    <row r="117" s="2" customFormat="1" ht="12" customHeight="1">
      <c r="A117" s="34"/>
      <c r="B117" s="35"/>
      <c r="C117" s="28" t="s">
        <v>19</v>
      </c>
      <c r="D117" s="34"/>
      <c r="E117" s="34"/>
      <c r="F117" s="23" t="str">
        <f>F14</f>
        <v>Bánovce nad Bebravou</v>
      </c>
      <c r="G117" s="34"/>
      <c r="H117" s="34"/>
      <c r="I117" s="28" t="s">
        <v>21</v>
      </c>
      <c r="J117" s="70" t="str">
        <f>IF(J14="","",J14)</f>
        <v>12. 7. 2021</v>
      </c>
      <c r="K117" s="34"/>
      <c r="L117" s="56"/>
      <c r="S117" s="34"/>
      <c r="T117" s="34"/>
      <c r="U117" s="34"/>
      <c r="V117" s="34"/>
      <c r="W117" s="34"/>
      <c r="X117" s="34"/>
      <c r="Y117" s="34"/>
      <c r="Z117" s="34"/>
      <c r="AA117" s="34"/>
      <c r="AB117" s="34"/>
      <c r="AC117" s="34"/>
      <c r="AD117" s="34"/>
      <c r="AE117" s="34"/>
    </row>
    <row r="118" s="2" customFormat="1" ht="6.96" customHeight="1">
      <c r="A118" s="34"/>
      <c r="B118" s="35"/>
      <c r="C118" s="34"/>
      <c r="D118" s="34"/>
      <c r="E118" s="34"/>
      <c r="F118" s="34"/>
      <c r="G118" s="34"/>
      <c r="H118" s="34"/>
      <c r="I118" s="34"/>
      <c r="J118" s="34"/>
      <c r="K118" s="34"/>
      <c r="L118" s="56"/>
      <c r="S118" s="34"/>
      <c r="T118" s="34"/>
      <c r="U118" s="34"/>
      <c r="V118" s="34"/>
      <c r="W118" s="34"/>
      <c r="X118" s="34"/>
      <c r="Y118" s="34"/>
      <c r="Z118" s="34"/>
      <c r="AA118" s="34"/>
      <c r="AB118" s="34"/>
      <c r="AC118" s="34"/>
      <c r="AD118" s="34"/>
      <c r="AE118" s="34"/>
    </row>
    <row r="119" s="2" customFormat="1" ht="15.6" customHeight="1">
      <c r="A119" s="34"/>
      <c r="B119" s="35"/>
      <c r="C119" s="28" t="s">
        <v>23</v>
      </c>
      <c r="D119" s="34"/>
      <c r="E119" s="34"/>
      <c r="F119" s="23" t="str">
        <f>E17</f>
        <v>Mesto Bánovce nad Bebravou</v>
      </c>
      <c r="G119" s="34"/>
      <c r="H119" s="34"/>
      <c r="I119" s="28" t="s">
        <v>29</v>
      </c>
      <c r="J119" s="32" t="str">
        <f>E23</f>
        <v>Ing. Ľubomír Gecík</v>
      </c>
      <c r="K119" s="34"/>
      <c r="L119" s="56"/>
      <c r="S119" s="34"/>
      <c r="T119" s="34"/>
      <c r="U119" s="34"/>
      <c r="V119" s="34"/>
      <c r="W119" s="34"/>
      <c r="X119" s="34"/>
      <c r="Y119" s="34"/>
      <c r="Z119" s="34"/>
      <c r="AA119" s="34"/>
      <c r="AB119" s="34"/>
      <c r="AC119" s="34"/>
      <c r="AD119" s="34"/>
      <c r="AE119" s="34"/>
    </row>
    <row r="120" s="2" customFormat="1" ht="15.6" customHeight="1">
      <c r="A120" s="34"/>
      <c r="B120" s="35"/>
      <c r="C120" s="28" t="s">
        <v>27</v>
      </c>
      <c r="D120" s="34"/>
      <c r="E120" s="34"/>
      <c r="F120" s="23" t="str">
        <f>IF(E20="","",E20)</f>
        <v>Vyplň údaj</v>
      </c>
      <c r="G120" s="34"/>
      <c r="H120" s="34"/>
      <c r="I120" s="28" t="s">
        <v>32</v>
      </c>
      <c r="J120" s="32" t="str">
        <f>E26</f>
        <v>Ing. Ľubomír Gecík</v>
      </c>
      <c r="K120" s="34"/>
      <c r="L120" s="56"/>
      <c r="S120" s="34"/>
      <c r="T120" s="34"/>
      <c r="U120" s="34"/>
      <c r="V120" s="34"/>
      <c r="W120" s="34"/>
      <c r="X120" s="34"/>
      <c r="Y120" s="34"/>
      <c r="Z120" s="34"/>
      <c r="AA120" s="34"/>
      <c r="AB120" s="34"/>
      <c r="AC120" s="34"/>
      <c r="AD120" s="34"/>
      <c r="AE120" s="34"/>
    </row>
    <row r="121" s="2" customFormat="1" ht="10.32" customHeight="1">
      <c r="A121" s="34"/>
      <c r="B121" s="35"/>
      <c r="C121" s="34"/>
      <c r="D121" s="34"/>
      <c r="E121" s="34"/>
      <c r="F121" s="34"/>
      <c r="G121" s="34"/>
      <c r="H121" s="34"/>
      <c r="I121" s="34"/>
      <c r="J121" s="34"/>
      <c r="K121" s="34"/>
      <c r="L121" s="56"/>
      <c r="S121" s="34"/>
      <c r="T121" s="34"/>
      <c r="U121" s="34"/>
      <c r="V121" s="34"/>
      <c r="W121" s="34"/>
      <c r="X121" s="34"/>
      <c r="Y121" s="34"/>
      <c r="Z121" s="34"/>
      <c r="AA121" s="34"/>
      <c r="AB121" s="34"/>
      <c r="AC121" s="34"/>
      <c r="AD121" s="34"/>
      <c r="AE121" s="34"/>
    </row>
    <row r="122" s="11" customFormat="1" ht="29.28" customHeight="1">
      <c r="A122" s="160"/>
      <c r="B122" s="161"/>
      <c r="C122" s="162" t="s">
        <v>165</v>
      </c>
      <c r="D122" s="163" t="s">
        <v>61</v>
      </c>
      <c r="E122" s="163" t="s">
        <v>57</v>
      </c>
      <c r="F122" s="163" t="s">
        <v>58</v>
      </c>
      <c r="G122" s="163" t="s">
        <v>166</v>
      </c>
      <c r="H122" s="163" t="s">
        <v>167</v>
      </c>
      <c r="I122" s="163" t="s">
        <v>168</v>
      </c>
      <c r="J122" s="164" t="s">
        <v>130</v>
      </c>
      <c r="K122" s="165" t="s">
        <v>169</v>
      </c>
      <c r="L122" s="166"/>
      <c r="M122" s="87" t="s">
        <v>1</v>
      </c>
      <c r="N122" s="88" t="s">
        <v>40</v>
      </c>
      <c r="O122" s="88" t="s">
        <v>170</v>
      </c>
      <c r="P122" s="88" t="s">
        <v>171</v>
      </c>
      <c r="Q122" s="88" t="s">
        <v>172</v>
      </c>
      <c r="R122" s="88" t="s">
        <v>173</v>
      </c>
      <c r="S122" s="88" t="s">
        <v>174</v>
      </c>
      <c r="T122" s="89" t="s">
        <v>175</v>
      </c>
      <c r="U122" s="160"/>
      <c r="V122" s="160"/>
      <c r="W122" s="160"/>
      <c r="X122" s="160"/>
      <c r="Y122" s="160"/>
      <c r="Z122" s="160"/>
      <c r="AA122" s="160"/>
      <c r="AB122" s="160"/>
      <c r="AC122" s="160"/>
      <c r="AD122" s="160"/>
      <c r="AE122" s="160"/>
    </row>
    <row r="123" s="2" customFormat="1" ht="22.8" customHeight="1">
      <c r="A123" s="34"/>
      <c r="B123" s="35"/>
      <c r="C123" s="94" t="s">
        <v>131</v>
      </c>
      <c r="D123" s="34"/>
      <c r="E123" s="34"/>
      <c r="F123" s="34"/>
      <c r="G123" s="34"/>
      <c r="H123" s="34"/>
      <c r="I123" s="34"/>
      <c r="J123" s="167">
        <f>BK123</f>
        <v>0</v>
      </c>
      <c r="K123" s="34"/>
      <c r="L123" s="35"/>
      <c r="M123" s="90"/>
      <c r="N123" s="74"/>
      <c r="O123" s="91"/>
      <c r="P123" s="168">
        <f>P124</f>
        <v>0</v>
      </c>
      <c r="Q123" s="91"/>
      <c r="R123" s="168">
        <f>R124</f>
        <v>0</v>
      </c>
      <c r="S123" s="91"/>
      <c r="T123" s="169">
        <f>T124</f>
        <v>0</v>
      </c>
      <c r="U123" s="34"/>
      <c r="V123" s="34"/>
      <c r="W123" s="34"/>
      <c r="X123" s="34"/>
      <c r="Y123" s="34"/>
      <c r="Z123" s="34"/>
      <c r="AA123" s="34"/>
      <c r="AB123" s="34"/>
      <c r="AC123" s="34"/>
      <c r="AD123" s="34"/>
      <c r="AE123" s="34"/>
      <c r="AT123" s="15" t="s">
        <v>75</v>
      </c>
      <c r="AU123" s="15" t="s">
        <v>132</v>
      </c>
      <c r="BK123" s="170">
        <f>BK124</f>
        <v>0</v>
      </c>
    </row>
    <row r="124" s="12" customFormat="1" ht="25.92" customHeight="1">
      <c r="A124" s="12"/>
      <c r="B124" s="171"/>
      <c r="C124" s="12"/>
      <c r="D124" s="172" t="s">
        <v>75</v>
      </c>
      <c r="E124" s="173" t="s">
        <v>454</v>
      </c>
      <c r="F124" s="173" t="s">
        <v>454</v>
      </c>
      <c r="G124" s="12"/>
      <c r="H124" s="12"/>
      <c r="I124" s="174"/>
      <c r="J124" s="175">
        <f>BK124</f>
        <v>0</v>
      </c>
      <c r="K124" s="12"/>
      <c r="L124" s="171"/>
      <c r="M124" s="176"/>
      <c r="N124" s="177"/>
      <c r="O124" s="177"/>
      <c r="P124" s="178">
        <f>P125+P242</f>
        <v>0</v>
      </c>
      <c r="Q124" s="177"/>
      <c r="R124" s="178">
        <f>R125+R242</f>
        <v>0</v>
      </c>
      <c r="S124" s="177"/>
      <c r="T124" s="179">
        <f>T125+T242</f>
        <v>0</v>
      </c>
      <c r="U124" s="12"/>
      <c r="V124" s="12"/>
      <c r="W124" s="12"/>
      <c r="X124" s="12"/>
      <c r="Y124" s="12"/>
      <c r="Z124" s="12"/>
      <c r="AA124" s="12"/>
      <c r="AB124" s="12"/>
      <c r="AC124" s="12"/>
      <c r="AD124" s="12"/>
      <c r="AE124" s="12"/>
      <c r="AR124" s="172" t="s">
        <v>189</v>
      </c>
      <c r="AT124" s="180" t="s">
        <v>75</v>
      </c>
      <c r="AU124" s="180" t="s">
        <v>76</v>
      </c>
      <c r="AY124" s="172" t="s">
        <v>178</v>
      </c>
      <c r="BK124" s="181">
        <f>BK125+BK242</f>
        <v>0</v>
      </c>
    </row>
    <row r="125" s="12" customFormat="1" ht="22.8" customHeight="1">
      <c r="A125" s="12"/>
      <c r="B125" s="171"/>
      <c r="C125" s="12"/>
      <c r="D125" s="172" t="s">
        <v>75</v>
      </c>
      <c r="E125" s="182" t="s">
        <v>1804</v>
      </c>
      <c r="F125" s="182" t="s">
        <v>1805</v>
      </c>
      <c r="G125" s="12"/>
      <c r="H125" s="12"/>
      <c r="I125" s="174"/>
      <c r="J125" s="183">
        <f>BK125</f>
        <v>0</v>
      </c>
      <c r="K125" s="12"/>
      <c r="L125" s="171"/>
      <c r="M125" s="176"/>
      <c r="N125" s="177"/>
      <c r="O125" s="177"/>
      <c r="P125" s="178">
        <f>SUM(P126:P241)</f>
        <v>0</v>
      </c>
      <c r="Q125" s="177"/>
      <c r="R125" s="178">
        <f>SUM(R126:R241)</f>
        <v>0</v>
      </c>
      <c r="S125" s="177"/>
      <c r="T125" s="179">
        <f>SUM(T126:T241)</f>
        <v>0</v>
      </c>
      <c r="U125" s="12"/>
      <c r="V125" s="12"/>
      <c r="W125" s="12"/>
      <c r="X125" s="12"/>
      <c r="Y125" s="12"/>
      <c r="Z125" s="12"/>
      <c r="AA125" s="12"/>
      <c r="AB125" s="12"/>
      <c r="AC125" s="12"/>
      <c r="AD125" s="12"/>
      <c r="AE125" s="12"/>
      <c r="AR125" s="172" t="s">
        <v>189</v>
      </c>
      <c r="AT125" s="180" t="s">
        <v>75</v>
      </c>
      <c r="AU125" s="180" t="s">
        <v>83</v>
      </c>
      <c r="AY125" s="172" t="s">
        <v>178</v>
      </c>
      <c r="BK125" s="181">
        <f>SUM(BK126:BK241)</f>
        <v>0</v>
      </c>
    </row>
    <row r="126" s="2" customFormat="1" ht="30" customHeight="1">
      <c r="A126" s="34"/>
      <c r="B126" s="184"/>
      <c r="C126" s="185" t="s">
        <v>83</v>
      </c>
      <c r="D126" s="185" t="s">
        <v>180</v>
      </c>
      <c r="E126" s="186" t="s">
        <v>1806</v>
      </c>
      <c r="F126" s="187" t="s">
        <v>1807</v>
      </c>
      <c r="G126" s="188" t="s">
        <v>683</v>
      </c>
      <c r="H126" s="189">
        <v>1190</v>
      </c>
      <c r="I126" s="190"/>
      <c r="J126" s="191">
        <f>ROUND(I126*H126,2)</f>
        <v>0</v>
      </c>
      <c r="K126" s="192"/>
      <c r="L126" s="35"/>
      <c r="M126" s="193" t="s">
        <v>1</v>
      </c>
      <c r="N126" s="194" t="s">
        <v>42</v>
      </c>
      <c r="O126" s="78"/>
      <c r="P126" s="195">
        <f>O126*H126</f>
        <v>0</v>
      </c>
      <c r="Q126" s="195">
        <v>0</v>
      </c>
      <c r="R126" s="195">
        <f>Q126*H126</f>
        <v>0</v>
      </c>
      <c r="S126" s="195">
        <v>0</v>
      </c>
      <c r="T126" s="196">
        <f>S126*H126</f>
        <v>0</v>
      </c>
      <c r="U126" s="34"/>
      <c r="V126" s="34"/>
      <c r="W126" s="34"/>
      <c r="X126" s="34"/>
      <c r="Y126" s="34"/>
      <c r="Z126" s="34"/>
      <c r="AA126" s="34"/>
      <c r="AB126" s="34"/>
      <c r="AC126" s="34"/>
      <c r="AD126" s="34"/>
      <c r="AE126" s="34"/>
      <c r="AR126" s="197" t="s">
        <v>184</v>
      </c>
      <c r="AT126" s="197" t="s">
        <v>180</v>
      </c>
      <c r="AU126" s="197" t="s">
        <v>89</v>
      </c>
      <c r="AY126" s="15" t="s">
        <v>178</v>
      </c>
      <c r="BE126" s="198">
        <f>IF(N126="základná",J126,0)</f>
        <v>0</v>
      </c>
      <c r="BF126" s="198">
        <f>IF(N126="znížená",J126,0)</f>
        <v>0</v>
      </c>
      <c r="BG126" s="198">
        <f>IF(N126="zákl. prenesená",J126,0)</f>
        <v>0</v>
      </c>
      <c r="BH126" s="198">
        <f>IF(N126="zníž. prenesená",J126,0)</f>
        <v>0</v>
      </c>
      <c r="BI126" s="198">
        <f>IF(N126="nulová",J126,0)</f>
        <v>0</v>
      </c>
      <c r="BJ126" s="15" t="s">
        <v>89</v>
      </c>
      <c r="BK126" s="198">
        <f>ROUND(I126*H126,2)</f>
        <v>0</v>
      </c>
      <c r="BL126" s="15" t="s">
        <v>184</v>
      </c>
      <c r="BM126" s="197" t="s">
        <v>83</v>
      </c>
    </row>
    <row r="127" s="2" customFormat="1" ht="22.2" customHeight="1">
      <c r="A127" s="34"/>
      <c r="B127" s="184"/>
      <c r="C127" s="185" t="s">
        <v>89</v>
      </c>
      <c r="D127" s="185" t="s">
        <v>180</v>
      </c>
      <c r="E127" s="186" t="s">
        <v>1808</v>
      </c>
      <c r="F127" s="187" t="s">
        <v>1809</v>
      </c>
      <c r="G127" s="188" t="s">
        <v>683</v>
      </c>
      <c r="H127" s="189">
        <v>350</v>
      </c>
      <c r="I127" s="190"/>
      <c r="J127" s="191">
        <f>ROUND(I127*H127,2)</f>
        <v>0</v>
      </c>
      <c r="K127" s="192"/>
      <c r="L127" s="35"/>
      <c r="M127" s="193" t="s">
        <v>1</v>
      </c>
      <c r="N127" s="194" t="s">
        <v>42</v>
      </c>
      <c r="O127" s="78"/>
      <c r="P127" s="195">
        <f>O127*H127</f>
        <v>0</v>
      </c>
      <c r="Q127" s="195">
        <v>0</v>
      </c>
      <c r="R127" s="195">
        <f>Q127*H127</f>
        <v>0</v>
      </c>
      <c r="S127" s="195">
        <v>0</v>
      </c>
      <c r="T127" s="196">
        <f>S127*H127</f>
        <v>0</v>
      </c>
      <c r="U127" s="34"/>
      <c r="V127" s="34"/>
      <c r="W127" s="34"/>
      <c r="X127" s="34"/>
      <c r="Y127" s="34"/>
      <c r="Z127" s="34"/>
      <c r="AA127" s="34"/>
      <c r="AB127" s="34"/>
      <c r="AC127" s="34"/>
      <c r="AD127" s="34"/>
      <c r="AE127" s="34"/>
      <c r="AR127" s="197" t="s">
        <v>437</v>
      </c>
      <c r="AT127" s="197" t="s">
        <v>180</v>
      </c>
      <c r="AU127" s="197" t="s">
        <v>89</v>
      </c>
      <c r="AY127" s="15" t="s">
        <v>178</v>
      </c>
      <c r="BE127" s="198">
        <f>IF(N127="základná",J127,0)</f>
        <v>0</v>
      </c>
      <c r="BF127" s="198">
        <f>IF(N127="znížená",J127,0)</f>
        <v>0</v>
      </c>
      <c r="BG127" s="198">
        <f>IF(N127="zákl. prenesená",J127,0)</f>
        <v>0</v>
      </c>
      <c r="BH127" s="198">
        <f>IF(N127="zníž. prenesená",J127,0)</f>
        <v>0</v>
      </c>
      <c r="BI127" s="198">
        <f>IF(N127="nulová",J127,0)</f>
        <v>0</v>
      </c>
      <c r="BJ127" s="15" t="s">
        <v>89</v>
      </c>
      <c r="BK127" s="198">
        <f>ROUND(I127*H127,2)</f>
        <v>0</v>
      </c>
      <c r="BL127" s="15" t="s">
        <v>437</v>
      </c>
      <c r="BM127" s="197" t="s">
        <v>89</v>
      </c>
    </row>
    <row r="128" s="2" customFormat="1" ht="14.4" customHeight="1">
      <c r="A128" s="34"/>
      <c r="B128" s="184"/>
      <c r="C128" s="199" t="s">
        <v>189</v>
      </c>
      <c r="D128" s="199" t="s">
        <v>454</v>
      </c>
      <c r="E128" s="200" t="s">
        <v>1810</v>
      </c>
      <c r="F128" s="201" t="s">
        <v>1811</v>
      </c>
      <c r="G128" s="202" t="s">
        <v>306</v>
      </c>
      <c r="H128" s="203">
        <v>350</v>
      </c>
      <c r="I128" s="204"/>
      <c r="J128" s="205">
        <f>ROUND(I128*H128,2)</f>
        <v>0</v>
      </c>
      <c r="K128" s="206"/>
      <c r="L128" s="207"/>
      <c r="M128" s="208" t="s">
        <v>1</v>
      </c>
      <c r="N128" s="209" t="s">
        <v>42</v>
      </c>
      <c r="O128" s="78"/>
      <c r="P128" s="195">
        <f>O128*H128</f>
        <v>0</v>
      </c>
      <c r="Q128" s="195">
        <v>0</v>
      </c>
      <c r="R128" s="195">
        <f>Q128*H128</f>
        <v>0</v>
      </c>
      <c r="S128" s="195">
        <v>0</v>
      </c>
      <c r="T128" s="196">
        <f>S128*H128</f>
        <v>0</v>
      </c>
      <c r="U128" s="34"/>
      <c r="V128" s="34"/>
      <c r="W128" s="34"/>
      <c r="X128" s="34"/>
      <c r="Y128" s="34"/>
      <c r="Z128" s="34"/>
      <c r="AA128" s="34"/>
      <c r="AB128" s="34"/>
      <c r="AC128" s="34"/>
      <c r="AD128" s="34"/>
      <c r="AE128" s="34"/>
      <c r="AR128" s="197" t="s">
        <v>693</v>
      </c>
      <c r="AT128" s="197" t="s">
        <v>454</v>
      </c>
      <c r="AU128" s="197" t="s">
        <v>89</v>
      </c>
      <c r="AY128" s="15" t="s">
        <v>178</v>
      </c>
      <c r="BE128" s="198">
        <f>IF(N128="základná",J128,0)</f>
        <v>0</v>
      </c>
      <c r="BF128" s="198">
        <f>IF(N128="znížená",J128,0)</f>
        <v>0</v>
      </c>
      <c r="BG128" s="198">
        <f>IF(N128="zákl. prenesená",J128,0)</f>
        <v>0</v>
      </c>
      <c r="BH128" s="198">
        <f>IF(N128="zníž. prenesená",J128,0)</f>
        <v>0</v>
      </c>
      <c r="BI128" s="198">
        <f>IF(N128="nulová",J128,0)</f>
        <v>0</v>
      </c>
      <c r="BJ128" s="15" t="s">
        <v>89</v>
      </c>
      <c r="BK128" s="198">
        <f>ROUND(I128*H128,2)</f>
        <v>0</v>
      </c>
      <c r="BL128" s="15" t="s">
        <v>693</v>
      </c>
      <c r="BM128" s="197" t="s">
        <v>189</v>
      </c>
    </row>
    <row r="129" s="2" customFormat="1" ht="22.2" customHeight="1">
      <c r="A129" s="34"/>
      <c r="B129" s="184"/>
      <c r="C129" s="185" t="s">
        <v>184</v>
      </c>
      <c r="D129" s="185" t="s">
        <v>180</v>
      </c>
      <c r="E129" s="186" t="s">
        <v>1812</v>
      </c>
      <c r="F129" s="187" t="s">
        <v>1813</v>
      </c>
      <c r="G129" s="188" t="s">
        <v>683</v>
      </c>
      <c r="H129" s="189">
        <v>200</v>
      </c>
      <c r="I129" s="190"/>
      <c r="J129" s="191">
        <f>ROUND(I129*H129,2)</f>
        <v>0</v>
      </c>
      <c r="K129" s="192"/>
      <c r="L129" s="35"/>
      <c r="M129" s="193" t="s">
        <v>1</v>
      </c>
      <c r="N129" s="194" t="s">
        <v>42</v>
      </c>
      <c r="O129" s="78"/>
      <c r="P129" s="195">
        <f>O129*H129</f>
        <v>0</v>
      </c>
      <c r="Q129" s="195">
        <v>0</v>
      </c>
      <c r="R129" s="195">
        <f>Q129*H129</f>
        <v>0</v>
      </c>
      <c r="S129" s="195">
        <v>0</v>
      </c>
      <c r="T129" s="196">
        <f>S129*H129</f>
        <v>0</v>
      </c>
      <c r="U129" s="34"/>
      <c r="V129" s="34"/>
      <c r="W129" s="34"/>
      <c r="X129" s="34"/>
      <c r="Y129" s="34"/>
      <c r="Z129" s="34"/>
      <c r="AA129" s="34"/>
      <c r="AB129" s="34"/>
      <c r="AC129" s="34"/>
      <c r="AD129" s="34"/>
      <c r="AE129" s="34"/>
      <c r="AR129" s="197" t="s">
        <v>437</v>
      </c>
      <c r="AT129" s="197" t="s">
        <v>180</v>
      </c>
      <c r="AU129" s="197" t="s">
        <v>89</v>
      </c>
      <c r="AY129" s="15" t="s">
        <v>178</v>
      </c>
      <c r="BE129" s="198">
        <f>IF(N129="základná",J129,0)</f>
        <v>0</v>
      </c>
      <c r="BF129" s="198">
        <f>IF(N129="znížená",J129,0)</f>
        <v>0</v>
      </c>
      <c r="BG129" s="198">
        <f>IF(N129="zákl. prenesená",J129,0)</f>
        <v>0</v>
      </c>
      <c r="BH129" s="198">
        <f>IF(N129="zníž. prenesená",J129,0)</f>
        <v>0</v>
      </c>
      <c r="BI129" s="198">
        <f>IF(N129="nulová",J129,0)</f>
        <v>0</v>
      </c>
      <c r="BJ129" s="15" t="s">
        <v>89</v>
      </c>
      <c r="BK129" s="198">
        <f>ROUND(I129*H129,2)</f>
        <v>0</v>
      </c>
      <c r="BL129" s="15" t="s">
        <v>437</v>
      </c>
      <c r="BM129" s="197" t="s">
        <v>184</v>
      </c>
    </row>
    <row r="130" s="2" customFormat="1" ht="14.4" customHeight="1">
      <c r="A130" s="34"/>
      <c r="B130" s="184"/>
      <c r="C130" s="199" t="s">
        <v>196</v>
      </c>
      <c r="D130" s="199" t="s">
        <v>454</v>
      </c>
      <c r="E130" s="200" t="s">
        <v>1814</v>
      </c>
      <c r="F130" s="201" t="s">
        <v>1815</v>
      </c>
      <c r="G130" s="202" t="s">
        <v>683</v>
      </c>
      <c r="H130" s="203">
        <v>200</v>
      </c>
      <c r="I130" s="204"/>
      <c r="J130" s="205">
        <f>ROUND(I130*H130,2)</f>
        <v>0</v>
      </c>
      <c r="K130" s="206"/>
      <c r="L130" s="207"/>
      <c r="M130" s="208" t="s">
        <v>1</v>
      </c>
      <c r="N130" s="209" t="s">
        <v>42</v>
      </c>
      <c r="O130" s="78"/>
      <c r="P130" s="195">
        <f>O130*H130</f>
        <v>0</v>
      </c>
      <c r="Q130" s="195">
        <v>0</v>
      </c>
      <c r="R130" s="195">
        <f>Q130*H130</f>
        <v>0</v>
      </c>
      <c r="S130" s="195">
        <v>0</v>
      </c>
      <c r="T130" s="196">
        <f>S130*H130</f>
        <v>0</v>
      </c>
      <c r="U130" s="34"/>
      <c r="V130" s="34"/>
      <c r="W130" s="34"/>
      <c r="X130" s="34"/>
      <c r="Y130" s="34"/>
      <c r="Z130" s="34"/>
      <c r="AA130" s="34"/>
      <c r="AB130" s="34"/>
      <c r="AC130" s="34"/>
      <c r="AD130" s="34"/>
      <c r="AE130" s="34"/>
      <c r="AR130" s="197" t="s">
        <v>693</v>
      </c>
      <c r="AT130" s="197" t="s">
        <v>454</v>
      </c>
      <c r="AU130" s="197" t="s">
        <v>89</v>
      </c>
      <c r="AY130" s="15" t="s">
        <v>178</v>
      </c>
      <c r="BE130" s="198">
        <f>IF(N130="základná",J130,0)</f>
        <v>0</v>
      </c>
      <c r="BF130" s="198">
        <f>IF(N130="znížená",J130,0)</f>
        <v>0</v>
      </c>
      <c r="BG130" s="198">
        <f>IF(N130="zákl. prenesená",J130,0)</f>
        <v>0</v>
      </c>
      <c r="BH130" s="198">
        <f>IF(N130="zníž. prenesená",J130,0)</f>
        <v>0</v>
      </c>
      <c r="BI130" s="198">
        <f>IF(N130="nulová",J130,0)</f>
        <v>0</v>
      </c>
      <c r="BJ130" s="15" t="s">
        <v>89</v>
      </c>
      <c r="BK130" s="198">
        <f>ROUND(I130*H130,2)</f>
        <v>0</v>
      </c>
      <c r="BL130" s="15" t="s">
        <v>693</v>
      </c>
      <c r="BM130" s="197" t="s">
        <v>196</v>
      </c>
    </row>
    <row r="131" s="2" customFormat="1" ht="14.4" customHeight="1">
      <c r="A131" s="34"/>
      <c r="B131" s="184"/>
      <c r="C131" s="199" t="s">
        <v>200</v>
      </c>
      <c r="D131" s="199" t="s">
        <v>454</v>
      </c>
      <c r="E131" s="200" t="s">
        <v>1816</v>
      </c>
      <c r="F131" s="201" t="s">
        <v>1817</v>
      </c>
      <c r="G131" s="202" t="s">
        <v>306</v>
      </c>
      <c r="H131" s="203">
        <v>10</v>
      </c>
      <c r="I131" s="204"/>
      <c r="J131" s="205">
        <f>ROUND(I131*H131,2)</f>
        <v>0</v>
      </c>
      <c r="K131" s="206"/>
      <c r="L131" s="207"/>
      <c r="M131" s="208" t="s">
        <v>1</v>
      </c>
      <c r="N131" s="209" t="s">
        <v>42</v>
      </c>
      <c r="O131" s="78"/>
      <c r="P131" s="195">
        <f>O131*H131</f>
        <v>0</v>
      </c>
      <c r="Q131" s="195">
        <v>0</v>
      </c>
      <c r="R131" s="195">
        <f>Q131*H131</f>
        <v>0</v>
      </c>
      <c r="S131" s="195">
        <v>0</v>
      </c>
      <c r="T131" s="196">
        <f>S131*H131</f>
        <v>0</v>
      </c>
      <c r="U131" s="34"/>
      <c r="V131" s="34"/>
      <c r="W131" s="34"/>
      <c r="X131" s="34"/>
      <c r="Y131" s="34"/>
      <c r="Z131" s="34"/>
      <c r="AA131" s="34"/>
      <c r="AB131" s="34"/>
      <c r="AC131" s="34"/>
      <c r="AD131" s="34"/>
      <c r="AE131" s="34"/>
      <c r="AR131" s="197" t="s">
        <v>693</v>
      </c>
      <c r="AT131" s="197" t="s">
        <v>454</v>
      </c>
      <c r="AU131" s="197" t="s">
        <v>89</v>
      </c>
      <c r="AY131" s="15" t="s">
        <v>178</v>
      </c>
      <c r="BE131" s="198">
        <f>IF(N131="základná",J131,0)</f>
        <v>0</v>
      </c>
      <c r="BF131" s="198">
        <f>IF(N131="znížená",J131,0)</f>
        <v>0</v>
      </c>
      <c r="BG131" s="198">
        <f>IF(N131="zákl. prenesená",J131,0)</f>
        <v>0</v>
      </c>
      <c r="BH131" s="198">
        <f>IF(N131="zníž. prenesená",J131,0)</f>
        <v>0</v>
      </c>
      <c r="BI131" s="198">
        <f>IF(N131="nulová",J131,0)</f>
        <v>0</v>
      </c>
      <c r="BJ131" s="15" t="s">
        <v>89</v>
      </c>
      <c r="BK131" s="198">
        <f>ROUND(I131*H131,2)</f>
        <v>0</v>
      </c>
      <c r="BL131" s="15" t="s">
        <v>693</v>
      </c>
      <c r="BM131" s="197" t="s">
        <v>200</v>
      </c>
    </row>
    <row r="132" s="2" customFormat="1" ht="22.2" customHeight="1">
      <c r="A132" s="34"/>
      <c r="B132" s="184"/>
      <c r="C132" s="185" t="s">
        <v>204</v>
      </c>
      <c r="D132" s="185" t="s">
        <v>180</v>
      </c>
      <c r="E132" s="186" t="s">
        <v>1818</v>
      </c>
      <c r="F132" s="187" t="s">
        <v>1819</v>
      </c>
      <c r="G132" s="188" t="s">
        <v>683</v>
      </c>
      <c r="H132" s="189">
        <v>60</v>
      </c>
      <c r="I132" s="190"/>
      <c r="J132" s="191">
        <f>ROUND(I132*H132,2)</f>
        <v>0</v>
      </c>
      <c r="K132" s="192"/>
      <c r="L132" s="35"/>
      <c r="M132" s="193" t="s">
        <v>1</v>
      </c>
      <c r="N132" s="194" t="s">
        <v>42</v>
      </c>
      <c r="O132" s="78"/>
      <c r="P132" s="195">
        <f>O132*H132</f>
        <v>0</v>
      </c>
      <c r="Q132" s="195">
        <v>0</v>
      </c>
      <c r="R132" s="195">
        <f>Q132*H132</f>
        <v>0</v>
      </c>
      <c r="S132" s="195">
        <v>0</v>
      </c>
      <c r="T132" s="196">
        <f>S132*H132</f>
        <v>0</v>
      </c>
      <c r="U132" s="34"/>
      <c r="V132" s="34"/>
      <c r="W132" s="34"/>
      <c r="X132" s="34"/>
      <c r="Y132" s="34"/>
      <c r="Z132" s="34"/>
      <c r="AA132" s="34"/>
      <c r="AB132" s="34"/>
      <c r="AC132" s="34"/>
      <c r="AD132" s="34"/>
      <c r="AE132" s="34"/>
      <c r="AR132" s="197" t="s">
        <v>437</v>
      </c>
      <c r="AT132" s="197" t="s">
        <v>180</v>
      </c>
      <c r="AU132" s="197" t="s">
        <v>89</v>
      </c>
      <c r="AY132" s="15" t="s">
        <v>178</v>
      </c>
      <c r="BE132" s="198">
        <f>IF(N132="základná",J132,0)</f>
        <v>0</v>
      </c>
      <c r="BF132" s="198">
        <f>IF(N132="znížená",J132,0)</f>
        <v>0</v>
      </c>
      <c r="BG132" s="198">
        <f>IF(N132="zákl. prenesená",J132,0)</f>
        <v>0</v>
      </c>
      <c r="BH132" s="198">
        <f>IF(N132="zníž. prenesená",J132,0)</f>
        <v>0</v>
      </c>
      <c r="BI132" s="198">
        <f>IF(N132="nulová",J132,0)</f>
        <v>0</v>
      </c>
      <c r="BJ132" s="15" t="s">
        <v>89</v>
      </c>
      <c r="BK132" s="198">
        <f>ROUND(I132*H132,2)</f>
        <v>0</v>
      </c>
      <c r="BL132" s="15" t="s">
        <v>437</v>
      </c>
      <c r="BM132" s="197" t="s">
        <v>204</v>
      </c>
    </row>
    <row r="133" s="2" customFormat="1" ht="14.4" customHeight="1">
      <c r="A133" s="34"/>
      <c r="B133" s="184"/>
      <c r="C133" s="199" t="s">
        <v>208</v>
      </c>
      <c r="D133" s="199" t="s">
        <v>454</v>
      </c>
      <c r="E133" s="200" t="s">
        <v>1820</v>
      </c>
      <c r="F133" s="201" t="s">
        <v>1821</v>
      </c>
      <c r="G133" s="202" t="s">
        <v>683</v>
      </c>
      <c r="H133" s="203">
        <v>60</v>
      </c>
      <c r="I133" s="204"/>
      <c r="J133" s="205">
        <f>ROUND(I133*H133,2)</f>
        <v>0</v>
      </c>
      <c r="K133" s="206"/>
      <c r="L133" s="207"/>
      <c r="M133" s="208" t="s">
        <v>1</v>
      </c>
      <c r="N133" s="209" t="s">
        <v>42</v>
      </c>
      <c r="O133" s="78"/>
      <c r="P133" s="195">
        <f>O133*H133</f>
        <v>0</v>
      </c>
      <c r="Q133" s="195">
        <v>0</v>
      </c>
      <c r="R133" s="195">
        <f>Q133*H133</f>
        <v>0</v>
      </c>
      <c r="S133" s="195">
        <v>0</v>
      </c>
      <c r="T133" s="196">
        <f>S133*H133</f>
        <v>0</v>
      </c>
      <c r="U133" s="34"/>
      <c r="V133" s="34"/>
      <c r="W133" s="34"/>
      <c r="X133" s="34"/>
      <c r="Y133" s="34"/>
      <c r="Z133" s="34"/>
      <c r="AA133" s="34"/>
      <c r="AB133" s="34"/>
      <c r="AC133" s="34"/>
      <c r="AD133" s="34"/>
      <c r="AE133" s="34"/>
      <c r="AR133" s="197" t="s">
        <v>693</v>
      </c>
      <c r="AT133" s="197" t="s">
        <v>454</v>
      </c>
      <c r="AU133" s="197" t="s">
        <v>89</v>
      </c>
      <c r="AY133" s="15" t="s">
        <v>178</v>
      </c>
      <c r="BE133" s="198">
        <f>IF(N133="základná",J133,0)</f>
        <v>0</v>
      </c>
      <c r="BF133" s="198">
        <f>IF(N133="znížená",J133,0)</f>
        <v>0</v>
      </c>
      <c r="BG133" s="198">
        <f>IF(N133="zákl. prenesená",J133,0)</f>
        <v>0</v>
      </c>
      <c r="BH133" s="198">
        <f>IF(N133="zníž. prenesená",J133,0)</f>
        <v>0</v>
      </c>
      <c r="BI133" s="198">
        <f>IF(N133="nulová",J133,0)</f>
        <v>0</v>
      </c>
      <c r="BJ133" s="15" t="s">
        <v>89</v>
      </c>
      <c r="BK133" s="198">
        <f>ROUND(I133*H133,2)</f>
        <v>0</v>
      </c>
      <c r="BL133" s="15" t="s">
        <v>693</v>
      </c>
      <c r="BM133" s="197" t="s">
        <v>208</v>
      </c>
    </row>
    <row r="134" s="2" customFormat="1" ht="19.8" customHeight="1">
      <c r="A134" s="34"/>
      <c r="B134" s="184"/>
      <c r="C134" s="185" t="s">
        <v>212</v>
      </c>
      <c r="D134" s="185" t="s">
        <v>180</v>
      </c>
      <c r="E134" s="186" t="s">
        <v>1822</v>
      </c>
      <c r="F134" s="187" t="s">
        <v>1823</v>
      </c>
      <c r="G134" s="188" t="s">
        <v>1092</v>
      </c>
      <c r="H134" s="189">
        <v>32</v>
      </c>
      <c r="I134" s="190"/>
      <c r="J134" s="191">
        <f>ROUND(I134*H134,2)</f>
        <v>0</v>
      </c>
      <c r="K134" s="192"/>
      <c r="L134" s="35"/>
      <c r="M134" s="193" t="s">
        <v>1</v>
      </c>
      <c r="N134" s="194" t="s">
        <v>42</v>
      </c>
      <c r="O134" s="78"/>
      <c r="P134" s="195">
        <f>O134*H134</f>
        <v>0</v>
      </c>
      <c r="Q134" s="195">
        <v>0</v>
      </c>
      <c r="R134" s="195">
        <f>Q134*H134</f>
        <v>0</v>
      </c>
      <c r="S134" s="195">
        <v>0</v>
      </c>
      <c r="T134" s="196">
        <f>S134*H134</f>
        <v>0</v>
      </c>
      <c r="U134" s="34"/>
      <c r="V134" s="34"/>
      <c r="W134" s="34"/>
      <c r="X134" s="34"/>
      <c r="Y134" s="34"/>
      <c r="Z134" s="34"/>
      <c r="AA134" s="34"/>
      <c r="AB134" s="34"/>
      <c r="AC134" s="34"/>
      <c r="AD134" s="34"/>
      <c r="AE134" s="34"/>
      <c r="AR134" s="197" t="s">
        <v>184</v>
      </c>
      <c r="AT134" s="197" t="s">
        <v>180</v>
      </c>
      <c r="AU134" s="197" t="s">
        <v>89</v>
      </c>
      <c r="AY134" s="15" t="s">
        <v>178</v>
      </c>
      <c r="BE134" s="198">
        <f>IF(N134="základná",J134,0)</f>
        <v>0</v>
      </c>
      <c r="BF134" s="198">
        <f>IF(N134="znížená",J134,0)</f>
        <v>0</v>
      </c>
      <c r="BG134" s="198">
        <f>IF(N134="zákl. prenesená",J134,0)</f>
        <v>0</v>
      </c>
      <c r="BH134" s="198">
        <f>IF(N134="zníž. prenesená",J134,0)</f>
        <v>0</v>
      </c>
      <c r="BI134" s="198">
        <f>IF(N134="nulová",J134,0)</f>
        <v>0</v>
      </c>
      <c r="BJ134" s="15" t="s">
        <v>89</v>
      </c>
      <c r="BK134" s="198">
        <f>ROUND(I134*H134,2)</f>
        <v>0</v>
      </c>
      <c r="BL134" s="15" t="s">
        <v>184</v>
      </c>
      <c r="BM134" s="197" t="s">
        <v>212</v>
      </c>
    </row>
    <row r="135" s="2" customFormat="1" ht="22.2" customHeight="1">
      <c r="A135" s="34"/>
      <c r="B135" s="184"/>
      <c r="C135" s="199" t="s">
        <v>216</v>
      </c>
      <c r="D135" s="199" t="s">
        <v>454</v>
      </c>
      <c r="E135" s="200" t="s">
        <v>1824</v>
      </c>
      <c r="F135" s="201" t="s">
        <v>1825</v>
      </c>
      <c r="G135" s="202" t="s">
        <v>1092</v>
      </c>
      <c r="H135" s="203">
        <v>32</v>
      </c>
      <c r="I135" s="204"/>
      <c r="J135" s="205">
        <f>ROUND(I135*H135,2)</f>
        <v>0</v>
      </c>
      <c r="K135" s="206"/>
      <c r="L135" s="207"/>
      <c r="M135" s="208" t="s">
        <v>1</v>
      </c>
      <c r="N135" s="209" t="s">
        <v>42</v>
      </c>
      <c r="O135" s="78"/>
      <c r="P135" s="195">
        <f>O135*H135</f>
        <v>0</v>
      </c>
      <c r="Q135" s="195">
        <v>0</v>
      </c>
      <c r="R135" s="195">
        <f>Q135*H135</f>
        <v>0</v>
      </c>
      <c r="S135" s="195">
        <v>0</v>
      </c>
      <c r="T135" s="196">
        <f>S135*H135</f>
        <v>0</v>
      </c>
      <c r="U135" s="34"/>
      <c r="V135" s="34"/>
      <c r="W135" s="34"/>
      <c r="X135" s="34"/>
      <c r="Y135" s="34"/>
      <c r="Z135" s="34"/>
      <c r="AA135" s="34"/>
      <c r="AB135" s="34"/>
      <c r="AC135" s="34"/>
      <c r="AD135" s="34"/>
      <c r="AE135" s="34"/>
      <c r="AR135" s="197" t="s">
        <v>693</v>
      </c>
      <c r="AT135" s="197" t="s">
        <v>454</v>
      </c>
      <c r="AU135" s="197" t="s">
        <v>89</v>
      </c>
      <c r="AY135" s="15" t="s">
        <v>178</v>
      </c>
      <c r="BE135" s="198">
        <f>IF(N135="základná",J135,0)</f>
        <v>0</v>
      </c>
      <c r="BF135" s="198">
        <f>IF(N135="znížená",J135,0)</f>
        <v>0</v>
      </c>
      <c r="BG135" s="198">
        <f>IF(N135="zákl. prenesená",J135,0)</f>
        <v>0</v>
      </c>
      <c r="BH135" s="198">
        <f>IF(N135="zníž. prenesená",J135,0)</f>
        <v>0</v>
      </c>
      <c r="BI135" s="198">
        <f>IF(N135="nulová",J135,0)</f>
        <v>0</v>
      </c>
      <c r="BJ135" s="15" t="s">
        <v>89</v>
      </c>
      <c r="BK135" s="198">
        <f>ROUND(I135*H135,2)</f>
        <v>0</v>
      </c>
      <c r="BL135" s="15" t="s">
        <v>693</v>
      </c>
      <c r="BM135" s="197" t="s">
        <v>216</v>
      </c>
    </row>
    <row r="136" s="2" customFormat="1" ht="14.4" customHeight="1">
      <c r="A136" s="34"/>
      <c r="B136" s="184"/>
      <c r="C136" s="185" t="s">
        <v>220</v>
      </c>
      <c r="D136" s="185" t="s">
        <v>180</v>
      </c>
      <c r="E136" s="186" t="s">
        <v>1826</v>
      </c>
      <c r="F136" s="187" t="s">
        <v>1827</v>
      </c>
      <c r="G136" s="188" t="s">
        <v>1092</v>
      </c>
      <c r="H136" s="189">
        <v>240</v>
      </c>
      <c r="I136" s="190"/>
      <c r="J136" s="191">
        <f>ROUND(I136*H136,2)</f>
        <v>0</v>
      </c>
      <c r="K136" s="192"/>
      <c r="L136" s="35"/>
      <c r="M136" s="193" t="s">
        <v>1</v>
      </c>
      <c r="N136" s="194" t="s">
        <v>42</v>
      </c>
      <c r="O136" s="78"/>
      <c r="P136" s="195">
        <f>O136*H136</f>
        <v>0</v>
      </c>
      <c r="Q136" s="195">
        <v>0</v>
      </c>
      <c r="R136" s="195">
        <f>Q136*H136</f>
        <v>0</v>
      </c>
      <c r="S136" s="195">
        <v>0</v>
      </c>
      <c r="T136" s="196">
        <f>S136*H136</f>
        <v>0</v>
      </c>
      <c r="U136" s="34"/>
      <c r="V136" s="34"/>
      <c r="W136" s="34"/>
      <c r="X136" s="34"/>
      <c r="Y136" s="34"/>
      <c r="Z136" s="34"/>
      <c r="AA136" s="34"/>
      <c r="AB136" s="34"/>
      <c r="AC136" s="34"/>
      <c r="AD136" s="34"/>
      <c r="AE136" s="34"/>
      <c r="AR136" s="197" t="s">
        <v>184</v>
      </c>
      <c r="AT136" s="197" t="s">
        <v>180</v>
      </c>
      <c r="AU136" s="197" t="s">
        <v>89</v>
      </c>
      <c r="AY136" s="15" t="s">
        <v>178</v>
      </c>
      <c r="BE136" s="198">
        <f>IF(N136="základná",J136,0)</f>
        <v>0</v>
      </c>
      <c r="BF136" s="198">
        <f>IF(N136="znížená",J136,0)</f>
        <v>0</v>
      </c>
      <c r="BG136" s="198">
        <f>IF(N136="zákl. prenesená",J136,0)</f>
        <v>0</v>
      </c>
      <c r="BH136" s="198">
        <f>IF(N136="zníž. prenesená",J136,0)</f>
        <v>0</v>
      </c>
      <c r="BI136" s="198">
        <f>IF(N136="nulová",J136,0)</f>
        <v>0</v>
      </c>
      <c r="BJ136" s="15" t="s">
        <v>89</v>
      </c>
      <c r="BK136" s="198">
        <f>ROUND(I136*H136,2)</f>
        <v>0</v>
      </c>
      <c r="BL136" s="15" t="s">
        <v>184</v>
      </c>
      <c r="BM136" s="197" t="s">
        <v>220</v>
      </c>
    </row>
    <row r="137" s="2" customFormat="1" ht="14.4" customHeight="1">
      <c r="A137" s="34"/>
      <c r="B137" s="184"/>
      <c r="C137" s="199" t="s">
        <v>224</v>
      </c>
      <c r="D137" s="199" t="s">
        <v>454</v>
      </c>
      <c r="E137" s="200" t="s">
        <v>1828</v>
      </c>
      <c r="F137" s="201" t="s">
        <v>1829</v>
      </c>
      <c r="G137" s="202" t="s">
        <v>306</v>
      </c>
      <c r="H137" s="203">
        <v>240</v>
      </c>
      <c r="I137" s="204"/>
      <c r="J137" s="205">
        <f>ROUND(I137*H137,2)</f>
        <v>0</v>
      </c>
      <c r="K137" s="206"/>
      <c r="L137" s="207"/>
      <c r="M137" s="208" t="s">
        <v>1</v>
      </c>
      <c r="N137" s="209" t="s">
        <v>42</v>
      </c>
      <c r="O137" s="78"/>
      <c r="P137" s="195">
        <f>O137*H137</f>
        <v>0</v>
      </c>
      <c r="Q137" s="195">
        <v>0</v>
      </c>
      <c r="R137" s="195">
        <f>Q137*H137</f>
        <v>0</v>
      </c>
      <c r="S137" s="195">
        <v>0</v>
      </c>
      <c r="T137" s="196">
        <f>S137*H137</f>
        <v>0</v>
      </c>
      <c r="U137" s="34"/>
      <c r="V137" s="34"/>
      <c r="W137" s="34"/>
      <c r="X137" s="34"/>
      <c r="Y137" s="34"/>
      <c r="Z137" s="34"/>
      <c r="AA137" s="34"/>
      <c r="AB137" s="34"/>
      <c r="AC137" s="34"/>
      <c r="AD137" s="34"/>
      <c r="AE137" s="34"/>
      <c r="AR137" s="197" t="s">
        <v>693</v>
      </c>
      <c r="AT137" s="197" t="s">
        <v>454</v>
      </c>
      <c r="AU137" s="197" t="s">
        <v>89</v>
      </c>
      <c r="AY137" s="15" t="s">
        <v>178</v>
      </c>
      <c r="BE137" s="198">
        <f>IF(N137="základná",J137,0)</f>
        <v>0</v>
      </c>
      <c r="BF137" s="198">
        <f>IF(N137="znížená",J137,0)</f>
        <v>0</v>
      </c>
      <c r="BG137" s="198">
        <f>IF(N137="zákl. prenesená",J137,0)</f>
        <v>0</v>
      </c>
      <c r="BH137" s="198">
        <f>IF(N137="zníž. prenesená",J137,0)</f>
        <v>0</v>
      </c>
      <c r="BI137" s="198">
        <f>IF(N137="nulová",J137,0)</f>
        <v>0</v>
      </c>
      <c r="BJ137" s="15" t="s">
        <v>89</v>
      </c>
      <c r="BK137" s="198">
        <f>ROUND(I137*H137,2)</f>
        <v>0</v>
      </c>
      <c r="BL137" s="15" t="s">
        <v>693</v>
      </c>
      <c r="BM137" s="197" t="s">
        <v>224</v>
      </c>
    </row>
    <row r="138" s="2" customFormat="1" ht="22.2" customHeight="1">
      <c r="A138" s="34"/>
      <c r="B138" s="184"/>
      <c r="C138" s="185" t="s">
        <v>229</v>
      </c>
      <c r="D138" s="185" t="s">
        <v>180</v>
      </c>
      <c r="E138" s="186" t="s">
        <v>1830</v>
      </c>
      <c r="F138" s="187" t="s">
        <v>1831</v>
      </c>
      <c r="G138" s="188" t="s">
        <v>306</v>
      </c>
      <c r="H138" s="189">
        <v>65</v>
      </c>
      <c r="I138" s="190"/>
      <c r="J138" s="191">
        <f>ROUND(I138*H138,2)</f>
        <v>0</v>
      </c>
      <c r="K138" s="192"/>
      <c r="L138" s="35"/>
      <c r="M138" s="193" t="s">
        <v>1</v>
      </c>
      <c r="N138" s="194" t="s">
        <v>42</v>
      </c>
      <c r="O138" s="78"/>
      <c r="P138" s="195">
        <f>O138*H138</f>
        <v>0</v>
      </c>
      <c r="Q138" s="195">
        <v>0</v>
      </c>
      <c r="R138" s="195">
        <f>Q138*H138</f>
        <v>0</v>
      </c>
      <c r="S138" s="195">
        <v>0</v>
      </c>
      <c r="T138" s="196">
        <f>S138*H138</f>
        <v>0</v>
      </c>
      <c r="U138" s="34"/>
      <c r="V138" s="34"/>
      <c r="W138" s="34"/>
      <c r="X138" s="34"/>
      <c r="Y138" s="34"/>
      <c r="Z138" s="34"/>
      <c r="AA138" s="34"/>
      <c r="AB138" s="34"/>
      <c r="AC138" s="34"/>
      <c r="AD138" s="34"/>
      <c r="AE138" s="34"/>
      <c r="AR138" s="197" t="s">
        <v>437</v>
      </c>
      <c r="AT138" s="197" t="s">
        <v>180</v>
      </c>
      <c r="AU138" s="197" t="s">
        <v>89</v>
      </c>
      <c r="AY138" s="15" t="s">
        <v>178</v>
      </c>
      <c r="BE138" s="198">
        <f>IF(N138="základná",J138,0)</f>
        <v>0</v>
      </c>
      <c r="BF138" s="198">
        <f>IF(N138="znížená",J138,0)</f>
        <v>0</v>
      </c>
      <c r="BG138" s="198">
        <f>IF(N138="zákl. prenesená",J138,0)</f>
        <v>0</v>
      </c>
      <c r="BH138" s="198">
        <f>IF(N138="zníž. prenesená",J138,0)</f>
        <v>0</v>
      </c>
      <c r="BI138" s="198">
        <f>IF(N138="nulová",J138,0)</f>
        <v>0</v>
      </c>
      <c r="BJ138" s="15" t="s">
        <v>89</v>
      </c>
      <c r="BK138" s="198">
        <f>ROUND(I138*H138,2)</f>
        <v>0</v>
      </c>
      <c r="BL138" s="15" t="s">
        <v>437</v>
      </c>
      <c r="BM138" s="197" t="s">
        <v>229</v>
      </c>
    </row>
    <row r="139" s="2" customFormat="1" ht="14.4" customHeight="1">
      <c r="A139" s="34"/>
      <c r="B139" s="184"/>
      <c r="C139" s="199" t="s">
        <v>233</v>
      </c>
      <c r="D139" s="199" t="s">
        <v>454</v>
      </c>
      <c r="E139" s="200" t="s">
        <v>1832</v>
      </c>
      <c r="F139" s="201" t="s">
        <v>1833</v>
      </c>
      <c r="G139" s="202" t="s">
        <v>306</v>
      </c>
      <c r="H139" s="203">
        <v>65</v>
      </c>
      <c r="I139" s="204"/>
      <c r="J139" s="205">
        <f>ROUND(I139*H139,2)</f>
        <v>0</v>
      </c>
      <c r="K139" s="206"/>
      <c r="L139" s="207"/>
      <c r="M139" s="208" t="s">
        <v>1</v>
      </c>
      <c r="N139" s="209" t="s">
        <v>42</v>
      </c>
      <c r="O139" s="78"/>
      <c r="P139" s="195">
        <f>O139*H139</f>
        <v>0</v>
      </c>
      <c r="Q139" s="195">
        <v>0</v>
      </c>
      <c r="R139" s="195">
        <f>Q139*H139</f>
        <v>0</v>
      </c>
      <c r="S139" s="195">
        <v>0</v>
      </c>
      <c r="T139" s="196">
        <f>S139*H139</f>
        <v>0</v>
      </c>
      <c r="U139" s="34"/>
      <c r="V139" s="34"/>
      <c r="W139" s="34"/>
      <c r="X139" s="34"/>
      <c r="Y139" s="34"/>
      <c r="Z139" s="34"/>
      <c r="AA139" s="34"/>
      <c r="AB139" s="34"/>
      <c r="AC139" s="34"/>
      <c r="AD139" s="34"/>
      <c r="AE139" s="34"/>
      <c r="AR139" s="197" t="s">
        <v>693</v>
      </c>
      <c r="AT139" s="197" t="s">
        <v>454</v>
      </c>
      <c r="AU139" s="197" t="s">
        <v>89</v>
      </c>
      <c r="AY139" s="15" t="s">
        <v>178</v>
      </c>
      <c r="BE139" s="198">
        <f>IF(N139="základná",J139,0)</f>
        <v>0</v>
      </c>
      <c r="BF139" s="198">
        <f>IF(N139="znížená",J139,0)</f>
        <v>0</v>
      </c>
      <c r="BG139" s="198">
        <f>IF(N139="zákl. prenesená",J139,0)</f>
        <v>0</v>
      </c>
      <c r="BH139" s="198">
        <f>IF(N139="zníž. prenesená",J139,0)</f>
        <v>0</v>
      </c>
      <c r="BI139" s="198">
        <f>IF(N139="nulová",J139,0)</f>
        <v>0</v>
      </c>
      <c r="BJ139" s="15" t="s">
        <v>89</v>
      </c>
      <c r="BK139" s="198">
        <f>ROUND(I139*H139,2)</f>
        <v>0</v>
      </c>
      <c r="BL139" s="15" t="s">
        <v>693</v>
      </c>
      <c r="BM139" s="197" t="s">
        <v>233</v>
      </c>
    </row>
    <row r="140" s="2" customFormat="1" ht="14.4" customHeight="1">
      <c r="A140" s="34"/>
      <c r="B140" s="184"/>
      <c r="C140" s="199" t="s">
        <v>239</v>
      </c>
      <c r="D140" s="199" t="s">
        <v>454</v>
      </c>
      <c r="E140" s="200" t="s">
        <v>1834</v>
      </c>
      <c r="F140" s="201" t="s">
        <v>1835</v>
      </c>
      <c r="G140" s="202" t="s">
        <v>683</v>
      </c>
      <c r="H140" s="203">
        <v>20</v>
      </c>
      <c r="I140" s="204"/>
      <c r="J140" s="205">
        <f>ROUND(I140*H140,2)</f>
        <v>0</v>
      </c>
      <c r="K140" s="206"/>
      <c r="L140" s="207"/>
      <c r="M140" s="208" t="s">
        <v>1</v>
      </c>
      <c r="N140" s="209" t="s">
        <v>42</v>
      </c>
      <c r="O140" s="78"/>
      <c r="P140" s="195">
        <f>O140*H140</f>
        <v>0</v>
      </c>
      <c r="Q140" s="195">
        <v>0</v>
      </c>
      <c r="R140" s="195">
        <f>Q140*H140</f>
        <v>0</v>
      </c>
      <c r="S140" s="195">
        <v>0</v>
      </c>
      <c r="T140" s="196">
        <f>S140*H140</f>
        <v>0</v>
      </c>
      <c r="U140" s="34"/>
      <c r="V140" s="34"/>
      <c r="W140" s="34"/>
      <c r="X140" s="34"/>
      <c r="Y140" s="34"/>
      <c r="Z140" s="34"/>
      <c r="AA140" s="34"/>
      <c r="AB140" s="34"/>
      <c r="AC140" s="34"/>
      <c r="AD140" s="34"/>
      <c r="AE140" s="34"/>
      <c r="AR140" s="197" t="s">
        <v>693</v>
      </c>
      <c r="AT140" s="197" t="s">
        <v>454</v>
      </c>
      <c r="AU140" s="197" t="s">
        <v>89</v>
      </c>
      <c r="AY140" s="15" t="s">
        <v>178</v>
      </c>
      <c r="BE140" s="198">
        <f>IF(N140="základná",J140,0)</f>
        <v>0</v>
      </c>
      <c r="BF140" s="198">
        <f>IF(N140="znížená",J140,0)</f>
        <v>0</v>
      </c>
      <c r="BG140" s="198">
        <f>IF(N140="zákl. prenesená",J140,0)</f>
        <v>0</v>
      </c>
      <c r="BH140" s="198">
        <f>IF(N140="zníž. prenesená",J140,0)</f>
        <v>0</v>
      </c>
      <c r="BI140" s="198">
        <f>IF(N140="nulová",J140,0)</f>
        <v>0</v>
      </c>
      <c r="BJ140" s="15" t="s">
        <v>89</v>
      </c>
      <c r="BK140" s="198">
        <f>ROUND(I140*H140,2)</f>
        <v>0</v>
      </c>
      <c r="BL140" s="15" t="s">
        <v>693</v>
      </c>
      <c r="BM140" s="197" t="s">
        <v>239</v>
      </c>
    </row>
    <row r="141" s="2" customFormat="1" ht="14.4" customHeight="1">
      <c r="A141" s="34"/>
      <c r="B141" s="184"/>
      <c r="C141" s="185" t="s">
        <v>243</v>
      </c>
      <c r="D141" s="185" t="s">
        <v>180</v>
      </c>
      <c r="E141" s="186" t="s">
        <v>1836</v>
      </c>
      <c r="F141" s="187" t="s">
        <v>1837</v>
      </c>
      <c r="G141" s="188" t="s">
        <v>1092</v>
      </c>
      <c r="H141" s="189">
        <v>20</v>
      </c>
      <c r="I141" s="190"/>
      <c r="J141" s="191">
        <f>ROUND(I141*H141,2)</f>
        <v>0</v>
      </c>
      <c r="K141" s="192"/>
      <c r="L141" s="35"/>
      <c r="M141" s="193" t="s">
        <v>1</v>
      </c>
      <c r="N141" s="194" t="s">
        <v>42</v>
      </c>
      <c r="O141" s="78"/>
      <c r="P141" s="195">
        <f>O141*H141</f>
        <v>0</v>
      </c>
      <c r="Q141" s="195">
        <v>0</v>
      </c>
      <c r="R141" s="195">
        <f>Q141*H141</f>
        <v>0</v>
      </c>
      <c r="S141" s="195">
        <v>0</v>
      </c>
      <c r="T141" s="196">
        <f>S141*H141</f>
        <v>0</v>
      </c>
      <c r="U141" s="34"/>
      <c r="V141" s="34"/>
      <c r="W141" s="34"/>
      <c r="X141" s="34"/>
      <c r="Y141" s="34"/>
      <c r="Z141" s="34"/>
      <c r="AA141" s="34"/>
      <c r="AB141" s="34"/>
      <c r="AC141" s="34"/>
      <c r="AD141" s="34"/>
      <c r="AE141" s="34"/>
      <c r="AR141" s="197" t="s">
        <v>184</v>
      </c>
      <c r="AT141" s="197" t="s">
        <v>180</v>
      </c>
      <c r="AU141" s="197" t="s">
        <v>89</v>
      </c>
      <c r="AY141" s="15" t="s">
        <v>178</v>
      </c>
      <c r="BE141" s="198">
        <f>IF(N141="základná",J141,0)</f>
        <v>0</v>
      </c>
      <c r="BF141" s="198">
        <f>IF(N141="znížená",J141,0)</f>
        <v>0</v>
      </c>
      <c r="BG141" s="198">
        <f>IF(N141="zákl. prenesená",J141,0)</f>
        <v>0</v>
      </c>
      <c r="BH141" s="198">
        <f>IF(N141="zníž. prenesená",J141,0)</f>
        <v>0</v>
      </c>
      <c r="BI141" s="198">
        <f>IF(N141="nulová",J141,0)</f>
        <v>0</v>
      </c>
      <c r="BJ141" s="15" t="s">
        <v>89</v>
      </c>
      <c r="BK141" s="198">
        <f>ROUND(I141*H141,2)</f>
        <v>0</v>
      </c>
      <c r="BL141" s="15" t="s">
        <v>184</v>
      </c>
      <c r="BM141" s="197" t="s">
        <v>243</v>
      </c>
    </row>
    <row r="142" s="2" customFormat="1" ht="14.4" customHeight="1">
      <c r="A142" s="34"/>
      <c r="B142" s="184"/>
      <c r="C142" s="199" t="s">
        <v>247</v>
      </c>
      <c r="D142" s="199" t="s">
        <v>454</v>
      </c>
      <c r="E142" s="200" t="s">
        <v>1838</v>
      </c>
      <c r="F142" s="201" t="s">
        <v>1839</v>
      </c>
      <c r="G142" s="202" t="s">
        <v>1092</v>
      </c>
      <c r="H142" s="203">
        <v>20</v>
      </c>
      <c r="I142" s="204"/>
      <c r="J142" s="205">
        <f>ROUND(I142*H142,2)</f>
        <v>0</v>
      </c>
      <c r="K142" s="206"/>
      <c r="L142" s="207"/>
      <c r="M142" s="208" t="s">
        <v>1</v>
      </c>
      <c r="N142" s="209" t="s">
        <v>42</v>
      </c>
      <c r="O142" s="78"/>
      <c r="P142" s="195">
        <f>O142*H142</f>
        <v>0</v>
      </c>
      <c r="Q142" s="195">
        <v>0</v>
      </c>
      <c r="R142" s="195">
        <f>Q142*H142</f>
        <v>0</v>
      </c>
      <c r="S142" s="195">
        <v>0</v>
      </c>
      <c r="T142" s="196">
        <f>S142*H142</f>
        <v>0</v>
      </c>
      <c r="U142" s="34"/>
      <c r="V142" s="34"/>
      <c r="W142" s="34"/>
      <c r="X142" s="34"/>
      <c r="Y142" s="34"/>
      <c r="Z142" s="34"/>
      <c r="AA142" s="34"/>
      <c r="AB142" s="34"/>
      <c r="AC142" s="34"/>
      <c r="AD142" s="34"/>
      <c r="AE142" s="34"/>
      <c r="AR142" s="197" t="s">
        <v>693</v>
      </c>
      <c r="AT142" s="197" t="s">
        <v>454</v>
      </c>
      <c r="AU142" s="197" t="s">
        <v>89</v>
      </c>
      <c r="AY142" s="15" t="s">
        <v>178</v>
      </c>
      <c r="BE142" s="198">
        <f>IF(N142="základná",J142,0)</f>
        <v>0</v>
      </c>
      <c r="BF142" s="198">
        <f>IF(N142="znížená",J142,0)</f>
        <v>0</v>
      </c>
      <c r="BG142" s="198">
        <f>IF(N142="zákl. prenesená",J142,0)</f>
        <v>0</v>
      </c>
      <c r="BH142" s="198">
        <f>IF(N142="zníž. prenesená",J142,0)</f>
        <v>0</v>
      </c>
      <c r="BI142" s="198">
        <f>IF(N142="nulová",J142,0)</f>
        <v>0</v>
      </c>
      <c r="BJ142" s="15" t="s">
        <v>89</v>
      </c>
      <c r="BK142" s="198">
        <f>ROUND(I142*H142,2)</f>
        <v>0</v>
      </c>
      <c r="BL142" s="15" t="s">
        <v>693</v>
      </c>
      <c r="BM142" s="197" t="s">
        <v>247</v>
      </c>
    </row>
    <row r="143" s="2" customFormat="1" ht="19.8" customHeight="1">
      <c r="A143" s="34"/>
      <c r="B143" s="184"/>
      <c r="C143" s="185" t="s">
        <v>251</v>
      </c>
      <c r="D143" s="185" t="s">
        <v>180</v>
      </c>
      <c r="E143" s="186" t="s">
        <v>1840</v>
      </c>
      <c r="F143" s="187" t="s">
        <v>1841</v>
      </c>
      <c r="G143" s="188" t="s">
        <v>1092</v>
      </c>
      <c r="H143" s="189">
        <v>190</v>
      </c>
      <c r="I143" s="190"/>
      <c r="J143" s="191">
        <f>ROUND(I143*H143,2)</f>
        <v>0</v>
      </c>
      <c r="K143" s="192"/>
      <c r="L143" s="35"/>
      <c r="M143" s="193" t="s">
        <v>1</v>
      </c>
      <c r="N143" s="194" t="s">
        <v>42</v>
      </c>
      <c r="O143" s="78"/>
      <c r="P143" s="195">
        <f>O143*H143</f>
        <v>0</v>
      </c>
      <c r="Q143" s="195">
        <v>0</v>
      </c>
      <c r="R143" s="195">
        <f>Q143*H143</f>
        <v>0</v>
      </c>
      <c r="S143" s="195">
        <v>0</v>
      </c>
      <c r="T143" s="196">
        <f>S143*H143</f>
        <v>0</v>
      </c>
      <c r="U143" s="34"/>
      <c r="V143" s="34"/>
      <c r="W143" s="34"/>
      <c r="X143" s="34"/>
      <c r="Y143" s="34"/>
      <c r="Z143" s="34"/>
      <c r="AA143" s="34"/>
      <c r="AB143" s="34"/>
      <c r="AC143" s="34"/>
      <c r="AD143" s="34"/>
      <c r="AE143" s="34"/>
      <c r="AR143" s="197" t="s">
        <v>184</v>
      </c>
      <c r="AT143" s="197" t="s">
        <v>180</v>
      </c>
      <c r="AU143" s="197" t="s">
        <v>89</v>
      </c>
      <c r="AY143" s="15" t="s">
        <v>178</v>
      </c>
      <c r="BE143" s="198">
        <f>IF(N143="základná",J143,0)</f>
        <v>0</v>
      </c>
      <c r="BF143" s="198">
        <f>IF(N143="znížená",J143,0)</f>
        <v>0</v>
      </c>
      <c r="BG143" s="198">
        <f>IF(N143="zákl. prenesená",J143,0)</f>
        <v>0</v>
      </c>
      <c r="BH143" s="198">
        <f>IF(N143="zníž. prenesená",J143,0)</f>
        <v>0</v>
      </c>
      <c r="BI143" s="198">
        <f>IF(N143="nulová",J143,0)</f>
        <v>0</v>
      </c>
      <c r="BJ143" s="15" t="s">
        <v>89</v>
      </c>
      <c r="BK143" s="198">
        <f>ROUND(I143*H143,2)</f>
        <v>0</v>
      </c>
      <c r="BL143" s="15" t="s">
        <v>184</v>
      </c>
      <c r="BM143" s="197" t="s">
        <v>251</v>
      </c>
    </row>
    <row r="144" s="2" customFormat="1" ht="14.4" customHeight="1">
      <c r="A144" s="34"/>
      <c r="B144" s="184"/>
      <c r="C144" s="185" t="s">
        <v>255</v>
      </c>
      <c r="D144" s="185" t="s">
        <v>180</v>
      </c>
      <c r="E144" s="186" t="s">
        <v>1842</v>
      </c>
      <c r="F144" s="187" t="s">
        <v>1843</v>
      </c>
      <c r="G144" s="188" t="s">
        <v>306</v>
      </c>
      <c r="H144" s="189">
        <v>52</v>
      </c>
      <c r="I144" s="190"/>
      <c r="J144" s="191">
        <f>ROUND(I144*H144,2)</f>
        <v>0</v>
      </c>
      <c r="K144" s="192"/>
      <c r="L144" s="35"/>
      <c r="M144" s="193" t="s">
        <v>1</v>
      </c>
      <c r="N144" s="194" t="s">
        <v>42</v>
      </c>
      <c r="O144" s="78"/>
      <c r="P144" s="195">
        <f>O144*H144</f>
        <v>0</v>
      </c>
      <c r="Q144" s="195">
        <v>0</v>
      </c>
      <c r="R144" s="195">
        <f>Q144*H144</f>
        <v>0</v>
      </c>
      <c r="S144" s="195">
        <v>0</v>
      </c>
      <c r="T144" s="196">
        <f>S144*H144</f>
        <v>0</v>
      </c>
      <c r="U144" s="34"/>
      <c r="V144" s="34"/>
      <c r="W144" s="34"/>
      <c r="X144" s="34"/>
      <c r="Y144" s="34"/>
      <c r="Z144" s="34"/>
      <c r="AA144" s="34"/>
      <c r="AB144" s="34"/>
      <c r="AC144" s="34"/>
      <c r="AD144" s="34"/>
      <c r="AE144" s="34"/>
      <c r="AR144" s="197" t="s">
        <v>437</v>
      </c>
      <c r="AT144" s="197" t="s">
        <v>180</v>
      </c>
      <c r="AU144" s="197" t="s">
        <v>89</v>
      </c>
      <c r="AY144" s="15" t="s">
        <v>178</v>
      </c>
      <c r="BE144" s="198">
        <f>IF(N144="základná",J144,0)</f>
        <v>0</v>
      </c>
      <c r="BF144" s="198">
        <f>IF(N144="znížená",J144,0)</f>
        <v>0</v>
      </c>
      <c r="BG144" s="198">
        <f>IF(N144="zákl. prenesená",J144,0)</f>
        <v>0</v>
      </c>
      <c r="BH144" s="198">
        <f>IF(N144="zníž. prenesená",J144,0)</f>
        <v>0</v>
      </c>
      <c r="BI144" s="198">
        <f>IF(N144="nulová",J144,0)</f>
        <v>0</v>
      </c>
      <c r="BJ144" s="15" t="s">
        <v>89</v>
      </c>
      <c r="BK144" s="198">
        <f>ROUND(I144*H144,2)</f>
        <v>0</v>
      </c>
      <c r="BL144" s="15" t="s">
        <v>437</v>
      </c>
      <c r="BM144" s="197" t="s">
        <v>255</v>
      </c>
    </row>
    <row r="145" s="2" customFormat="1" ht="14.4" customHeight="1">
      <c r="A145" s="34"/>
      <c r="B145" s="184"/>
      <c r="C145" s="185" t="s">
        <v>7</v>
      </c>
      <c r="D145" s="185" t="s">
        <v>180</v>
      </c>
      <c r="E145" s="186" t="s">
        <v>1844</v>
      </c>
      <c r="F145" s="187" t="s">
        <v>1845</v>
      </c>
      <c r="G145" s="188" t="s">
        <v>1092</v>
      </c>
      <c r="H145" s="189">
        <v>44</v>
      </c>
      <c r="I145" s="190"/>
      <c r="J145" s="191">
        <f>ROUND(I145*H145,2)</f>
        <v>0</v>
      </c>
      <c r="K145" s="192"/>
      <c r="L145" s="35"/>
      <c r="M145" s="193" t="s">
        <v>1</v>
      </c>
      <c r="N145" s="194" t="s">
        <v>42</v>
      </c>
      <c r="O145" s="78"/>
      <c r="P145" s="195">
        <f>O145*H145</f>
        <v>0</v>
      </c>
      <c r="Q145" s="195">
        <v>0</v>
      </c>
      <c r="R145" s="195">
        <f>Q145*H145</f>
        <v>0</v>
      </c>
      <c r="S145" s="195">
        <v>0</v>
      </c>
      <c r="T145" s="196">
        <f>S145*H145</f>
        <v>0</v>
      </c>
      <c r="U145" s="34"/>
      <c r="V145" s="34"/>
      <c r="W145" s="34"/>
      <c r="X145" s="34"/>
      <c r="Y145" s="34"/>
      <c r="Z145" s="34"/>
      <c r="AA145" s="34"/>
      <c r="AB145" s="34"/>
      <c r="AC145" s="34"/>
      <c r="AD145" s="34"/>
      <c r="AE145" s="34"/>
      <c r="AR145" s="197" t="s">
        <v>184</v>
      </c>
      <c r="AT145" s="197" t="s">
        <v>180</v>
      </c>
      <c r="AU145" s="197" t="s">
        <v>89</v>
      </c>
      <c r="AY145" s="15" t="s">
        <v>178</v>
      </c>
      <c r="BE145" s="198">
        <f>IF(N145="základná",J145,0)</f>
        <v>0</v>
      </c>
      <c r="BF145" s="198">
        <f>IF(N145="znížená",J145,0)</f>
        <v>0</v>
      </c>
      <c r="BG145" s="198">
        <f>IF(N145="zákl. prenesená",J145,0)</f>
        <v>0</v>
      </c>
      <c r="BH145" s="198">
        <f>IF(N145="zníž. prenesená",J145,0)</f>
        <v>0</v>
      </c>
      <c r="BI145" s="198">
        <f>IF(N145="nulová",J145,0)</f>
        <v>0</v>
      </c>
      <c r="BJ145" s="15" t="s">
        <v>89</v>
      </c>
      <c r="BK145" s="198">
        <f>ROUND(I145*H145,2)</f>
        <v>0</v>
      </c>
      <c r="BL145" s="15" t="s">
        <v>184</v>
      </c>
      <c r="BM145" s="197" t="s">
        <v>7</v>
      </c>
    </row>
    <row r="146" s="2" customFormat="1" ht="14.4" customHeight="1">
      <c r="A146" s="34"/>
      <c r="B146" s="184"/>
      <c r="C146" s="199" t="s">
        <v>262</v>
      </c>
      <c r="D146" s="199" t="s">
        <v>454</v>
      </c>
      <c r="E146" s="200" t="s">
        <v>1846</v>
      </c>
      <c r="F146" s="201" t="s">
        <v>1847</v>
      </c>
      <c r="G146" s="202" t="s">
        <v>306</v>
      </c>
      <c r="H146" s="203">
        <v>44</v>
      </c>
      <c r="I146" s="204"/>
      <c r="J146" s="205">
        <f>ROUND(I146*H146,2)</f>
        <v>0</v>
      </c>
      <c r="K146" s="206"/>
      <c r="L146" s="207"/>
      <c r="M146" s="208" t="s">
        <v>1</v>
      </c>
      <c r="N146" s="209" t="s">
        <v>42</v>
      </c>
      <c r="O146" s="78"/>
      <c r="P146" s="195">
        <f>O146*H146</f>
        <v>0</v>
      </c>
      <c r="Q146" s="195">
        <v>0</v>
      </c>
      <c r="R146" s="195">
        <f>Q146*H146</f>
        <v>0</v>
      </c>
      <c r="S146" s="195">
        <v>0</v>
      </c>
      <c r="T146" s="196">
        <f>S146*H146</f>
        <v>0</v>
      </c>
      <c r="U146" s="34"/>
      <c r="V146" s="34"/>
      <c r="W146" s="34"/>
      <c r="X146" s="34"/>
      <c r="Y146" s="34"/>
      <c r="Z146" s="34"/>
      <c r="AA146" s="34"/>
      <c r="AB146" s="34"/>
      <c r="AC146" s="34"/>
      <c r="AD146" s="34"/>
      <c r="AE146" s="34"/>
      <c r="AR146" s="197" t="s">
        <v>693</v>
      </c>
      <c r="AT146" s="197" t="s">
        <v>454</v>
      </c>
      <c r="AU146" s="197" t="s">
        <v>89</v>
      </c>
      <c r="AY146" s="15" t="s">
        <v>178</v>
      </c>
      <c r="BE146" s="198">
        <f>IF(N146="základná",J146,0)</f>
        <v>0</v>
      </c>
      <c r="BF146" s="198">
        <f>IF(N146="znížená",J146,0)</f>
        <v>0</v>
      </c>
      <c r="BG146" s="198">
        <f>IF(N146="zákl. prenesená",J146,0)</f>
        <v>0</v>
      </c>
      <c r="BH146" s="198">
        <f>IF(N146="zníž. prenesená",J146,0)</f>
        <v>0</v>
      </c>
      <c r="BI146" s="198">
        <f>IF(N146="nulová",J146,0)</f>
        <v>0</v>
      </c>
      <c r="BJ146" s="15" t="s">
        <v>89</v>
      </c>
      <c r="BK146" s="198">
        <f>ROUND(I146*H146,2)</f>
        <v>0</v>
      </c>
      <c r="BL146" s="15" t="s">
        <v>693</v>
      </c>
      <c r="BM146" s="197" t="s">
        <v>262</v>
      </c>
    </row>
    <row r="147" s="2" customFormat="1" ht="22.2" customHeight="1">
      <c r="A147" s="34"/>
      <c r="B147" s="184"/>
      <c r="C147" s="185" t="s">
        <v>266</v>
      </c>
      <c r="D147" s="185" t="s">
        <v>180</v>
      </c>
      <c r="E147" s="186" t="s">
        <v>1848</v>
      </c>
      <c r="F147" s="187" t="s">
        <v>1849</v>
      </c>
      <c r="G147" s="188" t="s">
        <v>306</v>
      </c>
      <c r="H147" s="189">
        <v>8</v>
      </c>
      <c r="I147" s="190"/>
      <c r="J147" s="191">
        <f>ROUND(I147*H147,2)</f>
        <v>0</v>
      </c>
      <c r="K147" s="192"/>
      <c r="L147" s="35"/>
      <c r="M147" s="193" t="s">
        <v>1</v>
      </c>
      <c r="N147" s="194" t="s">
        <v>42</v>
      </c>
      <c r="O147" s="78"/>
      <c r="P147" s="195">
        <f>O147*H147</f>
        <v>0</v>
      </c>
      <c r="Q147" s="195">
        <v>0</v>
      </c>
      <c r="R147" s="195">
        <f>Q147*H147</f>
        <v>0</v>
      </c>
      <c r="S147" s="195">
        <v>0</v>
      </c>
      <c r="T147" s="196">
        <f>S147*H147</f>
        <v>0</v>
      </c>
      <c r="U147" s="34"/>
      <c r="V147" s="34"/>
      <c r="W147" s="34"/>
      <c r="X147" s="34"/>
      <c r="Y147" s="34"/>
      <c r="Z147" s="34"/>
      <c r="AA147" s="34"/>
      <c r="AB147" s="34"/>
      <c r="AC147" s="34"/>
      <c r="AD147" s="34"/>
      <c r="AE147" s="34"/>
      <c r="AR147" s="197" t="s">
        <v>437</v>
      </c>
      <c r="AT147" s="197" t="s">
        <v>180</v>
      </c>
      <c r="AU147" s="197" t="s">
        <v>89</v>
      </c>
      <c r="AY147" s="15" t="s">
        <v>178</v>
      </c>
      <c r="BE147" s="198">
        <f>IF(N147="základná",J147,0)</f>
        <v>0</v>
      </c>
      <c r="BF147" s="198">
        <f>IF(N147="znížená",J147,0)</f>
        <v>0</v>
      </c>
      <c r="BG147" s="198">
        <f>IF(N147="zákl. prenesená",J147,0)</f>
        <v>0</v>
      </c>
      <c r="BH147" s="198">
        <f>IF(N147="zníž. prenesená",J147,0)</f>
        <v>0</v>
      </c>
      <c r="BI147" s="198">
        <f>IF(N147="nulová",J147,0)</f>
        <v>0</v>
      </c>
      <c r="BJ147" s="15" t="s">
        <v>89</v>
      </c>
      <c r="BK147" s="198">
        <f>ROUND(I147*H147,2)</f>
        <v>0</v>
      </c>
      <c r="BL147" s="15" t="s">
        <v>437</v>
      </c>
      <c r="BM147" s="197" t="s">
        <v>266</v>
      </c>
    </row>
    <row r="148" s="2" customFormat="1" ht="14.4" customHeight="1">
      <c r="A148" s="34"/>
      <c r="B148" s="184"/>
      <c r="C148" s="199" t="s">
        <v>270</v>
      </c>
      <c r="D148" s="199" t="s">
        <v>454</v>
      </c>
      <c r="E148" s="200" t="s">
        <v>1850</v>
      </c>
      <c r="F148" s="201" t="s">
        <v>1851</v>
      </c>
      <c r="G148" s="202" t="s">
        <v>306</v>
      </c>
      <c r="H148" s="203">
        <v>8</v>
      </c>
      <c r="I148" s="204"/>
      <c r="J148" s="205">
        <f>ROUND(I148*H148,2)</f>
        <v>0</v>
      </c>
      <c r="K148" s="206"/>
      <c r="L148" s="207"/>
      <c r="M148" s="208" t="s">
        <v>1</v>
      </c>
      <c r="N148" s="209" t="s">
        <v>42</v>
      </c>
      <c r="O148" s="78"/>
      <c r="P148" s="195">
        <f>O148*H148</f>
        <v>0</v>
      </c>
      <c r="Q148" s="195">
        <v>0</v>
      </c>
      <c r="R148" s="195">
        <f>Q148*H148</f>
        <v>0</v>
      </c>
      <c r="S148" s="195">
        <v>0</v>
      </c>
      <c r="T148" s="196">
        <f>S148*H148</f>
        <v>0</v>
      </c>
      <c r="U148" s="34"/>
      <c r="V148" s="34"/>
      <c r="W148" s="34"/>
      <c r="X148" s="34"/>
      <c r="Y148" s="34"/>
      <c r="Z148" s="34"/>
      <c r="AA148" s="34"/>
      <c r="AB148" s="34"/>
      <c r="AC148" s="34"/>
      <c r="AD148" s="34"/>
      <c r="AE148" s="34"/>
      <c r="AR148" s="197" t="s">
        <v>693</v>
      </c>
      <c r="AT148" s="197" t="s">
        <v>454</v>
      </c>
      <c r="AU148" s="197" t="s">
        <v>89</v>
      </c>
      <c r="AY148" s="15" t="s">
        <v>178</v>
      </c>
      <c r="BE148" s="198">
        <f>IF(N148="základná",J148,0)</f>
        <v>0</v>
      </c>
      <c r="BF148" s="198">
        <f>IF(N148="znížená",J148,0)</f>
        <v>0</v>
      </c>
      <c r="BG148" s="198">
        <f>IF(N148="zákl. prenesená",J148,0)</f>
        <v>0</v>
      </c>
      <c r="BH148" s="198">
        <f>IF(N148="zníž. prenesená",J148,0)</f>
        <v>0</v>
      </c>
      <c r="BI148" s="198">
        <f>IF(N148="nulová",J148,0)</f>
        <v>0</v>
      </c>
      <c r="BJ148" s="15" t="s">
        <v>89</v>
      </c>
      <c r="BK148" s="198">
        <f>ROUND(I148*H148,2)</f>
        <v>0</v>
      </c>
      <c r="BL148" s="15" t="s">
        <v>693</v>
      </c>
      <c r="BM148" s="197" t="s">
        <v>270</v>
      </c>
    </row>
    <row r="149" s="2" customFormat="1" ht="22.2" customHeight="1">
      <c r="A149" s="34"/>
      <c r="B149" s="184"/>
      <c r="C149" s="185" t="s">
        <v>274</v>
      </c>
      <c r="D149" s="185" t="s">
        <v>180</v>
      </c>
      <c r="E149" s="186" t="s">
        <v>1852</v>
      </c>
      <c r="F149" s="187" t="s">
        <v>1853</v>
      </c>
      <c r="G149" s="188" t="s">
        <v>306</v>
      </c>
      <c r="H149" s="189">
        <v>4</v>
      </c>
      <c r="I149" s="190"/>
      <c r="J149" s="191">
        <f>ROUND(I149*H149,2)</f>
        <v>0</v>
      </c>
      <c r="K149" s="192"/>
      <c r="L149" s="35"/>
      <c r="M149" s="193" t="s">
        <v>1</v>
      </c>
      <c r="N149" s="194" t="s">
        <v>42</v>
      </c>
      <c r="O149" s="78"/>
      <c r="P149" s="195">
        <f>O149*H149</f>
        <v>0</v>
      </c>
      <c r="Q149" s="195">
        <v>0</v>
      </c>
      <c r="R149" s="195">
        <f>Q149*H149</f>
        <v>0</v>
      </c>
      <c r="S149" s="195">
        <v>0</v>
      </c>
      <c r="T149" s="196">
        <f>S149*H149</f>
        <v>0</v>
      </c>
      <c r="U149" s="34"/>
      <c r="V149" s="34"/>
      <c r="W149" s="34"/>
      <c r="X149" s="34"/>
      <c r="Y149" s="34"/>
      <c r="Z149" s="34"/>
      <c r="AA149" s="34"/>
      <c r="AB149" s="34"/>
      <c r="AC149" s="34"/>
      <c r="AD149" s="34"/>
      <c r="AE149" s="34"/>
      <c r="AR149" s="197" t="s">
        <v>437</v>
      </c>
      <c r="AT149" s="197" t="s">
        <v>180</v>
      </c>
      <c r="AU149" s="197" t="s">
        <v>89</v>
      </c>
      <c r="AY149" s="15" t="s">
        <v>178</v>
      </c>
      <c r="BE149" s="198">
        <f>IF(N149="základná",J149,0)</f>
        <v>0</v>
      </c>
      <c r="BF149" s="198">
        <f>IF(N149="znížená",J149,0)</f>
        <v>0</v>
      </c>
      <c r="BG149" s="198">
        <f>IF(N149="zákl. prenesená",J149,0)</f>
        <v>0</v>
      </c>
      <c r="BH149" s="198">
        <f>IF(N149="zníž. prenesená",J149,0)</f>
        <v>0</v>
      </c>
      <c r="BI149" s="198">
        <f>IF(N149="nulová",J149,0)</f>
        <v>0</v>
      </c>
      <c r="BJ149" s="15" t="s">
        <v>89</v>
      </c>
      <c r="BK149" s="198">
        <f>ROUND(I149*H149,2)</f>
        <v>0</v>
      </c>
      <c r="BL149" s="15" t="s">
        <v>437</v>
      </c>
      <c r="BM149" s="197" t="s">
        <v>274</v>
      </c>
    </row>
    <row r="150" s="2" customFormat="1" ht="14.4" customHeight="1">
      <c r="A150" s="34"/>
      <c r="B150" s="184"/>
      <c r="C150" s="199" t="s">
        <v>279</v>
      </c>
      <c r="D150" s="199" t="s">
        <v>454</v>
      </c>
      <c r="E150" s="200" t="s">
        <v>1854</v>
      </c>
      <c r="F150" s="201" t="s">
        <v>1855</v>
      </c>
      <c r="G150" s="202" t="s">
        <v>306</v>
      </c>
      <c r="H150" s="203">
        <v>4</v>
      </c>
      <c r="I150" s="204"/>
      <c r="J150" s="205">
        <f>ROUND(I150*H150,2)</f>
        <v>0</v>
      </c>
      <c r="K150" s="206"/>
      <c r="L150" s="207"/>
      <c r="M150" s="208" t="s">
        <v>1</v>
      </c>
      <c r="N150" s="209" t="s">
        <v>42</v>
      </c>
      <c r="O150" s="78"/>
      <c r="P150" s="195">
        <f>O150*H150</f>
        <v>0</v>
      </c>
      <c r="Q150" s="195">
        <v>0</v>
      </c>
      <c r="R150" s="195">
        <f>Q150*H150</f>
        <v>0</v>
      </c>
      <c r="S150" s="195">
        <v>0</v>
      </c>
      <c r="T150" s="196">
        <f>S150*H150</f>
        <v>0</v>
      </c>
      <c r="U150" s="34"/>
      <c r="V150" s="34"/>
      <c r="W150" s="34"/>
      <c r="X150" s="34"/>
      <c r="Y150" s="34"/>
      <c r="Z150" s="34"/>
      <c r="AA150" s="34"/>
      <c r="AB150" s="34"/>
      <c r="AC150" s="34"/>
      <c r="AD150" s="34"/>
      <c r="AE150" s="34"/>
      <c r="AR150" s="197" t="s">
        <v>693</v>
      </c>
      <c r="AT150" s="197" t="s">
        <v>454</v>
      </c>
      <c r="AU150" s="197" t="s">
        <v>89</v>
      </c>
      <c r="AY150" s="15" t="s">
        <v>178</v>
      </c>
      <c r="BE150" s="198">
        <f>IF(N150="základná",J150,0)</f>
        <v>0</v>
      </c>
      <c r="BF150" s="198">
        <f>IF(N150="znížená",J150,0)</f>
        <v>0</v>
      </c>
      <c r="BG150" s="198">
        <f>IF(N150="zákl. prenesená",J150,0)</f>
        <v>0</v>
      </c>
      <c r="BH150" s="198">
        <f>IF(N150="zníž. prenesená",J150,0)</f>
        <v>0</v>
      </c>
      <c r="BI150" s="198">
        <f>IF(N150="nulová",J150,0)</f>
        <v>0</v>
      </c>
      <c r="BJ150" s="15" t="s">
        <v>89</v>
      </c>
      <c r="BK150" s="198">
        <f>ROUND(I150*H150,2)</f>
        <v>0</v>
      </c>
      <c r="BL150" s="15" t="s">
        <v>693</v>
      </c>
      <c r="BM150" s="197" t="s">
        <v>279</v>
      </c>
    </row>
    <row r="151" s="2" customFormat="1" ht="22.2" customHeight="1">
      <c r="A151" s="34"/>
      <c r="B151" s="184"/>
      <c r="C151" s="185" t="s">
        <v>283</v>
      </c>
      <c r="D151" s="185" t="s">
        <v>180</v>
      </c>
      <c r="E151" s="186" t="s">
        <v>1856</v>
      </c>
      <c r="F151" s="187" t="s">
        <v>1857</v>
      </c>
      <c r="G151" s="188" t="s">
        <v>306</v>
      </c>
      <c r="H151" s="189">
        <v>2</v>
      </c>
      <c r="I151" s="190"/>
      <c r="J151" s="191">
        <f>ROUND(I151*H151,2)</f>
        <v>0</v>
      </c>
      <c r="K151" s="192"/>
      <c r="L151" s="35"/>
      <c r="M151" s="193" t="s">
        <v>1</v>
      </c>
      <c r="N151" s="194" t="s">
        <v>42</v>
      </c>
      <c r="O151" s="78"/>
      <c r="P151" s="195">
        <f>O151*H151</f>
        <v>0</v>
      </c>
      <c r="Q151" s="195">
        <v>0</v>
      </c>
      <c r="R151" s="195">
        <f>Q151*H151</f>
        <v>0</v>
      </c>
      <c r="S151" s="195">
        <v>0</v>
      </c>
      <c r="T151" s="196">
        <f>S151*H151</f>
        <v>0</v>
      </c>
      <c r="U151" s="34"/>
      <c r="V151" s="34"/>
      <c r="W151" s="34"/>
      <c r="X151" s="34"/>
      <c r="Y151" s="34"/>
      <c r="Z151" s="34"/>
      <c r="AA151" s="34"/>
      <c r="AB151" s="34"/>
      <c r="AC151" s="34"/>
      <c r="AD151" s="34"/>
      <c r="AE151" s="34"/>
      <c r="AR151" s="197" t="s">
        <v>437</v>
      </c>
      <c r="AT151" s="197" t="s">
        <v>180</v>
      </c>
      <c r="AU151" s="197" t="s">
        <v>89</v>
      </c>
      <c r="AY151" s="15" t="s">
        <v>178</v>
      </c>
      <c r="BE151" s="198">
        <f>IF(N151="základná",J151,0)</f>
        <v>0</v>
      </c>
      <c r="BF151" s="198">
        <f>IF(N151="znížená",J151,0)</f>
        <v>0</v>
      </c>
      <c r="BG151" s="198">
        <f>IF(N151="zákl. prenesená",J151,0)</f>
        <v>0</v>
      </c>
      <c r="BH151" s="198">
        <f>IF(N151="zníž. prenesená",J151,0)</f>
        <v>0</v>
      </c>
      <c r="BI151" s="198">
        <f>IF(N151="nulová",J151,0)</f>
        <v>0</v>
      </c>
      <c r="BJ151" s="15" t="s">
        <v>89</v>
      </c>
      <c r="BK151" s="198">
        <f>ROUND(I151*H151,2)</f>
        <v>0</v>
      </c>
      <c r="BL151" s="15" t="s">
        <v>437</v>
      </c>
      <c r="BM151" s="197" t="s">
        <v>283</v>
      </c>
    </row>
    <row r="152" s="2" customFormat="1" ht="14.4" customHeight="1">
      <c r="A152" s="34"/>
      <c r="B152" s="184"/>
      <c r="C152" s="199" t="s">
        <v>287</v>
      </c>
      <c r="D152" s="199" t="s">
        <v>454</v>
      </c>
      <c r="E152" s="200" t="s">
        <v>1858</v>
      </c>
      <c r="F152" s="201" t="s">
        <v>1859</v>
      </c>
      <c r="G152" s="202" t="s">
        <v>306</v>
      </c>
      <c r="H152" s="203">
        <v>2</v>
      </c>
      <c r="I152" s="204"/>
      <c r="J152" s="205">
        <f>ROUND(I152*H152,2)</f>
        <v>0</v>
      </c>
      <c r="K152" s="206"/>
      <c r="L152" s="207"/>
      <c r="M152" s="208" t="s">
        <v>1</v>
      </c>
      <c r="N152" s="209" t="s">
        <v>42</v>
      </c>
      <c r="O152" s="78"/>
      <c r="P152" s="195">
        <f>O152*H152</f>
        <v>0</v>
      </c>
      <c r="Q152" s="195">
        <v>0</v>
      </c>
      <c r="R152" s="195">
        <f>Q152*H152</f>
        <v>0</v>
      </c>
      <c r="S152" s="195">
        <v>0</v>
      </c>
      <c r="T152" s="196">
        <f>S152*H152</f>
        <v>0</v>
      </c>
      <c r="U152" s="34"/>
      <c r="V152" s="34"/>
      <c r="W152" s="34"/>
      <c r="X152" s="34"/>
      <c r="Y152" s="34"/>
      <c r="Z152" s="34"/>
      <c r="AA152" s="34"/>
      <c r="AB152" s="34"/>
      <c r="AC152" s="34"/>
      <c r="AD152" s="34"/>
      <c r="AE152" s="34"/>
      <c r="AR152" s="197" t="s">
        <v>693</v>
      </c>
      <c r="AT152" s="197" t="s">
        <v>454</v>
      </c>
      <c r="AU152" s="197" t="s">
        <v>89</v>
      </c>
      <c r="AY152" s="15" t="s">
        <v>178</v>
      </c>
      <c r="BE152" s="198">
        <f>IF(N152="základná",J152,0)</f>
        <v>0</v>
      </c>
      <c r="BF152" s="198">
        <f>IF(N152="znížená",J152,0)</f>
        <v>0</v>
      </c>
      <c r="BG152" s="198">
        <f>IF(N152="zákl. prenesená",J152,0)</f>
        <v>0</v>
      </c>
      <c r="BH152" s="198">
        <f>IF(N152="zníž. prenesená",J152,0)</f>
        <v>0</v>
      </c>
      <c r="BI152" s="198">
        <f>IF(N152="nulová",J152,0)</f>
        <v>0</v>
      </c>
      <c r="BJ152" s="15" t="s">
        <v>89</v>
      </c>
      <c r="BK152" s="198">
        <f>ROUND(I152*H152,2)</f>
        <v>0</v>
      </c>
      <c r="BL152" s="15" t="s">
        <v>693</v>
      </c>
      <c r="BM152" s="197" t="s">
        <v>287</v>
      </c>
    </row>
    <row r="153" s="2" customFormat="1" ht="22.2" customHeight="1">
      <c r="A153" s="34"/>
      <c r="B153" s="184"/>
      <c r="C153" s="185" t="s">
        <v>291</v>
      </c>
      <c r="D153" s="185" t="s">
        <v>180</v>
      </c>
      <c r="E153" s="186" t="s">
        <v>1860</v>
      </c>
      <c r="F153" s="187" t="s">
        <v>1861</v>
      </c>
      <c r="G153" s="188" t="s">
        <v>1092</v>
      </c>
      <c r="H153" s="189">
        <v>182</v>
      </c>
      <c r="I153" s="190"/>
      <c r="J153" s="191">
        <f>ROUND(I153*H153,2)</f>
        <v>0</v>
      </c>
      <c r="K153" s="192"/>
      <c r="L153" s="35"/>
      <c r="M153" s="193" t="s">
        <v>1</v>
      </c>
      <c r="N153" s="194" t="s">
        <v>42</v>
      </c>
      <c r="O153" s="78"/>
      <c r="P153" s="195">
        <f>O153*H153</f>
        <v>0</v>
      </c>
      <c r="Q153" s="195">
        <v>0</v>
      </c>
      <c r="R153" s="195">
        <f>Q153*H153</f>
        <v>0</v>
      </c>
      <c r="S153" s="195">
        <v>0</v>
      </c>
      <c r="T153" s="196">
        <f>S153*H153</f>
        <v>0</v>
      </c>
      <c r="U153" s="34"/>
      <c r="V153" s="34"/>
      <c r="W153" s="34"/>
      <c r="X153" s="34"/>
      <c r="Y153" s="34"/>
      <c r="Z153" s="34"/>
      <c r="AA153" s="34"/>
      <c r="AB153" s="34"/>
      <c r="AC153" s="34"/>
      <c r="AD153" s="34"/>
      <c r="AE153" s="34"/>
      <c r="AR153" s="197" t="s">
        <v>184</v>
      </c>
      <c r="AT153" s="197" t="s">
        <v>180</v>
      </c>
      <c r="AU153" s="197" t="s">
        <v>89</v>
      </c>
      <c r="AY153" s="15" t="s">
        <v>178</v>
      </c>
      <c r="BE153" s="198">
        <f>IF(N153="základná",J153,0)</f>
        <v>0</v>
      </c>
      <c r="BF153" s="198">
        <f>IF(N153="znížená",J153,0)</f>
        <v>0</v>
      </c>
      <c r="BG153" s="198">
        <f>IF(N153="zákl. prenesená",J153,0)</f>
        <v>0</v>
      </c>
      <c r="BH153" s="198">
        <f>IF(N153="zníž. prenesená",J153,0)</f>
        <v>0</v>
      </c>
      <c r="BI153" s="198">
        <f>IF(N153="nulová",J153,0)</f>
        <v>0</v>
      </c>
      <c r="BJ153" s="15" t="s">
        <v>89</v>
      </c>
      <c r="BK153" s="198">
        <f>ROUND(I153*H153,2)</f>
        <v>0</v>
      </c>
      <c r="BL153" s="15" t="s">
        <v>184</v>
      </c>
      <c r="BM153" s="197" t="s">
        <v>291</v>
      </c>
    </row>
    <row r="154" s="2" customFormat="1" ht="14.4" customHeight="1">
      <c r="A154" s="34"/>
      <c r="B154" s="184"/>
      <c r="C154" s="199" t="s">
        <v>295</v>
      </c>
      <c r="D154" s="199" t="s">
        <v>454</v>
      </c>
      <c r="E154" s="200" t="s">
        <v>1862</v>
      </c>
      <c r="F154" s="201" t="s">
        <v>1863</v>
      </c>
      <c r="G154" s="202" t="s">
        <v>1092</v>
      </c>
      <c r="H154" s="203">
        <v>182</v>
      </c>
      <c r="I154" s="204"/>
      <c r="J154" s="205">
        <f>ROUND(I154*H154,2)</f>
        <v>0</v>
      </c>
      <c r="K154" s="206"/>
      <c r="L154" s="207"/>
      <c r="M154" s="208" t="s">
        <v>1</v>
      </c>
      <c r="N154" s="209" t="s">
        <v>42</v>
      </c>
      <c r="O154" s="78"/>
      <c r="P154" s="195">
        <f>O154*H154</f>
        <v>0</v>
      </c>
      <c r="Q154" s="195">
        <v>0</v>
      </c>
      <c r="R154" s="195">
        <f>Q154*H154</f>
        <v>0</v>
      </c>
      <c r="S154" s="195">
        <v>0</v>
      </c>
      <c r="T154" s="196">
        <f>S154*H154</f>
        <v>0</v>
      </c>
      <c r="U154" s="34"/>
      <c r="V154" s="34"/>
      <c r="W154" s="34"/>
      <c r="X154" s="34"/>
      <c r="Y154" s="34"/>
      <c r="Z154" s="34"/>
      <c r="AA154" s="34"/>
      <c r="AB154" s="34"/>
      <c r="AC154" s="34"/>
      <c r="AD154" s="34"/>
      <c r="AE154" s="34"/>
      <c r="AR154" s="197" t="s">
        <v>693</v>
      </c>
      <c r="AT154" s="197" t="s">
        <v>454</v>
      </c>
      <c r="AU154" s="197" t="s">
        <v>89</v>
      </c>
      <c r="AY154" s="15" t="s">
        <v>178</v>
      </c>
      <c r="BE154" s="198">
        <f>IF(N154="základná",J154,0)</f>
        <v>0</v>
      </c>
      <c r="BF154" s="198">
        <f>IF(N154="znížená",J154,0)</f>
        <v>0</v>
      </c>
      <c r="BG154" s="198">
        <f>IF(N154="zákl. prenesená",J154,0)</f>
        <v>0</v>
      </c>
      <c r="BH154" s="198">
        <f>IF(N154="zníž. prenesená",J154,0)</f>
        <v>0</v>
      </c>
      <c r="BI154" s="198">
        <f>IF(N154="nulová",J154,0)</f>
        <v>0</v>
      </c>
      <c r="BJ154" s="15" t="s">
        <v>89</v>
      </c>
      <c r="BK154" s="198">
        <f>ROUND(I154*H154,2)</f>
        <v>0</v>
      </c>
      <c r="BL154" s="15" t="s">
        <v>693</v>
      </c>
      <c r="BM154" s="197" t="s">
        <v>295</v>
      </c>
    </row>
    <row r="155" s="2" customFormat="1" ht="19.8" customHeight="1">
      <c r="A155" s="34"/>
      <c r="B155" s="184"/>
      <c r="C155" s="185" t="s">
        <v>299</v>
      </c>
      <c r="D155" s="185" t="s">
        <v>180</v>
      </c>
      <c r="E155" s="186" t="s">
        <v>1864</v>
      </c>
      <c r="F155" s="187" t="s">
        <v>1865</v>
      </c>
      <c r="G155" s="188" t="s">
        <v>1092</v>
      </c>
      <c r="H155" s="189">
        <v>18</v>
      </c>
      <c r="I155" s="190"/>
      <c r="J155" s="191">
        <f>ROUND(I155*H155,2)</f>
        <v>0</v>
      </c>
      <c r="K155" s="192"/>
      <c r="L155" s="35"/>
      <c r="M155" s="193" t="s">
        <v>1</v>
      </c>
      <c r="N155" s="194" t="s">
        <v>42</v>
      </c>
      <c r="O155" s="78"/>
      <c r="P155" s="195">
        <f>O155*H155</f>
        <v>0</v>
      </c>
      <c r="Q155" s="195">
        <v>0</v>
      </c>
      <c r="R155" s="195">
        <f>Q155*H155</f>
        <v>0</v>
      </c>
      <c r="S155" s="195">
        <v>0</v>
      </c>
      <c r="T155" s="196">
        <f>S155*H155</f>
        <v>0</v>
      </c>
      <c r="U155" s="34"/>
      <c r="V155" s="34"/>
      <c r="W155" s="34"/>
      <c r="X155" s="34"/>
      <c r="Y155" s="34"/>
      <c r="Z155" s="34"/>
      <c r="AA155" s="34"/>
      <c r="AB155" s="34"/>
      <c r="AC155" s="34"/>
      <c r="AD155" s="34"/>
      <c r="AE155" s="34"/>
      <c r="AR155" s="197" t="s">
        <v>184</v>
      </c>
      <c r="AT155" s="197" t="s">
        <v>180</v>
      </c>
      <c r="AU155" s="197" t="s">
        <v>89</v>
      </c>
      <c r="AY155" s="15" t="s">
        <v>178</v>
      </c>
      <c r="BE155" s="198">
        <f>IF(N155="základná",J155,0)</f>
        <v>0</v>
      </c>
      <c r="BF155" s="198">
        <f>IF(N155="znížená",J155,0)</f>
        <v>0</v>
      </c>
      <c r="BG155" s="198">
        <f>IF(N155="zákl. prenesená",J155,0)</f>
        <v>0</v>
      </c>
      <c r="BH155" s="198">
        <f>IF(N155="zníž. prenesená",J155,0)</f>
        <v>0</v>
      </c>
      <c r="BI155" s="198">
        <f>IF(N155="nulová",J155,0)</f>
        <v>0</v>
      </c>
      <c r="BJ155" s="15" t="s">
        <v>89</v>
      </c>
      <c r="BK155" s="198">
        <f>ROUND(I155*H155,2)</f>
        <v>0</v>
      </c>
      <c r="BL155" s="15" t="s">
        <v>184</v>
      </c>
      <c r="BM155" s="197" t="s">
        <v>299</v>
      </c>
    </row>
    <row r="156" s="2" customFormat="1" ht="14.4" customHeight="1">
      <c r="A156" s="34"/>
      <c r="B156" s="184"/>
      <c r="C156" s="199" t="s">
        <v>303</v>
      </c>
      <c r="D156" s="199" t="s">
        <v>454</v>
      </c>
      <c r="E156" s="200" t="s">
        <v>1866</v>
      </c>
      <c r="F156" s="201" t="s">
        <v>1867</v>
      </c>
      <c r="G156" s="202" t="s">
        <v>1092</v>
      </c>
      <c r="H156" s="203">
        <v>18</v>
      </c>
      <c r="I156" s="204"/>
      <c r="J156" s="205">
        <f>ROUND(I156*H156,2)</f>
        <v>0</v>
      </c>
      <c r="K156" s="206"/>
      <c r="L156" s="207"/>
      <c r="M156" s="208" t="s">
        <v>1</v>
      </c>
      <c r="N156" s="209" t="s">
        <v>42</v>
      </c>
      <c r="O156" s="78"/>
      <c r="P156" s="195">
        <f>O156*H156</f>
        <v>0</v>
      </c>
      <c r="Q156" s="195">
        <v>0</v>
      </c>
      <c r="R156" s="195">
        <f>Q156*H156</f>
        <v>0</v>
      </c>
      <c r="S156" s="195">
        <v>0</v>
      </c>
      <c r="T156" s="196">
        <f>S156*H156</f>
        <v>0</v>
      </c>
      <c r="U156" s="34"/>
      <c r="V156" s="34"/>
      <c r="W156" s="34"/>
      <c r="X156" s="34"/>
      <c r="Y156" s="34"/>
      <c r="Z156" s="34"/>
      <c r="AA156" s="34"/>
      <c r="AB156" s="34"/>
      <c r="AC156" s="34"/>
      <c r="AD156" s="34"/>
      <c r="AE156" s="34"/>
      <c r="AR156" s="197" t="s">
        <v>693</v>
      </c>
      <c r="AT156" s="197" t="s">
        <v>454</v>
      </c>
      <c r="AU156" s="197" t="s">
        <v>89</v>
      </c>
      <c r="AY156" s="15" t="s">
        <v>178</v>
      </c>
      <c r="BE156" s="198">
        <f>IF(N156="základná",J156,0)</f>
        <v>0</v>
      </c>
      <c r="BF156" s="198">
        <f>IF(N156="znížená",J156,0)</f>
        <v>0</v>
      </c>
      <c r="BG156" s="198">
        <f>IF(N156="zákl. prenesená",J156,0)</f>
        <v>0</v>
      </c>
      <c r="BH156" s="198">
        <f>IF(N156="zníž. prenesená",J156,0)</f>
        <v>0</v>
      </c>
      <c r="BI156" s="198">
        <f>IF(N156="nulová",J156,0)</f>
        <v>0</v>
      </c>
      <c r="BJ156" s="15" t="s">
        <v>89</v>
      </c>
      <c r="BK156" s="198">
        <f>ROUND(I156*H156,2)</f>
        <v>0</v>
      </c>
      <c r="BL156" s="15" t="s">
        <v>693</v>
      </c>
      <c r="BM156" s="197" t="s">
        <v>303</v>
      </c>
    </row>
    <row r="157" s="2" customFormat="1" ht="14.4" customHeight="1">
      <c r="A157" s="34"/>
      <c r="B157" s="184"/>
      <c r="C157" s="185" t="s">
        <v>308</v>
      </c>
      <c r="D157" s="185" t="s">
        <v>180</v>
      </c>
      <c r="E157" s="186" t="s">
        <v>1868</v>
      </c>
      <c r="F157" s="187" t="s">
        <v>1869</v>
      </c>
      <c r="G157" s="188" t="s">
        <v>1092</v>
      </c>
      <c r="H157" s="189">
        <v>4</v>
      </c>
      <c r="I157" s="190"/>
      <c r="J157" s="191">
        <f>ROUND(I157*H157,2)</f>
        <v>0</v>
      </c>
      <c r="K157" s="192"/>
      <c r="L157" s="35"/>
      <c r="M157" s="193" t="s">
        <v>1</v>
      </c>
      <c r="N157" s="194" t="s">
        <v>42</v>
      </c>
      <c r="O157" s="78"/>
      <c r="P157" s="195">
        <f>O157*H157</f>
        <v>0</v>
      </c>
      <c r="Q157" s="195">
        <v>0</v>
      </c>
      <c r="R157" s="195">
        <f>Q157*H157</f>
        <v>0</v>
      </c>
      <c r="S157" s="195">
        <v>0</v>
      </c>
      <c r="T157" s="196">
        <f>S157*H157</f>
        <v>0</v>
      </c>
      <c r="U157" s="34"/>
      <c r="V157" s="34"/>
      <c r="W157" s="34"/>
      <c r="X157" s="34"/>
      <c r="Y157" s="34"/>
      <c r="Z157" s="34"/>
      <c r="AA157" s="34"/>
      <c r="AB157" s="34"/>
      <c r="AC157" s="34"/>
      <c r="AD157" s="34"/>
      <c r="AE157" s="34"/>
      <c r="AR157" s="197" t="s">
        <v>184</v>
      </c>
      <c r="AT157" s="197" t="s">
        <v>180</v>
      </c>
      <c r="AU157" s="197" t="s">
        <v>89</v>
      </c>
      <c r="AY157" s="15" t="s">
        <v>178</v>
      </c>
      <c r="BE157" s="198">
        <f>IF(N157="základná",J157,0)</f>
        <v>0</v>
      </c>
      <c r="BF157" s="198">
        <f>IF(N157="znížená",J157,0)</f>
        <v>0</v>
      </c>
      <c r="BG157" s="198">
        <f>IF(N157="zákl. prenesená",J157,0)</f>
        <v>0</v>
      </c>
      <c r="BH157" s="198">
        <f>IF(N157="zníž. prenesená",J157,0)</f>
        <v>0</v>
      </c>
      <c r="BI157" s="198">
        <f>IF(N157="nulová",J157,0)</f>
        <v>0</v>
      </c>
      <c r="BJ157" s="15" t="s">
        <v>89</v>
      </c>
      <c r="BK157" s="198">
        <f>ROUND(I157*H157,2)</f>
        <v>0</v>
      </c>
      <c r="BL157" s="15" t="s">
        <v>184</v>
      </c>
      <c r="BM157" s="197" t="s">
        <v>308</v>
      </c>
    </row>
    <row r="158" s="2" customFormat="1" ht="14.4" customHeight="1">
      <c r="A158" s="34"/>
      <c r="B158" s="184"/>
      <c r="C158" s="199" t="s">
        <v>312</v>
      </c>
      <c r="D158" s="199" t="s">
        <v>454</v>
      </c>
      <c r="E158" s="200" t="s">
        <v>1870</v>
      </c>
      <c r="F158" s="201" t="s">
        <v>1871</v>
      </c>
      <c r="G158" s="202" t="s">
        <v>1092</v>
      </c>
      <c r="H158" s="203">
        <v>1</v>
      </c>
      <c r="I158" s="204"/>
      <c r="J158" s="205">
        <f>ROUND(I158*H158,2)</f>
        <v>0</v>
      </c>
      <c r="K158" s="206"/>
      <c r="L158" s="207"/>
      <c r="M158" s="208" t="s">
        <v>1</v>
      </c>
      <c r="N158" s="209" t="s">
        <v>42</v>
      </c>
      <c r="O158" s="78"/>
      <c r="P158" s="195">
        <f>O158*H158</f>
        <v>0</v>
      </c>
      <c r="Q158" s="195">
        <v>0</v>
      </c>
      <c r="R158" s="195">
        <f>Q158*H158</f>
        <v>0</v>
      </c>
      <c r="S158" s="195">
        <v>0</v>
      </c>
      <c r="T158" s="196">
        <f>S158*H158</f>
        <v>0</v>
      </c>
      <c r="U158" s="34"/>
      <c r="V158" s="34"/>
      <c r="W158" s="34"/>
      <c r="X158" s="34"/>
      <c r="Y158" s="34"/>
      <c r="Z158" s="34"/>
      <c r="AA158" s="34"/>
      <c r="AB158" s="34"/>
      <c r="AC158" s="34"/>
      <c r="AD158" s="34"/>
      <c r="AE158" s="34"/>
      <c r="AR158" s="197" t="s">
        <v>693</v>
      </c>
      <c r="AT158" s="197" t="s">
        <v>454</v>
      </c>
      <c r="AU158" s="197" t="s">
        <v>89</v>
      </c>
      <c r="AY158" s="15" t="s">
        <v>178</v>
      </c>
      <c r="BE158" s="198">
        <f>IF(N158="základná",J158,0)</f>
        <v>0</v>
      </c>
      <c r="BF158" s="198">
        <f>IF(N158="znížená",J158,0)</f>
        <v>0</v>
      </c>
      <c r="BG158" s="198">
        <f>IF(N158="zákl. prenesená",J158,0)</f>
        <v>0</v>
      </c>
      <c r="BH158" s="198">
        <f>IF(N158="zníž. prenesená",J158,0)</f>
        <v>0</v>
      </c>
      <c r="BI158" s="198">
        <f>IF(N158="nulová",J158,0)</f>
        <v>0</v>
      </c>
      <c r="BJ158" s="15" t="s">
        <v>89</v>
      </c>
      <c r="BK158" s="198">
        <f>ROUND(I158*H158,2)</f>
        <v>0</v>
      </c>
      <c r="BL158" s="15" t="s">
        <v>693</v>
      </c>
      <c r="BM158" s="197" t="s">
        <v>312</v>
      </c>
    </row>
    <row r="159" s="2" customFormat="1" ht="14.4" customHeight="1">
      <c r="A159" s="34"/>
      <c r="B159" s="184"/>
      <c r="C159" s="199" t="s">
        <v>316</v>
      </c>
      <c r="D159" s="199" t="s">
        <v>454</v>
      </c>
      <c r="E159" s="200" t="s">
        <v>1872</v>
      </c>
      <c r="F159" s="201" t="s">
        <v>1873</v>
      </c>
      <c r="G159" s="202" t="s">
        <v>306</v>
      </c>
      <c r="H159" s="203">
        <v>1</v>
      </c>
      <c r="I159" s="204"/>
      <c r="J159" s="205">
        <f>ROUND(I159*H159,2)</f>
        <v>0</v>
      </c>
      <c r="K159" s="206"/>
      <c r="L159" s="207"/>
      <c r="M159" s="208" t="s">
        <v>1</v>
      </c>
      <c r="N159" s="209" t="s">
        <v>42</v>
      </c>
      <c r="O159" s="78"/>
      <c r="P159" s="195">
        <f>O159*H159</f>
        <v>0</v>
      </c>
      <c r="Q159" s="195">
        <v>0</v>
      </c>
      <c r="R159" s="195">
        <f>Q159*H159</f>
        <v>0</v>
      </c>
      <c r="S159" s="195">
        <v>0</v>
      </c>
      <c r="T159" s="196">
        <f>S159*H159</f>
        <v>0</v>
      </c>
      <c r="U159" s="34"/>
      <c r="V159" s="34"/>
      <c r="W159" s="34"/>
      <c r="X159" s="34"/>
      <c r="Y159" s="34"/>
      <c r="Z159" s="34"/>
      <c r="AA159" s="34"/>
      <c r="AB159" s="34"/>
      <c r="AC159" s="34"/>
      <c r="AD159" s="34"/>
      <c r="AE159" s="34"/>
      <c r="AR159" s="197" t="s">
        <v>693</v>
      </c>
      <c r="AT159" s="197" t="s">
        <v>454</v>
      </c>
      <c r="AU159" s="197" t="s">
        <v>89</v>
      </c>
      <c r="AY159" s="15" t="s">
        <v>178</v>
      </c>
      <c r="BE159" s="198">
        <f>IF(N159="základná",J159,0)</f>
        <v>0</v>
      </c>
      <c r="BF159" s="198">
        <f>IF(N159="znížená",J159,0)</f>
        <v>0</v>
      </c>
      <c r="BG159" s="198">
        <f>IF(N159="zákl. prenesená",J159,0)</f>
        <v>0</v>
      </c>
      <c r="BH159" s="198">
        <f>IF(N159="zníž. prenesená",J159,0)</f>
        <v>0</v>
      </c>
      <c r="BI159" s="198">
        <f>IF(N159="nulová",J159,0)</f>
        <v>0</v>
      </c>
      <c r="BJ159" s="15" t="s">
        <v>89</v>
      </c>
      <c r="BK159" s="198">
        <f>ROUND(I159*H159,2)</f>
        <v>0</v>
      </c>
      <c r="BL159" s="15" t="s">
        <v>693</v>
      </c>
      <c r="BM159" s="197" t="s">
        <v>316</v>
      </c>
    </row>
    <row r="160" s="2" customFormat="1" ht="14.4" customHeight="1">
      <c r="A160" s="34"/>
      <c r="B160" s="184"/>
      <c r="C160" s="199" t="s">
        <v>320</v>
      </c>
      <c r="D160" s="199" t="s">
        <v>454</v>
      </c>
      <c r="E160" s="200" t="s">
        <v>1874</v>
      </c>
      <c r="F160" s="201" t="s">
        <v>1875</v>
      </c>
      <c r="G160" s="202" t="s">
        <v>306</v>
      </c>
      <c r="H160" s="203">
        <v>1</v>
      </c>
      <c r="I160" s="204"/>
      <c r="J160" s="205">
        <f>ROUND(I160*H160,2)</f>
        <v>0</v>
      </c>
      <c r="K160" s="206"/>
      <c r="L160" s="207"/>
      <c r="M160" s="208" t="s">
        <v>1</v>
      </c>
      <c r="N160" s="209" t="s">
        <v>42</v>
      </c>
      <c r="O160" s="78"/>
      <c r="P160" s="195">
        <f>O160*H160</f>
        <v>0</v>
      </c>
      <c r="Q160" s="195">
        <v>0</v>
      </c>
      <c r="R160" s="195">
        <f>Q160*H160</f>
        <v>0</v>
      </c>
      <c r="S160" s="195">
        <v>0</v>
      </c>
      <c r="T160" s="196">
        <f>S160*H160</f>
        <v>0</v>
      </c>
      <c r="U160" s="34"/>
      <c r="V160" s="34"/>
      <c r="W160" s="34"/>
      <c r="X160" s="34"/>
      <c r="Y160" s="34"/>
      <c r="Z160" s="34"/>
      <c r="AA160" s="34"/>
      <c r="AB160" s="34"/>
      <c r="AC160" s="34"/>
      <c r="AD160" s="34"/>
      <c r="AE160" s="34"/>
      <c r="AR160" s="197" t="s">
        <v>693</v>
      </c>
      <c r="AT160" s="197" t="s">
        <v>454</v>
      </c>
      <c r="AU160" s="197" t="s">
        <v>89</v>
      </c>
      <c r="AY160" s="15" t="s">
        <v>178</v>
      </c>
      <c r="BE160" s="198">
        <f>IF(N160="základná",J160,0)</f>
        <v>0</v>
      </c>
      <c r="BF160" s="198">
        <f>IF(N160="znížená",J160,0)</f>
        <v>0</v>
      </c>
      <c r="BG160" s="198">
        <f>IF(N160="zákl. prenesená",J160,0)</f>
        <v>0</v>
      </c>
      <c r="BH160" s="198">
        <f>IF(N160="zníž. prenesená",J160,0)</f>
        <v>0</v>
      </c>
      <c r="BI160" s="198">
        <f>IF(N160="nulová",J160,0)</f>
        <v>0</v>
      </c>
      <c r="BJ160" s="15" t="s">
        <v>89</v>
      </c>
      <c r="BK160" s="198">
        <f>ROUND(I160*H160,2)</f>
        <v>0</v>
      </c>
      <c r="BL160" s="15" t="s">
        <v>693</v>
      </c>
      <c r="BM160" s="197" t="s">
        <v>320</v>
      </c>
    </row>
    <row r="161" s="2" customFormat="1" ht="19.8" customHeight="1">
      <c r="A161" s="34"/>
      <c r="B161" s="184"/>
      <c r="C161" s="199" t="s">
        <v>324</v>
      </c>
      <c r="D161" s="199" t="s">
        <v>454</v>
      </c>
      <c r="E161" s="200" t="s">
        <v>1876</v>
      </c>
      <c r="F161" s="201" t="s">
        <v>1877</v>
      </c>
      <c r="G161" s="202" t="s">
        <v>306</v>
      </c>
      <c r="H161" s="203">
        <v>1</v>
      </c>
      <c r="I161" s="204"/>
      <c r="J161" s="205">
        <f>ROUND(I161*H161,2)</f>
        <v>0</v>
      </c>
      <c r="K161" s="206"/>
      <c r="L161" s="207"/>
      <c r="M161" s="208" t="s">
        <v>1</v>
      </c>
      <c r="N161" s="209" t="s">
        <v>42</v>
      </c>
      <c r="O161" s="78"/>
      <c r="P161" s="195">
        <f>O161*H161</f>
        <v>0</v>
      </c>
      <c r="Q161" s="195">
        <v>0</v>
      </c>
      <c r="R161" s="195">
        <f>Q161*H161</f>
        <v>0</v>
      </c>
      <c r="S161" s="195">
        <v>0</v>
      </c>
      <c r="T161" s="196">
        <f>S161*H161</f>
        <v>0</v>
      </c>
      <c r="U161" s="34"/>
      <c r="V161" s="34"/>
      <c r="W161" s="34"/>
      <c r="X161" s="34"/>
      <c r="Y161" s="34"/>
      <c r="Z161" s="34"/>
      <c r="AA161" s="34"/>
      <c r="AB161" s="34"/>
      <c r="AC161" s="34"/>
      <c r="AD161" s="34"/>
      <c r="AE161" s="34"/>
      <c r="AR161" s="197" t="s">
        <v>693</v>
      </c>
      <c r="AT161" s="197" t="s">
        <v>454</v>
      </c>
      <c r="AU161" s="197" t="s">
        <v>89</v>
      </c>
      <c r="AY161" s="15" t="s">
        <v>178</v>
      </c>
      <c r="BE161" s="198">
        <f>IF(N161="základná",J161,0)</f>
        <v>0</v>
      </c>
      <c r="BF161" s="198">
        <f>IF(N161="znížená",J161,0)</f>
        <v>0</v>
      </c>
      <c r="BG161" s="198">
        <f>IF(N161="zákl. prenesená",J161,0)</f>
        <v>0</v>
      </c>
      <c r="BH161" s="198">
        <f>IF(N161="zníž. prenesená",J161,0)</f>
        <v>0</v>
      </c>
      <c r="BI161" s="198">
        <f>IF(N161="nulová",J161,0)</f>
        <v>0</v>
      </c>
      <c r="BJ161" s="15" t="s">
        <v>89</v>
      </c>
      <c r="BK161" s="198">
        <f>ROUND(I161*H161,2)</f>
        <v>0</v>
      </c>
      <c r="BL161" s="15" t="s">
        <v>693</v>
      </c>
      <c r="BM161" s="197" t="s">
        <v>324</v>
      </c>
    </row>
    <row r="162" s="2" customFormat="1" ht="14.4" customHeight="1">
      <c r="A162" s="34"/>
      <c r="B162" s="184"/>
      <c r="C162" s="185" t="s">
        <v>328</v>
      </c>
      <c r="D162" s="185" t="s">
        <v>180</v>
      </c>
      <c r="E162" s="186" t="s">
        <v>1878</v>
      </c>
      <c r="F162" s="187" t="s">
        <v>1879</v>
      </c>
      <c r="G162" s="188" t="s">
        <v>1092</v>
      </c>
      <c r="H162" s="189">
        <v>166</v>
      </c>
      <c r="I162" s="190"/>
      <c r="J162" s="191">
        <f>ROUND(I162*H162,2)</f>
        <v>0</v>
      </c>
      <c r="K162" s="192"/>
      <c r="L162" s="35"/>
      <c r="M162" s="193" t="s">
        <v>1</v>
      </c>
      <c r="N162" s="194" t="s">
        <v>42</v>
      </c>
      <c r="O162" s="78"/>
      <c r="P162" s="195">
        <f>O162*H162</f>
        <v>0</v>
      </c>
      <c r="Q162" s="195">
        <v>0</v>
      </c>
      <c r="R162" s="195">
        <f>Q162*H162</f>
        <v>0</v>
      </c>
      <c r="S162" s="195">
        <v>0</v>
      </c>
      <c r="T162" s="196">
        <f>S162*H162</f>
        <v>0</v>
      </c>
      <c r="U162" s="34"/>
      <c r="V162" s="34"/>
      <c r="W162" s="34"/>
      <c r="X162" s="34"/>
      <c r="Y162" s="34"/>
      <c r="Z162" s="34"/>
      <c r="AA162" s="34"/>
      <c r="AB162" s="34"/>
      <c r="AC162" s="34"/>
      <c r="AD162" s="34"/>
      <c r="AE162" s="34"/>
      <c r="AR162" s="197" t="s">
        <v>184</v>
      </c>
      <c r="AT162" s="197" t="s">
        <v>180</v>
      </c>
      <c r="AU162" s="197" t="s">
        <v>89</v>
      </c>
      <c r="AY162" s="15" t="s">
        <v>178</v>
      </c>
      <c r="BE162" s="198">
        <f>IF(N162="základná",J162,0)</f>
        <v>0</v>
      </c>
      <c r="BF162" s="198">
        <f>IF(N162="znížená",J162,0)</f>
        <v>0</v>
      </c>
      <c r="BG162" s="198">
        <f>IF(N162="zákl. prenesená",J162,0)</f>
        <v>0</v>
      </c>
      <c r="BH162" s="198">
        <f>IF(N162="zníž. prenesená",J162,0)</f>
        <v>0</v>
      </c>
      <c r="BI162" s="198">
        <f>IF(N162="nulová",J162,0)</f>
        <v>0</v>
      </c>
      <c r="BJ162" s="15" t="s">
        <v>89</v>
      </c>
      <c r="BK162" s="198">
        <f>ROUND(I162*H162,2)</f>
        <v>0</v>
      </c>
      <c r="BL162" s="15" t="s">
        <v>184</v>
      </c>
      <c r="BM162" s="197" t="s">
        <v>328</v>
      </c>
    </row>
    <row r="163" s="2" customFormat="1" ht="34.8" customHeight="1">
      <c r="A163" s="34"/>
      <c r="B163" s="184"/>
      <c r="C163" s="199" t="s">
        <v>332</v>
      </c>
      <c r="D163" s="199" t="s">
        <v>454</v>
      </c>
      <c r="E163" s="200" t="s">
        <v>1880</v>
      </c>
      <c r="F163" s="201" t="s">
        <v>1881</v>
      </c>
      <c r="G163" s="202" t="s">
        <v>1092</v>
      </c>
      <c r="H163" s="203">
        <v>62</v>
      </c>
      <c r="I163" s="204"/>
      <c r="J163" s="205">
        <f>ROUND(I163*H163,2)</f>
        <v>0</v>
      </c>
      <c r="K163" s="206"/>
      <c r="L163" s="207"/>
      <c r="M163" s="208" t="s">
        <v>1</v>
      </c>
      <c r="N163" s="209" t="s">
        <v>42</v>
      </c>
      <c r="O163" s="78"/>
      <c r="P163" s="195">
        <f>O163*H163</f>
        <v>0</v>
      </c>
      <c r="Q163" s="195">
        <v>0</v>
      </c>
      <c r="R163" s="195">
        <f>Q163*H163</f>
        <v>0</v>
      </c>
      <c r="S163" s="195">
        <v>0</v>
      </c>
      <c r="T163" s="196">
        <f>S163*H163</f>
        <v>0</v>
      </c>
      <c r="U163" s="34"/>
      <c r="V163" s="34"/>
      <c r="W163" s="34"/>
      <c r="X163" s="34"/>
      <c r="Y163" s="34"/>
      <c r="Z163" s="34"/>
      <c r="AA163" s="34"/>
      <c r="AB163" s="34"/>
      <c r="AC163" s="34"/>
      <c r="AD163" s="34"/>
      <c r="AE163" s="34"/>
      <c r="AR163" s="197" t="s">
        <v>693</v>
      </c>
      <c r="AT163" s="197" t="s">
        <v>454</v>
      </c>
      <c r="AU163" s="197" t="s">
        <v>89</v>
      </c>
      <c r="AY163" s="15" t="s">
        <v>178</v>
      </c>
      <c r="BE163" s="198">
        <f>IF(N163="základná",J163,0)</f>
        <v>0</v>
      </c>
      <c r="BF163" s="198">
        <f>IF(N163="znížená",J163,0)</f>
        <v>0</v>
      </c>
      <c r="BG163" s="198">
        <f>IF(N163="zákl. prenesená",J163,0)</f>
        <v>0</v>
      </c>
      <c r="BH163" s="198">
        <f>IF(N163="zníž. prenesená",J163,0)</f>
        <v>0</v>
      </c>
      <c r="BI163" s="198">
        <f>IF(N163="nulová",J163,0)</f>
        <v>0</v>
      </c>
      <c r="BJ163" s="15" t="s">
        <v>89</v>
      </c>
      <c r="BK163" s="198">
        <f>ROUND(I163*H163,2)</f>
        <v>0</v>
      </c>
      <c r="BL163" s="15" t="s">
        <v>693</v>
      </c>
      <c r="BM163" s="197" t="s">
        <v>332</v>
      </c>
    </row>
    <row r="164" s="2" customFormat="1" ht="34.8" customHeight="1">
      <c r="A164" s="34"/>
      <c r="B164" s="184"/>
      <c r="C164" s="199" t="s">
        <v>336</v>
      </c>
      <c r="D164" s="199" t="s">
        <v>454</v>
      </c>
      <c r="E164" s="200" t="s">
        <v>1882</v>
      </c>
      <c r="F164" s="201" t="s">
        <v>1883</v>
      </c>
      <c r="G164" s="202" t="s">
        <v>1092</v>
      </c>
      <c r="H164" s="203">
        <v>13</v>
      </c>
      <c r="I164" s="204"/>
      <c r="J164" s="205">
        <f>ROUND(I164*H164,2)</f>
        <v>0</v>
      </c>
      <c r="K164" s="206"/>
      <c r="L164" s="207"/>
      <c r="M164" s="208" t="s">
        <v>1</v>
      </c>
      <c r="N164" s="209" t="s">
        <v>42</v>
      </c>
      <c r="O164" s="78"/>
      <c r="P164" s="195">
        <f>O164*H164</f>
        <v>0</v>
      </c>
      <c r="Q164" s="195">
        <v>0</v>
      </c>
      <c r="R164" s="195">
        <f>Q164*H164</f>
        <v>0</v>
      </c>
      <c r="S164" s="195">
        <v>0</v>
      </c>
      <c r="T164" s="196">
        <f>S164*H164</f>
        <v>0</v>
      </c>
      <c r="U164" s="34"/>
      <c r="V164" s="34"/>
      <c r="W164" s="34"/>
      <c r="X164" s="34"/>
      <c r="Y164" s="34"/>
      <c r="Z164" s="34"/>
      <c r="AA164" s="34"/>
      <c r="AB164" s="34"/>
      <c r="AC164" s="34"/>
      <c r="AD164" s="34"/>
      <c r="AE164" s="34"/>
      <c r="AR164" s="197" t="s">
        <v>693</v>
      </c>
      <c r="AT164" s="197" t="s">
        <v>454</v>
      </c>
      <c r="AU164" s="197" t="s">
        <v>89</v>
      </c>
      <c r="AY164" s="15" t="s">
        <v>178</v>
      </c>
      <c r="BE164" s="198">
        <f>IF(N164="základná",J164,0)</f>
        <v>0</v>
      </c>
      <c r="BF164" s="198">
        <f>IF(N164="znížená",J164,0)</f>
        <v>0</v>
      </c>
      <c r="BG164" s="198">
        <f>IF(N164="zákl. prenesená",J164,0)</f>
        <v>0</v>
      </c>
      <c r="BH164" s="198">
        <f>IF(N164="zníž. prenesená",J164,0)</f>
        <v>0</v>
      </c>
      <c r="BI164" s="198">
        <f>IF(N164="nulová",J164,0)</f>
        <v>0</v>
      </c>
      <c r="BJ164" s="15" t="s">
        <v>89</v>
      </c>
      <c r="BK164" s="198">
        <f>ROUND(I164*H164,2)</f>
        <v>0</v>
      </c>
      <c r="BL164" s="15" t="s">
        <v>693</v>
      </c>
      <c r="BM164" s="197" t="s">
        <v>336</v>
      </c>
    </row>
    <row r="165" s="2" customFormat="1" ht="34.8" customHeight="1">
      <c r="A165" s="34"/>
      <c r="B165" s="184"/>
      <c r="C165" s="199" t="s">
        <v>340</v>
      </c>
      <c r="D165" s="199" t="s">
        <v>454</v>
      </c>
      <c r="E165" s="200" t="s">
        <v>1884</v>
      </c>
      <c r="F165" s="201" t="s">
        <v>1885</v>
      </c>
      <c r="G165" s="202" t="s">
        <v>1092</v>
      </c>
      <c r="H165" s="203">
        <v>9</v>
      </c>
      <c r="I165" s="204"/>
      <c r="J165" s="205">
        <f>ROUND(I165*H165,2)</f>
        <v>0</v>
      </c>
      <c r="K165" s="206"/>
      <c r="L165" s="207"/>
      <c r="M165" s="208" t="s">
        <v>1</v>
      </c>
      <c r="N165" s="209" t="s">
        <v>42</v>
      </c>
      <c r="O165" s="78"/>
      <c r="P165" s="195">
        <f>O165*H165</f>
        <v>0</v>
      </c>
      <c r="Q165" s="195">
        <v>0</v>
      </c>
      <c r="R165" s="195">
        <f>Q165*H165</f>
        <v>0</v>
      </c>
      <c r="S165" s="195">
        <v>0</v>
      </c>
      <c r="T165" s="196">
        <f>S165*H165</f>
        <v>0</v>
      </c>
      <c r="U165" s="34"/>
      <c r="V165" s="34"/>
      <c r="W165" s="34"/>
      <c r="X165" s="34"/>
      <c r="Y165" s="34"/>
      <c r="Z165" s="34"/>
      <c r="AA165" s="34"/>
      <c r="AB165" s="34"/>
      <c r="AC165" s="34"/>
      <c r="AD165" s="34"/>
      <c r="AE165" s="34"/>
      <c r="AR165" s="197" t="s">
        <v>693</v>
      </c>
      <c r="AT165" s="197" t="s">
        <v>454</v>
      </c>
      <c r="AU165" s="197" t="s">
        <v>89</v>
      </c>
      <c r="AY165" s="15" t="s">
        <v>178</v>
      </c>
      <c r="BE165" s="198">
        <f>IF(N165="základná",J165,0)</f>
        <v>0</v>
      </c>
      <c r="BF165" s="198">
        <f>IF(N165="znížená",J165,0)</f>
        <v>0</v>
      </c>
      <c r="BG165" s="198">
        <f>IF(N165="zákl. prenesená",J165,0)</f>
        <v>0</v>
      </c>
      <c r="BH165" s="198">
        <f>IF(N165="zníž. prenesená",J165,0)</f>
        <v>0</v>
      </c>
      <c r="BI165" s="198">
        <f>IF(N165="nulová",J165,0)</f>
        <v>0</v>
      </c>
      <c r="BJ165" s="15" t="s">
        <v>89</v>
      </c>
      <c r="BK165" s="198">
        <f>ROUND(I165*H165,2)</f>
        <v>0</v>
      </c>
      <c r="BL165" s="15" t="s">
        <v>693</v>
      </c>
      <c r="BM165" s="197" t="s">
        <v>340</v>
      </c>
    </row>
    <row r="166" s="2" customFormat="1" ht="40.2" customHeight="1">
      <c r="A166" s="34"/>
      <c r="B166" s="184"/>
      <c r="C166" s="199" t="s">
        <v>344</v>
      </c>
      <c r="D166" s="199" t="s">
        <v>454</v>
      </c>
      <c r="E166" s="200" t="s">
        <v>1886</v>
      </c>
      <c r="F166" s="201" t="s">
        <v>1887</v>
      </c>
      <c r="G166" s="202" t="s">
        <v>1092</v>
      </c>
      <c r="H166" s="203">
        <v>47</v>
      </c>
      <c r="I166" s="204"/>
      <c r="J166" s="205">
        <f>ROUND(I166*H166,2)</f>
        <v>0</v>
      </c>
      <c r="K166" s="206"/>
      <c r="L166" s="207"/>
      <c r="M166" s="208" t="s">
        <v>1</v>
      </c>
      <c r="N166" s="209" t="s">
        <v>42</v>
      </c>
      <c r="O166" s="78"/>
      <c r="P166" s="195">
        <f>O166*H166</f>
        <v>0</v>
      </c>
      <c r="Q166" s="195">
        <v>0</v>
      </c>
      <c r="R166" s="195">
        <f>Q166*H166</f>
        <v>0</v>
      </c>
      <c r="S166" s="195">
        <v>0</v>
      </c>
      <c r="T166" s="196">
        <f>S166*H166</f>
        <v>0</v>
      </c>
      <c r="U166" s="34"/>
      <c r="V166" s="34"/>
      <c r="W166" s="34"/>
      <c r="X166" s="34"/>
      <c r="Y166" s="34"/>
      <c r="Z166" s="34"/>
      <c r="AA166" s="34"/>
      <c r="AB166" s="34"/>
      <c r="AC166" s="34"/>
      <c r="AD166" s="34"/>
      <c r="AE166" s="34"/>
      <c r="AR166" s="197" t="s">
        <v>693</v>
      </c>
      <c r="AT166" s="197" t="s">
        <v>454</v>
      </c>
      <c r="AU166" s="197" t="s">
        <v>89</v>
      </c>
      <c r="AY166" s="15" t="s">
        <v>178</v>
      </c>
      <c r="BE166" s="198">
        <f>IF(N166="základná",J166,0)</f>
        <v>0</v>
      </c>
      <c r="BF166" s="198">
        <f>IF(N166="znížená",J166,0)</f>
        <v>0</v>
      </c>
      <c r="BG166" s="198">
        <f>IF(N166="zákl. prenesená",J166,0)</f>
        <v>0</v>
      </c>
      <c r="BH166" s="198">
        <f>IF(N166="zníž. prenesená",J166,0)</f>
        <v>0</v>
      </c>
      <c r="BI166" s="198">
        <f>IF(N166="nulová",J166,0)</f>
        <v>0</v>
      </c>
      <c r="BJ166" s="15" t="s">
        <v>89</v>
      </c>
      <c r="BK166" s="198">
        <f>ROUND(I166*H166,2)</f>
        <v>0</v>
      </c>
      <c r="BL166" s="15" t="s">
        <v>693</v>
      </c>
      <c r="BM166" s="197" t="s">
        <v>344</v>
      </c>
    </row>
    <row r="167" s="2" customFormat="1" ht="34.8" customHeight="1">
      <c r="A167" s="34"/>
      <c r="B167" s="184"/>
      <c r="C167" s="199" t="s">
        <v>348</v>
      </c>
      <c r="D167" s="199" t="s">
        <v>454</v>
      </c>
      <c r="E167" s="200" t="s">
        <v>1888</v>
      </c>
      <c r="F167" s="201" t="s">
        <v>1889</v>
      </c>
      <c r="G167" s="202" t="s">
        <v>1092</v>
      </c>
      <c r="H167" s="203">
        <v>10</v>
      </c>
      <c r="I167" s="204"/>
      <c r="J167" s="205">
        <f>ROUND(I167*H167,2)</f>
        <v>0</v>
      </c>
      <c r="K167" s="206"/>
      <c r="L167" s="207"/>
      <c r="M167" s="208" t="s">
        <v>1</v>
      </c>
      <c r="N167" s="209" t="s">
        <v>42</v>
      </c>
      <c r="O167" s="78"/>
      <c r="P167" s="195">
        <f>O167*H167</f>
        <v>0</v>
      </c>
      <c r="Q167" s="195">
        <v>0</v>
      </c>
      <c r="R167" s="195">
        <f>Q167*H167</f>
        <v>0</v>
      </c>
      <c r="S167" s="195">
        <v>0</v>
      </c>
      <c r="T167" s="196">
        <f>S167*H167</f>
        <v>0</v>
      </c>
      <c r="U167" s="34"/>
      <c r="V167" s="34"/>
      <c r="W167" s="34"/>
      <c r="X167" s="34"/>
      <c r="Y167" s="34"/>
      <c r="Z167" s="34"/>
      <c r="AA167" s="34"/>
      <c r="AB167" s="34"/>
      <c r="AC167" s="34"/>
      <c r="AD167" s="34"/>
      <c r="AE167" s="34"/>
      <c r="AR167" s="197" t="s">
        <v>693</v>
      </c>
      <c r="AT167" s="197" t="s">
        <v>454</v>
      </c>
      <c r="AU167" s="197" t="s">
        <v>89</v>
      </c>
      <c r="AY167" s="15" t="s">
        <v>178</v>
      </c>
      <c r="BE167" s="198">
        <f>IF(N167="základná",J167,0)</f>
        <v>0</v>
      </c>
      <c r="BF167" s="198">
        <f>IF(N167="znížená",J167,0)</f>
        <v>0</v>
      </c>
      <c r="BG167" s="198">
        <f>IF(N167="zákl. prenesená",J167,0)</f>
        <v>0</v>
      </c>
      <c r="BH167" s="198">
        <f>IF(N167="zníž. prenesená",J167,0)</f>
        <v>0</v>
      </c>
      <c r="BI167" s="198">
        <f>IF(N167="nulová",J167,0)</f>
        <v>0</v>
      </c>
      <c r="BJ167" s="15" t="s">
        <v>89</v>
      </c>
      <c r="BK167" s="198">
        <f>ROUND(I167*H167,2)</f>
        <v>0</v>
      </c>
      <c r="BL167" s="15" t="s">
        <v>693</v>
      </c>
      <c r="BM167" s="197" t="s">
        <v>348</v>
      </c>
    </row>
    <row r="168" s="2" customFormat="1" ht="34.8" customHeight="1">
      <c r="A168" s="34"/>
      <c r="B168" s="184"/>
      <c r="C168" s="199" t="s">
        <v>352</v>
      </c>
      <c r="D168" s="199" t="s">
        <v>454</v>
      </c>
      <c r="E168" s="200" t="s">
        <v>1890</v>
      </c>
      <c r="F168" s="201" t="s">
        <v>1891</v>
      </c>
      <c r="G168" s="202" t="s">
        <v>1092</v>
      </c>
      <c r="H168" s="203">
        <v>24</v>
      </c>
      <c r="I168" s="204"/>
      <c r="J168" s="205">
        <f>ROUND(I168*H168,2)</f>
        <v>0</v>
      </c>
      <c r="K168" s="206"/>
      <c r="L168" s="207"/>
      <c r="M168" s="208" t="s">
        <v>1</v>
      </c>
      <c r="N168" s="209" t="s">
        <v>42</v>
      </c>
      <c r="O168" s="78"/>
      <c r="P168" s="195">
        <f>O168*H168</f>
        <v>0</v>
      </c>
      <c r="Q168" s="195">
        <v>0</v>
      </c>
      <c r="R168" s="195">
        <f>Q168*H168</f>
        <v>0</v>
      </c>
      <c r="S168" s="195">
        <v>0</v>
      </c>
      <c r="T168" s="196">
        <f>S168*H168</f>
        <v>0</v>
      </c>
      <c r="U168" s="34"/>
      <c r="V168" s="34"/>
      <c r="W168" s="34"/>
      <c r="X168" s="34"/>
      <c r="Y168" s="34"/>
      <c r="Z168" s="34"/>
      <c r="AA168" s="34"/>
      <c r="AB168" s="34"/>
      <c r="AC168" s="34"/>
      <c r="AD168" s="34"/>
      <c r="AE168" s="34"/>
      <c r="AR168" s="197" t="s">
        <v>693</v>
      </c>
      <c r="AT168" s="197" t="s">
        <v>454</v>
      </c>
      <c r="AU168" s="197" t="s">
        <v>89</v>
      </c>
      <c r="AY168" s="15" t="s">
        <v>178</v>
      </c>
      <c r="BE168" s="198">
        <f>IF(N168="základná",J168,0)</f>
        <v>0</v>
      </c>
      <c r="BF168" s="198">
        <f>IF(N168="znížená",J168,0)</f>
        <v>0</v>
      </c>
      <c r="BG168" s="198">
        <f>IF(N168="zákl. prenesená",J168,0)</f>
        <v>0</v>
      </c>
      <c r="BH168" s="198">
        <f>IF(N168="zníž. prenesená",J168,0)</f>
        <v>0</v>
      </c>
      <c r="BI168" s="198">
        <f>IF(N168="nulová",J168,0)</f>
        <v>0</v>
      </c>
      <c r="BJ168" s="15" t="s">
        <v>89</v>
      </c>
      <c r="BK168" s="198">
        <f>ROUND(I168*H168,2)</f>
        <v>0</v>
      </c>
      <c r="BL168" s="15" t="s">
        <v>693</v>
      </c>
      <c r="BM168" s="197" t="s">
        <v>352</v>
      </c>
    </row>
    <row r="169" s="2" customFormat="1" ht="22.2" customHeight="1">
      <c r="A169" s="34"/>
      <c r="B169" s="184"/>
      <c r="C169" s="199" t="s">
        <v>356</v>
      </c>
      <c r="D169" s="199" t="s">
        <v>454</v>
      </c>
      <c r="E169" s="200" t="s">
        <v>1892</v>
      </c>
      <c r="F169" s="201" t="s">
        <v>1893</v>
      </c>
      <c r="G169" s="202" t="s">
        <v>1092</v>
      </c>
      <c r="H169" s="203">
        <v>1</v>
      </c>
      <c r="I169" s="204"/>
      <c r="J169" s="205">
        <f>ROUND(I169*H169,2)</f>
        <v>0</v>
      </c>
      <c r="K169" s="206"/>
      <c r="L169" s="207"/>
      <c r="M169" s="208" t="s">
        <v>1</v>
      </c>
      <c r="N169" s="209" t="s">
        <v>42</v>
      </c>
      <c r="O169" s="78"/>
      <c r="P169" s="195">
        <f>O169*H169</f>
        <v>0</v>
      </c>
      <c r="Q169" s="195">
        <v>0</v>
      </c>
      <c r="R169" s="195">
        <f>Q169*H169</f>
        <v>0</v>
      </c>
      <c r="S169" s="195">
        <v>0</v>
      </c>
      <c r="T169" s="196">
        <f>S169*H169</f>
        <v>0</v>
      </c>
      <c r="U169" s="34"/>
      <c r="V169" s="34"/>
      <c r="W169" s="34"/>
      <c r="X169" s="34"/>
      <c r="Y169" s="34"/>
      <c r="Z169" s="34"/>
      <c r="AA169" s="34"/>
      <c r="AB169" s="34"/>
      <c r="AC169" s="34"/>
      <c r="AD169" s="34"/>
      <c r="AE169" s="34"/>
      <c r="AR169" s="197" t="s">
        <v>693</v>
      </c>
      <c r="AT169" s="197" t="s">
        <v>454</v>
      </c>
      <c r="AU169" s="197" t="s">
        <v>89</v>
      </c>
      <c r="AY169" s="15" t="s">
        <v>178</v>
      </c>
      <c r="BE169" s="198">
        <f>IF(N169="základná",J169,0)</f>
        <v>0</v>
      </c>
      <c r="BF169" s="198">
        <f>IF(N169="znížená",J169,0)</f>
        <v>0</v>
      </c>
      <c r="BG169" s="198">
        <f>IF(N169="zákl. prenesená",J169,0)</f>
        <v>0</v>
      </c>
      <c r="BH169" s="198">
        <f>IF(N169="zníž. prenesená",J169,0)</f>
        <v>0</v>
      </c>
      <c r="BI169" s="198">
        <f>IF(N169="nulová",J169,0)</f>
        <v>0</v>
      </c>
      <c r="BJ169" s="15" t="s">
        <v>89</v>
      </c>
      <c r="BK169" s="198">
        <f>ROUND(I169*H169,2)</f>
        <v>0</v>
      </c>
      <c r="BL169" s="15" t="s">
        <v>693</v>
      </c>
      <c r="BM169" s="197" t="s">
        <v>356</v>
      </c>
    </row>
    <row r="170" s="2" customFormat="1" ht="19.8" customHeight="1">
      <c r="A170" s="34"/>
      <c r="B170" s="184"/>
      <c r="C170" s="185" t="s">
        <v>360</v>
      </c>
      <c r="D170" s="185" t="s">
        <v>180</v>
      </c>
      <c r="E170" s="186" t="s">
        <v>1894</v>
      </c>
      <c r="F170" s="187" t="s">
        <v>1895</v>
      </c>
      <c r="G170" s="188" t="s">
        <v>306</v>
      </c>
      <c r="H170" s="189">
        <v>19</v>
      </c>
      <c r="I170" s="190"/>
      <c r="J170" s="191">
        <f>ROUND(I170*H170,2)</f>
        <v>0</v>
      </c>
      <c r="K170" s="192"/>
      <c r="L170" s="35"/>
      <c r="M170" s="193" t="s">
        <v>1</v>
      </c>
      <c r="N170" s="194" t="s">
        <v>42</v>
      </c>
      <c r="O170" s="78"/>
      <c r="P170" s="195">
        <f>O170*H170</f>
        <v>0</v>
      </c>
      <c r="Q170" s="195">
        <v>0</v>
      </c>
      <c r="R170" s="195">
        <f>Q170*H170</f>
        <v>0</v>
      </c>
      <c r="S170" s="195">
        <v>0</v>
      </c>
      <c r="T170" s="196">
        <f>S170*H170</f>
        <v>0</v>
      </c>
      <c r="U170" s="34"/>
      <c r="V170" s="34"/>
      <c r="W170" s="34"/>
      <c r="X170" s="34"/>
      <c r="Y170" s="34"/>
      <c r="Z170" s="34"/>
      <c r="AA170" s="34"/>
      <c r="AB170" s="34"/>
      <c r="AC170" s="34"/>
      <c r="AD170" s="34"/>
      <c r="AE170" s="34"/>
      <c r="AR170" s="197" t="s">
        <v>437</v>
      </c>
      <c r="AT170" s="197" t="s">
        <v>180</v>
      </c>
      <c r="AU170" s="197" t="s">
        <v>89</v>
      </c>
      <c r="AY170" s="15" t="s">
        <v>178</v>
      </c>
      <c r="BE170" s="198">
        <f>IF(N170="základná",J170,0)</f>
        <v>0</v>
      </c>
      <c r="BF170" s="198">
        <f>IF(N170="znížená",J170,0)</f>
        <v>0</v>
      </c>
      <c r="BG170" s="198">
        <f>IF(N170="zákl. prenesená",J170,0)</f>
        <v>0</v>
      </c>
      <c r="BH170" s="198">
        <f>IF(N170="zníž. prenesená",J170,0)</f>
        <v>0</v>
      </c>
      <c r="BI170" s="198">
        <f>IF(N170="nulová",J170,0)</f>
        <v>0</v>
      </c>
      <c r="BJ170" s="15" t="s">
        <v>89</v>
      </c>
      <c r="BK170" s="198">
        <f>ROUND(I170*H170,2)</f>
        <v>0</v>
      </c>
      <c r="BL170" s="15" t="s">
        <v>437</v>
      </c>
      <c r="BM170" s="197" t="s">
        <v>360</v>
      </c>
    </row>
    <row r="171" s="2" customFormat="1" ht="19.8" customHeight="1">
      <c r="A171" s="34"/>
      <c r="B171" s="184"/>
      <c r="C171" s="199" t="s">
        <v>364</v>
      </c>
      <c r="D171" s="199" t="s">
        <v>454</v>
      </c>
      <c r="E171" s="200" t="s">
        <v>1896</v>
      </c>
      <c r="F171" s="201" t="s">
        <v>1897</v>
      </c>
      <c r="G171" s="202" t="s">
        <v>306</v>
      </c>
      <c r="H171" s="203">
        <v>19</v>
      </c>
      <c r="I171" s="204"/>
      <c r="J171" s="205">
        <f>ROUND(I171*H171,2)</f>
        <v>0</v>
      </c>
      <c r="K171" s="206"/>
      <c r="L171" s="207"/>
      <c r="M171" s="208" t="s">
        <v>1</v>
      </c>
      <c r="N171" s="209" t="s">
        <v>42</v>
      </c>
      <c r="O171" s="78"/>
      <c r="P171" s="195">
        <f>O171*H171</f>
        <v>0</v>
      </c>
      <c r="Q171" s="195">
        <v>0</v>
      </c>
      <c r="R171" s="195">
        <f>Q171*H171</f>
        <v>0</v>
      </c>
      <c r="S171" s="195">
        <v>0</v>
      </c>
      <c r="T171" s="196">
        <f>S171*H171</f>
        <v>0</v>
      </c>
      <c r="U171" s="34"/>
      <c r="V171" s="34"/>
      <c r="W171" s="34"/>
      <c r="X171" s="34"/>
      <c r="Y171" s="34"/>
      <c r="Z171" s="34"/>
      <c r="AA171" s="34"/>
      <c r="AB171" s="34"/>
      <c r="AC171" s="34"/>
      <c r="AD171" s="34"/>
      <c r="AE171" s="34"/>
      <c r="AR171" s="197" t="s">
        <v>693</v>
      </c>
      <c r="AT171" s="197" t="s">
        <v>454</v>
      </c>
      <c r="AU171" s="197" t="s">
        <v>89</v>
      </c>
      <c r="AY171" s="15" t="s">
        <v>178</v>
      </c>
      <c r="BE171" s="198">
        <f>IF(N171="základná",J171,0)</f>
        <v>0</v>
      </c>
      <c r="BF171" s="198">
        <f>IF(N171="znížená",J171,0)</f>
        <v>0</v>
      </c>
      <c r="BG171" s="198">
        <f>IF(N171="zákl. prenesená",J171,0)</f>
        <v>0</v>
      </c>
      <c r="BH171" s="198">
        <f>IF(N171="zníž. prenesená",J171,0)</f>
        <v>0</v>
      </c>
      <c r="BI171" s="198">
        <f>IF(N171="nulová",J171,0)</f>
        <v>0</v>
      </c>
      <c r="BJ171" s="15" t="s">
        <v>89</v>
      </c>
      <c r="BK171" s="198">
        <f>ROUND(I171*H171,2)</f>
        <v>0</v>
      </c>
      <c r="BL171" s="15" t="s">
        <v>693</v>
      </c>
      <c r="BM171" s="197" t="s">
        <v>364</v>
      </c>
    </row>
    <row r="172" s="2" customFormat="1" ht="14.4" customHeight="1">
      <c r="A172" s="34"/>
      <c r="B172" s="184"/>
      <c r="C172" s="185" t="s">
        <v>368</v>
      </c>
      <c r="D172" s="185" t="s">
        <v>180</v>
      </c>
      <c r="E172" s="186" t="s">
        <v>1898</v>
      </c>
      <c r="F172" s="187" t="s">
        <v>1899</v>
      </c>
      <c r="G172" s="188" t="s">
        <v>683</v>
      </c>
      <c r="H172" s="189">
        <v>30</v>
      </c>
      <c r="I172" s="190"/>
      <c r="J172" s="191">
        <f>ROUND(I172*H172,2)</f>
        <v>0</v>
      </c>
      <c r="K172" s="192"/>
      <c r="L172" s="35"/>
      <c r="M172" s="193" t="s">
        <v>1</v>
      </c>
      <c r="N172" s="194" t="s">
        <v>42</v>
      </c>
      <c r="O172" s="78"/>
      <c r="P172" s="195">
        <f>O172*H172</f>
        <v>0</v>
      </c>
      <c r="Q172" s="195">
        <v>0</v>
      </c>
      <c r="R172" s="195">
        <f>Q172*H172</f>
        <v>0</v>
      </c>
      <c r="S172" s="195">
        <v>0</v>
      </c>
      <c r="T172" s="196">
        <f>S172*H172</f>
        <v>0</v>
      </c>
      <c r="U172" s="34"/>
      <c r="V172" s="34"/>
      <c r="W172" s="34"/>
      <c r="X172" s="34"/>
      <c r="Y172" s="34"/>
      <c r="Z172" s="34"/>
      <c r="AA172" s="34"/>
      <c r="AB172" s="34"/>
      <c r="AC172" s="34"/>
      <c r="AD172" s="34"/>
      <c r="AE172" s="34"/>
      <c r="AR172" s="197" t="s">
        <v>437</v>
      </c>
      <c r="AT172" s="197" t="s">
        <v>180</v>
      </c>
      <c r="AU172" s="197" t="s">
        <v>89</v>
      </c>
      <c r="AY172" s="15" t="s">
        <v>178</v>
      </c>
      <c r="BE172" s="198">
        <f>IF(N172="základná",J172,0)</f>
        <v>0</v>
      </c>
      <c r="BF172" s="198">
        <f>IF(N172="znížená",J172,0)</f>
        <v>0</v>
      </c>
      <c r="BG172" s="198">
        <f>IF(N172="zákl. prenesená",J172,0)</f>
        <v>0</v>
      </c>
      <c r="BH172" s="198">
        <f>IF(N172="zníž. prenesená",J172,0)</f>
        <v>0</v>
      </c>
      <c r="BI172" s="198">
        <f>IF(N172="nulová",J172,0)</f>
        <v>0</v>
      </c>
      <c r="BJ172" s="15" t="s">
        <v>89</v>
      </c>
      <c r="BK172" s="198">
        <f>ROUND(I172*H172,2)</f>
        <v>0</v>
      </c>
      <c r="BL172" s="15" t="s">
        <v>437</v>
      </c>
      <c r="BM172" s="197" t="s">
        <v>368</v>
      </c>
    </row>
    <row r="173" s="2" customFormat="1" ht="22.2" customHeight="1">
      <c r="A173" s="34"/>
      <c r="B173" s="184"/>
      <c r="C173" s="199" t="s">
        <v>372</v>
      </c>
      <c r="D173" s="199" t="s">
        <v>454</v>
      </c>
      <c r="E173" s="200" t="s">
        <v>1900</v>
      </c>
      <c r="F173" s="201" t="s">
        <v>1901</v>
      </c>
      <c r="G173" s="202" t="s">
        <v>1549</v>
      </c>
      <c r="H173" s="203">
        <v>30</v>
      </c>
      <c r="I173" s="204"/>
      <c r="J173" s="205">
        <f>ROUND(I173*H173,2)</f>
        <v>0</v>
      </c>
      <c r="K173" s="206"/>
      <c r="L173" s="207"/>
      <c r="M173" s="208" t="s">
        <v>1</v>
      </c>
      <c r="N173" s="209" t="s">
        <v>42</v>
      </c>
      <c r="O173" s="78"/>
      <c r="P173" s="195">
        <f>O173*H173</f>
        <v>0</v>
      </c>
      <c r="Q173" s="195">
        <v>0</v>
      </c>
      <c r="R173" s="195">
        <f>Q173*H173</f>
        <v>0</v>
      </c>
      <c r="S173" s="195">
        <v>0</v>
      </c>
      <c r="T173" s="196">
        <f>S173*H173</f>
        <v>0</v>
      </c>
      <c r="U173" s="34"/>
      <c r="V173" s="34"/>
      <c r="W173" s="34"/>
      <c r="X173" s="34"/>
      <c r="Y173" s="34"/>
      <c r="Z173" s="34"/>
      <c r="AA173" s="34"/>
      <c r="AB173" s="34"/>
      <c r="AC173" s="34"/>
      <c r="AD173" s="34"/>
      <c r="AE173" s="34"/>
      <c r="AR173" s="197" t="s">
        <v>693</v>
      </c>
      <c r="AT173" s="197" t="s">
        <v>454</v>
      </c>
      <c r="AU173" s="197" t="s">
        <v>89</v>
      </c>
      <c r="AY173" s="15" t="s">
        <v>178</v>
      </c>
      <c r="BE173" s="198">
        <f>IF(N173="základná",J173,0)</f>
        <v>0</v>
      </c>
      <c r="BF173" s="198">
        <f>IF(N173="znížená",J173,0)</f>
        <v>0</v>
      </c>
      <c r="BG173" s="198">
        <f>IF(N173="zákl. prenesená",J173,0)</f>
        <v>0</v>
      </c>
      <c r="BH173" s="198">
        <f>IF(N173="zníž. prenesená",J173,0)</f>
        <v>0</v>
      </c>
      <c r="BI173" s="198">
        <f>IF(N173="nulová",J173,0)</f>
        <v>0</v>
      </c>
      <c r="BJ173" s="15" t="s">
        <v>89</v>
      </c>
      <c r="BK173" s="198">
        <f>ROUND(I173*H173,2)</f>
        <v>0</v>
      </c>
      <c r="BL173" s="15" t="s">
        <v>693</v>
      </c>
      <c r="BM173" s="197" t="s">
        <v>372</v>
      </c>
    </row>
    <row r="174" s="2" customFormat="1" ht="14.4" customHeight="1">
      <c r="A174" s="34"/>
      <c r="B174" s="184"/>
      <c r="C174" s="185" t="s">
        <v>377</v>
      </c>
      <c r="D174" s="185" t="s">
        <v>180</v>
      </c>
      <c r="E174" s="186" t="s">
        <v>1898</v>
      </c>
      <c r="F174" s="187" t="s">
        <v>1899</v>
      </c>
      <c r="G174" s="188" t="s">
        <v>683</v>
      </c>
      <c r="H174" s="189">
        <v>200</v>
      </c>
      <c r="I174" s="190"/>
      <c r="J174" s="191">
        <f>ROUND(I174*H174,2)</f>
        <v>0</v>
      </c>
      <c r="K174" s="192"/>
      <c r="L174" s="35"/>
      <c r="M174" s="193" t="s">
        <v>1</v>
      </c>
      <c r="N174" s="194" t="s">
        <v>42</v>
      </c>
      <c r="O174" s="78"/>
      <c r="P174" s="195">
        <f>O174*H174</f>
        <v>0</v>
      </c>
      <c r="Q174" s="195">
        <v>0</v>
      </c>
      <c r="R174" s="195">
        <f>Q174*H174</f>
        <v>0</v>
      </c>
      <c r="S174" s="195">
        <v>0</v>
      </c>
      <c r="T174" s="196">
        <f>S174*H174</f>
        <v>0</v>
      </c>
      <c r="U174" s="34"/>
      <c r="V174" s="34"/>
      <c r="W174" s="34"/>
      <c r="X174" s="34"/>
      <c r="Y174" s="34"/>
      <c r="Z174" s="34"/>
      <c r="AA174" s="34"/>
      <c r="AB174" s="34"/>
      <c r="AC174" s="34"/>
      <c r="AD174" s="34"/>
      <c r="AE174" s="34"/>
      <c r="AR174" s="197" t="s">
        <v>437</v>
      </c>
      <c r="AT174" s="197" t="s">
        <v>180</v>
      </c>
      <c r="AU174" s="197" t="s">
        <v>89</v>
      </c>
      <c r="AY174" s="15" t="s">
        <v>178</v>
      </c>
      <c r="BE174" s="198">
        <f>IF(N174="základná",J174,0)</f>
        <v>0</v>
      </c>
      <c r="BF174" s="198">
        <f>IF(N174="znížená",J174,0)</f>
        <v>0</v>
      </c>
      <c r="BG174" s="198">
        <f>IF(N174="zákl. prenesená",J174,0)</f>
        <v>0</v>
      </c>
      <c r="BH174" s="198">
        <f>IF(N174="zníž. prenesená",J174,0)</f>
        <v>0</v>
      </c>
      <c r="BI174" s="198">
        <f>IF(N174="nulová",J174,0)</f>
        <v>0</v>
      </c>
      <c r="BJ174" s="15" t="s">
        <v>89</v>
      </c>
      <c r="BK174" s="198">
        <f>ROUND(I174*H174,2)</f>
        <v>0</v>
      </c>
      <c r="BL174" s="15" t="s">
        <v>437</v>
      </c>
      <c r="BM174" s="197" t="s">
        <v>377</v>
      </c>
    </row>
    <row r="175" s="2" customFormat="1" ht="14.4" customHeight="1">
      <c r="A175" s="34"/>
      <c r="B175" s="184"/>
      <c r="C175" s="199" t="s">
        <v>381</v>
      </c>
      <c r="D175" s="199" t="s">
        <v>454</v>
      </c>
      <c r="E175" s="200" t="s">
        <v>1902</v>
      </c>
      <c r="F175" s="201" t="s">
        <v>1903</v>
      </c>
      <c r="G175" s="202" t="s">
        <v>683</v>
      </c>
      <c r="H175" s="203">
        <v>200</v>
      </c>
      <c r="I175" s="204"/>
      <c r="J175" s="205">
        <f>ROUND(I175*H175,2)</f>
        <v>0</v>
      </c>
      <c r="K175" s="206"/>
      <c r="L175" s="207"/>
      <c r="M175" s="208" t="s">
        <v>1</v>
      </c>
      <c r="N175" s="209" t="s">
        <v>42</v>
      </c>
      <c r="O175" s="78"/>
      <c r="P175" s="195">
        <f>O175*H175</f>
        <v>0</v>
      </c>
      <c r="Q175" s="195">
        <v>0</v>
      </c>
      <c r="R175" s="195">
        <f>Q175*H175</f>
        <v>0</v>
      </c>
      <c r="S175" s="195">
        <v>0</v>
      </c>
      <c r="T175" s="196">
        <f>S175*H175</f>
        <v>0</v>
      </c>
      <c r="U175" s="34"/>
      <c r="V175" s="34"/>
      <c r="W175" s="34"/>
      <c r="X175" s="34"/>
      <c r="Y175" s="34"/>
      <c r="Z175" s="34"/>
      <c r="AA175" s="34"/>
      <c r="AB175" s="34"/>
      <c r="AC175" s="34"/>
      <c r="AD175" s="34"/>
      <c r="AE175" s="34"/>
      <c r="AR175" s="197" t="s">
        <v>693</v>
      </c>
      <c r="AT175" s="197" t="s">
        <v>454</v>
      </c>
      <c r="AU175" s="197" t="s">
        <v>89</v>
      </c>
      <c r="AY175" s="15" t="s">
        <v>178</v>
      </c>
      <c r="BE175" s="198">
        <f>IF(N175="základná",J175,0)</f>
        <v>0</v>
      </c>
      <c r="BF175" s="198">
        <f>IF(N175="znížená",J175,0)</f>
        <v>0</v>
      </c>
      <c r="BG175" s="198">
        <f>IF(N175="zákl. prenesená",J175,0)</f>
        <v>0</v>
      </c>
      <c r="BH175" s="198">
        <f>IF(N175="zníž. prenesená",J175,0)</f>
        <v>0</v>
      </c>
      <c r="BI175" s="198">
        <f>IF(N175="nulová",J175,0)</f>
        <v>0</v>
      </c>
      <c r="BJ175" s="15" t="s">
        <v>89</v>
      </c>
      <c r="BK175" s="198">
        <f>ROUND(I175*H175,2)</f>
        <v>0</v>
      </c>
      <c r="BL175" s="15" t="s">
        <v>693</v>
      </c>
      <c r="BM175" s="197" t="s">
        <v>381</v>
      </c>
    </row>
    <row r="176" s="2" customFormat="1" ht="22.2" customHeight="1">
      <c r="A176" s="34"/>
      <c r="B176" s="184"/>
      <c r="C176" s="185" t="s">
        <v>385</v>
      </c>
      <c r="D176" s="185" t="s">
        <v>180</v>
      </c>
      <c r="E176" s="186" t="s">
        <v>1904</v>
      </c>
      <c r="F176" s="187" t="s">
        <v>1905</v>
      </c>
      <c r="G176" s="188" t="s">
        <v>683</v>
      </c>
      <c r="H176" s="189">
        <v>105</v>
      </c>
      <c r="I176" s="190"/>
      <c r="J176" s="191">
        <f>ROUND(I176*H176,2)</f>
        <v>0</v>
      </c>
      <c r="K176" s="192"/>
      <c r="L176" s="35"/>
      <c r="M176" s="193" t="s">
        <v>1</v>
      </c>
      <c r="N176" s="194" t="s">
        <v>42</v>
      </c>
      <c r="O176" s="78"/>
      <c r="P176" s="195">
        <f>O176*H176</f>
        <v>0</v>
      </c>
      <c r="Q176" s="195">
        <v>0</v>
      </c>
      <c r="R176" s="195">
        <f>Q176*H176</f>
        <v>0</v>
      </c>
      <c r="S176" s="195">
        <v>0</v>
      </c>
      <c r="T176" s="196">
        <f>S176*H176</f>
        <v>0</v>
      </c>
      <c r="U176" s="34"/>
      <c r="V176" s="34"/>
      <c r="W176" s="34"/>
      <c r="X176" s="34"/>
      <c r="Y176" s="34"/>
      <c r="Z176" s="34"/>
      <c r="AA176" s="34"/>
      <c r="AB176" s="34"/>
      <c r="AC176" s="34"/>
      <c r="AD176" s="34"/>
      <c r="AE176" s="34"/>
      <c r="AR176" s="197" t="s">
        <v>437</v>
      </c>
      <c r="AT176" s="197" t="s">
        <v>180</v>
      </c>
      <c r="AU176" s="197" t="s">
        <v>89</v>
      </c>
      <c r="AY176" s="15" t="s">
        <v>178</v>
      </c>
      <c r="BE176" s="198">
        <f>IF(N176="základná",J176,0)</f>
        <v>0</v>
      </c>
      <c r="BF176" s="198">
        <f>IF(N176="znížená",J176,0)</f>
        <v>0</v>
      </c>
      <c r="BG176" s="198">
        <f>IF(N176="zákl. prenesená",J176,0)</f>
        <v>0</v>
      </c>
      <c r="BH176" s="198">
        <f>IF(N176="zníž. prenesená",J176,0)</f>
        <v>0</v>
      </c>
      <c r="BI176" s="198">
        <f>IF(N176="nulová",J176,0)</f>
        <v>0</v>
      </c>
      <c r="BJ176" s="15" t="s">
        <v>89</v>
      </c>
      <c r="BK176" s="198">
        <f>ROUND(I176*H176,2)</f>
        <v>0</v>
      </c>
      <c r="BL176" s="15" t="s">
        <v>437</v>
      </c>
      <c r="BM176" s="197" t="s">
        <v>385</v>
      </c>
    </row>
    <row r="177" s="2" customFormat="1" ht="22.2" customHeight="1">
      <c r="A177" s="34"/>
      <c r="B177" s="184"/>
      <c r="C177" s="199" t="s">
        <v>389</v>
      </c>
      <c r="D177" s="199" t="s">
        <v>454</v>
      </c>
      <c r="E177" s="200" t="s">
        <v>1906</v>
      </c>
      <c r="F177" s="201" t="s">
        <v>1907</v>
      </c>
      <c r="G177" s="202" t="s">
        <v>1549</v>
      </c>
      <c r="H177" s="203">
        <v>100</v>
      </c>
      <c r="I177" s="204"/>
      <c r="J177" s="205">
        <f>ROUND(I177*H177,2)</f>
        <v>0</v>
      </c>
      <c r="K177" s="206"/>
      <c r="L177" s="207"/>
      <c r="M177" s="208" t="s">
        <v>1</v>
      </c>
      <c r="N177" s="209" t="s">
        <v>42</v>
      </c>
      <c r="O177" s="78"/>
      <c r="P177" s="195">
        <f>O177*H177</f>
        <v>0</v>
      </c>
      <c r="Q177" s="195">
        <v>0</v>
      </c>
      <c r="R177" s="195">
        <f>Q177*H177</f>
        <v>0</v>
      </c>
      <c r="S177" s="195">
        <v>0</v>
      </c>
      <c r="T177" s="196">
        <f>S177*H177</f>
        <v>0</v>
      </c>
      <c r="U177" s="34"/>
      <c r="V177" s="34"/>
      <c r="W177" s="34"/>
      <c r="X177" s="34"/>
      <c r="Y177" s="34"/>
      <c r="Z177" s="34"/>
      <c r="AA177" s="34"/>
      <c r="AB177" s="34"/>
      <c r="AC177" s="34"/>
      <c r="AD177" s="34"/>
      <c r="AE177" s="34"/>
      <c r="AR177" s="197" t="s">
        <v>693</v>
      </c>
      <c r="AT177" s="197" t="s">
        <v>454</v>
      </c>
      <c r="AU177" s="197" t="s">
        <v>89</v>
      </c>
      <c r="AY177" s="15" t="s">
        <v>178</v>
      </c>
      <c r="BE177" s="198">
        <f>IF(N177="základná",J177,0)</f>
        <v>0</v>
      </c>
      <c r="BF177" s="198">
        <f>IF(N177="znížená",J177,0)</f>
        <v>0</v>
      </c>
      <c r="BG177" s="198">
        <f>IF(N177="zákl. prenesená",J177,0)</f>
        <v>0</v>
      </c>
      <c r="BH177" s="198">
        <f>IF(N177="zníž. prenesená",J177,0)</f>
        <v>0</v>
      </c>
      <c r="BI177" s="198">
        <f>IF(N177="nulová",J177,0)</f>
        <v>0</v>
      </c>
      <c r="BJ177" s="15" t="s">
        <v>89</v>
      </c>
      <c r="BK177" s="198">
        <f>ROUND(I177*H177,2)</f>
        <v>0</v>
      </c>
      <c r="BL177" s="15" t="s">
        <v>693</v>
      </c>
      <c r="BM177" s="197" t="s">
        <v>389</v>
      </c>
    </row>
    <row r="178" s="2" customFormat="1" ht="19.8" customHeight="1">
      <c r="A178" s="34"/>
      <c r="B178" s="184"/>
      <c r="C178" s="185" t="s">
        <v>393</v>
      </c>
      <c r="D178" s="185" t="s">
        <v>180</v>
      </c>
      <c r="E178" s="186" t="s">
        <v>1908</v>
      </c>
      <c r="F178" s="187" t="s">
        <v>1909</v>
      </c>
      <c r="G178" s="188" t="s">
        <v>306</v>
      </c>
      <c r="H178" s="189">
        <v>8</v>
      </c>
      <c r="I178" s="190"/>
      <c r="J178" s="191">
        <f>ROUND(I178*H178,2)</f>
        <v>0</v>
      </c>
      <c r="K178" s="192"/>
      <c r="L178" s="35"/>
      <c r="M178" s="193" t="s">
        <v>1</v>
      </c>
      <c r="N178" s="194" t="s">
        <v>42</v>
      </c>
      <c r="O178" s="78"/>
      <c r="P178" s="195">
        <f>O178*H178</f>
        <v>0</v>
      </c>
      <c r="Q178" s="195">
        <v>0</v>
      </c>
      <c r="R178" s="195">
        <f>Q178*H178</f>
        <v>0</v>
      </c>
      <c r="S178" s="195">
        <v>0</v>
      </c>
      <c r="T178" s="196">
        <f>S178*H178</f>
        <v>0</v>
      </c>
      <c r="U178" s="34"/>
      <c r="V178" s="34"/>
      <c r="W178" s="34"/>
      <c r="X178" s="34"/>
      <c r="Y178" s="34"/>
      <c r="Z178" s="34"/>
      <c r="AA178" s="34"/>
      <c r="AB178" s="34"/>
      <c r="AC178" s="34"/>
      <c r="AD178" s="34"/>
      <c r="AE178" s="34"/>
      <c r="AR178" s="197" t="s">
        <v>437</v>
      </c>
      <c r="AT178" s="197" t="s">
        <v>180</v>
      </c>
      <c r="AU178" s="197" t="s">
        <v>89</v>
      </c>
      <c r="AY178" s="15" t="s">
        <v>178</v>
      </c>
      <c r="BE178" s="198">
        <f>IF(N178="základná",J178,0)</f>
        <v>0</v>
      </c>
      <c r="BF178" s="198">
        <f>IF(N178="znížená",J178,0)</f>
        <v>0</v>
      </c>
      <c r="BG178" s="198">
        <f>IF(N178="zákl. prenesená",J178,0)</f>
        <v>0</v>
      </c>
      <c r="BH178" s="198">
        <f>IF(N178="zníž. prenesená",J178,0)</f>
        <v>0</v>
      </c>
      <c r="BI178" s="198">
        <f>IF(N178="nulová",J178,0)</f>
        <v>0</v>
      </c>
      <c r="BJ178" s="15" t="s">
        <v>89</v>
      </c>
      <c r="BK178" s="198">
        <f>ROUND(I178*H178,2)</f>
        <v>0</v>
      </c>
      <c r="BL178" s="15" t="s">
        <v>437</v>
      </c>
      <c r="BM178" s="197" t="s">
        <v>393</v>
      </c>
    </row>
    <row r="179" s="2" customFormat="1" ht="19.8" customHeight="1">
      <c r="A179" s="34"/>
      <c r="B179" s="184"/>
      <c r="C179" s="199" t="s">
        <v>397</v>
      </c>
      <c r="D179" s="199" t="s">
        <v>454</v>
      </c>
      <c r="E179" s="200" t="s">
        <v>1910</v>
      </c>
      <c r="F179" s="201" t="s">
        <v>1911</v>
      </c>
      <c r="G179" s="202" t="s">
        <v>306</v>
      </c>
      <c r="H179" s="203">
        <v>8</v>
      </c>
      <c r="I179" s="204"/>
      <c r="J179" s="205">
        <f>ROUND(I179*H179,2)</f>
        <v>0</v>
      </c>
      <c r="K179" s="206"/>
      <c r="L179" s="207"/>
      <c r="M179" s="208" t="s">
        <v>1</v>
      </c>
      <c r="N179" s="209" t="s">
        <v>42</v>
      </c>
      <c r="O179" s="78"/>
      <c r="P179" s="195">
        <f>O179*H179</f>
        <v>0</v>
      </c>
      <c r="Q179" s="195">
        <v>0</v>
      </c>
      <c r="R179" s="195">
        <f>Q179*H179</f>
        <v>0</v>
      </c>
      <c r="S179" s="195">
        <v>0</v>
      </c>
      <c r="T179" s="196">
        <f>S179*H179</f>
        <v>0</v>
      </c>
      <c r="U179" s="34"/>
      <c r="V179" s="34"/>
      <c r="W179" s="34"/>
      <c r="X179" s="34"/>
      <c r="Y179" s="34"/>
      <c r="Z179" s="34"/>
      <c r="AA179" s="34"/>
      <c r="AB179" s="34"/>
      <c r="AC179" s="34"/>
      <c r="AD179" s="34"/>
      <c r="AE179" s="34"/>
      <c r="AR179" s="197" t="s">
        <v>693</v>
      </c>
      <c r="AT179" s="197" t="s">
        <v>454</v>
      </c>
      <c r="AU179" s="197" t="s">
        <v>89</v>
      </c>
      <c r="AY179" s="15" t="s">
        <v>178</v>
      </c>
      <c r="BE179" s="198">
        <f>IF(N179="základná",J179,0)</f>
        <v>0</v>
      </c>
      <c r="BF179" s="198">
        <f>IF(N179="znížená",J179,0)</f>
        <v>0</v>
      </c>
      <c r="BG179" s="198">
        <f>IF(N179="zákl. prenesená",J179,0)</f>
        <v>0</v>
      </c>
      <c r="BH179" s="198">
        <f>IF(N179="zníž. prenesená",J179,0)</f>
        <v>0</v>
      </c>
      <c r="BI179" s="198">
        <f>IF(N179="nulová",J179,0)</f>
        <v>0</v>
      </c>
      <c r="BJ179" s="15" t="s">
        <v>89</v>
      </c>
      <c r="BK179" s="198">
        <f>ROUND(I179*H179,2)</f>
        <v>0</v>
      </c>
      <c r="BL179" s="15" t="s">
        <v>693</v>
      </c>
      <c r="BM179" s="197" t="s">
        <v>397</v>
      </c>
    </row>
    <row r="180" s="2" customFormat="1" ht="14.4" customHeight="1">
      <c r="A180" s="34"/>
      <c r="B180" s="184"/>
      <c r="C180" s="185" t="s">
        <v>401</v>
      </c>
      <c r="D180" s="185" t="s">
        <v>180</v>
      </c>
      <c r="E180" s="186" t="s">
        <v>1912</v>
      </c>
      <c r="F180" s="187" t="s">
        <v>1913</v>
      </c>
      <c r="G180" s="188" t="s">
        <v>306</v>
      </c>
      <c r="H180" s="189">
        <v>66</v>
      </c>
      <c r="I180" s="190"/>
      <c r="J180" s="191">
        <f>ROUND(I180*H180,2)</f>
        <v>0</v>
      </c>
      <c r="K180" s="192"/>
      <c r="L180" s="35"/>
      <c r="M180" s="193" t="s">
        <v>1</v>
      </c>
      <c r="N180" s="194" t="s">
        <v>42</v>
      </c>
      <c r="O180" s="78"/>
      <c r="P180" s="195">
        <f>O180*H180</f>
        <v>0</v>
      </c>
      <c r="Q180" s="195">
        <v>0</v>
      </c>
      <c r="R180" s="195">
        <f>Q180*H180</f>
        <v>0</v>
      </c>
      <c r="S180" s="195">
        <v>0</v>
      </c>
      <c r="T180" s="196">
        <f>S180*H180</f>
        <v>0</v>
      </c>
      <c r="U180" s="34"/>
      <c r="V180" s="34"/>
      <c r="W180" s="34"/>
      <c r="X180" s="34"/>
      <c r="Y180" s="34"/>
      <c r="Z180" s="34"/>
      <c r="AA180" s="34"/>
      <c r="AB180" s="34"/>
      <c r="AC180" s="34"/>
      <c r="AD180" s="34"/>
      <c r="AE180" s="34"/>
      <c r="AR180" s="197" t="s">
        <v>437</v>
      </c>
      <c r="AT180" s="197" t="s">
        <v>180</v>
      </c>
      <c r="AU180" s="197" t="s">
        <v>89</v>
      </c>
      <c r="AY180" s="15" t="s">
        <v>178</v>
      </c>
      <c r="BE180" s="198">
        <f>IF(N180="základná",J180,0)</f>
        <v>0</v>
      </c>
      <c r="BF180" s="198">
        <f>IF(N180="znížená",J180,0)</f>
        <v>0</v>
      </c>
      <c r="BG180" s="198">
        <f>IF(N180="zákl. prenesená",J180,0)</f>
        <v>0</v>
      </c>
      <c r="BH180" s="198">
        <f>IF(N180="zníž. prenesená",J180,0)</f>
        <v>0</v>
      </c>
      <c r="BI180" s="198">
        <f>IF(N180="nulová",J180,0)</f>
        <v>0</v>
      </c>
      <c r="BJ180" s="15" t="s">
        <v>89</v>
      </c>
      <c r="BK180" s="198">
        <f>ROUND(I180*H180,2)</f>
        <v>0</v>
      </c>
      <c r="BL180" s="15" t="s">
        <v>437</v>
      </c>
      <c r="BM180" s="197" t="s">
        <v>401</v>
      </c>
    </row>
    <row r="181" s="2" customFormat="1" ht="30" customHeight="1">
      <c r="A181" s="34"/>
      <c r="B181" s="184"/>
      <c r="C181" s="199" t="s">
        <v>405</v>
      </c>
      <c r="D181" s="199" t="s">
        <v>454</v>
      </c>
      <c r="E181" s="200" t="s">
        <v>1914</v>
      </c>
      <c r="F181" s="201" t="s">
        <v>1915</v>
      </c>
      <c r="G181" s="202" t="s">
        <v>306</v>
      </c>
      <c r="H181" s="203">
        <v>66</v>
      </c>
      <c r="I181" s="204"/>
      <c r="J181" s="205">
        <f>ROUND(I181*H181,2)</f>
        <v>0</v>
      </c>
      <c r="K181" s="206"/>
      <c r="L181" s="207"/>
      <c r="M181" s="208" t="s">
        <v>1</v>
      </c>
      <c r="N181" s="209" t="s">
        <v>42</v>
      </c>
      <c r="O181" s="78"/>
      <c r="P181" s="195">
        <f>O181*H181</f>
        <v>0</v>
      </c>
      <c r="Q181" s="195">
        <v>0</v>
      </c>
      <c r="R181" s="195">
        <f>Q181*H181</f>
        <v>0</v>
      </c>
      <c r="S181" s="195">
        <v>0</v>
      </c>
      <c r="T181" s="196">
        <f>S181*H181</f>
        <v>0</v>
      </c>
      <c r="U181" s="34"/>
      <c r="V181" s="34"/>
      <c r="W181" s="34"/>
      <c r="X181" s="34"/>
      <c r="Y181" s="34"/>
      <c r="Z181" s="34"/>
      <c r="AA181" s="34"/>
      <c r="AB181" s="34"/>
      <c r="AC181" s="34"/>
      <c r="AD181" s="34"/>
      <c r="AE181" s="34"/>
      <c r="AR181" s="197" t="s">
        <v>693</v>
      </c>
      <c r="AT181" s="197" t="s">
        <v>454</v>
      </c>
      <c r="AU181" s="197" t="s">
        <v>89</v>
      </c>
      <c r="AY181" s="15" t="s">
        <v>178</v>
      </c>
      <c r="BE181" s="198">
        <f>IF(N181="základná",J181,0)</f>
        <v>0</v>
      </c>
      <c r="BF181" s="198">
        <f>IF(N181="znížená",J181,0)</f>
        <v>0</v>
      </c>
      <c r="BG181" s="198">
        <f>IF(N181="zákl. prenesená",J181,0)</f>
        <v>0</v>
      </c>
      <c r="BH181" s="198">
        <f>IF(N181="zníž. prenesená",J181,0)</f>
        <v>0</v>
      </c>
      <c r="BI181" s="198">
        <f>IF(N181="nulová",J181,0)</f>
        <v>0</v>
      </c>
      <c r="BJ181" s="15" t="s">
        <v>89</v>
      </c>
      <c r="BK181" s="198">
        <f>ROUND(I181*H181,2)</f>
        <v>0</v>
      </c>
      <c r="BL181" s="15" t="s">
        <v>693</v>
      </c>
      <c r="BM181" s="197" t="s">
        <v>405</v>
      </c>
    </row>
    <row r="182" s="2" customFormat="1" ht="22.2" customHeight="1">
      <c r="A182" s="34"/>
      <c r="B182" s="184"/>
      <c r="C182" s="199" t="s">
        <v>409</v>
      </c>
      <c r="D182" s="199" t="s">
        <v>454</v>
      </c>
      <c r="E182" s="200" t="s">
        <v>1916</v>
      </c>
      <c r="F182" s="201" t="s">
        <v>1917</v>
      </c>
      <c r="G182" s="202" t="s">
        <v>306</v>
      </c>
      <c r="H182" s="203">
        <v>66</v>
      </c>
      <c r="I182" s="204"/>
      <c r="J182" s="205">
        <f>ROUND(I182*H182,2)</f>
        <v>0</v>
      </c>
      <c r="K182" s="206"/>
      <c r="L182" s="207"/>
      <c r="M182" s="208" t="s">
        <v>1</v>
      </c>
      <c r="N182" s="209" t="s">
        <v>42</v>
      </c>
      <c r="O182" s="78"/>
      <c r="P182" s="195">
        <f>O182*H182</f>
        <v>0</v>
      </c>
      <c r="Q182" s="195">
        <v>0</v>
      </c>
      <c r="R182" s="195">
        <f>Q182*H182</f>
        <v>0</v>
      </c>
      <c r="S182" s="195">
        <v>0</v>
      </c>
      <c r="T182" s="196">
        <f>S182*H182</f>
        <v>0</v>
      </c>
      <c r="U182" s="34"/>
      <c r="V182" s="34"/>
      <c r="W182" s="34"/>
      <c r="X182" s="34"/>
      <c r="Y182" s="34"/>
      <c r="Z182" s="34"/>
      <c r="AA182" s="34"/>
      <c r="AB182" s="34"/>
      <c r="AC182" s="34"/>
      <c r="AD182" s="34"/>
      <c r="AE182" s="34"/>
      <c r="AR182" s="197" t="s">
        <v>693</v>
      </c>
      <c r="AT182" s="197" t="s">
        <v>454</v>
      </c>
      <c r="AU182" s="197" t="s">
        <v>89</v>
      </c>
      <c r="AY182" s="15" t="s">
        <v>178</v>
      </c>
      <c r="BE182" s="198">
        <f>IF(N182="základná",J182,0)</f>
        <v>0</v>
      </c>
      <c r="BF182" s="198">
        <f>IF(N182="znížená",J182,0)</f>
        <v>0</v>
      </c>
      <c r="BG182" s="198">
        <f>IF(N182="zákl. prenesená",J182,0)</f>
        <v>0</v>
      </c>
      <c r="BH182" s="198">
        <f>IF(N182="zníž. prenesená",J182,0)</f>
        <v>0</v>
      </c>
      <c r="BI182" s="198">
        <f>IF(N182="nulová",J182,0)</f>
        <v>0</v>
      </c>
      <c r="BJ182" s="15" t="s">
        <v>89</v>
      </c>
      <c r="BK182" s="198">
        <f>ROUND(I182*H182,2)</f>
        <v>0</v>
      </c>
      <c r="BL182" s="15" t="s">
        <v>693</v>
      </c>
      <c r="BM182" s="197" t="s">
        <v>409</v>
      </c>
    </row>
    <row r="183" s="2" customFormat="1" ht="14.4" customHeight="1">
      <c r="A183" s="34"/>
      <c r="B183" s="184"/>
      <c r="C183" s="185" t="s">
        <v>413</v>
      </c>
      <c r="D183" s="185" t="s">
        <v>180</v>
      </c>
      <c r="E183" s="186" t="s">
        <v>1918</v>
      </c>
      <c r="F183" s="187" t="s">
        <v>1919</v>
      </c>
      <c r="G183" s="188" t="s">
        <v>306</v>
      </c>
      <c r="H183" s="189">
        <v>5</v>
      </c>
      <c r="I183" s="190"/>
      <c r="J183" s="191">
        <f>ROUND(I183*H183,2)</f>
        <v>0</v>
      </c>
      <c r="K183" s="192"/>
      <c r="L183" s="35"/>
      <c r="M183" s="193" t="s">
        <v>1</v>
      </c>
      <c r="N183" s="194" t="s">
        <v>42</v>
      </c>
      <c r="O183" s="78"/>
      <c r="P183" s="195">
        <f>O183*H183</f>
        <v>0</v>
      </c>
      <c r="Q183" s="195">
        <v>0</v>
      </c>
      <c r="R183" s="195">
        <f>Q183*H183</f>
        <v>0</v>
      </c>
      <c r="S183" s="195">
        <v>0</v>
      </c>
      <c r="T183" s="196">
        <f>S183*H183</f>
        <v>0</v>
      </c>
      <c r="U183" s="34"/>
      <c r="V183" s="34"/>
      <c r="W183" s="34"/>
      <c r="X183" s="34"/>
      <c r="Y183" s="34"/>
      <c r="Z183" s="34"/>
      <c r="AA183" s="34"/>
      <c r="AB183" s="34"/>
      <c r="AC183" s="34"/>
      <c r="AD183" s="34"/>
      <c r="AE183" s="34"/>
      <c r="AR183" s="197" t="s">
        <v>437</v>
      </c>
      <c r="AT183" s="197" t="s">
        <v>180</v>
      </c>
      <c r="AU183" s="197" t="s">
        <v>89</v>
      </c>
      <c r="AY183" s="15" t="s">
        <v>178</v>
      </c>
      <c r="BE183" s="198">
        <f>IF(N183="základná",J183,0)</f>
        <v>0</v>
      </c>
      <c r="BF183" s="198">
        <f>IF(N183="znížená",J183,0)</f>
        <v>0</v>
      </c>
      <c r="BG183" s="198">
        <f>IF(N183="zákl. prenesená",J183,0)</f>
        <v>0</v>
      </c>
      <c r="BH183" s="198">
        <f>IF(N183="zníž. prenesená",J183,0)</f>
        <v>0</v>
      </c>
      <c r="BI183" s="198">
        <f>IF(N183="nulová",J183,0)</f>
        <v>0</v>
      </c>
      <c r="BJ183" s="15" t="s">
        <v>89</v>
      </c>
      <c r="BK183" s="198">
        <f>ROUND(I183*H183,2)</f>
        <v>0</v>
      </c>
      <c r="BL183" s="15" t="s">
        <v>437</v>
      </c>
      <c r="BM183" s="197" t="s">
        <v>413</v>
      </c>
    </row>
    <row r="184" s="2" customFormat="1" ht="22.2" customHeight="1">
      <c r="A184" s="34"/>
      <c r="B184" s="184"/>
      <c r="C184" s="199" t="s">
        <v>417</v>
      </c>
      <c r="D184" s="199" t="s">
        <v>454</v>
      </c>
      <c r="E184" s="200" t="s">
        <v>1920</v>
      </c>
      <c r="F184" s="201" t="s">
        <v>1921</v>
      </c>
      <c r="G184" s="202" t="s">
        <v>306</v>
      </c>
      <c r="H184" s="203">
        <v>5</v>
      </c>
      <c r="I184" s="204"/>
      <c r="J184" s="205">
        <f>ROUND(I184*H184,2)</f>
        <v>0</v>
      </c>
      <c r="K184" s="206"/>
      <c r="L184" s="207"/>
      <c r="M184" s="208" t="s">
        <v>1</v>
      </c>
      <c r="N184" s="209" t="s">
        <v>42</v>
      </c>
      <c r="O184" s="78"/>
      <c r="P184" s="195">
        <f>O184*H184</f>
        <v>0</v>
      </c>
      <c r="Q184" s="195">
        <v>0</v>
      </c>
      <c r="R184" s="195">
        <f>Q184*H184</f>
        <v>0</v>
      </c>
      <c r="S184" s="195">
        <v>0</v>
      </c>
      <c r="T184" s="196">
        <f>S184*H184</f>
        <v>0</v>
      </c>
      <c r="U184" s="34"/>
      <c r="V184" s="34"/>
      <c r="W184" s="34"/>
      <c r="X184" s="34"/>
      <c r="Y184" s="34"/>
      <c r="Z184" s="34"/>
      <c r="AA184" s="34"/>
      <c r="AB184" s="34"/>
      <c r="AC184" s="34"/>
      <c r="AD184" s="34"/>
      <c r="AE184" s="34"/>
      <c r="AR184" s="197" t="s">
        <v>693</v>
      </c>
      <c r="AT184" s="197" t="s">
        <v>454</v>
      </c>
      <c r="AU184" s="197" t="s">
        <v>89</v>
      </c>
      <c r="AY184" s="15" t="s">
        <v>178</v>
      </c>
      <c r="BE184" s="198">
        <f>IF(N184="základná",J184,0)</f>
        <v>0</v>
      </c>
      <c r="BF184" s="198">
        <f>IF(N184="znížená",J184,0)</f>
        <v>0</v>
      </c>
      <c r="BG184" s="198">
        <f>IF(N184="zákl. prenesená",J184,0)</f>
        <v>0</v>
      </c>
      <c r="BH184" s="198">
        <f>IF(N184="zníž. prenesená",J184,0)</f>
        <v>0</v>
      </c>
      <c r="BI184" s="198">
        <f>IF(N184="nulová",J184,0)</f>
        <v>0</v>
      </c>
      <c r="BJ184" s="15" t="s">
        <v>89</v>
      </c>
      <c r="BK184" s="198">
        <f>ROUND(I184*H184,2)</f>
        <v>0</v>
      </c>
      <c r="BL184" s="15" t="s">
        <v>693</v>
      </c>
      <c r="BM184" s="197" t="s">
        <v>417</v>
      </c>
    </row>
    <row r="185" s="2" customFormat="1" ht="14.4" customHeight="1">
      <c r="A185" s="34"/>
      <c r="B185" s="184"/>
      <c r="C185" s="185" t="s">
        <v>421</v>
      </c>
      <c r="D185" s="185" t="s">
        <v>180</v>
      </c>
      <c r="E185" s="186" t="s">
        <v>1922</v>
      </c>
      <c r="F185" s="187" t="s">
        <v>1923</v>
      </c>
      <c r="G185" s="188" t="s">
        <v>683</v>
      </c>
      <c r="H185" s="189">
        <v>12</v>
      </c>
      <c r="I185" s="190"/>
      <c r="J185" s="191">
        <f>ROUND(I185*H185,2)</f>
        <v>0</v>
      </c>
      <c r="K185" s="192"/>
      <c r="L185" s="35"/>
      <c r="M185" s="193" t="s">
        <v>1</v>
      </c>
      <c r="N185" s="194" t="s">
        <v>42</v>
      </c>
      <c r="O185" s="78"/>
      <c r="P185" s="195">
        <f>O185*H185</f>
        <v>0</v>
      </c>
      <c r="Q185" s="195">
        <v>0</v>
      </c>
      <c r="R185" s="195">
        <f>Q185*H185</f>
        <v>0</v>
      </c>
      <c r="S185" s="195">
        <v>0</v>
      </c>
      <c r="T185" s="196">
        <f>S185*H185</f>
        <v>0</v>
      </c>
      <c r="U185" s="34"/>
      <c r="V185" s="34"/>
      <c r="W185" s="34"/>
      <c r="X185" s="34"/>
      <c r="Y185" s="34"/>
      <c r="Z185" s="34"/>
      <c r="AA185" s="34"/>
      <c r="AB185" s="34"/>
      <c r="AC185" s="34"/>
      <c r="AD185" s="34"/>
      <c r="AE185" s="34"/>
      <c r="AR185" s="197" t="s">
        <v>437</v>
      </c>
      <c r="AT185" s="197" t="s">
        <v>180</v>
      </c>
      <c r="AU185" s="197" t="s">
        <v>89</v>
      </c>
      <c r="AY185" s="15" t="s">
        <v>178</v>
      </c>
      <c r="BE185" s="198">
        <f>IF(N185="základná",J185,0)</f>
        <v>0</v>
      </c>
      <c r="BF185" s="198">
        <f>IF(N185="znížená",J185,0)</f>
        <v>0</v>
      </c>
      <c r="BG185" s="198">
        <f>IF(N185="zákl. prenesená",J185,0)</f>
        <v>0</v>
      </c>
      <c r="BH185" s="198">
        <f>IF(N185="zníž. prenesená",J185,0)</f>
        <v>0</v>
      </c>
      <c r="BI185" s="198">
        <f>IF(N185="nulová",J185,0)</f>
        <v>0</v>
      </c>
      <c r="BJ185" s="15" t="s">
        <v>89</v>
      </c>
      <c r="BK185" s="198">
        <f>ROUND(I185*H185,2)</f>
        <v>0</v>
      </c>
      <c r="BL185" s="15" t="s">
        <v>437</v>
      </c>
      <c r="BM185" s="197" t="s">
        <v>421</v>
      </c>
    </row>
    <row r="186" s="2" customFormat="1" ht="19.8" customHeight="1">
      <c r="A186" s="34"/>
      <c r="B186" s="184"/>
      <c r="C186" s="199" t="s">
        <v>425</v>
      </c>
      <c r="D186" s="199" t="s">
        <v>454</v>
      </c>
      <c r="E186" s="200" t="s">
        <v>1924</v>
      </c>
      <c r="F186" s="201" t="s">
        <v>1925</v>
      </c>
      <c r="G186" s="202" t="s">
        <v>1549</v>
      </c>
      <c r="H186" s="203">
        <v>0.5</v>
      </c>
      <c r="I186" s="204"/>
      <c r="J186" s="205">
        <f>ROUND(I186*H186,2)</f>
        <v>0</v>
      </c>
      <c r="K186" s="206"/>
      <c r="L186" s="207"/>
      <c r="M186" s="208" t="s">
        <v>1</v>
      </c>
      <c r="N186" s="209" t="s">
        <v>42</v>
      </c>
      <c r="O186" s="78"/>
      <c r="P186" s="195">
        <f>O186*H186</f>
        <v>0</v>
      </c>
      <c r="Q186" s="195">
        <v>0</v>
      </c>
      <c r="R186" s="195">
        <f>Q186*H186</f>
        <v>0</v>
      </c>
      <c r="S186" s="195">
        <v>0</v>
      </c>
      <c r="T186" s="196">
        <f>S186*H186</f>
        <v>0</v>
      </c>
      <c r="U186" s="34"/>
      <c r="V186" s="34"/>
      <c r="W186" s="34"/>
      <c r="X186" s="34"/>
      <c r="Y186" s="34"/>
      <c r="Z186" s="34"/>
      <c r="AA186" s="34"/>
      <c r="AB186" s="34"/>
      <c r="AC186" s="34"/>
      <c r="AD186" s="34"/>
      <c r="AE186" s="34"/>
      <c r="AR186" s="197" t="s">
        <v>693</v>
      </c>
      <c r="AT186" s="197" t="s">
        <v>454</v>
      </c>
      <c r="AU186" s="197" t="s">
        <v>89</v>
      </c>
      <c r="AY186" s="15" t="s">
        <v>178</v>
      </c>
      <c r="BE186" s="198">
        <f>IF(N186="základná",J186,0)</f>
        <v>0</v>
      </c>
      <c r="BF186" s="198">
        <f>IF(N186="znížená",J186,0)</f>
        <v>0</v>
      </c>
      <c r="BG186" s="198">
        <f>IF(N186="zákl. prenesená",J186,0)</f>
        <v>0</v>
      </c>
      <c r="BH186" s="198">
        <f>IF(N186="zníž. prenesená",J186,0)</f>
        <v>0</v>
      </c>
      <c r="BI186" s="198">
        <f>IF(N186="nulová",J186,0)</f>
        <v>0</v>
      </c>
      <c r="BJ186" s="15" t="s">
        <v>89</v>
      </c>
      <c r="BK186" s="198">
        <f>ROUND(I186*H186,2)</f>
        <v>0</v>
      </c>
      <c r="BL186" s="15" t="s">
        <v>693</v>
      </c>
      <c r="BM186" s="197" t="s">
        <v>425</v>
      </c>
    </row>
    <row r="187" s="2" customFormat="1" ht="19.8" customHeight="1">
      <c r="A187" s="34"/>
      <c r="B187" s="184"/>
      <c r="C187" s="199" t="s">
        <v>429</v>
      </c>
      <c r="D187" s="199" t="s">
        <v>454</v>
      </c>
      <c r="E187" s="200" t="s">
        <v>1926</v>
      </c>
      <c r="F187" s="201" t="s">
        <v>1927</v>
      </c>
      <c r="G187" s="202" t="s">
        <v>1549</v>
      </c>
      <c r="H187" s="203">
        <v>0.5</v>
      </c>
      <c r="I187" s="204"/>
      <c r="J187" s="205">
        <f>ROUND(I187*H187,2)</f>
        <v>0</v>
      </c>
      <c r="K187" s="206"/>
      <c r="L187" s="207"/>
      <c r="M187" s="208" t="s">
        <v>1</v>
      </c>
      <c r="N187" s="209" t="s">
        <v>42</v>
      </c>
      <c r="O187" s="78"/>
      <c r="P187" s="195">
        <f>O187*H187</f>
        <v>0</v>
      </c>
      <c r="Q187" s="195">
        <v>0</v>
      </c>
      <c r="R187" s="195">
        <f>Q187*H187</f>
        <v>0</v>
      </c>
      <c r="S187" s="195">
        <v>0</v>
      </c>
      <c r="T187" s="196">
        <f>S187*H187</f>
        <v>0</v>
      </c>
      <c r="U187" s="34"/>
      <c r="V187" s="34"/>
      <c r="W187" s="34"/>
      <c r="X187" s="34"/>
      <c r="Y187" s="34"/>
      <c r="Z187" s="34"/>
      <c r="AA187" s="34"/>
      <c r="AB187" s="34"/>
      <c r="AC187" s="34"/>
      <c r="AD187" s="34"/>
      <c r="AE187" s="34"/>
      <c r="AR187" s="197" t="s">
        <v>693</v>
      </c>
      <c r="AT187" s="197" t="s">
        <v>454</v>
      </c>
      <c r="AU187" s="197" t="s">
        <v>89</v>
      </c>
      <c r="AY187" s="15" t="s">
        <v>178</v>
      </c>
      <c r="BE187" s="198">
        <f>IF(N187="základná",J187,0)</f>
        <v>0</v>
      </c>
      <c r="BF187" s="198">
        <f>IF(N187="znížená",J187,0)</f>
        <v>0</v>
      </c>
      <c r="BG187" s="198">
        <f>IF(N187="zákl. prenesená",J187,0)</f>
        <v>0</v>
      </c>
      <c r="BH187" s="198">
        <f>IF(N187="zníž. prenesená",J187,0)</f>
        <v>0</v>
      </c>
      <c r="BI187" s="198">
        <f>IF(N187="nulová",J187,0)</f>
        <v>0</v>
      </c>
      <c r="BJ187" s="15" t="s">
        <v>89</v>
      </c>
      <c r="BK187" s="198">
        <f>ROUND(I187*H187,2)</f>
        <v>0</v>
      </c>
      <c r="BL187" s="15" t="s">
        <v>693</v>
      </c>
      <c r="BM187" s="197" t="s">
        <v>429</v>
      </c>
    </row>
    <row r="188" s="2" customFormat="1" ht="14.4" customHeight="1">
      <c r="A188" s="34"/>
      <c r="B188" s="184"/>
      <c r="C188" s="199" t="s">
        <v>433</v>
      </c>
      <c r="D188" s="199" t="s">
        <v>454</v>
      </c>
      <c r="E188" s="200" t="s">
        <v>1928</v>
      </c>
      <c r="F188" s="201" t="s">
        <v>1929</v>
      </c>
      <c r="G188" s="202" t="s">
        <v>1549</v>
      </c>
      <c r="H188" s="203">
        <v>0.5</v>
      </c>
      <c r="I188" s="204"/>
      <c r="J188" s="205">
        <f>ROUND(I188*H188,2)</f>
        <v>0</v>
      </c>
      <c r="K188" s="206"/>
      <c r="L188" s="207"/>
      <c r="M188" s="208" t="s">
        <v>1</v>
      </c>
      <c r="N188" s="209" t="s">
        <v>42</v>
      </c>
      <c r="O188" s="78"/>
      <c r="P188" s="195">
        <f>O188*H188</f>
        <v>0</v>
      </c>
      <c r="Q188" s="195">
        <v>0</v>
      </c>
      <c r="R188" s="195">
        <f>Q188*H188</f>
        <v>0</v>
      </c>
      <c r="S188" s="195">
        <v>0</v>
      </c>
      <c r="T188" s="196">
        <f>S188*H188</f>
        <v>0</v>
      </c>
      <c r="U188" s="34"/>
      <c r="V188" s="34"/>
      <c r="W188" s="34"/>
      <c r="X188" s="34"/>
      <c r="Y188" s="34"/>
      <c r="Z188" s="34"/>
      <c r="AA188" s="34"/>
      <c r="AB188" s="34"/>
      <c r="AC188" s="34"/>
      <c r="AD188" s="34"/>
      <c r="AE188" s="34"/>
      <c r="AR188" s="197" t="s">
        <v>693</v>
      </c>
      <c r="AT188" s="197" t="s">
        <v>454</v>
      </c>
      <c r="AU188" s="197" t="s">
        <v>89</v>
      </c>
      <c r="AY188" s="15" t="s">
        <v>178</v>
      </c>
      <c r="BE188" s="198">
        <f>IF(N188="základná",J188,0)</f>
        <v>0</v>
      </c>
      <c r="BF188" s="198">
        <f>IF(N188="znížená",J188,0)</f>
        <v>0</v>
      </c>
      <c r="BG188" s="198">
        <f>IF(N188="zákl. prenesená",J188,0)</f>
        <v>0</v>
      </c>
      <c r="BH188" s="198">
        <f>IF(N188="zníž. prenesená",J188,0)</f>
        <v>0</v>
      </c>
      <c r="BI188" s="198">
        <f>IF(N188="nulová",J188,0)</f>
        <v>0</v>
      </c>
      <c r="BJ188" s="15" t="s">
        <v>89</v>
      </c>
      <c r="BK188" s="198">
        <f>ROUND(I188*H188,2)</f>
        <v>0</v>
      </c>
      <c r="BL188" s="15" t="s">
        <v>693</v>
      </c>
      <c r="BM188" s="197" t="s">
        <v>433</v>
      </c>
    </row>
    <row r="189" s="2" customFormat="1" ht="19.8" customHeight="1">
      <c r="A189" s="34"/>
      <c r="B189" s="184"/>
      <c r="C189" s="185" t="s">
        <v>437</v>
      </c>
      <c r="D189" s="185" t="s">
        <v>180</v>
      </c>
      <c r="E189" s="186" t="s">
        <v>1930</v>
      </c>
      <c r="F189" s="187" t="s">
        <v>1931</v>
      </c>
      <c r="G189" s="188" t="s">
        <v>306</v>
      </c>
      <c r="H189" s="189">
        <v>40</v>
      </c>
      <c r="I189" s="190"/>
      <c r="J189" s="191">
        <f>ROUND(I189*H189,2)</f>
        <v>0</v>
      </c>
      <c r="K189" s="192"/>
      <c r="L189" s="35"/>
      <c r="M189" s="193" t="s">
        <v>1</v>
      </c>
      <c r="N189" s="194" t="s">
        <v>42</v>
      </c>
      <c r="O189" s="78"/>
      <c r="P189" s="195">
        <f>O189*H189</f>
        <v>0</v>
      </c>
      <c r="Q189" s="195">
        <v>0</v>
      </c>
      <c r="R189" s="195">
        <f>Q189*H189</f>
        <v>0</v>
      </c>
      <c r="S189" s="195">
        <v>0</v>
      </c>
      <c r="T189" s="196">
        <f>S189*H189</f>
        <v>0</v>
      </c>
      <c r="U189" s="34"/>
      <c r="V189" s="34"/>
      <c r="W189" s="34"/>
      <c r="X189" s="34"/>
      <c r="Y189" s="34"/>
      <c r="Z189" s="34"/>
      <c r="AA189" s="34"/>
      <c r="AB189" s="34"/>
      <c r="AC189" s="34"/>
      <c r="AD189" s="34"/>
      <c r="AE189" s="34"/>
      <c r="AR189" s="197" t="s">
        <v>437</v>
      </c>
      <c r="AT189" s="197" t="s">
        <v>180</v>
      </c>
      <c r="AU189" s="197" t="s">
        <v>89</v>
      </c>
      <c r="AY189" s="15" t="s">
        <v>178</v>
      </c>
      <c r="BE189" s="198">
        <f>IF(N189="základná",J189,0)</f>
        <v>0</v>
      </c>
      <c r="BF189" s="198">
        <f>IF(N189="znížená",J189,0)</f>
        <v>0</v>
      </c>
      <c r="BG189" s="198">
        <f>IF(N189="zákl. prenesená",J189,0)</f>
        <v>0</v>
      </c>
      <c r="BH189" s="198">
        <f>IF(N189="zníž. prenesená",J189,0)</f>
        <v>0</v>
      </c>
      <c r="BI189" s="198">
        <f>IF(N189="nulová",J189,0)</f>
        <v>0</v>
      </c>
      <c r="BJ189" s="15" t="s">
        <v>89</v>
      </c>
      <c r="BK189" s="198">
        <f>ROUND(I189*H189,2)</f>
        <v>0</v>
      </c>
      <c r="BL189" s="15" t="s">
        <v>437</v>
      </c>
      <c r="BM189" s="197" t="s">
        <v>437</v>
      </c>
    </row>
    <row r="190" s="2" customFormat="1" ht="22.2" customHeight="1">
      <c r="A190" s="34"/>
      <c r="B190" s="184"/>
      <c r="C190" s="199" t="s">
        <v>441</v>
      </c>
      <c r="D190" s="199" t="s">
        <v>454</v>
      </c>
      <c r="E190" s="200" t="s">
        <v>1932</v>
      </c>
      <c r="F190" s="201" t="s">
        <v>1933</v>
      </c>
      <c r="G190" s="202" t="s">
        <v>306</v>
      </c>
      <c r="H190" s="203">
        <v>40</v>
      </c>
      <c r="I190" s="204"/>
      <c r="J190" s="205">
        <f>ROUND(I190*H190,2)</f>
        <v>0</v>
      </c>
      <c r="K190" s="206"/>
      <c r="L190" s="207"/>
      <c r="M190" s="208" t="s">
        <v>1</v>
      </c>
      <c r="N190" s="209" t="s">
        <v>42</v>
      </c>
      <c r="O190" s="78"/>
      <c r="P190" s="195">
        <f>O190*H190</f>
        <v>0</v>
      </c>
      <c r="Q190" s="195">
        <v>0</v>
      </c>
      <c r="R190" s="195">
        <f>Q190*H190</f>
        <v>0</v>
      </c>
      <c r="S190" s="195">
        <v>0</v>
      </c>
      <c r="T190" s="196">
        <f>S190*H190</f>
        <v>0</v>
      </c>
      <c r="U190" s="34"/>
      <c r="V190" s="34"/>
      <c r="W190" s="34"/>
      <c r="X190" s="34"/>
      <c r="Y190" s="34"/>
      <c r="Z190" s="34"/>
      <c r="AA190" s="34"/>
      <c r="AB190" s="34"/>
      <c r="AC190" s="34"/>
      <c r="AD190" s="34"/>
      <c r="AE190" s="34"/>
      <c r="AR190" s="197" t="s">
        <v>693</v>
      </c>
      <c r="AT190" s="197" t="s">
        <v>454</v>
      </c>
      <c r="AU190" s="197" t="s">
        <v>89</v>
      </c>
      <c r="AY190" s="15" t="s">
        <v>178</v>
      </c>
      <c r="BE190" s="198">
        <f>IF(N190="základná",J190,0)</f>
        <v>0</v>
      </c>
      <c r="BF190" s="198">
        <f>IF(N190="znížená",J190,0)</f>
        <v>0</v>
      </c>
      <c r="BG190" s="198">
        <f>IF(N190="zákl. prenesená",J190,0)</f>
        <v>0</v>
      </c>
      <c r="BH190" s="198">
        <f>IF(N190="zníž. prenesená",J190,0)</f>
        <v>0</v>
      </c>
      <c r="BI190" s="198">
        <f>IF(N190="nulová",J190,0)</f>
        <v>0</v>
      </c>
      <c r="BJ190" s="15" t="s">
        <v>89</v>
      </c>
      <c r="BK190" s="198">
        <f>ROUND(I190*H190,2)</f>
        <v>0</v>
      </c>
      <c r="BL190" s="15" t="s">
        <v>693</v>
      </c>
      <c r="BM190" s="197" t="s">
        <v>441</v>
      </c>
    </row>
    <row r="191" s="2" customFormat="1" ht="14.4" customHeight="1">
      <c r="A191" s="34"/>
      <c r="B191" s="184"/>
      <c r="C191" s="199" t="s">
        <v>445</v>
      </c>
      <c r="D191" s="199" t="s">
        <v>454</v>
      </c>
      <c r="E191" s="200" t="s">
        <v>1934</v>
      </c>
      <c r="F191" s="201" t="s">
        <v>1935</v>
      </c>
      <c r="G191" s="202" t="s">
        <v>306</v>
      </c>
      <c r="H191" s="203">
        <v>10</v>
      </c>
      <c r="I191" s="204"/>
      <c r="J191" s="205">
        <f>ROUND(I191*H191,2)</f>
        <v>0</v>
      </c>
      <c r="K191" s="206"/>
      <c r="L191" s="207"/>
      <c r="M191" s="208" t="s">
        <v>1</v>
      </c>
      <c r="N191" s="209" t="s">
        <v>42</v>
      </c>
      <c r="O191" s="78"/>
      <c r="P191" s="195">
        <f>O191*H191</f>
        <v>0</v>
      </c>
      <c r="Q191" s="195">
        <v>0</v>
      </c>
      <c r="R191" s="195">
        <f>Q191*H191</f>
        <v>0</v>
      </c>
      <c r="S191" s="195">
        <v>0</v>
      </c>
      <c r="T191" s="196">
        <f>S191*H191</f>
        <v>0</v>
      </c>
      <c r="U191" s="34"/>
      <c r="V191" s="34"/>
      <c r="W191" s="34"/>
      <c r="X191" s="34"/>
      <c r="Y191" s="34"/>
      <c r="Z191" s="34"/>
      <c r="AA191" s="34"/>
      <c r="AB191" s="34"/>
      <c r="AC191" s="34"/>
      <c r="AD191" s="34"/>
      <c r="AE191" s="34"/>
      <c r="AR191" s="197" t="s">
        <v>693</v>
      </c>
      <c r="AT191" s="197" t="s">
        <v>454</v>
      </c>
      <c r="AU191" s="197" t="s">
        <v>89</v>
      </c>
      <c r="AY191" s="15" t="s">
        <v>178</v>
      </c>
      <c r="BE191" s="198">
        <f>IF(N191="základná",J191,0)</f>
        <v>0</v>
      </c>
      <c r="BF191" s="198">
        <f>IF(N191="znížená",J191,0)</f>
        <v>0</v>
      </c>
      <c r="BG191" s="198">
        <f>IF(N191="zákl. prenesená",J191,0)</f>
        <v>0</v>
      </c>
      <c r="BH191" s="198">
        <f>IF(N191="zníž. prenesená",J191,0)</f>
        <v>0</v>
      </c>
      <c r="BI191" s="198">
        <f>IF(N191="nulová",J191,0)</f>
        <v>0</v>
      </c>
      <c r="BJ191" s="15" t="s">
        <v>89</v>
      </c>
      <c r="BK191" s="198">
        <f>ROUND(I191*H191,2)</f>
        <v>0</v>
      </c>
      <c r="BL191" s="15" t="s">
        <v>693</v>
      </c>
      <c r="BM191" s="197" t="s">
        <v>445</v>
      </c>
    </row>
    <row r="192" s="2" customFormat="1" ht="14.4" customHeight="1">
      <c r="A192" s="34"/>
      <c r="B192" s="184"/>
      <c r="C192" s="185" t="s">
        <v>449</v>
      </c>
      <c r="D192" s="185" t="s">
        <v>180</v>
      </c>
      <c r="E192" s="186" t="s">
        <v>1936</v>
      </c>
      <c r="F192" s="187" t="s">
        <v>1937</v>
      </c>
      <c r="G192" s="188" t="s">
        <v>306</v>
      </c>
      <c r="H192" s="189">
        <v>65</v>
      </c>
      <c r="I192" s="190"/>
      <c r="J192" s="191">
        <f>ROUND(I192*H192,2)</f>
        <v>0</v>
      </c>
      <c r="K192" s="192"/>
      <c r="L192" s="35"/>
      <c r="M192" s="193" t="s">
        <v>1</v>
      </c>
      <c r="N192" s="194" t="s">
        <v>42</v>
      </c>
      <c r="O192" s="78"/>
      <c r="P192" s="195">
        <f>O192*H192</f>
        <v>0</v>
      </c>
      <c r="Q192" s="195">
        <v>0</v>
      </c>
      <c r="R192" s="195">
        <f>Q192*H192</f>
        <v>0</v>
      </c>
      <c r="S192" s="195">
        <v>0</v>
      </c>
      <c r="T192" s="196">
        <f>S192*H192</f>
        <v>0</v>
      </c>
      <c r="U192" s="34"/>
      <c r="V192" s="34"/>
      <c r="W192" s="34"/>
      <c r="X192" s="34"/>
      <c r="Y192" s="34"/>
      <c r="Z192" s="34"/>
      <c r="AA192" s="34"/>
      <c r="AB192" s="34"/>
      <c r="AC192" s="34"/>
      <c r="AD192" s="34"/>
      <c r="AE192" s="34"/>
      <c r="AR192" s="197" t="s">
        <v>437</v>
      </c>
      <c r="AT192" s="197" t="s">
        <v>180</v>
      </c>
      <c r="AU192" s="197" t="s">
        <v>89</v>
      </c>
      <c r="AY192" s="15" t="s">
        <v>178</v>
      </c>
      <c r="BE192" s="198">
        <f>IF(N192="základná",J192,0)</f>
        <v>0</v>
      </c>
      <c r="BF192" s="198">
        <f>IF(N192="znížená",J192,0)</f>
        <v>0</v>
      </c>
      <c r="BG192" s="198">
        <f>IF(N192="zákl. prenesená",J192,0)</f>
        <v>0</v>
      </c>
      <c r="BH192" s="198">
        <f>IF(N192="zníž. prenesená",J192,0)</f>
        <v>0</v>
      </c>
      <c r="BI192" s="198">
        <f>IF(N192="nulová",J192,0)</f>
        <v>0</v>
      </c>
      <c r="BJ192" s="15" t="s">
        <v>89</v>
      </c>
      <c r="BK192" s="198">
        <f>ROUND(I192*H192,2)</f>
        <v>0</v>
      </c>
      <c r="BL192" s="15" t="s">
        <v>437</v>
      </c>
      <c r="BM192" s="197" t="s">
        <v>449</v>
      </c>
    </row>
    <row r="193" s="2" customFormat="1" ht="19.8" customHeight="1">
      <c r="A193" s="34"/>
      <c r="B193" s="184"/>
      <c r="C193" s="199" t="s">
        <v>453</v>
      </c>
      <c r="D193" s="199" t="s">
        <v>454</v>
      </c>
      <c r="E193" s="200" t="s">
        <v>1938</v>
      </c>
      <c r="F193" s="201" t="s">
        <v>1939</v>
      </c>
      <c r="G193" s="202" t="s">
        <v>306</v>
      </c>
      <c r="H193" s="203">
        <v>65</v>
      </c>
      <c r="I193" s="204"/>
      <c r="J193" s="205">
        <f>ROUND(I193*H193,2)</f>
        <v>0</v>
      </c>
      <c r="K193" s="206"/>
      <c r="L193" s="207"/>
      <c r="M193" s="208" t="s">
        <v>1</v>
      </c>
      <c r="N193" s="209" t="s">
        <v>42</v>
      </c>
      <c r="O193" s="78"/>
      <c r="P193" s="195">
        <f>O193*H193</f>
        <v>0</v>
      </c>
      <c r="Q193" s="195">
        <v>0</v>
      </c>
      <c r="R193" s="195">
        <f>Q193*H193</f>
        <v>0</v>
      </c>
      <c r="S193" s="195">
        <v>0</v>
      </c>
      <c r="T193" s="196">
        <f>S193*H193</f>
        <v>0</v>
      </c>
      <c r="U193" s="34"/>
      <c r="V193" s="34"/>
      <c r="W193" s="34"/>
      <c r="X193" s="34"/>
      <c r="Y193" s="34"/>
      <c r="Z193" s="34"/>
      <c r="AA193" s="34"/>
      <c r="AB193" s="34"/>
      <c r="AC193" s="34"/>
      <c r="AD193" s="34"/>
      <c r="AE193" s="34"/>
      <c r="AR193" s="197" t="s">
        <v>693</v>
      </c>
      <c r="AT193" s="197" t="s">
        <v>454</v>
      </c>
      <c r="AU193" s="197" t="s">
        <v>89</v>
      </c>
      <c r="AY193" s="15" t="s">
        <v>178</v>
      </c>
      <c r="BE193" s="198">
        <f>IF(N193="základná",J193,0)</f>
        <v>0</v>
      </c>
      <c r="BF193" s="198">
        <f>IF(N193="znížená",J193,0)</f>
        <v>0</v>
      </c>
      <c r="BG193" s="198">
        <f>IF(N193="zákl. prenesená",J193,0)</f>
        <v>0</v>
      </c>
      <c r="BH193" s="198">
        <f>IF(N193="zníž. prenesená",J193,0)</f>
        <v>0</v>
      </c>
      <c r="BI193" s="198">
        <f>IF(N193="nulová",J193,0)</f>
        <v>0</v>
      </c>
      <c r="BJ193" s="15" t="s">
        <v>89</v>
      </c>
      <c r="BK193" s="198">
        <f>ROUND(I193*H193,2)</f>
        <v>0</v>
      </c>
      <c r="BL193" s="15" t="s">
        <v>693</v>
      </c>
      <c r="BM193" s="197" t="s">
        <v>453</v>
      </c>
    </row>
    <row r="194" s="2" customFormat="1" ht="19.8" customHeight="1">
      <c r="A194" s="34"/>
      <c r="B194" s="184"/>
      <c r="C194" s="185" t="s">
        <v>458</v>
      </c>
      <c r="D194" s="185" t="s">
        <v>180</v>
      </c>
      <c r="E194" s="186" t="s">
        <v>1940</v>
      </c>
      <c r="F194" s="187" t="s">
        <v>1941</v>
      </c>
      <c r="G194" s="188" t="s">
        <v>306</v>
      </c>
      <c r="H194" s="189">
        <v>45</v>
      </c>
      <c r="I194" s="190"/>
      <c r="J194" s="191">
        <f>ROUND(I194*H194,2)</f>
        <v>0</v>
      </c>
      <c r="K194" s="192"/>
      <c r="L194" s="35"/>
      <c r="M194" s="193" t="s">
        <v>1</v>
      </c>
      <c r="N194" s="194" t="s">
        <v>42</v>
      </c>
      <c r="O194" s="78"/>
      <c r="P194" s="195">
        <f>O194*H194</f>
        <v>0</v>
      </c>
      <c r="Q194" s="195">
        <v>0</v>
      </c>
      <c r="R194" s="195">
        <f>Q194*H194</f>
        <v>0</v>
      </c>
      <c r="S194" s="195">
        <v>0</v>
      </c>
      <c r="T194" s="196">
        <f>S194*H194</f>
        <v>0</v>
      </c>
      <c r="U194" s="34"/>
      <c r="V194" s="34"/>
      <c r="W194" s="34"/>
      <c r="X194" s="34"/>
      <c r="Y194" s="34"/>
      <c r="Z194" s="34"/>
      <c r="AA194" s="34"/>
      <c r="AB194" s="34"/>
      <c r="AC194" s="34"/>
      <c r="AD194" s="34"/>
      <c r="AE194" s="34"/>
      <c r="AR194" s="197" t="s">
        <v>437</v>
      </c>
      <c r="AT194" s="197" t="s">
        <v>180</v>
      </c>
      <c r="AU194" s="197" t="s">
        <v>89</v>
      </c>
      <c r="AY194" s="15" t="s">
        <v>178</v>
      </c>
      <c r="BE194" s="198">
        <f>IF(N194="základná",J194,0)</f>
        <v>0</v>
      </c>
      <c r="BF194" s="198">
        <f>IF(N194="znížená",J194,0)</f>
        <v>0</v>
      </c>
      <c r="BG194" s="198">
        <f>IF(N194="zákl. prenesená",J194,0)</f>
        <v>0</v>
      </c>
      <c r="BH194" s="198">
        <f>IF(N194="zníž. prenesená",J194,0)</f>
        <v>0</v>
      </c>
      <c r="BI194" s="198">
        <f>IF(N194="nulová",J194,0)</f>
        <v>0</v>
      </c>
      <c r="BJ194" s="15" t="s">
        <v>89</v>
      </c>
      <c r="BK194" s="198">
        <f>ROUND(I194*H194,2)</f>
        <v>0</v>
      </c>
      <c r="BL194" s="15" t="s">
        <v>437</v>
      </c>
      <c r="BM194" s="197" t="s">
        <v>458</v>
      </c>
    </row>
    <row r="195" s="2" customFormat="1" ht="19.8" customHeight="1">
      <c r="A195" s="34"/>
      <c r="B195" s="184"/>
      <c r="C195" s="199" t="s">
        <v>462</v>
      </c>
      <c r="D195" s="199" t="s">
        <v>454</v>
      </c>
      <c r="E195" s="200" t="s">
        <v>1942</v>
      </c>
      <c r="F195" s="201" t="s">
        <v>1943</v>
      </c>
      <c r="G195" s="202" t="s">
        <v>306</v>
      </c>
      <c r="H195" s="203">
        <v>45</v>
      </c>
      <c r="I195" s="204"/>
      <c r="J195" s="205">
        <f>ROUND(I195*H195,2)</f>
        <v>0</v>
      </c>
      <c r="K195" s="206"/>
      <c r="L195" s="207"/>
      <c r="M195" s="208" t="s">
        <v>1</v>
      </c>
      <c r="N195" s="209" t="s">
        <v>42</v>
      </c>
      <c r="O195" s="78"/>
      <c r="P195" s="195">
        <f>O195*H195</f>
        <v>0</v>
      </c>
      <c r="Q195" s="195">
        <v>0</v>
      </c>
      <c r="R195" s="195">
        <f>Q195*H195</f>
        <v>0</v>
      </c>
      <c r="S195" s="195">
        <v>0</v>
      </c>
      <c r="T195" s="196">
        <f>S195*H195</f>
        <v>0</v>
      </c>
      <c r="U195" s="34"/>
      <c r="V195" s="34"/>
      <c r="W195" s="34"/>
      <c r="X195" s="34"/>
      <c r="Y195" s="34"/>
      <c r="Z195" s="34"/>
      <c r="AA195" s="34"/>
      <c r="AB195" s="34"/>
      <c r="AC195" s="34"/>
      <c r="AD195" s="34"/>
      <c r="AE195" s="34"/>
      <c r="AR195" s="197" t="s">
        <v>693</v>
      </c>
      <c r="AT195" s="197" t="s">
        <v>454</v>
      </c>
      <c r="AU195" s="197" t="s">
        <v>89</v>
      </c>
      <c r="AY195" s="15" t="s">
        <v>178</v>
      </c>
      <c r="BE195" s="198">
        <f>IF(N195="základná",J195,0)</f>
        <v>0</v>
      </c>
      <c r="BF195" s="198">
        <f>IF(N195="znížená",J195,0)</f>
        <v>0</v>
      </c>
      <c r="BG195" s="198">
        <f>IF(N195="zákl. prenesená",J195,0)</f>
        <v>0</v>
      </c>
      <c r="BH195" s="198">
        <f>IF(N195="zníž. prenesená",J195,0)</f>
        <v>0</v>
      </c>
      <c r="BI195" s="198">
        <f>IF(N195="nulová",J195,0)</f>
        <v>0</v>
      </c>
      <c r="BJ195" s="15" t="s">
        <v>89</v>
      </c>
      <c r="BK195" s="198">
        <f>ROUND(I195*H195,2)</f>
        <v>0</v>
      </c>
      <c r="BL195" s="15" t="s">
        <v>693</v>
      </c>
      <c r="BM195" s="197" t="s">
        <v>462</v>
      </c>
    </row>
    <row r="196" s="2" customFormat="1" ht="14.4" customHeight="1">
      <c r="A196" s="34"/>
      <c r="B196" s="184"/>
      <c r="C196" s="199" t="s">
        <v>466</v>
      </c>
      <c r="D196" s="199" t="s">
        <v>454</v>
      </c>
      <c r="E196" s="200" t="s">
        <v>1944</v>
      </c>
      <c r="F196" s="201" t="s">
        <v>1945</v>
      </c>
      <c r="G196" s="202" t="s">
        <v>306</v>
      </c>
      <c r="H196" s="203">
        <v>30</v>
      </c>
      <c r="I196" s="204"/>
      <c r="J196" s="205">
        <f>ROUND(I196*H196,2)</f>
        <v>0</v>
      </c>
      <c r="K196" s="206"/>
      <c r="L196" s="207"/>
      <c r="M196" s="208" t="s">
        <v>1</v>
      </c>
      <c r="N196" s="209" t="s">
        <v>42</v>
      </c>
      <c r="O196" s="78"/>
      <c r="P196" s="195">
        <f>O196*H196</f>
        <v>0</v>
      </c>
      <c r="Q196" s="195">
        <v>0</v>
      </c>
      <c r="R196" s="195">
        <f>Q196*H196</f>
        <v>0</v>
      </c>
      <c r="S196" s="195">
        <v>0</v>
      </c>
      <c r="T196" s="196">
        <f>S196*H196</f>
        <v>0</v>
      </c>
      <c r="U196" s="34"/>
      <c r="V196" s="34"/>
      <c r="W196" s="34"/>
      <c r="X196" s="34"/>
      <c r="Y196" s="34"/>
      <c r="Z196" s="34"/>
      <c r="AA196" s="34"/>
      <c r="AB196" s="34"/>
      <c r="AC196" s="34"/>
      <c r="AD196" s="34"/>
      <c r="AE196" s="34"/>
      <c r="AR196" s="197" t="s">
        <v>693</v>
      </c>
      <c r="AT196" s="197" t="s">
        <v>454</v>
      </c>
      <c r="AU196" s="197" t="s">
        <v>89</v>
      </c>
      <c r="AY196" s="15" t="s">
        <v>178</v>
      </c>
      <c r="BE196" s="198">
        <f>IF(N196="základná",J196,0)</f>
        <v>0</v>
      </c>
      <c r="BF196" s="198">
        <f>IF(N196="znížená",J196,0)</f>
        <v>0</v>
      </c>
      <c r="BG196" s="198">
        <f>IF(N196="zákl. prenesená",J196,0)</f>
        <v>0</v>
      </c>
      <c r="BH196" s="198">
        <f>IF(N196="zníž. prenesená",J196,0)</f>
        <v>0</v>
      </c>
      <c r="BI196" s="198">
        <f>IF(N196="nulová",J196,0)</f>
        <v>0</v>
      </c>
      <c r="BJ196" s="15" t="s">
        <v>89</v>
      </c>
      <c r="BK196" s="198">
        <f>ROUND(I196*H196,2)</f>
        <v>0</v>
      </c>
      <c r="BL196" s="15" t="s">
        <v>693</v>
      </c>
      <c r="BM196" s="197" t="s">
        <v>466</v>
      </c>
    </row>
    <row r="197" s="2" customFormat="1" ht="22.2" customHeight="1">
      <c r="A197" s="34"/>
      <c r="B197" s="184"/>
      <c r="C197" s="185" t="s">
        <v>470</v>
      </c>
      <c r="D197" s="185" t="s">
        <v>180</v>
      </c>
      <c r="E197" s="186" t="s">
        <v>1946</v>
      </c>
      <c r="F197" s="187" t="s">
        <v>1947</v>
      </c>
      <c r="G197" s="188" t="s">
        <v>306</v>
      </c>
      <c r="H197" s="189">
        <v>5</v>
      </c>
      <c r="I197" s="190"/>
      <c r="J197" s="191">
        <f>ROUND(I197*H197,2)</f>
        <v>0</v>
      </c>
      <c r="K197" s="192"/>
      <c r="L197" s="35"/>
      <c r="M197" s="193" t="s">
        <v>1</v>
      </c>
      <c r="N197" s="194" t="s">
        <v>42</v>
      </c>
      <c r="O197" s="78"/>
      <c r="P197" s="195">
        <f>O197*H197</f>
        <v>0</v>
      </c>
      <c r="Q197" s="195">
        <v>0</v>
      </c>
      <c r="R197" s="195">
        <f>Q197*H197</f>
        <v>0</v>
      </c>
      <c r="S197" s="195">
        <v>0</v>
      </c>
      <c r="T197" s="196">
        <f>S197*H197</f>
        <v>0</v>
      </c>
      <c r="U197" s="34"/>
      <c r="V197" s="34"/>
      <c r="W197" s="34"/>
      <c r="X197" s="34"/>
      <c r="Y197" s="34"/>
      <c r="Z197" s="34"/>
      <c r="AA197" s="34"/>
      <c r="AB197" s="34"/>
      <c r="AC197" s="34"/>
      <c r="AD197" s="34"/>
      <c r="AE197" s="34"/>
      <c r="AR197" s="197" t="s">
        <v>437</v>
      </c>
      <c r="AT197" s="197" t="s">
        <v>180</v>
      </c>
      <c r="AU197" s="197" t="s">
        <v>89</v>
      </c>
      <c r="AY197" s="15" t="s">
        <v>178</v>
      </c>
      <c r="BE197" s="198">
        <f>IF(N197="základná",J197,0)</f>
        <v>0</v>
      </c>
      <c r="BF197" s="198">
        <f>IF(N197="znížená",J197,0)</f>
        <v>0</v>
      </c>
      <c r="BG197" s="198">
        <f>IF(N197="zákl. prenesená",J197,0)</f>
        <v>0</v>
      </c>
      <c r="BH197" s="198">
        <f>IF(N197="zníž. prenesená",J197,0)</f>
        <v>0</v>
      </c>
      <c r="BI197" s="198">
        <f>IF(N197="nulová",J197,0)</f>
        <v>0</v>
      </c>
      <c r="BJ197" s="15" t="s">
        <v>89</v>
      </c>
      <c r="BK197" s="198">
        <f>ROUND(I197*H197,2)</f>
        <v>0</v>
      </c>
      <c r="BL197" s="15" t="s">
        <v>437</v>
      </c>
      <c r="BM197" s="197" t="s">
        <v>470</v>
      </c>
    </row>
    <row r="198" s="2" customFormat="1" ht="14.4" customHeight="1">
      <c r="A198" s="34"/>
      <c r="B198" s="184"/>
      <c r="C198" s="199" t="s">
        <v>474</v>
      </c>
      <c r="D198" s="199" t="s">
        <v>454</v>
      </c>
      <c r="E198" s="200" t="s">
        <v>1948</v>
      </c>
      <c r="F198" s="201" t="s">
        <v>1949</v>
      </c>
      <c r="G198" s="202" t="s">
        <v>306</v>
      </c>
      <c r="H198" s="203">
        <v>5</v>
      </c>
      <c r="I198" s="204"/>
      <c r="J198" s="205">
        <f>ROUND(I198*H198,2)</f>
        <v>0</v>
      </c>
      <c r="K198" s="206"/>
      <c r="L198" s="207"/>
      <c r="M198" s="208" t="s">
        <v>1</v>
      </c>
      <c r="N198" s="209" t="s">
        <v>42</v>
      </c>
      <c r="O198" s="78"/>
      <c r="P198" s="195">
        <f>O198*H198</f>
        <v>0</v>
      </c>
      <c r="Q198" s="195">
        <v>0</v>
      </c>
      <c r="R198" s="195">
        <f>Q198*H198</f>
        <v>0</v>
      </c>
      <c r="S198" s="195">
        <v>0</v>
      </c>
      <c r="T198" s="196">
        <f>S198*H198</f>
        <v>0</v>
      </c>
      <c r="U198" s="34"/>
      <c r="V198" s="34"/>
      <c r="W198" s="34"/>
      <c r="X198" s="34"/>
      <c r="Y198" s="34"/>
      <c r="Z198" s="34"/>
      <c r="AA198" s="34"/>
      <c r="AB198" s="34"/>
      <c r="AC198" s="34"/>
      <c r="AD198" s="34"/>
      <c r="AE198" s="34"/>
      <c r="AR198" s="197" t="s">
        <v>693</v>
      </c>
      <c r="AT198" s="197" t="s">
        <v>454</v>
      </c>
      <c r="AU198" s="197" t="s">
        <v>89</v>
      </c>
      <c r="AY198" s="15" t="s">
        <v>178</v>
      </c>
      <c r="BE198" s="198">
        <f>IF(N198="základná",J198,0)</f>
        <v>0</v>
      </c>
      <c r="BF198" s="198">
        <f>IF(N198="znížená",J198,0)</f>
        <v>0</v>
      </c>
      <c r="BG198" s="198">
        <f>IF(N198="zákl. prenesená",J198,0)</f>
        <v>0</v>
      </c>
      <c r="BH198" s="198">
        <f>IF(N198="zníž. prenesená",J198,0)</f>
        <v>0</v>
      </c>
      <c r="BI198" s="198">
        <f>IF(N198="nulová",J198,0)</f>
        <v>0</v>
      </c>
      <c r="BJ198" s="15" t="s">
        <v>89</v>
      </c>
      <c r="BK198" s="198">
        <f>ROUND(I198*H198,2)</f>
        <v>0</v>
      </c>
      <c r="BL198" s="15" t="s">
        <v>693</v>
      </c>
      <c r="BM198" s="197" t="s">
        <v>474</v>
      </c>
    </row>
    <row r="199" s="2" customFormat="1" ht="14.4" customHeight="1">
      <c r="A199" s="34"/>
      <c r="B199" s="184"/>
      <c r="C199" s="199" t="s">
        <v>478</v>
      </c>
      <c r="D199" s="199" t="s">
        <v>454</v>
      </c>
      <c r="E199" s="200" t="s">
        <v>1950</v>
      </c>
      <c r="F199" s="201" t="s">
        <v>1951</v>
      </c>
      <c r="G199" s="202" t="s">
        <v>306</v>
      </c>
      <c r="H199" s="203">
        <v>5</v>
      </c>
      <c r="I199" s="204"/>
      <c r="J199" s="205">
        <f>ROUND(I199*H199,2)</f>
        <v>0</v>
      </c>
      <c r="K199" s="206"/>
      <c r="L199" s="207"/>
      <c r="M199" s="208" t="s">
        <v>1</v>
      </c>
      <c r="N199" s="209" t="s">
        <v>42</v>
      </c>
      <c r="O199" s="78"/>
      <c r="P199" s="195">
        <f>O199*H199</f>
        <v>0</v>
      </c>
      <c r="Q199" s="195">
        <v>0</v>
      </c>
      <c r="R199" s="195">
        <f>Q199*H199</f>
        <v>0</v>
      </c>
      <c r="S199" s="195">
        <v>0</v>
      </c>
      <c r="T199" s="196">
        <f>S199*H199</f>
        <v>0</v>
      </c>
      <c r="U199" s="34"/>
      <c r="V199" s="34"/>
      <c r="W199" s="34"/>
      <c r="X199" s="34"/>
      <c r="Y199" s="34"/>
      <c r="Z199" s="34"/>
      <c r="AA199" s="34"/>
      <c r="AB199" s="34"/>
      <c r="AC199" s="34"/>
      <c r="AD199" s="34"/>
      <c r="AE199" s="34"/>
      <c r="AR199" s="197" t="s">
        <v>693</v>
      </c>
      <c r="AT199" s="197" t="s">
        <v>454</v>
      </c>
      <c r="AU199" s="197" t="s">
        <v>89</v>
      </c>
      <c r="AY199" s="15" t="s">
        <v>178</v>
      </c>
      <c r="BE199" s="198">
        <f>IF(N199="základná",J199,0)</f>
        <v>0</v>
      </c>
      <c r="BF199" s="198">
        <f>IF(N199="znížená",J199,0)</f>
        <v>0</v>
      </c>
      <c r="BG199" s="198">
        <f>IF(N199="zákl. prenesená",J199,0)</f>
        <v>0</v>
      </c>
      <c r="BH199" s="198">
        <f>IF(N199="zníž. prenesená",J199,0)</f>
        <v>0</v>
      </c>
      <c r="BI199" s="198">
        <f>IF(N199="nulová",J199,0)</f>
        <v>0</v>
      </c>
      <c r="BJ199" s="15" t="s">
        <v>89</v>
      </c>
      <c r="BK199" s="198">
        <f>ROUND(I199*H199,2)</f>
        <v>0</v>
      </c>
      <c r="BL199" s="15" t="s">
        <v>693</v>
      </c>
      <c r="BM199" s="197" t="s">
        <v>478</v>
      </c>
    </row>
    <row r="200" s="2" customFormat="1" ht="14.4" customHeight="1">
      <c r="A200" s="34"/>
      <c r="B200" s="184"/>
      <c r="C200" s="199" t="s">
        <v>483</v>
      </c>
      <c r="D200" s="199" t="s">
        <v>454</v>
      </c>
      <c r="E200" s="200" t="s">
        <v>1952</v>
      </c>
      <c r="F200" s="201" t="s">
        <v>1953</v>
      </c>
      <c r="G200" s="202" t="s">
        <v>306</v>
      </c>
      <c r="H200" s="203">
        <v>5</v>
      </c>
      <c r="I200" s="204"/>
      <c r="J200" s="205">
        <f>ROUND(I200*H200,2)</f>
        <v>0</v>
      </c>
      <c r="K200" s="206"/>
      <c r="L200" s="207"/>
      <c r="M200" s="208" t="s">
        <v>1</v>
      </c>
      <c r="N200" s="209" t="s">
        <v>42</v>
      </c>
      <c r="O200" s="78"/>
      <c r="P200" s="195">
        <f>O200*H200</f>
        <v>0</v>
      </c>
      <c r="Q200" s="195">
        <v>0</v>
      </c>
      <c r="R200" s="195">
        <f>Q200*H200</f>
        <v>0</v>
      </c>
      <c r="S200" s="195">
        <v>0</v>
      </c>
      <c r="T200" s="196">
        <f>S200*H200</f>
        <v>0</v>
      </c>
      <c r="U200" s="34"/>
      <c r="V200" s="34"/>
      <c r="W200" s="34"/>
      <c r="X200" s="34"/>
      <c r="Y200" s="34"/>
      <c r="Z200" s="34"/>
      <c r="AA200" s="34"/>
      <c r="AB200" s="34"/>
      <c r="AC200" s="34"/>
      <c r="AD200" s="34"/>
      <c r="AE200" s="34"/>
      <c r="AR200" s="197" t="s">
        <v>693</v>
      </c>
      <c r="AT200" s="197" t="s">
        <v>454</v>
      </c>
      <c r="AU200" s="197" t="s">
        <v>89</v>
      </c>
      <c r="AY200" s="15" t="s">
        <v>178</v>
      </c>
      <c r="BE200" s="198">
        <f>IF(N200="základná",J200,0)</f>
        <v>0</v>
      </c>
      <c r="BF200" s="198">
        <f>IF(N200="znížená",J200,0)</f>
        <v>0</v>
      </c>
      <c r="BG200" s="198">
        <f>IF(N200="zákl. prenesená",J200,0)</f>
        <v>0</v>
      </c>
      <c r="BH200" s="198">
        <f>IF(N200="zníž. prenesená",J200,0)</f>
        <v>0</v>
      </c>
      <c r="BI200" s="198">
        <f>IF(N200="nulová",J200,0)</f>
        <v>0</v>
      </c>
      <c r="BJ200" s="15" t="s">
        <v>89</v>
      </c>
      <c r="BK200" s="198">
        <f>ROUND(I200*H200,2)</f>
        <v>0</v>
      </c>
      <c r="BL200" s="15" t="s">
        <v>693</v>
      </c>
      <c r="BM200" s="197" t="s">
        <v>483</v>
      </c>
    </row>
    <row r="201" s="2" customFormat="1" ht="14.4" customHeight="1">
      <c r="A201" s="34"/>
      <c r="B201" s="184"/>
      <c r="C201" s="185" t="s">
        <v>487</v>
      </c>
      <c r="D201" s="185" t="s">
        <v>180</v>
      </c>
      <c r="E201" s="186" t="s">
        <v>1954</v>
      </c>
      <c r="F201" s="187" t="s">
        <v>1955</v>
      </c>
      <c r="G201" s="188" t="s">
        <v>306</v>
      </c>
      <c r="H201" s="189">
        <v>56</v>
      </c>
      <c r="I201" s="190"/>
      <c r="J201" s="191">
        <f>ROUND(I201*H201,2)</f>
        <v>0</v>
      </c>
      <c r="K201" s="192"/>
      <c r="L201" s="35"/>
      <c r="M201" s="193" t="s">
        <v>1</v>
      </c>
      <c r="N201" s="194" t="s">
        <v>42</v>
      </c>
      <c r="O201" s="78"/>
      <c r="P201" s="195">
        <f>O201*H201</f>
        <v>0</v>
      </c>
      <c r="Q201" s="195">
        <v>0</v>
      </c>
      <c r="R201" s="195">
        <f>Q201*H201</f>
        <v>0</v>
      </c>
      <c r="S201" s="195">
        <v>0</v>
      </c>
      <c r="T201" s="196">
        <f>S201*H201</f>
        <v>0</v>
      </c>
      <c r="U201" s="34"/>
      <c r="V201" s="34"/>
      <c r="W201" s="34"/>
      <c r="X201" s="34"/>
      <c r="Y201" s="34"/>
      <c r="Z201" s="34"/>
      <c r="AA201" s="34"/>
      <c r="AB201" s="34"/>
      <c r="AC201" s="34"/>
      <c r="AD201" s="34"/>
      <c r="AE201" s="34"/>
      <c r="AR201" s="197" t="s">
        <v>437</v>
      </c>
      <c r="AT201" s="197" t="s">
        <v>180</v>
      </c>
      <c r="AU201" s="197" t="s">
        <v>89</v>
      </c>
      <c r="AY201" s="15" t="s">
        <v>178</v>
      </c>
      <c r="BE201" s="198">
        <f>IF(N201="základná",J201,0)</f>
        <v>0</v>
      </c>
      <c r="BF201" s="198">
        <f>IF(N201="znížená",J201,0)</f>
        <v>0</v>
      </c>
      <c r="BG201" s="198">
        <f>IF(N201="zákl. prenesená",J201,0)</f>
        <v>0</v>
      </c>
      <c r="BH201" s="198">
        <f>IF(N201="zníž. prenesená",J201,0)</f>
        <v>0</v>
      </c>
      <c r="BI201" s="198">
        <f>IF(N201="nulová",J201,0)</f>
        <v>0</v>
      </c>
      <c r="BJ201" s="15" t="s">
        <v>89</v>
      </c>
      <c r="BK201" s="198">
        <f>ROUND(I201*H201,2)</f>
        <v>0</v>
      </c>
      <c r="BL201" s="15" t="s">
        <v>437</v>
      </c>
      <c r="BM201" s="197" t="s">
        <v>487</v>
      </c>
    </row>
    <row r="202" s="2" customFormat="1" ht="22.2" customHeight="1">
      <c r="A202" s="34"/>
      <c r="B202" s="184"/>
      <c r="C202" s="199" t="s">
        <v>491</v>
      </c>
      <c r="D202" s="199" t="s">
        <v>454</v>
      </c>
      <c r="E202" s="200" t="s">
        <v>1956</v>
      </c>
      <c r="F202" s="201" t="s">
        <v>1957</v>
      </c>
      <c r="G202" s="202" t="s">
        <v>306</v>
      </c>
      <c r="H202" s="203">
        <v>56</v>
      </c>
      <c r="I202" s="204"/>
      <c r="J202" s="205">
        <f>ROUND(I202*H202,2)</f>
        <v>0</v>
      </c>
      <c r="K202" s="206"/>
      <c r="L202" s="207"/>
      <c r="M202" s="208" t="s">
        <v>1</v>
      </c>
      <c r="N202" s="209" t="s">
        <v>42</v>
      </c>
      <c r="O202" s="78"/>
      <c r="P202" s="195">
        <f>O202*H202</f>
        <v>0</v>
      </c>
      <c r="Q202" s="195">
        <v>0</v>
      </c>
      <c r="R202" s="195">
        <f>Q202*H202</f>
        <v>0</v>
      </c>
      <c r="S202" s="195">
        <v>0</v>
      </c>
      <c r="T202" s="196">
        <f>S202*H202</f>
        <v>0</v>
      </c>
      <c r="U202" s="34"/>
      <c r="V202" s="34"/>
      <c r="W202" s="34"/>
      <c r="X202" s="34"/>
      <c r="Y202" s="34"/>
      <c r="Z202" s="34"/>
      <c r="AA202" s="34"/>
      <c r="AB202" s="34"/>
      <c r="AC202" s="34"/>
      <c r="AD202" s="34"/>
      <c r="AE202" s="34"/>
      <c r="AR202" s="197" t="s">
        <v>693</v>
      </c>
      <c r="AT202" s="197" t="s">
        <v>454</v>
      </c>
      <c r="AU202" s="197" t="s">
        <v>89</v>
      </c>
      <c r="AY202" s="15" t="s">
        <v>178</v>
      </c>
      <c r="BE202" s="198">
        <f>IF(N202="základná",J202,0)</f>
        <v>0</v>
      </c>
      <c r="BF202" s="198">
        <f>IF(N202="znížená",J202,0)</f>
        <v>0</v>
      </c>
      <c r="BG202" s="198">
        <f>IF(N202="zákl. prenesená",J202,0)</f>
        <v>0</v>
      </c>
      <c r="BH202" s="198">
        <f>IF(N202="zníž. prenesená",J202,0)</f>
        <v>0</v>
      </c>
      <c r="BI202" s="198">
        <f>IF(N202="nulová",J202,0)</f>
        <v>0</v>
      </c>
      <c r="BJ202" s="15" t="s">
        <v>89</v>
      </c>
      <c r="BK202" s="198">
        <f>ROUND(I202*H202,2)</f>
        <v>0</v>
      </c>
      <c r="BL202" s="15" t="s">
        <v>693</v>
      </c>
      <c r="BM202" s="197" t="s">
        <v>491</v>
      </c>
    </row>
    <row r="203" s="2" customFormat="1" ht="14.4" customHeight="1">
      <c r="A203" s="34"/>
      <c r="B203" s="184"/>
      <c r="C203" s="185" t="s">
        <v>496</v>
      </c>
      <c r="D203" s="185" t="s">
        <v>180</v>
      </c>
      <c r="E203" s="186" t="s">
        <v>1958</v>
      </c>
      <c r="F203" s="187" t="s">
        <v>1959</v>
      </c>
      <c r="G203" s="188" t="s">
        <v>306</v>
      </c>
      <c r="H203" s="189">
        <v>8</v>
      </c>
      <c r="I203" s="190"/>
      <c r="J203" s="191">
        <f>ROUND(I203*H203,2)</f>
        <v>0</v>
      </c>
      <c r="K203" s="192"/>
      <c r="L203" s="35"/>
      <c r="M203" s="193" t="s">
        <v>1</v>
      </c>
      <c r="N203" s="194" t="s">
        <v>42</v>
      </c>
      <c r="O203" s="78"/>
      <c r="P203" s="195">
        <f>O203*H203</f>
        <v>0</v>
      </c>
      <c r="Q203" s="195">
        <v>0</v>
      </c>
      <c r="R203" s="195">
        <f>Q203*H203</f>
        <v>0</v>
      </c>
      <c r="S203" s="195">
        <v>0</v>
      </c>
      <c r="T203" s="196">
        <f>S203*H203</f>
        <v>0</v>
      </c>
      <c r="U203" s="34"/>
      <c r="V203" s="34"/>
      <c r="W203" s="34"/>
      <c r="X203" s="34"/>
      <c r="Y203" s="34"/>
      <c r="Z203" s="34"/>
      <c r="AA203" s="34"/>
      <c r="AB203" s="34"/>
      <c r="AC203" s="34"/>
      <c r="AD203" s="34"/>
      <c r="AE203" s="34"/>
      <c r="AR203" s="197" t="s">
        <v>437</v>
      </c>
      <c r="AT203" s="197" t="s">
        <v>180</v>
      </c>
      <c r="AU203" s="197" t="s">
        <v>89</v>
      </c>
      <c r="AY203" s="15" t="s">
        <v>178</v>
      </c>
      <c r="BE203" s="198">
        <f>IF(N203="základná",J203,0)</f>
        <v>0</v>
      </c>
      <c r="BF203" s="198">
        <f>IF(N203="znížená",J203,0)</f>
        <v>0</v>
      </c>
      <c r="BG203" s="198">
        <f>IF(N203="zákl. prenesená",J203,0)</f>
        <v>0</v>
      </c>
      <c r="BH203" s="198">
        <f>IF(N203="zníž. prenesená",J203,0)</f>
        <v>0</v>
      </c>
      <c r="BI203" s="198">
        <f>IF(N203="nulová",J203,0)</f>
        <v>0</v>
      </c>
      <c r="BJ203" s="15" t="s">
        <v>89</v>
      </c>
      <c r="BK203" s="198">
        <f>ROUND(I203*H203,2)</f>
        <v>0</v>
      </c>
      <c r="BL203" s="15" t="s">
        <v>437</v>
      </c>
      <c r="BM203" s="197" t="s">
        <v>496</v>
      </c>
    </row>
    <row r="204" s="2" customFormat="1" ht="19.8" customHeight="1">
      <c r="A204" s="34"/>
      <c r="B204" s="184"/>
      <c r="C204" s="199" t="s">
        <v>500</v>
      </c>
      <c r="D204" s="199" t="s">
        <v>454</v>
      </c>
      <c r="E204" s="200" t="s">
        <v>1960</v>
      </c>
      <c r="F204" s="201" t="s">
        <v>1961</v>
      </c>
      <c r="G204" s="202" t="s">
        <v>306</v>
      </c>
      <c r="H204" s="203">
        <v>8</v>
      </c>
      <c r="I204" s="204"/>
      <c r="J204" s="205">
        <f>ROUND(I204*H204,2)</f>
        <v>0</v>
      </c>
      <c r="K204" s="206"/>
      <c r="L204" s="207"/>
      <c r="M204" s="208" t="s">
        <v>1</v>
      </c>
      <c r="N204" s="209" t="s">
        <v>42</v>
      </c>
      <c r="O204" s="78"/>
      <c r="P204" s="195">
        <f>O204*H204</f>
        <v>0</v>
      </c>
      <c r="Q204" s="195">
        <v>0</v>
      </c>
      <c r="R204" s="195">
        <f>Q204*H204</f>
        <v>0</v>
      </c>
      <c r="S204" s="195">
        <v>0</v>
      </c>
      <c r="T204" s="196">
        <f>S204*H204</f>
        <v>0</v>
      </c>
      <c r="U204" s="34"/>
      <c r="V204" s="34"/>
      <c r="W204" s="34"/>
      <c r="X204" s="34"/>
      <c r="Y204" s="34"/>
      <c r="Z204" s="34"/>
      <c r="AA204" s="34"/>
      <c r="AB204" s="34"/>
      <c r="AC204" s="34"/>
      <c r="AD204" s="34"/>
      <c r="AE204" s="34"/>
      <c r="AR204" s="197" t="s">
        <v>693</v>
      </c>
      <c r="AT204" s="197" t="s">
        <v>454</v>
      </c>
      <c r="AU204" s="197" t="s">
        <v>89</v>
      </c>
      <c r="AY204" s="15" t="s">
        <v>178</v>
      </c>
      <c r="BE204" s="198">
        <f>IF(N204="základná",J204,0)</f>
        <v>0</v>
      </c>
      <c r="BF204" s="198">
        <f>IF(N204="znížená",J204,0)</f>
        <v>0</v>
      </c>
      <c r="BG204" s="198">
        <f>IF(N204="zákl. prenesená",J204,0)</f>
        <v>0</v>
      </c>
      <c r="BH204" s="198">
        <f>IF(N204="zníž. prenesená",J204,0)</f>
        <v>0</v>
      </c>
      <c r="BI204" s="198">
        <f>IF(N204="nulová",J204,0)</f>
        <v>0</v>
      </c>
      <c r="BJ204" s="15" t="s">
        <v>89</v>
      </c>
      <c r="BK204" s="198">
        <f>ROUND(I204*H204,2)</f>
        <v>0</v>
      </c>
      <c r="BL204" s="15" t="s">
        <v>693</v>
      </c>
      <c r="BM204" s="197" t="s">
        <v>500</v>
      </c>
    </row>
    <row r="205" s="2" customFormat="1" ht="14.4" customHeight="1">
      <c r="A205" s="34"/>
      <c r="B205" s="184"/>
      <c r="C205" s="185" t="s">
        <v>504</v>
      </c>
      <c r="D205" s="185" t="s">
        <v>180</v>
      </c>
      <c r="E205" s="186" t="s">
        <v>1962</v>
      </c>
      <c r="F205" s="187" t="s">
        <v>1963</v>
      </c>
      <c r="G205" s="188" t="s">
        <v>306</v>
      </c>
      <c r="H205" s="189">
        <v>5</v>
      </c>
      <c r="I205" s="190"/>
      <c r="J205" s="191">
        <f>ROUND(I205*H205,2)</f>
        <v>0</v>
      </c>
      <c r="K205" s="192"/>
      <c r="L205" s="35"/>
      <c r="M205" s="193" t="s">
        <v>1</v>
      </c>
      <c r="N205" s="194" t="s">
        <v>42</v>
      </c>
      <c r="O205" s="78"/>
      <c r="P205" s="195">
        <f>O205*H205</f>
        <v>0</v>
      </c>
      <c r="Q205" s="195">
        <v>0</v>
      </c>
      <c r="R205" s="195">
        <f>Q205*H205</f>
        <v>0</v>
      </c>
      <c r="S205" s="195">
        <v>0</v>
      </c>
      <c r="T205" s="196">
        <f>S205*H205</f>
        <v>0</v>
      </c>
      <c r="U205" s="34"/>
      <c r="V205" s="34"/>
      <c r="W205" s="34"/>
      <c r="X205" s="34"/>
      <c r="Y205" s="34"/>
      <c r="Z205" s="34"/>
      <c r="AA205" s="34"/>
      <c r="AB205" s="34"/>
      <c r="AC205" s="34"/>
      <c r="AD205" s="34"/>
      <c r="AE205" s="34"/>
      <c r="AR205" s="197" t="s">
        <v>437</v>
      </c>
      <c r="AT205" s="197" t="s">
        <v>180</v>
      </c>
      <c r="AU205" s="197" t="s">
        <v>89</v>
      </c>
      <c r="AY205" s="15" t="s">
        <v>178</v>
      </c>
      <c r="BE205" s="198">
        <f>IF(N205="základná",J205,0)</f>
        <v>0</v>
      </c>
      <c r="BF205" s="198">
        <f>IF(N205="znížená",J205,0)</f>
        <v>0</v>
      </c>
      <c r="BG205" s="198">
        <f>IF(N205="zákl. prenesená",J205,0)</f>
        <v>0</v>
      </c>
      <c r="BH205" s="198">
        <f>IF(N205="zníž. prenesená",J205,0)</f>
        <v>0</v>
      </c>
      <c r="BI205" s="198">
        <f>IF(N205="nulová",J205,0)</f>
        <v>0</v>
      </c>
      <c r="BJ205" s="15" t="s">
        <v>89</v>
      </c>
      <c r="BK205" s="198">
        <f>ROUND(I205*H205,2)</f>
        <v>0</v>
      </c>
      <c r="BL205" s="15" t="s">
        <v>437</v>
      </c>
      <c r="BM205" s="197" t="s">
        <v>504</v>
      </c>
    </row>
    <row r="206" s="2" customFormat="1" ht="22.2" customHeight="1">
      <c r="A206" s="34"/>
      <c r="B206" s="184"/>
      <c r="C206" s="199" t="s">
        <v>508</v>
      </c>
      <c r="D206" s="199" t="s">
        <v>454</v>
      </c>
      <c r="E206" s="200" t="s">
        <v>1964</v>
      </c>
      <c r="F206" s="201" t="s">
        <v>1965</v>
      </c>
      <c r="G206" s="202" t="s">
        <v>306</v>
      </c>
      <c r="H206" s="203">
        <v>5</v>
      </c>
      <c r="I206" s="204"/>
      <c r="J206" s="205">
        <f>ROUND(I206*H206,2)</f>
        <v>0</v>
      </c>
      <c r="K206" s="206"/>
      <c r="L206" s="207"/>
      <c r="M206" s="208" t="s">
        <v>1</v>
      </c>
      <c r="N206" s="209" t="s">
        <v>42</v>
      </c>
      <c r="O206" s="78"/>
      <c r="P206" s="195">
        <f>O206*H206</f>
        <v>0</v>
      </c>
      <c r="Q206" s="195">
        <v>0</v>
      </c>
      <c r="R206" s="195">
        <f>Q206*H206</f>
        <v>0</v>
      </c>
      <c r="S206" s="195">
        <v>0</v>
      </c>
      <c r="T206" s="196">
        <f>S206*H206</f>
        <v>0</v>
      </c>
      <c r="U206" s="34"/>
      <c r="V206" s="34"/>
      <c r="W206" s="34"/>
      <c r="X206" s="34"/>
      <c r="Y206" s="34"/>
      <c r="Z206" s="34"/>
      <c r="AA206" s="34"/>
      <c r="AB206" s="34"/>
      <c r="AC206" s="34"/>
      <c r="AD206" s="34"/>
      <c r="AE206" s="34"/>
      <c r="AR206" s="197" t="s">
        <v>693</v>
      </c>
      <c r="AT206" s="197" t="s">
        <v>454</v>
      </c>
      <c r="AU206" s="197" t="s">
        <v>89</v>
      </c>
      <c r="AY206" s="15" t="s">
        <v>178</v>
      </c>
      <c r="BE206" s="198">
        <f>IF(N206="základná",J206,0)</f>
        <v>0</v>
      </c>
      <c r="BF206" s="198">
        <f>IF(N206="znížená",J206,0)</f>
        <v>0</v>
      </c>
      <c r="BG206" s="198">
        <f>IF(N206="zákl. prenesená",J206,0)</f>
        <v>0</v>
      </c>
      <c r="BH206" s="198">
        <f>IF(N206="zníž. prenesená",J206,0)</f>
        <v>0</v>
      </c>
      <c r="BI206" s="198">
        <f>IF(N206="nulová",J206,0)</f>
        <v>0</v>
      </c>
      <c r="BJ206" s="15" t="s">
        <v>89</v>
      </c>
      <c r="BK206" s="198">
        <f>ROUND(I206*H206,2)</f>
        <v>0</v>
      </c>
      <c r="BL206" s="15" t="s">
        <v>693</v>
      </c>
      <c r="BM206" s="197" t="s">
        <v>508</v>
      </c>
    </row>
    <row r="207" s="2" customFormat="1" ht="14.4" customHeight="1">
      <c r="A207" s="34"/>
      <c r="B207" s="184"/>
      <c r="C207" s="185" t="s">
        <v>512</v>
      </c>
      <c r="D207" s="185" t="s">
        <v>180</v>
      </c>
      <c r="E207" s="186" t="s">
        <v>1966</v>
      </c>
      <c r="F207" s="187" t="s">
        <v>1967</v>
      </c>
      <c r="G207" s="188" t="s">
        <v>306</v>
      </c>
      <c r="H207" s="189">
        <v>5</v>
      </c>
      <c r="I207" s="190"/>
      <c r="J207" s="191">
        <f>ROUND(I207*H207,2)</f>
        <v>0</v>
      </c>
      <c r="K207" s="192"/>
      <c r="L207" s="35"/>
      <c r="M207" s="193" t="s">
        <v>1</v>
      </c>
      <c r="N207" s="194" t="s">
        <v>42</v>
      </c>
      <c r="O207" s="78"/>
      <c r="P207" s="195">
        <f>O207*H207</f>
        <v>0</v>
      </c>
      <c r="Q207" s="195">
        <v>0</v>
      </c>
      <c r="R207" s="195">
        <f>Q207*H207</f>
        <v>0</v>
      </c>
      <c r="S207" s="195">
        <v>0</v>
      </c>
      <c r="T207" s="196">
        <f>S207*H207</f>
        <v>0</v>
      </c>
      <c r="U207" s="34"/>
      <c r="V207" s="34"/>
      <c r="W207" s="34"/>
      <c r="X207" s="34"/>
      <c r="Y207" s="34"/>
      <c r="Z207" s="34"/>
      <c r="AA207" s="34"/>
      <c r="AB207" s="34"/>
      <c r="AC207" s="34"/>
      <c r="AD207" s="34"/>
      <c r="AE207" s="34"/>
      <c r="AR207" s="197" t="s">
        <v>437</v>
      </c>
      <c r="AT207" s="197" t="s">
        <v>180</v>
      </c>
      <c r="AU207" s="197" t="s">
        <v>89</v>
      </c>
      <c r="AY207" s="15" t="s">
        <v>178</v>
      </c>
      <c r="BE207" s="198">
        <f>IF(N207="základná",J207,0)</f>
        <v>0</v>
      </c>
      <c r="BF207" s="198">
        <f>IF(N207="znížená",J207,0)</f>
        <v>0</v>
      </c>
      <c r="BG207" s="198">
        <f>IF(N207="zákl. prenesená",J207,0)</f>
        <v>0</v>
      </c>
      <c r="BH207" s="198">
        <f>IF(N207="zníž. prenesená",J207,0)</f>
        <v>0</v>
      </c>
      <c r="BI207" s="198">
        <f>IF(N207="nulová",J207,0)</f>
        <v>0</v>
      </c>
      <c r="BJ207" s="15" t="s">
        <v>89</v>
      </c>
      <c r="BK207" s="198">
        <f>ROUND(I207*H207,2)</f>
        <v>0</v>
      </c>
      <c r="BL207" s="15" t="s">
        <v>437</v>
      </c>
      <c r="BM207" s="197" t="s">
        <v>512</v>
      </c>
    </row>
    <row r="208" s="2" customFormat="1" ht="22.2" customHeight="1">
      <c r="A208" s="34"/>
      <c r="B208" s="184"/>
      <c r="C208" s="199" t="s">
        <v>516</v>
      </c>
      <c r="D208" s="199" t="s">
        <v>454</v>
      </c>
      <c r="E208" s="200" t="s">
        <v>1968</v>
      </c>
      <c r="F208" s="201" t="s">
        <v>1969</v>
      </c>
      <c r="G208" s="202" t="s">
        <v>306</v>
      </c>
      <c r="H208" s="203">
        <v>5</v>
      </c>
      <c r="I208" s="204"/>
      <c r="J208" s="205">
        <f>ROUND(I208*H208,2)</f>
        <v>0</v>
      </c>
      <c r="K208" s="206"/>
      <c r="L208" s="207"/>
      <c r="M208" s="208" t="s">
        <v>1</v>
      </c>
      <c r="N208" s="209" t="s">
        <v>42</v>
      </c>
      <c r="O208" s="78"/>
      <c r="P208" s="195">
        <f>O208*H208</f>
        <v>0</v>
      </c>
      <c r="Q208" s="195">
        <v>0</v>
      </c>
      <c r="R208" s="195">
        <f>Q208*H208</f>
        <v>0</v>
      </c>
      <c r="S208" s="195">
        <v>0</v>
      </c>
      <c r="T208" s="196">
        <f>S208*H208</f>
        <v>0</v>
      </c>
      <c r="U208" s="34"/>
      <c r="V208" s="34"/>
      <c r="W208" s="34"/>
      <c r="X208" s="34"/>
      <c r="Y208" s="34"/>
      <c r="Z208" s="34"/>
      <c r="AA208" s="34"/>
      <c r="AB208" s="34"/>
      <c r="AC208" s="34"/>
      <c r="AD208" s="34"/>
      <c r="AE208" s="34"/>
      <c r="AR208" s="197" t="s">
        <v>693</v>
      </c>
      <c r="AT208" s="197" t="s">
        <v>454</v>
      </c>
      <c r="AU208" s="197" t="s">
        <v>89</v>
      </c>
      <c r="AY208" s="15" t="s">
        <v>178</v>
      </c>
      <c r="BE208" s="198">
        <f>IF(N208="základná",J208,0)</f>
        <v>0</v>
      </c>
      <c r="BF208" s="198">
        <f>IF(N208="znížená",J208,0)</f>
        <v>0</v>
      </c>
      <c r="BG208" s="198">
        <f>IF(N208="zákl. prenesená",J208,0)</f>
        <v>0</v>
      </c>
      <c r="BH208" s="198">
        <f>IF(N208="zníž. prenesená",J208,0)</f>
        <v>0</v>
      </c>
      <c r="BI208" s="198">
        <f>IF(N208="nulová",J208,0)</f>
        <v>0</v>
      </c>
      <c r="BJ208" s="15" t="s">
        <v>89</v>
      </c>
      <c r="BK208" s="198">
        <f>ROUND(I208*H208,2)</f>
        <v>0</v>
      </c>
      <c r="BL208" s="15" t="s">
        <v>693</v>
      </c>
      <c r="BM208" s="197" t="s">
        <v>516</v>
      </c>
    </row>
    <row r="209" s="2" customFormat="1" ht="19.8" customHeight="1">
      <c r="A209" s="34"/>
      <c r="B209" s="184"/>
      <c r="C209" s="185" t="s">
        <v>520</v>
      </c>
      <c r="D209" s="185" t="s">
        <v>180</v>
      </c>
      <c r="E209" s="186" t="s">
        <v>1970</v>
      </c>
      <c r="F209" s="187" t="s">
        <v>1971</v>
      </c>
      <c r="G209" s="188" t="s">
        <v>306</v>
      </c>
      <c r="H209" s="189">
        <v>10</v>
      </c>
      <c r="I209" s="190"/>
      <c r="J209" s="191">
        <f>ROUND(I209*H209,2)</f>
        <v>0</v>
      </c>
      <c r="K209" s="192"/>
      <c r="L209" s="35"/>
      <c r="M209" s="193" t="s">
        <v>1</v>
      </c>
      <c r="N209" s="194" t="s">
        <v>42</v>
      </c>
      <c r="O209" s="78"/>
      <c r="P209" s="195">
        <f>O209*H209</f>
        <v>0</v>
      </c>
      <c r="Q209" s="195">
        <v>0</v>
      </c>
      <c r="R209" s="195">
        <f>Q209*H209</f>
        <v>0</v>
      </c>
      <c r="S209" s="195">
        <v>0</v>
      </c>
      <c r="T209" s="196">
        <f>S209*H209</f>
        <v>0</v>
      </c>
      <c r="U209" s="34"/>
      <c r="V209" s="34"/>
      <c r="W209" s="34"/>
      <c r="X209" s="34"/>
      <c r="Y209" s="34"/>
      <c r="Z209" s="34"/>
      <c r="AA209" s="34"/>
      <c r="AB209" s="34"/>
      <c r="AC209" s="34"/>
      <c r="AD209" s="34"/>
      <c r="AE209" s="34"/>
      <c r="AR209" s="197" t="s">
        <v>437</v>
      </c>
      <c r="AT209" s="197" t="s">
        <v>180</v>
      </c>
      <c r="AU209" s="197" t="s">
        <v>89</v>
      </c>
      <c r="AY209" s="15" t="s">
        <v>178</v>
      </c>
      <c r="BE209" s="198">
        <f>IF(N209="základná",J209,0)</f>
        <v>0</v>
      </c>
      <c r="BF209" s="198">
        <f>IF(N209="znížená",J209,0)</f>
        <v>0</v>
      </c>
      <c r="BG209" s="198">
        <f>IF(N209="zákl. prenesená",J209,0)</f>
        <v>0</v>
      </c>
      <c r="BH209" s="198">
        <f>IF(N209="zníž. prenesená",J209,0)</f>
        <v>0</v>
      </c>
      <c r="BI209" s="198">
        <f>IF(N209="nulová",J209,0)</f>
        <v>0</v>
      </c>
      <c r="BJ209" s="15" t="s">
        <v>89</v>
      </c>
      <c r="BK209" s="198">
        <f>ROUND(I209*H209,2)</f>
        <v>0</v>
      </c>
      <c r="BL209" s="15" t="s">
        <v>437</v>
      </c>
      <c r="BM209" s="197" t="s">
        <v>520</v>
      </c>
    </row>
    <row r="210" s="2" customFormat="1" ht="22.2" customHeight="1">
      <c r="A210" s="34"/>
      <c r="B210" s="184"/>
      <c r="C210" s="199" t="s">
        <v>524</v>
      </c>
      <c r="D210" s="199" t="s">
        <v>454</v>
      </c>
      <c r="E210" s="200" t="s">
        <v>1972</v>
      </c>
      <c r="F210" s="201" t="s">
        <v>1973</v>
      </c>
      <c r="G210" s="202" t="s">
        <v>306</v>
      </c>
      <c r="H210" s="203">
        <v>10</v>
      </c>
      <c r="I210" s="204"/>
      <c r="J210" s="205">
        <f>ROUND(I210*H210,2)</f>
        <v>0</v>
      </c>
      <c r="K210" s="206"/>
      <c r="L210" s="207"/>
      <c r="M210" s="208" t="s">
        <v>1</v>
      </c>
      <c r="N210" s="209" t="s">
        <v>42</v>
      </c>
      <c r="O210" s="78"/>
      <c r="P210" s="195">
        <f>O210*H210</f>
        <v>0</v>
      </c>
      <c r="Q210" s="195">
        <v>0</v>
      </c>
      <c r="R210" s="195">
        <f>Q210*H210</f>
        <v>0</v>
      </c>
      <c r="S210" s="195">
        <v>0</v>
      </c>
      <c r="T210" s="196">
        <f>S210*H210</f>
        <v>0</v>
      </c>
      <c r="U210" s="34"/>
      <c r="V210" s="34"/>
      <c r="W210" s="34"/>
      <c r="X210" s="34"/>
      <c r="Y210" s="34"/>
      <c r="Z210" s="34"/>
      <c r="AA210" s="34"/>
      <c r="AB210" s="34"/>
      <c r="AC210" s="34"/>
      <c r="AD210" s="34"/>
      <c r="AE210" s="34"/>
      <c r="AR210" s="197" t="s">
        <v>693</v>
      </c>
      <c r="AT210" s="197" t="s">
        <v>454</v>
      </c>
      <c r="AU210" s="197" t="s">
        <v>89</v>
      </c>
      <c r="AY210" s="15" t="s">
        <v>178</v>
      </c>
      <c r="BE210" s="198">
        <f>IF(N210="základná",J210,0)</f>
        <v>0</v>
      </c>
      <c r="BF210" s="198">
        <f>IF(N210="znížená",J210,0)</f>
        <v>0</v>
      </c>
      <c r="BG210" s="198">
        <f>IF(N210="zákl. prenesená",J210,0)</f>
        <v>0</v>
      </c>
      <c r="BH210" s="198">
        <f>IF(N210="zníž. prenesená",J210,0)</f>
        <v>0</v>
      </c>
      <c r="BI210" s="198">
        <f>IF(N210="nulová",J210,0)</f>
        <v>0</v>
      </c>
      <c r="BJ210" s="15" t="s">
        <v>89</v>
      </c>
      <c r="BK210" s="198">
        <f>ROUND(I210*H210,2)</f>
        <v>0</v>
      </c>
      <c r="BL210" s="15" t="s">
        <v>693</v>
      </c>
      <c r="BM210" s="197" t="s">
        <v>524</v>
      </c>
    </row>
    <row r="211" s="2" customFormat="1" ht="14.4" customHeight="1">
      <c r="A211" s="34"/>
      <c r="B211" s="184"/>
      <c r="C211" s="185" t="s">
        <v>528</v>
      </c>
      <c r="D211" s="185" t="s">
        <v>180</v>
      </c>
      <c r="E211" s="186" t="s">
        <v>1974</v>
      </c>
      <c r="F211" s="187" t="s">
        <v>1975</v>
      </c>
      <c r="G211" s="188" t="s">
        <v>236</v>
      </c>
      <c r="H211" s="189">
        <v>10</v>
      </c>
      <c r="I211" s="190"/>
      <c r="J211" s="191">
        <f>ROUND(I211*H211,2)</f>
        <v>0</v>
      </c>
      <c r="K211" s="192"/>
      <c r="L211" s="35"/>
      <c r="M211" s="193" t="s">
        <v>1</v>
      </c>
      <c r="N211" s="194" t="s">
        <v>42</v>
      </c>
      <c r="O211" s="78"/>
      <c r="P211" s="195">
        <f>O211*H211</f>
        <v>0</v>
      </c>
      <c r="Q211" s="195">
        <v>0</v>
      </c>
      <c r="R211" s="195">
        <f>Q211*H211</f>
        <v>0</v>
      </c>
      <c r="S211" s="195">
        <v>0</v>
      </c>
      <c r="T211" s="196">
        <f>S211*H211</f>
        <v>0</v>
      </c>
      <c r="U211" s="34"/>
      <c r="V211" s="34"/>
      <c r="W211" s="34"/>
      <c r="X211" s="34"/>
      <c r="Y211" s="34"/>
      <c r="Z211" s="34"/>
      <c r="AA211" s="34"/>
      <c r="AB211" s="34"/>
      <c r="AC211" s="34"/>
      <c r="AD211" s="34"/>
      <c r="AE211" s="34"/>
      <c r="AR211" s="197" t="s">
        <v>437</v>
      </c>
      <c r="AT211" s="197" t="s">
        <v>180</v>
      </c>
      <c r="AU211" s="197" t="s">
        <v>89</v>
      </c>
      <c r="AY211" s="15" t="s">
        <v>178</v>
      </c>
      <c r="BE211" s="198">
        <f>IF(N211="základná",J211,0)</f>
        <v>0</v>
      </c>
      <c r="BF211" s="198">
        <f>IF(N211="znížená",J211,0)</f>
        <v>0</v>
      </c>
      <c r="BG211" s="198">
        <f>IF(N211="zákl. prenesená",J211,0)</f>
        <v>0</v>
      </c>
      <c r="BH211" s="198">
        <f>IF(N211="zníž. prenesená",J211,0)</f>
        <v>0</v>
      </c>
      <c r="BI211" s="198">
        <f>IF(N211="nulová",J211,0)</f>
        <v>0</v>
      </c>
      <c r="BJ211" s="15" t="s">
        <v>89</v>
      </c>
      <c r="BK211" s="198">
        <f>ROUND(I211*H211,2)</f>
        <v>0</v>
      </c>
      <c r="BL211" s="15" t="s">
        <v>437</v>
      </c>
      <c r="BM211" s="197" t="s">
        <v>528</v>
      </c>
    </row>
    <row r="212" s="2" customFormat="1" ht="22.2" customHeight="1">
      <c r="A212" s="34"/>
      <c r="B212" s="184"/>
      <c r="C212" s="185" t="s">
        <v>532</v>
      </c>
      <c r="D212" s="185" t="s">
        <v>180</v>
      </c>
      <c r="E212" s="186" t="s">
        <v>1976</v>
      </c>
      <c r="F212" s="187" t="s">
        <v>1977</v>
      </c>
      <c r="G212" s="188" t="s">
        <v>683</v>
      </c>
      <c r="H212" s="189">
        <v>20</v>
      </c>
      <c r="I212" s="190"/>
      <c r="J212" s="191">
        <f>ROUND(I212*H212,2)</f>
        <v>0</v>
      </c>
      <c r="K212" s="192"/>
      <c r="L212" s="35"/>
      <c r="M212" s="193" t="s">
        <v>1</v>
      </c>
      <c r="N212" s="194" t="s">
        <v>42</v>
      </c>
      <c r="O212" s="78"/>
      <c r="P212" s="195">
        <f>O212*H212</f>
        <v>0</v>
      </c>
      <c r="Q212" s="195">
        <v>0</v>
      </c>
      <c r="R212" s="195">
        <f>Q212*H212</f>
        <v>0</v>
      </c>
      <c r="S212" s="195">
        <v>0</v>
      </c>
      <c r="T212" s="196">
        <f>S212*H212</f>
        <v>0</v>
      </c>
      <c r="U212" s="34"/>
      <c r="V212" s="34"/>
      <c r="W212" s="34"/>
      <c r="X212" s="34"/>
      <c r="Y212" s="34"/>
      <c r="Z212" s="34"/>
      <c r="AA212" s="34"/>
      <c r="AB212" s="34"/>
      <c r="AC212" s="34"/>
      <c r="AD212" s="34"/>
      <c r="AE212" s="34"/>
      <c r="AR212" s="197" t="s">
        <v>437</v>
      </c>
      <c r="AT212" s="197" t="s">
        <v>180</v>
      </c>
      <c r="AU212" s="197" t="s">
        <v>89</v>
      </c>
      <c r="AY212" s="15" t="s">
        <v>178</v>
      </c>
      <c r="BE212" s="198">
        <f>IF(N212="základná",J212,0)</f>
        <v>0</v>
      </c>
      <c r="BF212" s="198">
        <f>IF(N212="znížená",J212,0)</f>
        <v>0</v>
      </c>
      <c r="BG212" s="198">
        <f>IF(N212="zákl. prenesená",J212,0)</f>
        <v>0</v>
      </c>
      <c r="BH212" s="198">
        <f>IF(N212="zníž. prenesená",J212,0)</f>
        <v>0</v>
      </c>
      <c r="BI212" s="198">
        <f>IF(N212="nulová",J212,0)</f>
        <v>0</v>
      </c>
      <c r="BJ212" s="15" t="s">
        <v>89</v>
      </c>
      <c r="BK212" s="198">
        <f>ROUND(I212*H212,2)</f>
        <v>0</v>
      </c>
      <c r="BL212" s="15" t="s">
        <v>437</v>
      </c>
      <c r="BM212" s="197" t="s">
        <v>532</v>
      </c>
    </row>
    <row r="213" s="2" customFormat="1" ht="22.2" customHeight="1">
      <c r="A213" s="34"/>
      <c r="B213" s="184"/>
      <c r="C213" s="185" t="s">
        <v>536</v>
      </c>
      <c r="D213" s="185" t="s">
        <v>180</v>
      </c>
      <c r="E213" s="186" t="s">
        <v>1978</v>
      </c>
      <c r="F213" s="187" t="s">
        <v>1979</v>
      </c>
      <c r="G213" s="188" t="s">
        <v>683</v>
      </c>
      <c r="H213" s="189">
        <v>80</v>
      </c>
      <c r="I213" s="190"/>
      <c r="J213" s="191">
        <f>ROUND(I213*H213,2)</f>
        <v>0</v>
      </c>
      <c r="K213" s="192"/>
      <c r="L213" s="35"/>
      <c r="M213" s="193" t="s">
        <v>1</v>
      </c>
      <c r="N213" s="194" t="s">
        <v>42</v>
      </c>
      <c r="O213" s="78"/>
      <c r="P213" s="195">
        <f>O213*H213</f>
        <v>0</v>
      </c>
      <c r="Q213" s="195">
        <v>0</v>
      </c>
      <c r="R213" s="195">
        <f>Q213*H213</f>
        <v>0</v>
      </c>
      <c r="S213" s="195">
        <v>0</v>
      </c>
      <c r="T213" s="196">
        <f>S213*H213</f>
        <v>0</v>
      </c>
      <c r="U213" s="34"/>
      <c r="V213" s="34"/>
      <c r="W213" s="34"/>
      <c r="X213" s="34"/>
      <c r="Y213" s="34"/>
      <c r="Z213" s="34"/>
      <c r="AA213" s="34"/>
      <c r="AB213" s="34"/>
      <c r="AC213" s="34"/>
      <c r="AD213" s="34"/>
      <c r="AE213" s="34"/>
      <c r="AR213" s="197" t="s">
        <v>437</v>
      </c>
      <c r="AT213" s="197" t="s">
        <v>180</v>
      </c>
      <c r="AU213" s="197" t="s">
        <v>89</v>
      </c>
      <c r="AY213" s="15" t="s">
        <v>178</v>
      </c>
      <c r="BE213" s="198">
        <f>IF(N213="základná",J213,0)</f>
        <v>0</v>
      </c>
      <c r="BF213" s="198">
        <f>IF(N213="znížená",J213,0)</f>
        <v>0</v>
      </c>
      <c r="BG213" s="198">
        <f>IF(N213="zákl. prenesená",J213,0)</f>
        <v>0</v>
      </c>
      <c r="BH213" s="198">
        <f>IF(N213="zníž. prenesená",J213,0)</f>
        <v>0</v>
      </c>
      <c r="BI213" s="198">
        <f>IF(N213="nulová",J213,0)</f>
        <v>0</v>
      </c>
      <c r="BJ213" s="15" t="s">
        <v>89</v>
      </c>
      <c r="BK213" s="198">
        <f>ROUND(I213*H213,2)</f>
        <v>0</v>
      </c>
      <c r="BL213" s="15" t="s">
        <v>437</v>
      </c>
      <c r="BM213" s="197" t="s">
        <v>536</v>
      </c>
    </row>
    <row r="214" s="2" customFormat="1" ht="30" customHeight="1">
      <c r="A214" s="34"/>
      <c r="B214" s="184"/>
      <c r="C214" s="185" t="s">
        <v>540</v>
      </c>
      <c r="D214" s="185" t="s">
        <v>180</v>
      </c>
      <c r="E214" s="186" t="s">
        <v>1980</v>
      </c>
      <c r="F214" s="187" t="s">
        <v>1981</v>
      </c>
      <c r="G214" s="188" t="s">
        <v>683</v>
      </c>
      <c r="H214" s="189">
        <v>80</v>
      </c>
      <c r="I214" s="190"/>
      <c r="J214" s="191">
        <f>ROUND(I214*H214,2)</f>
        <v>0</v>
      </c>
      <c r="K214" s="192"/>
      <c r="L214" s="35"/>
      <c r="M214" s="193" t="s">
        <v>1</v>
      </c>
      <c r="N214" s="194" t="s">
        <v>42</v>
      </c>
      <c r="O214" s="78"/>
      <c r="P214" s="195">
        <f>O214*H214</f>
        <v>0</v>
      </c>
      <c r="Q214" s="195">
        <v>0</v>
      </c>
      <c r="R214" s="195">
        <f>Q214*H214</f>
        <v>0</v>
      </c>
      <c r="S214" s="195">
        <v>0</v>
      </c>
      <c r="T214" s="196">
        <f>S214*H214</f>
        <v>0</v>
      </c>
      <c r="U214" s="34"/>
      <c r="V214" s="34"/>
      <c r="W214" s="34"/>
      <c r="X214" s="34"/>
      <c r="Y214" s="34"/>
      <c r="Z214" s="34"/>
      <c r="AA214" s="34"/>
      <c r="AB214" s="34"/>
      <c r="AC214" s="34"/>
      <c r="AD214" s="34"/>
      <c r="AE214" s="34"/>
      <c r="AR214" s="197" t="s">
        <v>437</v>
      </c>
      <c r="AT214" s="197" t="s">
        <v>180</v>
      </c>
      <c r="AU214" s="197" t="s">
        <v>89</v>
      </c>
      <c r="AY214" s="15" t="s">
        <v>178</v>
      </c>
      <c r="BE214" s="198">
        <f>IF(N214="základná",J214,0)</f>
        <v>0</v>
      </c>
      <c r="BF214" s="198">
        <f>IF(N214="znížená",J214,0)</f>
        <v>0</v>
      </c>
      <c r="BG214" s="198">
        <f>IF(N214="zákl. prenesená",J214,0)</f>
        <v>0</v>
      </c>
      <c r="BH214" s="198">
        <f>IF(N214="zníž. prenesená",J214,0)</f>
        <v>0</v>
      </c>
      <c r="BI214" s="198">
        <f>IF(N214="nulová",J214,0)</f>
        <v>0</v>
      </c>
      <c r="BJ214" s="15" t="s">
        <v>89</v>
      </c>
      <c r="BK214" s="198">
        <f>ROUND(I214*H214,2)</f>
        <v>0</v>
      </c>
      <c r="BL214" s="15" t="s">
        <v>437</v>
      </c>
      <c r="BM214" s="197" t="s">
        <v>540</v>
      </c>
    </row>
    <row r="215" s="2" customFormat="1" ht="30" customHeight="1">
      <c r="A215" s="34"/>
      <c r="B215" s="184"/>
      <c r="C215" s="185" t="s">
        <v>544</v>
      </c>
      <c r="D215" s="185" t="s">
        <v>180</v>
      </c>
      <c r="E215" s="186" t="s">
        <v>1982</v>
      </c>
      <c r="F215" s="187" t="s">
        <v>1983</v>
      </c>
      <c r="G215" s="188" t="s">
        <v>236</v>
      </c>
      <c r="H215" s="189">
        <v>40</v>
      </c>
      <c r="I215" s="190"/>
      <c r="J215" s="191">
        <f>ROUND(I215*H215,2)</f>
        <v>0</v>
      </c>
      <c r="K215" s="192"/>
      <c r="L215" s="35"/>
      <c r="M215" s="193" t="s">
        <v>1</v>
      </c>
      <c r="N215" s="194" t="s">
        <v>42</v>
      </c>
      <c r="O215" s="78"/>
      <c r="P215" s="195">
        <f>O215*H215</f>
        <v>0</v>
      </c>
      <c r="Q215" s="195">
        <v>0</v>
      </c>
      <c r="R215" s="195">
        <f>Q215*H215</f>
        <v>0</v>
      </c>
      <c r="S215" s="195">
        <v>0</v>
      </c>
      <c r="T215" s="196">
        <f>S215*H215</f>
        <v>0</v>
      </c>
      <c r="U215" s="34"/>
      <c r="V215" s="34"/>
      <c r="W215" s="34"/>
      <c r="X215" s="34"/>
      <c r="Y215" s="34"/>
      <c r="Z215" s="34"/>
      <c r="AA215" s="34"/>
      <c r="AB215" s="34"/>
      <c r="AC215" s="34"/>
      <c r="AD215" s="34"/>
      <c r="AE215" s="34"/>
      <c r="AR215" s="197" t="s">
        <v>437</v>
      </c>
      <c r="AT215" s="197" t="s">
        <v>180</v>
      </c>
      <c r="AU215" s="197" t="s">
        <v>89</v>
      </c>
      <c r="AY215" s="15" t="s">
        <v>178</v>
      </c>
      <c r="BE215" s="198">
        <f>IF(N215="základná",J215,0)</f>
        <v>0</v>
      </c>
      <c r="BF215" s="198">
        <f>IF(N215="znížená",J215,0)</f>
        <v>0</v>
      </c>
      <c r="BG215" s="198">
        <f>IF(N215="zákl. prenesená",J215,0)</f>
        <v>0</v>
      </c>
      <c r="BH215" s="198">
        <f>IF(N215="zníž. prenesená",J215,0)</f>
        <v>0</v>
      </c>
      <c r="BI215" s="198">
        <f>IF(N215="nulová",J215,0)</f>
        <v>0</v>
      </c>
      <c r="BJ215" s="15" t="s">
        <v>89</v>
      </c>
      <c r="BK215" s="198">
        <f>ROUND(I215*H215,2)</f>
        <v>0</v>
      </c>
      <c r="BL215" s="15" t="s">
        <v>437</v>
      </c>
      <c r="BM215" s="197" t="s">
        <v>544</v>
      </c>
    </row>
    <row r="216" s="2" customFormat="1" ht="19.8" customHeight="1">
      <c r="A216" s="34"/>
      <c r="B216" s="184"/>
      <c r="C216" s="185" t="s">
        <v>548</v>
      </c>
      <c r="D216" s="185" t="s">
        <v>180</v>
      </c>
      <c r="E216" s="186" t="s">
        <v>1984</v>
      </c>
      <c r="F216" s="187" t="s">
        <v>1985</v>
      </c>
      <c r="G216" s="188" t="s">
        <v>683</v>
      </c>
      <c r="H216" s="189">
        <v>400</v>
      </c>
      <c r="I216" s="190"/>
      <c r="J216" s="191">
        <f>ROUND(I216*H216,2)</f>
        <v>0</v>
      </c>
      <c r="K216" s="192"/>
      <c r="L216" s="35"/>
      <c r="M216" s="193" t="s">
        <v>1</v>
      </c>
      <c r="N216" s="194" t="s">
        <v>42</v>
      </c>
      <c r="O216" s="78"/>
      <c r="P216" s="195">
        <f>O216*H216</f>
        <v>0</v>
      </c>
      <c r="Q216" s="195">
        <v>0</v>
      </c>
      <c r="R216" s="195">
        <f>Q216*H216</f>
        <v>0</v>
      </c>
      <c r="S216" s="195">
        <v>0</v>
      </c>
      <c r="T216" s="196">
        <f>S216*H216</f>
        <v>0</v>
      </c>
      <c r="U216" s="34"/>
      <c r="V216" s="34"/>
      <c r="W216" s="34"/>
      <c r="X216" s="34"/>
      <c r="Y216" s="34"/>
      <c r="Z216" s="34"/>
      <c r="AA216" s="34"/>
      <c r="AB216" s="34"/>
      <c r="AC216" s="34"/>
      <c r="AD216" s="34"/>
      <c r="AE216" s="34"/>
      <c r="AR216" s="197" t="s">
        <v>437</v>
      </c>
      <c r="AT216" s="197" t="s">
        <v>180</v>
      </c>
      <c r="AU216" s="197" t="s">
        <v>89</v>
      </c>
      <c r="AY216" s="15" t="s">
        <v>178</v>
      </c>
      <c r="BE216" s="198">
        <f>IF(N216="základná",J216,0)</f>
        <v>0</v>
      </c>
      <c r="BF216" s="198">
        <f>IF(N216="znížená",J216,0)</f>
        <v>0</v>
      </c>
      <c r="BG216" s="198">
        <f>IF(N216="zákl. prenesená",J216,0)</f>
        <v>0</v>
      </c>
      <c r="BH216" s="198">
        <f>IF(N216="zníž. prenesená",J216,0)</f>
        <v>0</v>
      </c>
      <c r="BI216" s="198">
        <f>IF(N216="nulová",J216,0)</f>
        <v>0</v>
      </c>
      <c r="BJ216" s="15" t="s">
        <v>89</v>
      </c>
      <c r="BK216" s="198">
        <f>ROUND(I216*H216,2)</f>
        <v>0</v>
      </c>
      <c r="BL216" s="15" t="s">
        <v>437</v>
      </c>
      <c r="BM216" s="197" t="s">
        <v>548</v>
      </c>
    </row>
    <row r="217" s="2" customFormat="1" ht="14.4" customHeight="1">
      <c r="A217" s="34"/>
      <c r="B217" s="184"/>
      <c r="C217" s="199" t="s">
        <v>552</v>
      </c>
      <c r="D217" s="199" t="s">
        <v>454</v>
      </c>
      <c r="E217" s="200" t="s">
        <v>1986</v>
      </c>
      <c r="F217" s="201" t="s">
        <v>1987</v>
      </c>
      <c r="G217" s="202" t="s">
        <v>1988</v>
      </c>
      <c r="H217" s="203">
        <v>400</v>
      </c>
      <c r="I217" s="204"/>
      <c r="J217" s="205">
        <f>ROUND(I217*H217,2)</f>
        <v>0</v>
      </c>
      <c r="K217" s="206"/>
      <c r="L217" s="207"/>
      <c r="M217" s="208" t="s">
        <v>1</v>
      </c>
      <c r="N217" s="209" t="s">
        <v>42</v>
      </c>
      <c r="O217" s="78"/>
      <c r="P217" s="195">
        <f>O217*H217</f>
        <v>0</v>
      </c>
      <c r="Q217" s="195">
        <v>0</v>
      </c>
      <c r="R217" s="195">
        <f>Q217*H217</f>
        <v>0</v>
      </c>
      <c r="S217" s="195">
        <v>0</v>
      </c>
      <c r="T217" s="196">
        <f>S217*H217</f>
        <v>0</v>
      </c>
      <c r="U217" s="34"/>
      <c r="V217" s="34"/>
      <c r="W217" s="34"/>
      <c r="X217" s="34"/>
      <c r="Y217" s="34"/>
      <c r="Z217" s="34"/>
      <c r="AA217" s="34"/>
      <c r="AB217" s="34"/>
      <c r="AC217" s="34"/>
      <c r="AD217" s="34"/>
      <c r="AE217" s="34"/>
      <c r="AR217" s="197" t="s">
        <v>693</v>
      </c>
      <c r="AT217" s="197" t="s">
        <v>454</v>
      </c>
      <c r="AU217" s="197" t="s">
        <v>89</v>
      </c>
      <c r="AY217" s="15" t="s">
        <v>178</v>
      </c>
      <c r="BE217" s="198">
        <f>IF(N217="základná",J217,0)</f>
        <v>0</v>
      </c>
      <c r="BF217" s="198">
        <f>IF(N217="znížená",J217,0)</f>
        <v>0</v>
      </c>
      <c r="BG217" s="198">
        <f>IF(N217="zákl. prenesená",J217,0)</f>
        <v>0</v>
      </c>
      <c r="BH217" s="198">
        <f>IF(N217="zníž. prenesená",J217,0)</f>
        <v>0</v>
      </c>
      <c r="BI217" s="198">
        <f>IF(N217="nulová",J217,0)</f>
        <v>0</v>
      </c>
      <c r="BJ217" s="15" t="s">
        <v>89</v>
      </c>
      <c r="BK217" s="198">
        <f>ROUND(I217*H217,2)</f>
        <v>0</v>
      </c>
      <c r="BL217" s="15" t="s">
        <v>693</v>
      </c>
      <c r="BM217" s="197" t="s">
        <v>552</v>
      </c>
    </row>
    <row r="218" s="2" customFormat="1" ht="19.8" customHeight="1">
      <c r="A218" s="34"/>
      <c r="B218" s="184"/>
      <c r="C218" s="185" t="s">
        <v>556</v>
      </c>
      <c r="D218" s="185" t="s">
        <v>180</v>
      </c>
      <c r="E218" s="186" t="s">
        <v>1989</v>
      </c>
      <c r="F218" s="187" t="s">
        <v>1990</v>
      </c>
      <c r="G218" s="188" t="s">
        <v>683</v>
      </c>
      <c r="H218" s="189">
        <v>200</v>
      </c>
      <c r="I218" s="190"/>
      <c r="J218" s="191">
        <f>ROUND(I218*H218,2)</f>
        <v>0</v>
      </c>
      <c r="K218" s="192"/>
      <c r="L218" s="35"/>
      <c r="M218" s="193" t="s">
        <v>1</v>
      </c>
      <c r="N218" s="194" t="s">
        <v>42</v>
      </c>
      <c r="O218" s="78"/>
      <c r="P218" s="195">
        <f>O218*H218</f>
        <v>0</v>
      </c>
      <c r="Q218" s="195">
        <v>0</v>
      </c>
      <c r="R218" s="195">
        <f>Q218*H218</f>
        <v>0</v>
      </c>
      <c r="S218" s="195">
        <v>0</v>
      </c>
      <c r="T218" s="196">
        <f>S218*H218</f>
        <v>0</v>
      </c>
      <c r="U218" s="34"/>
      <c r="V218" s="34"/>
      <c r="W218" s="34"/>
      <c r="X218" s="34"/>
      <c r="Y218" s="34"/>
      <c r="Z218" s="34"/>
      <c r="AA218" s="34"/>
      <c r="AB218" s="34"/>
      <c r="AC218" s="34"/>
      <c r="AD218" s="34"/>
      <c r="AE218" s="34"/>
      <c r="AR218" s="197" t="s">
        <v>437</v>
      </c>
      <c r="AT218" s="197" t="s">
        <v>180</v>
      </c>
      <c r="AU218" s="197" t="s">
        <v>89</v>
      </c>
      <c r="AY218" s="15" t="s">
        <v>178</v>
      </c>
      <c r="BE218" s="198">
        <f>IF(N218="základná",J218,0)</f>
        <v>0</v>
      </c>
      <c r="BF218" s="198">
        <f>IF(N218="znížená",J218,0)</f>
        <v>0</v>
      </c>
      <c r="BG218" s="198">
        <f>IF(N218="zákl. prenesená",J218,0)</f>
        <v>0</v>
      </c>
      <c r="BH218" s="198">
        <f>IF(N218="zníž. prenesená",J218,0)</f>
        <v>0</v>
      </c>
      <c r="BI218" s="198">
        <f>IF(N218="nulová",J218,0)</f>
        <v>0</v>
      </c>
      <c r="BJ218" s="15" t="s">
        <v>89</v>
      </c>
      <c r="BK218" s="198">
        <f>ROUND(I218*H218,2)</f>
        <v>0</v>
      </c>
      <c r="BL218" s="15" t="s">
        <v>437</v>
      </c>
      <c r="BM218" s="197" t="s">
        <v>556</v>
      </c>
    </row>
    <row r="219" s="2" customFormat="1" ht="14.4" customHeight="1">
      <c r="A219" s="34"/>
      <c r="B219" s="184"/>
      <c r="C219" s="199" t="s">
        <v>560</v>
      </c>
      <c r="D219" s="199" t="s">
        <v>454</v>
      </c>
      <c r="E219" s="200" t="s">
        <v>1991</v>
      </c>
      <c r="F219" s="201" t="s">
        <v>1992</v>
      </c>
      <c r="G219" s="202" t="s">
        <v>1988</v>
      </c>
      <c r="H219" s="203">
        <v>200</v>
      </c>
      <c r="I219" s="204"/>
      <c r="J219" s="205">
        <f>ROUND(I219*H219,2)</f>
        <v>0</v>
      </c>
      <c r="K219" s="206"/>
      <c r="L219" s="207"/>
      <c r="M219" s="208" t="s">
        <v>1</v>
      </c>
      <c r="N219" s="209" t="s">
        <v>42</v>
      </c>
      <c r="O219" s="78"/>
      <c r="P219" s="195">
        <f>O219*H219</f>
        <v>0</v>
      </c>
      <c r="Q219" s="195">
        <v>0</v>
      </c>
      <c r="R219" s="195">
        <f>Q219*H219</f>
        <v>0</v>
      </c>
      <c r="S219" s="195">
        <v>0</v>
      </c>
      <c r="T219" s="196">
        <f>S219*H219</f>
        <v>0</v>
      </c>
      <c r="U219" s="34"/>
      <c r="V219" s="34"/>
      <c r="W219" s="34"/>
      <c r="X219" s="34"/>
      <c r="Y219" s="34"/>
      <c r="Z219" s="34"/>
      <c r="AA219" s="34"/>
      <c r="AB219" s="34"/>
      <c r="AC219" s="34"/>
      <c r="AD219" s="34"/>
      <c r="AE219" s="34"/>
      <c r="AR219" s="197" t="s">
        <v>693</v>
      </c>
      <c r="AT219" s="197" t="s">
        <v>454</v>
      </c>
      <c r="AU219" s="197" t="s">
        <v>89</v>
      </c>
      <c r="AY219" s="15" t="s">
        <v>178</v>
      </c>
      <c r="BE219" s="198">
        <f>IF(N219="základná",J219,0)</f>
        <v>0</v>
      </c>
      <c r="BF219" s="198">
        <f>IF(N219="znížená",J219,0)</f>
        <v>0</v>
      </c>
      <c r="BG219" s="198">
        <f>IF(N219="zákl. prenesená",J219,0)</f>
        <v>0</v>
      </c>
      <c r="BH219" s="198">
        <f>IF(N219="zníž. prenesená",J219,0)</f>
        <v>0</v>
      </c>
      <c r="BI219" s="198">
        <f>IF(N219="nulová",J219,0)</f>
        <v>0</v>
      </c>
      <c r="BJ219" s="15" t="s">
        <v>89</v>
      </c>
      <c r="BK219" s="198">
        <f>ROUND(I219*H219,2)</f>
        <v>0</v>
      </c>
      <c r="BL219" s="15" t="s">
        <v>693</v>
      </c>
      <c r="BM219" s="197" t="s">
        <v>560</v>
      </c>
    </row>
    <row r="220" s="2" customFormat="1" ht="14.4" customHeight="1">
      <c r="A220" s="34"/>
      <c r="B220" s="184"/>
      <c r="C220" s="199" t="s">
        <v>564</v>
      </c>
      <c r="D220" s="199" t="s">
        <v>454</v>
      </c>
      <c r="E220" s="200" t="s">
        <v>1993</v>
      </c>
      <c r="F220" s="201" t="s">
        <v>1994</v>
      </c>
      <c r="G220" s="202" t="s">
        <v>683</v>
      </c>
      <c r="H220" s="203">
        <v>40</v>
      </c>
      <c r="I220" s="204"/>
      <c r="J220" s="205">
        <f>ROUND(I220*H220,2)</f>
        <v>0</v>
      </c>
      <c r="K220" s="206"/>
      <c r="L220" s="207"/>
      <c r="M220" s="208" t="s">
        <v>1</v>
      </c>
      <c r="N220" s="209" t="s">
        <v>42</v>
      </c>
      <c r="O220" s="78"/>
      <c r="P220" s="195">
        <f>O220*H220</f>
        <v>0</v>
      </c>
      <c r="Q220" s="195">
        <v>0</v>
      </c>
      <c r="R220" s="195">
        <f>Q220*H220</f>
        <v>0</v>
      </c>
      <c r="S220" s="195">
        <v>0</v>
      </c>
      <c r="T220" s="196">
        <f>S220*H220</f>
        <v>0</v>
      </c>
      <c r="U220" s="34"/>
      <c r="V220" s="34"/>
      <c r="W220" s="34"/>
      <c r="X220" s="34"/>
      <c r="Y220" s="34"/>
      <c r="Z220" s="34"/>
      <c r="AA220" s="34"/>
      <c r="AB220" s="34"/>
      <c r="AC220" s="34"/>
      <c r="AD220" s="34"/>
      <c r="AE220" s="34"/>
      <c r="AR220" s="197" t="s">
        <v>693</v>
      </c>
      <c r="AT220" s="197" t="s">
        <v>454</v>
      </c>
      <c r="AU220" s="197" t="s">
        <v>89</v>
      </c>
      <c r="AY220" s="15" t="s">
        <v>178</v>
      </c>
      <c r="BE220" s="198">
        <f>IF(N220="základná",J220,0)</f>
        <v>0</v>
      </c>
      <c r="BF220" s="198">
        <f>IF(N220="znížená",J220,0)</f>
        <v>0</v>
      </c>
      <c r="BG220" s="198">
        <f>IF(N220="zákl. prenesená",J220,0)</f>
        <v>0</v>
      </c>
      <c r="BH220" s="198">
        <f>IF(N220="zníž. prenesená",J220,0)</f>
        <v>0</v>
      </c>
      <c r="BI220" s="198">
        <f>IF(N220="nulová",J220,0)</f>
        <v>0</v>
      </c>
      <c r="BJ220" s="15" t="s">
        <v>89</v>
      </c>
      <c r="BK220" s="198">
        <f>ROUND(I220*H220,2)</f>
        <v>0</v>
      </c>
      <c r="BL220" s="15" t="s">
        <v>693</v>
      </c>
      <c r="BM220" s="197" t="s">
        <v>564</v>
      </c>
    </row>
    <row r="221" s="2" customFormat="1" ht="22.2" customHeight="1">
      <c r="A221" s="34"/>
      <c r="B221" s="184"/>
      <c r="C221" s="185" t="s">
        <v>568</v>
      </c>
      <c r="D221" s="185" t="s">
        <v>180</v>
      </c>
      <c r="E221" s="186" t="s">
        <v>1995</v>
      </c>
      <c r="F221" s="187" t="s">
        <v>1996</v>
      </c>
      <c r="G221" s="188" t="s">
        <v>683</v>
      </c>
      <c r="H221" s="189">
        <v>1250</v>
      </c>
      <c r="I221" s="190"/>
      <c r="J221" s="191">
        <f>ROUND(I221*H221,2)</f>
        <v>0</v>
      </c>
      <c r="K221" s="192"/>
      <c r="L221" s="35"/>
      <c r="M221" s="193" t="s">
        <v>1</v>
      </c>
      <c r="N221" s="194" t="s">
        <v>42</v>
      </c>
      <c r="O221" s="78"/>
      <c r="P221" s="195">
        <f>O221*H221</f>
        <v>0</v>
      </c>
      <c r="Q221" s="195">
        <v>0</v>
      </c>
      <c r="R221" s="195">
        <f>Q221*H221</f>
        <v>0</v>
      </c>
      <c r="S221" s="195">
        <v>0</v>
      </c>
      <c r="T221" s="196">
        <f>S221*H221</f>
        <v>0</v>
      </c>
      <c r="U221" s="34"/>
      <c r="V221" s="34"/>
      <c r="W221" s="34"/>
      <c r="X221" s="34"/>
      <c r="Y221" s="34"/>
      <c r="Z221" s="34"/>
      <c r="AA221" s="34"/>
      <c r="AB221" s="34"/>
      <c r="AC221" s="34"/>
      <c r="AD221" s="34"/>
      <c r="AE221" s="34"/>
      <c r="AR221" s="197" t="s">
        <v>437</v>
      </c>
      <c r="AT221" s="197" t="s">
        <v>180</v>
      </c>
      <c r="AU221" s="197" t="s">
        <v>89</v>
      </c>
      <c r="AY221" s="15" t="s">
        <v>178</v>
      </c>
      <c r="BE221" s="198">
        <f>IF(N221="základná",J221,0)</f>
        <v>0</v>
      </c>
      <c r="BF221" s="198">
        <f>IF(N221="znížená",J221,0)</f>
        <v>0</v>
      </c>
      <c r="BG221" s="198">
        <f>IF(N221="zákl. prenesená",J221,0)</f>
        <v>0</v>
      </c>
      <c r="BH221" s="198">
        <f>IF(N221="zníž. prenesená",J221,0)</f>
        <v>0</v>
      </c>
      <c r="BI221" s="198">
        <f>IF(N221="nulová",J221,0)</f>
        <v>0</v>
      </c>
      <c r="BJ221" s="15" t="s">
        <v>89</v>
      </c>
      <c r="BK221" s="198">
        <f>ROUND(I221*H221,2)</f>
        <v>0</v>
      </c>
      <c r="BL221" s="15" t="s">
        <v>437</v>
      </c>
      <c r="BM221" s="197" t="s">
        <v>568</v>
      </c>
    </row>
    <row r="222" s="2" customFormat="1" ht="14.4" customHeight="1">
      <c r="A222" s="34"/>
      <c r="B222" s="184"/>
      <c r="C222" s="199" t="s">
        <v>572</v>
      </c>
      <c r="D222" s="199" t="s">
        <v>454</v>
      </c>
      <c r="E222" s="200" t="s">
        <v>1997</v>
      </c>
      <c r="F222" s="201" t="s">
        <v>1998</v>
      </c>
      <c r="G222" s="202" t="s">
        <v>683</v>
      </c>
      <c r="H222" s="203">
        <v>1250</v>
      </c>
      <c r="I222" s="204"/>
      <c r="J222" s="205">
        <f>ROUND(I222*H222,2)</f>
        <v>0</v>
      </c>
      <c r="K222" s="206"/>
      <c r="L222" s="207"/>
      <c r="M222" s="208" t="s">
        <v>1</v>
      </c>
      <c r="N222" s="209" t="s">
        <v>42</v>
      </c>
      <c r="O222" s="78"/>
      <c r="P222" s="195">
        <f>O222*H222</f>
        <v>0</v>
      </c>
      <c r="Q222" s="195">
        <v>0</v>
      </c>
      <c r="R222" s="195">
        <f>Q222*H222</f>
        <v>0</v>
      </c>
      <c r="S222" s="195">
        <v>0</v>
      </c>
      <c r="T222" s="196">
        <f>S222*H222</f>
        <v>0</v>
      </c>
      <c r="U222" s="34"/>
      <c r="V222" s="34"/>
      <c r="W222" s="34"/>
      <c r="X222" s="34"/>
      <c r="Y222" s="34"/>
      <c r="Z222" s="34"/>
      <c r="AA222" s="34"/>
      <c r="AB222" s="34"/>
      <c r="AC222" s="34"/>
      <c r="AD222" s="34"/>
      <c r="AE222" s="34"/>
      <c r="AR222" s="197" t="s">
        <v>693</v>
      </c>
      <c r="AT222" s="197" t="s">
        <v>454</v>
      </c>
      <c r="AU222" s="197" t="s">
        <v>89</v>
      </c>
      <c r="AY222" s="15" t="s">
        <v>178</v>
      </c>
      <c r="BE222" s="198">
        <f>IF(N222="základná",J222,0)</f>
        <v>0</v>
      </c>
      <c r="BF222" s="198">
        <f>IF(N222="znížená",J222,0)</f>
        <v>0</v>
      </c>
      <c r="BG222" s="198">
        <f>IF(N222="zákl. prenesená",J222,0)</f>
        <v>0</v>
      </c>
      <c r="BH222" s="198">
        <f>IF(N222="zníž. prenesená",J222,0)</f>
        <v>0</v>
      </c>
      <c r="BI222" s="198">
        <f>IF(N222="nulová",J222,0)</f>
        <v>0</v>
      </c>
      <c r="BJ222" s="15" t="s">
        <v>89</v>
      </c>
      <c r="BK222" s="198">
        <f>ROUND(I222*H222,2)</f>
        <v>0</v>
      </c>
      <c r="BL222" s="15" t="s">
        <v>693</v>
      </c>
      <c r="BM222" s="197" t="s">
        <v>572</v>
      </c>
    </row>
    <row r="223" s="2" customFormat="1" ht="22.2" customHeight="1">
      <c r="A223" s="34"/>
      <c r="B223" s="184"/>
      <c r="C223" s="185" t="s">
        <v>576</v>
      </c>
      <c r="D223" s="185" t="s">
        <v>180</v>
      </c>
      <c r="E223" s="186" t="s">
        <v>1995</v>
      </c>
      <c r="F223" s="187" t="s">
        <v>1996</v>
      </c>
      <c r="G223" s="188" t="s">
        <v>683</v>
      </c>
      <c r="H223" s="189">
        <v>320</v>
      </c>
      <c r="I223" s="190"/>
      <c r="J223" s="191">
        <f>ROUND(I223*H223,2)</f>
        <v>0</v>
      </c>
      <c r="K223" s="192"/>
      <c r="L223" s="35"/>
      <c r="M223" s="193" t="s">
        <v>1</v>
      </c>
      <c r="N223" s="194" t="s">
        <v>42</v>
      </c>
      <c r="O223" s="78"/>
      <c r="P223" s="195">
        <f>O223*H223</f>
        <v>0</v>
      </c>
      <c r="Q223" s="195">
        <v>0</v>
      </c>
      <c r="R223" s="195">
        <f>Q223*H223</f>
        <v>0</v>
      </c>
      <c r="S223" s="195">
        <v>0</v>
      </c>
      <c r="T223" s="196">
        <f>S223*H223</f>
        <v>0</v>
      </c>
      <c r="U223" s="34"/>
      <c r="V223" s="34"/>
      <c r="W223" s="34"/>
      <c r="X223" s="34"/>
      <c r="Y223" s="34"/>
      <c r="Z223" s="34"/>
      <c r="AA223" s="34"/>
      <c r="AB223" s="34"/>
      <c r="AC223" s="34"/>
      <c r="AD223" s="34"/>
      <c r="AE223" s="34"/>
      <c r="AR223" s="197" t="s">
        <v>437</v>
      </c>
      <c r="AT223" s="197" t="s">
        <v>180</v>
      </c>
      <c r="AU223" s="197" t="s">
        <v>89</v>
      </c>
      <c r="AY223" s="15" t="s">
        <v>178</v>
      </c>
      <c r="BE223" s="198">
        <f>IF(N223="základná",J223,0)</f>
        <v>0</v>
      </c>
      <c r="BF223" s="198">
        <f>IF(N223="znížená",J223,0)</f>
        <v>0</v>
      </c>
      <c r="BG223" s="198">
        <f>IF(N223="zákl. prenesená",J223,0)</f>
        <v>0</v>
      </c>
      <c r="BH223" s="198">
        <f>IF(N223="zníž. prenesená",J223,0)</f>
        <v>0</v>
      </c>
      <c r="BI223" s="198">
        <f>IF(N223="nulová",J223,0)</f>
        <v>0</v>
      </c>
      <c r="BJ223" s="15" t="s">
        <v>89</v>
      </c>
      <c r="BK223" s="198">
        <f>ROUND(I223*H223,2)</f>
        <v>0</v>
      </c>
      <c r="BL223" s="15" t="s">
        <v>437</v>
      </c>
      <c r="BM223" s="197" t="s">
        <v>576</v>
      </c>
    </row>
    <row r="224" s="2" customFormat="1" ht="14.4" customHeight="1">
      <c r="A224" s="34"/>
      <c r="B224" s="184"/>
      <c r="C224" s="199" t="s">
        <v>580</v>
      </c>
      <c r="D224" s="199" t="s">
        <v>454</v>
      </c>
      <c r="E224" s="200" t="s">
        <v>1999</v>
      </c>
      <c r="F224" s="201" t="s">
        <v>2000</v>
      </c>
      <c r="G224" s="202" t="s">
        <v>683</v>
      </c>
      <c r="H224" s="203">
        <v>320</v>
      </c>
      <c r="I224" s="204"/>
      <c r="J224" s="205">
        <f>ROUND(I224*H224,2)</f>
        <v>0</v>
      </c>
      <c r="K224" s="206"/>
      <c r="L224" s="207"/>
      <c r="M224" s="208" t="s">
        <v>1</v>
      </c>
      <c r="N224" s="209" t="s">
        <v>42</v>
      </c>
      <c r="O224" s="78"/>
      <c r="P224" s="195">
        <f>O224*H224</f>
        <v>0</v>
      </c>
      <c r="Q224" s="195">
        <v>0</v>
      </c>
      <c r="R224" s="195">
        <f>Q224*H224</f>
        <v>0</v>
      </c>
      <c r="S224" s="195">
        <v>0</v>
      </c>
      <c r="T224" s="196">
        <f>S224*H224</f>
        <v>0</v>
      </c>
      <c r="U224" s="34"/>
      <c r="V224" s="34"/>
      <c r="W224" s="34"/>
      <c r="X224" s="34"/>
      <c r="Y224" s="34"/>
      <c r="Z224" s="34"/>
      <c r="AA224" s="34"/>
      <c r="AB224" s="34"/>
      <c r="AC224" s="34"/>
      <c r="AD224" s="34"/>
      <c r="AE224" s="34"/>
      <c r="AR224" s="197" t="s">
        <v>693</v>
      </c>
      <c r="AT224" s="197" t="s">
        <v>454</v>
      </c>
      <c r="AU224" s="197" t="s">
        <v>89</v>
      </c>
      <c r="AY224" s="15" t="s">
        <v>178</v>
      </c>
      <c r="BE224" s="198">
        <f>IF(N224="základná",J224,0)</f>
        <v>0</v>
      </c>
      <c r="BF224" s="198">
        <f>IF(N224="znížená",J224,0)</f>
        <v>0</v>
      </c>
      <c r="BG224" s="198">
        <f>IF(N224="zákl. prenesená",J224,0)</f>
        <v>0</v>
      </c>
      <c r="BH224" s="198">
        <f>IF(N224="zníž. prenesená",J224,0)</f>
        <v>0</v>
      </c>
      <c r="BI224" s="198">
        <f>IF(N224="nulová",J224,0)</f>
        <v>0</v>
      </c>
      <c r="BJ224" s="15" t="s">
        <v>89</v>
      </c>
      <c r="BK224" s="198">
        <f>ROUND(I224*H224,2)</f>
        <v>0</v>
      </c>
      <c r="BL224" s="15" t="s">
        <v>693</v>
      </c>
      <c r="BM224" s="197" t="s">
        <v>580</v>
      </c>
    </row>
    <row r="225" s="2" customFormat="1" ht="22.2" customHeight="1">
      <c r="A225" s="34"/>
      <c r="B225" s="184"/>
      <c r="C225" s="185" t="s">
        <v>584</v>
      </c>
      <c r="D225" s="185" t="s">
        <v>180</v>
      </c>
      <c r="E225" s="186" t="s">
        <v>2001</v>
      </c>
      <c r="F225" s="187" t="s">
        <v>2002</v>
      </c>
      <c r="G225" s="188" t="s">
        <v>683</v>
      </c>
      <c r="H225" s="189">
        <v>2230</v>
      </c>
      <c r="I225" s="190"/>
      <c r="J225" s="191">
        <f>ROUND(I225*H225,2)</f>
        <v>0</v>
      </c>
      <c r="K225" s="192"/>
      <c r="L225" s="35"/>
      <c r="M225" s="193" t="s">
        <v>1</v>
      </c>
      <c r="N225" s="194" t="s">
        <v>42</v>
      </c>
      <c r="O225" s="78"/>
      <c r="P225" s="195">
        <f>O225*H225</f>
        <v>0</v>
      </c>
      <c r="Q225" s="195">
        <v>0</v>
      </c>
      <c r="R225" s="195">
        <f>Q225*H225</f>
        <v>0</v>
      </c>
      <c r="S225" s="195">
        <v>0</v>
      </c>
      <c r="T225" s="196">
        <f>S225*H225</f>
        <v>0</v>
      </c>
      <c r="U225" s="34"/>
      <c r="V225" s="34"/>
      <c r="W225" s="34"/>
      <c r="X225" s="34"/>
      <c r="Y225" s="34"/>
      <c r="Z225" s="34"/>
      <c r="AA225" s="34"/>
      <c r="AB225" s="34"/>
      <c r="AC225" s="34"/>
      <c r="AD225" s="34"/>
      <c r="AE225" s="34"/>
      <c r="AR225" s="197" t="s">
        <v>437</v>
      </c>
      <c r="AT225" s="197" t="s">
        <v>180</v>
      </c>
      <c r="AU225" s="197" t="s">
        <v>89</v>
      </c>
      <c r="AY225" s="15" t="s">
        <v>178</v>
      </c>
      <c r="BE225" s="198">
        <f>IF(N225="základná",J225,0)</f>
        <v>0</v>
      </c>
      <c r="BF225" s="198">
        <f>IF(N225="znížená",J225,0)</f>
        <v>0</v>
      </c>
      <c r="BG225" s="198">
        <f>IF(N225="zákl. prenesená",J225,0)</f>
        <v>0</v>
      </c>
      <c r="BH225" s="198">
        <f>IF(N225="zníž. prenesená",J225,0)</f>
        <v>0</v>
      </c>
      <c r="BI225" s="198">
        <f>IF(N225="nulová",J225,0)</f>
        <v>0</v>
      </c>
      <c r="BJ225" s="15" t="s">
        <v>89</v>
      </c>
      <c r="BK225" s="198">
        <f>ROUND(I225*H225,2)</f>
        <v>0</v>
      </c>
      <c r="BL225" s="15" t="s">
        <v>437</v>
      </c>
      <c r="BM225" s="197" t="s">
        <v>584</v>
      </c>
    </row>
    <row r="226" s="2" customFormat="1" ht="14.4" customHeight="1">
      <c r="A226" s="34"/>
      <c r="B226" s="184"/>
      <c r="C226" s="199" t="s">
        <v>588</v>
      </c>
      <c r="D226" s="199" t="s">
        <v>454</v>
      </c>
      <c r="E226" s="200" t="s">
        <v>2003</v>
      </c>
      <c r="F226" s="201" t="s">
        <v>2004</v>
      </c>
      <c r="G226" s="202" t="s">
        <v>683</v>
      </c>
      <c r="H226" s="203">
        <v>2230</v>
      </c>
      <c r="I226" s="204"/>
      <c r="J226" s="205">
        <f>ROUND(I226*H226,2)</f>
        <v>0</v>
      </c>
      <c r="K226" s="206"/>
      <c r="L226" s="207"/>
      <c r="M226" s="208" t="s">
        <v>1</v>
      </c>
      <c r="N226" s="209" t="s">
        <v>42</v>
      </c>
      <c r="O226" s="78"/>
      <c r="P226" s="195">
        <f>O226*H226</f>
        <v>0</v>
      </c>
      <c r="Q226" s="195">
        <v>0</v>
      </c>
      <c r="R226" s="195">
        <f>Q226*H226</f>
        <v>0</v>
      </c>
      <c r="S226" s="195">
        <v>0</v>
      </c>
      <c r="T226" s="196">
        <f>S226*H226</f>
        <v>0</v>
      </c>
      <c r="U226" s="34"/>
      <c r="V226" s="34"/>
      <c r="W226" s="34"/>
      <c r="X226" s="34"/>
      <c r="Y226" s="34"/>
      <c r="Z226" s="34"/>
      <c r="AA226" s="34"/>
      <c r="AB226" s="34"/>
      <c r="AC226" s="34"/>
      <c r="AD226" s="34"/>
      <c r="AE226" s="34"/>
      <c r="AR226" s="197" t="s">
        <v>693</v>
      </c>
      <c r="AT226" s="197" t="s">
        <v>454</v>
      </c>
      <c r="AU226" s="197" t="s">
        <v>89</v>
      </c>
      <c r="AY226" s="15" t="s">
        <v>178</v>
      </c>
      <c r="BE226" s="198">
        <f>IF(N226="základná",J226,0)</f>
        <v>0</v>
      </c>
      <c r="BF226" s="198">
        <f>IF(N226="znížená",J226,0)</f>
        <v>0</v>
      </c>
      <c r="BG226" s="198">
        <f>IF(N226="zákl. prenesená",J226,0)</f>
        <v>0</v>
      </c>
      <c r="BH226" s="198">
        <f>IF(N226="zníž. prenesená",J226,0)</f>
        <v>0</v>
      </c>
      <c r="BI226" s="198">
        <f>IF(N226="nulová",J226,0)</f>
        <v>0</v>
      </c>
      <c r="BJ226" s="15" t="s">
        <v>89</v>
      </c>
      <c r="BK226" s="198">
        <f>ROUND(I226*H226,2)</f>
        <v>0</v>
      </c>
      <c r="BL226" s="15" t="s">
        <v>693</v>
      </c>
      <c r="BM226" s="197" t="s">
        <v>588</v>
      </c>
    </row>
    <row r="227" s="2" customFormat="1" ht="22.2" customHeight="1">
      <c r="A227" s="34"/>
      <c r="B227" s="184"/>
      <c r="C227" s="185" t="s">
        <v>592</v>
      </c>
      <c r="D227" s="185" t="s">
        <v>180</v>
      </c>
      <c r="E227" s="186" t="s">
        <v>2005</v>
      </c>
      <c r="F227" s="187" t="s">
        <v>2006</v>
      </c>
      <c r="G227" s="188" t="s">
        <v>683</v>
      </c>
      <c r="H227" s="189">
        <v>200</v>
      </c>
      <c r="I227" s="190"/>
      <c r="J227" s="191">
        <f>ROUND(I227*H227,2)</f>
        <v>0</v>
      </c>
      <c r="K227" s="192"/>
      <c r="L227" s="35"/>
      <c r="M227" s="193" t="s">
        <v>1</v>
      </c>
      <c r="N227" s="194" t="s">
        <v>42</v>
      </c>
      <c r="O227" s="78"/>
      <c r="P227" s="195">
        <f>O227*H227</f>
        <v>0</v>
      </c>
      <c r="Q227" s="195">
        <v>0</v>
      </c>
      <c r="R227" s="195">
        <f>Q227*H227</f>
        <v>0</v>
      </c>
      <c r="S227" s="195">
        <v>0</v>
      </c>
      <c r="T227" s="196">
        <f>S227*H227</f>
        <v>0</v>
      </c>
      <c r="U227" s="34"/>
      <c r="V227" s="34"/>
      <c r="W227" s="34"/>
      <c r="X227" s="34"/>
      <c r="Y227" s="34"/>
      <c r="Z227" s="34"/>
      <c r="AA227" s="34"/>
      <c r="AB227" s="34"/>
      <c r="AC227" s="34"/>
      <c r="AD227" s="34"/>
      <c r="AE227" s="34"/>
      <c r="AR227" s="197" t="s">
        <v>437</v>
      </c>
      <c r="AT227" s="197" t="s">
        <v>180</v>
      </c>
      <c r="AU227" s="197" t="s">
        <v>89</v>
      </c>
      <c r="AY227" s="15" t="s">
        <v>178</v>
      </c>
      <c r="BE227" s="198">
        <f>IF(N227="základná",J227,0)</f>
        <v>0</v>
      </c>
      <c r="BF227" s="198">
        <f>IF(N227="znížená",J227,0)</f>
        <v>0</v>
      </c>
      <c r="BG227" s="198">
        <f>IF(N227="zákl. prenesená",J227,0)</f>
        <v>0</v>
      </c>
      <c r="BH227" s="198">
        <f>IF(N227="zníž. prenesená",J227,0)</f>
        <v>0</v>
      </c>
      <c r="BI227" s="198">
        <f>IF(N227="nulová",J227,0)</f>
        <v>0</v>
      </c>
      <c r="BJ227" s="15" t="s">
        <v>89</v>
      </c>
      <c r="BK227" s="198">
        <f>ROUND(I227*H227,2)</f>
        <v>0</v>
      </c>
      <c r="BL227" s="15" t="s">
        <v>437</v>
      </c>
      <c r="BM227" s="197" t="s">
        <v>592</v>
      </c>
    </row>
    <row r="228" s="2" customFormat="1" ht="14.4" customHeight="1">
      <c r="A228" s="34"/>
      <c r="B228" s="184"/>
      <c r="C228" s="199" t="s">
        <v>596</v>
      </c>
      <c r="D228" s="199" t="s">
        <v>454</v>
      </c>
      <c r="E228" s="200" t="s">
        <v>2007</v>
      </c>
      <c r="F228" s="201" t="s">
        <v>2008</v>
      </c>
      <c r="G228" s="202" t="s">
        <v>683</v>
      </c>
      <c r="H228" s="203">
        <v>200</v>
      </c>
      <c r="I228" s="204"/>
      <c r="J228" s="205">
        <f>ROUND(I228*H228,2)</f>
        <v>0</v>
      </c>
      <c r="K228" s="206"/>
      <c r="L228" s="207"/>
      <c r="M228" s="208" t="s">
        <v>1</v>
      </c>
      <c r="N228" s="209" t="s">
        <v>42</v>
      </c>
      <c r="O228" s="78"/>
      <c r="P228" s="195">
        <f>O228*H228</f>
        <v>0</v>
      </c>
      <c r="Q228" s="195">
        <v>0</v>
      </c>
      <c r="R228" s="195">
        <f>Q228*H228</f>
        <v>0</v>
      </c>
      <c r="S228" s="195">
        <v>0</v>
      </c>
      <c r="T228" s="196">
        <f>S228*H228</f>
        <v>0</v>
      </c>
      <c r="U228" s="34"/>
      <c r="V228" s="34"/>
      <c r="W228" s="34"/>
      <c r="X228" s="34"/>
      <c r="Y228" s="34"/>
      <c r="Z228" s="34"/>
      <c r="AA228" s="34"/>
      <c r="AB228" s="34"/>
      <c r="AC228" s="34"/>
      <c r="AD228" s="34"/>
      <c r="AE228" s="34"/>
      <c r="AR228" s="197" t="s">
        <v>693</v>
      </c>
      <c r="AT228" s="197" t="s">
        <v>454</v>
      </c>
      <c r="AU228" s="197" t="s">
        <v>89</v>
      </c>
      <c r="AY228" s="15" t="s">
        <v>178</v>
      </c>
      <c r="BE228" s="198">
        <f>IF(N228="základná",J228,0)</f>
        <v>0</v>
      </c>
      <c r="BF228" s="198">
        <f>IF(N228="znížená",J228,0)</f>
        <v>0</v>
      </c>
      <c r="BG228" s="198">
        <f>IF(N228="zákl. prenesená",J228,0)</f>
        <v>0</v>
      </c>
      <c r="BH228" s="198">
        <f>IF(N228="zníž. prenesená",J228,0)</f>
        <v>0</v>
      </c>
      <c r="BI228" s="198">
        <f>IF(N228="nulová",J228,0)</f>
        <v>0</v>
      </c>
      <c r="BJ228" s="15" t="s">
        <v>89</v>
      </c>
      <c r="BK228" s="198">
        <f>ROUND(I228*H228,2)</f>
        <v>0</v>
      </c>
      <c r="BL228" s="15" t="s">
        <v>693</v>
      </c>
      <c r="BM228" s="197" t="s">
        <v>596</v>
      </c>
    </row>
    <row r="229" s="2" customFormat="1" ht="22.2" customHeight="1">
      <c r="A229" s="34"/>
      <c r="B229" s="184"/>
      <c r="C229" s="185" t="s">
        <v>600</v>
      </c>
      <c r="D229" s="185" t="s">
        <v>180</v>
      </c>
      <c r="E229" s="186" t="s">
        <v>2009</v>
      </c>
      <c r="F229" s="187" t="s">
        <v>2010</v>
      </c>
      <c r="G229" s="188" t="s">
        <v>683</v>
      </c>
      <c r="H229" s="189">
        <v>80</v>
      </c>
      <c r="I229" s="190"/>
      <c r="J229" s="191">
        <f>ROUND(I229*H229,2)</f>
        <v>0</v>
      </c>
      <c r="K229" s="192"/>
      <c r="L229" s="35"/>
      <c r="M229" s="193" t="s">
        <v>1</v>
      </c>
      <c r="N229" s="194" t="s">
        <v>42</v>
      </c>
      <c r="O229" s="78"/>
      <c r="P229" s="195">
        <f>O229*H229</f>
        <v>0</v>
      </c>
      <c r="Q229" s="195">
        <v>0</v>
      </c>
      <c r="R229" s="195">
        <f>Q229*H229</f>
        <v>0</v>
      </c>
      <c r="S229" s="195">
        <v>0</v>
      </c>
      <c r="T229" s="196">
        <f>S229*H229</f>
        <v>0</v>
      </c>
      <c r="U229" s="34"/>
      <c r="V229" s="34"/>
      <c r="W229" s="34"/>
      <c r="X229" s="34"/>
      <c r="Y229" s="34"/>
      <c r="Z229" s="34"/>
      <c r="AA229" s="34"/>
      <c r="AB229" s="34"/>
      <c r="AC229" s="34"/>
      <c r="AD229" s="34"/>
      <c r="AE229" s="34"/>
      <c r="AR229" s="197" t="s">
        <v>437</v>
      </c>
      <c r="AT229" s="197" t="s">
        <v>180</v>
      </c>
      <c r="AU229" s="197" t="s">
        <v>89</v>
      </c>
      <c r="AY229" s="15" t="s">
        <v>178</v>
      </c>
      <c r="BE229" s="198">
        <f>IF(N229="základná",J229,0)</f>
        <v>0</v>
      </c>
      <c r="BF229" s="198">
        <f>IF(N229="znížená",J229,0)</f>
        <v>0</v>
      </c>
      <c r="BG229" s="198">
        <f>IF(N229="zákl. prenesená",J229,0)</f>
        <v>0</v>
      </c>
      <c r="BH229" s="198">
        <f>IF(N229="zníž. prenesená",J229,0)</f>
        <v>0</v>
      </c>
      <c r="BI229" s="198">
        <f>IF(N229="nulová",J229,0)</f>
        <v>0</v>
      </c>
      <c r="BJ229" s="15" t="s">
        <v>89</v>
      </c>
      <c r="BK229" s="198">
        <f>ROUND(I229*H229,2)</f>
        <v>0</v>
      </c>
      <c r="BL229" s="15" t="s">
        <v>437</v>
      </c>
      <c r="BM229" s="197" t="s">
        <v>600</v>
      </c>
    </row>
    <row r="230" s="2" customFormat="1" ht="14.4" customHeight="1">
      <c r="A230" s="34"/>
      <c r="B230" s="184"/>
      <c r="C230" s="199" t="s">
        <v>604</v>
      </c>
      <c r="D230" s="199" t="s">
        <v>454</v>
      </c>
      <c r="E230" s="200" t="s">
        <v>2011</v>
      </c>
      <c r="F230" s="201" t="s">
        <v>2012</v>
      </c>
      <c r="G230" s="202" t="s">
        <v>683</v>
      </c>
      <c r="H230" s="203">
        <v>80</v>
      </c>
      <c r="I230" s="204"/>
      <c r="J230" s="205">
        <f>ROUND(I230*H230,2)</f>
        <v>0</v>
      </c>
      <c r="K230" s="206"/>
      <c r="L230" s="207"/>
      <c r="M230" s="208" t="s">
        <v>1</v>
      </c>
      <c r="N230" s="209" t="s">
        <v>42</v>
      </c>
      <c r="O230" s="78"/>
      <c r="P230" s="195">
        <f>O230*H230</f>
        <v>0</v>
      </c>
      <c r="Q230" s="195">
        <v>0</v>
      </c>
      <c r="R230" s="195">
        <f>Q230*H230</f>
        <v>0</v>
      </c>
      <c r="S230" s="195">
        <v>0</v>
      </c>
      <c r="T230" s="196">
        <f>S230*H230</f>
        <v>0</v>
      </c>
      <c r="U230" s="34"/>
      <c r="V230" s="34"/>
      <c r="W230" s="34"/>
      <c r="X230" s="34"/>
      <c r="Y230" s="34"/>
      <c r="Z230" s="34"/>
      <c r="AA230" s="34"/>
      <c r="AB230" s="34"/>
      <c r="AC230" s="34"/>
      <c r="AD230" s="34"/>
      <c r="AE230" s="34"/>
      <c r="AR230" s="197" t="s">
        <v>693</v>
      </c>
      <c r="AT230" s="197" t="s">
        <v>454</v>
      </c>
      <c r="AU230" s="197" t="s">
        <v>89</v>
      </c>
      <c r="AY230" s="15" t="s">
        <v>178</v>
      </c>
      <c r="BE230" s="198">
        <f>IF(N230="základná",J230,0)</f>
        <v>0</v>
      </c>
      <c r="BF230" s="198">
        <f>IF(N230="znížená",J230,0)</f>
        <v>0</v>
      </c>
      <c r="BG230" s="198">
        <f>IF(N230="zákl. prenesená",J230,0)</f>
        <v>0</v>
      </c>
      <c r="BH230" s="198">
        <f>IF(N230="zníž. prenesená",J230,0)</f>
        <v>0</v>
      </c>
      <c r="BI230" s="198">
        <f>IF(N230="nulová",J230,0)</f>
        <v>0</v>
      </c>
      <c r="BJ230" s="15" t="s">
        <v>89</v>
      </c>
      <c r="BK230" s="198">
        <f>ROUND(I230*H230,2)</f>
        <v>0</v>
      </c>
      <c r="BL230" s="15" t="s">
        <v>693</v>
      </c>
      <c r="BM230" s="197" t="s">
        <v>604</v>
      </c>
    </row>
    <row r="231" s="2" customFormat="1" ht="19.8" customHeight="1">
      <c r="A231" s="34"/>
      <c r="B231" s="184"/>
      <c r="C231" s="185" t="s">
        <v>608</v>
      </c>
      <c r="D231" s="185" t="s">
        <v>180</v>
      </c>
      <c r="E231" s="186" t="s">
        <v>2013</v>
      </c>
      <c r="F231" s="187" t="s">
        <v>2014</v>
      </c>
      <c r="G231" s="188" t="s">
        <v>683</v>
      </c>
      <c r="H231" s="189">
        <v>60</v>
      </c>
      <c r="I231" s="190"/>
      <c r="J231" s="191">
        <f>ROUND(I231*H231,2)</f>
        <v>0</v>
      </c>
      <c r="K231" s="192"/>
      <c r="L231" s="35"/>
      <c r="M231" s="193" t="s">
        <v>1</v>
      </c>
      <c r="N231" s="194" t="s">
        <v>42</v>
      </c>
      <c r="O231" s="78"/>
      <c r="P231" s="195">
        <f>O231*H231</f>
        <v>0</v>
      </c>
      <c r="Q231" s="195">
        <v>0</v>
      </c>
      <c r="R231" s="195">
        <f>Q231*H231</f>
        <v>0</v>
      </c>
      <c r="S231" s="195">
        <v>0</v>
      </c>
      <c r="T231" s="196">
        <f>S231*H231</f>
        <v>0</v>
      </c>
      <c r="U231" s="34"/>
      <c r="V231" s="34"/>
      <c r="W231" s="34"/>
      <c r="X231" s="34"/>
      <c r="Y231" s="34"/>
      <c r="Z231" s="34"/>
      <c r="AA231" s="34"/>
      <c r="AB231" s="34"/>
      <c r="AC231" s="34"/>
      <c r="AD231" s="34"/>
      <c r="AE231" s="34"/>
      <c r="AR231" s="197" t="s">
        <v>437</v>
      </c>
      <c r="AT231" s="197" t="s">
        <v>180</v>
      </c>
      <c r="AU231" s="197" t="s">
        <v>89</v>
      </c>
      <c r="AY231" s="15" t="s">
        <v>178</v>
      </c>
      <c r="BE231" s="198">
        <f>IF(N231="základná",J231,0)</f>
        <v>0</v>
      </c>
      <c r="BF231" s="198">
        <f>IF(N231="znížená",J231,0)</f>
        <v>0</v>
      </c>
      <c r="BG231" s="198">
        <f>IF(N231="zákl. prenesená",J231,0)</f>
        <v>0</v>
      </c>
      <c r="BH231" s="198">
        <f>IF(N231="zníž. prenesená",J231,0)</f>
        <v>0</v>
      </c>
      <c r="BI231" s="198">
        <f>IF(N231="nulová",J231,0)</f>
        <v>0</v>
      </c>
      <c r="BJ231" s="15" t="s">
        <v>89</v>
      </c>
      <c r="BK231" s="198">
        <f>ROUND(I231*H231,2)</f>
        <v>0</v>
      </c>
      <c r="BL231" s="15" t="s">
        <v>437</v>
      </c>
      <c r="BM231" s="197" t="s">
        <v>608</v>
      </c>
    </row>
    <row r="232" s="2" customFormat="1" ht="19.8" customHeight="1">
      <c r="A232" s="34"/>
      <c r="B232" s="184"/>
      <c r="C232" s="199" t="s">
        <v>612</v>
      </c>
      <c r="D232" s="199" t="s">
        <v>454</v>
      </c>
      <c r="E232" s="200" t="s">
        <v>2015</v>
      </c>
      <c r="F232" s="201" t="s">
        <v>2016</v>
      </c>
      <c r="G232" s="202" t="s">
        <v>683</v>
      </c>
      <c r="H232" s="203">
        <v>60</v>
      </c>
      <c r="I232" s="204"/>
      <c r="J232" s="205">
        <f>ROUND(I232*H232,2)</f>
        <v>0</v>
      </c>
      <c r="K232" s="206"/>
      <c r="L232" s="207"/>
      <c r="M232" s="208" t="s">
        <v>1</v>
      </c>
      <c r="N232" s="209" t="s">
        <v>42</v>
      </c>
      <c r="O232" s="78"/>
      <c r="P232" s="195">
        <f>O232*H232</f>
        <v>0</v>
      </c>
      <c r="Q232" s="195">
        <v>0</v>
      </c>
      <c r="R232" s="195">
        <f>Q232*H232</f>
        <v>0</v>
      </c>
      <c r="S232" s="195">
        <v>0</v>
      </c>
      <c r="T232" s="196">
        <f>S232*H232</f>
        <v>0</v>
      </c>
      <c r="U232" s="34"/>
      <c r="V232" s="34"/>
      <c r="W232" s="34"/>
      <c r="X232" s="34"/>
      <c r="Y232" s="34"/>
      <c r="Z232" s="34"/>
      <c r="AA232" s="34"/>
      <c r="AB232" s="34"/>
      <c r="AC232" s="34"/>
      <c r="AD232" s="34"/>
      <c r="AE232" s="34"/>
      <c r="AR232" s="197" t="s">
        <v>693</v>
      </c>
      <c r="AT232" s="197" t="s">
        <v>454</v>
      </c>
      <c r="AU232" s="197" t="s">
        <v>89</v>
      </c>
      <c r="AY232" s="15" t="s">
        <v>178</v>
      </c>
      <c r="BE232" s="198">
        <f>IF(N232="základná",J232,0)</f>
        <v>0</v>
      </c>
      <c r="BF232" s="198">
        <f>IF(N232="znížená",J232,0)</f>
        <v>0</v>
      </c>
      <c r="BG232" s="198">
        <f>IF(N232="zákl. prenesená",J232,0)</f>
        <v>0</v>
      </c>
      <c r="BH232" s="198">
        <f>IF(N232="zníž. prenesená",J232,0)</f>
        <v>0</v>
      </c>
      <c r="BI232" s="198">
        <f>IF(N232="nulová",J232,0)</f>
        <v>0</v>
      </c>
      <c r="BJ232" s="15" t="s">
        <v>89</v>
      </c>
      <c r="BK232" s="198">
        <f>ROUND(I232*H232,2)</f>
        <v>0</v>
      </c>
      <c r="BL232" s="15" t="s">
        <v>693</v>
      </c>
      <c r="BM232" s="197" t="s">
        <v>612</v>
      </c>
    </row>
    <row r="233" s="2" customFormat="1" ht="22.2" customHeight="1">
      <c r="A233" s="34"/>
      <c r="B233" s="184"/>
      <c r="C233" s="185" t="s">
        <v>616</v>
      </c>
      <c r="D233" s="185" t="s">
        <v>180</v>
      </c>
      <c r="E233" s="186" t="s">
        <v>2017</v>
      </c>
      <c r="F233" s="187" t="s">
        <v>2018</v>
      </c>
      <c r="G233" s="188" t="s">
        <v>683</v>
      </c>
      <c r="H233" s="189">
        <v>35</v>
      </c>
      <c r="I233" s="190"/>
      <c r="J233" s="191">
        <f>ROUND(I233*H233,2)</f>
        <v>0</v>
      </c>
      <c r="K233" s="192"/>
      <c r="L233" s="35"/>
      <c r="M233" s="193" t="s">
        <v>1</v>
      </c>
      <c r="N233" s="194" t="s">
        <v>42</v>
      </c>
      <c r="O233" s="78"/>
      <c r="P233" s="195">
        <f>O233*H233</f>
        <v>0</v>
      </c>
      <c r="Q233" s="195">
        <v>0</v>
      </c>
      <c r="R233" s="195">
        <f>Q233*H233</f>
        <v>0</v>
      </c>
      <c r="S233" s="195">
        <v>0</v>
      </c>
      <c r="T233" s="196">
        <f>S233*H233</f>
        <v>0</v>
      </c>
      <c r="U233" s="34"/>
      <c r="V233" s="34"/>
      <c r="W233" s="34"/>
      <c r="X233" s="34"/>
      <c r="Y233" s="34"/>
      <c r="Z233" s="34"/>
      <c r="AA233" s="34"/>
      <c r="AB233" s="34"/>
      <c r="AC233" s="34"/>
      <c r="AD233" s="34"/>
      <c r="AE233" s="34"/>
      <c r="AR233" s="197" t="s">
        <v>437</v>
      </c>
      <c r="AT233" s="197" t="s">
        <v>180</v>
      </c>
      <c r="AU233" s="197" t="s">
        <v>89</v>
      </c>
      <c r="AY233" s="15" t="s">
        <v>178</v>
      </c>
      <c r="BE233" s="198">
        <f>IF(N233="základná",J233,0)</f>
        <v>0</v>
      </c>
      <c r="BF233" s="198">
        <f>IF(N233="znížená",J233,0)</f>
        <v>0</v>
      </c>
      <c r="BG233" s="198">
        <f>IF(N233="zákl. prenesená",J233,0)</f>
        <v>0</v>
      </c>
      <c r="BH233" s="198">
        <f>IF(N233="zníž. prenesená",J233,0)</f>
        <v>0</v>
      </c>
      <c r="BI233" s="198">
        <f>IF(N233="nulová",J233,0)</f>
        <v>0</v>
      </c>
      <c r="BJ233" s="15" t="s">
        <v>89</v>
      </c>
      <c r="BK233" s="198">
        <f>ROUND(I233*H233,2)</f>
        <v>0</v>
      </c>
      <c r="BL233" s="15" t="s">
        <v>437</v>
      </c>
      <c r="BM233" s="197" t="s">
        <v>616</v>
      </c>
    </row>
    <row r="234" s="2" customFormat="1" ht="19.8" customHeight="1">
      <c r="A234" s="34"/>
      <c r="B234" s="184"/>
      <c r="C234" s="199" t="s">
        <v>620</v>
      </c>
      <c r="D234" s="199" t="s">
        <v>454</v>
      </c>
      <c r="E234" s="200" t="s">
        <v>2019</v>
      </c>
      <c r="F234" s="201" t="s">
        <v>2020</v>
      </c>
      <c r="G234" s="202" t="s">
        <v>683</v>
      </c>
      <c r="H234" s="203">
        <v>35</v>
      </c>
      <c r="I234" s="204"/>
      <c r="J234" s="205">
        <f>ROUND(I234*H234,2)</f>
        <v>0</v>
      </c>
      <c r="K234" s="206"/>
      <c r="L234" s="207"/>
      <c r="M234" s="208" t="s">
        <v>1</v>
      </c>
      <c r="N234" s="209" t="s">
        <v>42</v>
      </c>
      <c r="O234" s="78"/>
      <c r="P234" s="195">
        <f>O234*H234</f>
        <v>0</v>
      </c>
      <c r="Q234" s="195">
        <v>0</v>
      </c>
      <c r="R234" s="195">
        <f>Q234*H234</f>
        <v>0</v>
      </c>
      <c r="S234" s="195">
        <v>0</v>
      </c>
      <c r="T234" s="196">
        <f>S234*H234</f>
        <v>0</v>
      </c>
      <c r="U234" s="34"/>
      <c r="V234" s="34"/>
      <c r="W234" s="34"/>
      <c r="X234" s="34"/>
      <c r="Y234" s="34"/>
      <c r="Z234" s="34"/>
      <c r="AA234" s="34"/>
      <c r="AB234" s="34"/>
      <c r="AC234" s="34"/>
      <c r="AD234" s="34"/>
      <c r="AE234" s="34"/>
      <c r="AR234" s="197" t="s">
        <v>693</v>
      </c>
      <c r="AT234" s="197" t="s">
        <v>454</v>
      </c>
      <c r="AU234" s="197" t="s">
        <v>89</v>
      </c>
      <c r="AY234" s="15" t="s">
        <v>178</v>
      </c>
      <c r="BE234" s="198">
        <f>IF(N234="základná",J234,0)</f>
        <v>0</v>
      </c>
      <c r="BF234" s="198">
        <f>IF(N234="znížená",J234,0)</f>
        <v>0</v>
      </c>
      <c r="BG234" s="198">
        <f>IF(N234="zákl. prenesená",J234,0)</f>
        <v>0</v>
      </c>
      <c r="BH234" s="198">
        <f>IF(N234="zníž. prenesená",J234,0)</f>
        <v>0</v>
      </c>
      <c r="BI234" s="198">
        <f>IF(N234="nulová",J234,0)</f>
        <v>0</v>
      </c>
      <c r="BJ234" s="15" t="s">
        <v>89</v>
      </c>
      <c r="BK234" s="198">
        <f>ROUND(I234*H234,2)</f>
        <v>0</v>
      </c>
      <c r="BL234" s="15" t="s">
        <v>693</v>
      </c>
      <c r="BM234" s="197" t="s">
        <v>620</v>
      </c>
    </row>
    <row r="235" s="2" customFormat="1" ht="14.4" customHeight="1">
      <c r="A235" s="34"/>
      <c r="B235" s="184"/>
      <c r="C235" s="185" t="s">
        <v>624</v>
      </c>
      <c r="D235" s="185" t="s">
        <v>180</v>
      </c>
      <c r="E235" s="186" t="s">
        <v>2021</v>
      </c>
      <c r="F235" s="187" t="s">
        <v>2022</v>
      </c>
      <c r="G235" s="188" t="s">
        <v>683</v>
      </c>
      <c r="H235" s="189">
        <v>160</v>
      </c>
      <c r="I235" s="190"/>
      <c r="J235" s="191">
        <f>ROUND(I235*H235,2)</f>
        <v>0</v>
      </c>
      <c r="K235" s="192"/>
      <c r="L235" s="35"/>
      <c r="M235" s="193" t="s">
        <v>1</v>
      </c>
      <c r="N235" s="194" t="s">
        <v>42</v>
      </c>
      <c r="O235" s="78"/>
      <c r="P235" s="195">
        <f>O235*H235</f>
        <v>0</v>
      </c>
      <c r="Q235" s="195">
        <v>0</v>
      </c>
      <c r="R235" s="195">
        <f>Q235*H235</f>
        <v>0</v>
      </c>
      <c r="S235" s="195">
        <v>0</v>
      </c>
      <c r="T235" s="196">
        <f>S235*H235</f>
        <v>0</v>
      </c>
      <c r="U235" s="34"/>
      <c r="V235" s="34"/>
      <c r="W235" s="34"/>
      <c r="X235" s="34"/>
      <c r="Y235" s="34"/>
      <c r="Z235" s="34"/>
      <c r="AA235" s="34"/>
      <c r="AB235" s="34"/>
      <c r="AC235" s="34"/>
      <c r="AD235" s="34"/>
      <c r="AE235" s="34"/>
      <c r="AR235" s="197" t="s">
        <v>437</v>
      </c>
      <c r="AT235" s="197" t="s">
        <v>180</v>
      </c>
      <c r="AU235" s="197" t="s">
        <v>89</v>
      </c>
      <c r="AY235" s="15" t="s">
        <v>178</v>
      </c>
      <c r="BE235" s="198">
        <f>IF(N235="základná",J235,0)</f>
        <v>0</v>
      </c>
      <c r="BF235" s="198">
        <f>IF(N235="znížená",J235,0)</f>
        <v>0</v>
      </c>
      <c r="BG235" s="198">
        <f>IF(N235="zákl. prenesená",J235,0)</f>
        <v>0</v>
      </c>
      <c r="BH235" s="198">
        <f>IF(N235="zníž. prenesená",J235,0)</f>
        <v>0</v>
      </c>
      <c r="BI235" s="198">
        <f>IF(N235="nulová",J235,0)</f>
        <v>0</v>
      </c>
      <c r="BJ235" s="15" t="s">
        <v>89</v>
      </c>
      <c r="BK235" s="198">
        <f>ROUND(I235*H235,2)</f>
        <v>0</v>
      </c>
      <c r="BL235" s="15" t="s">
        <v>437</v>
      </c>
      <c r="BM235" s="197" t="s">
        <v>624</v>
      </c>
    </row>
    <row r="236" s="2" customFormat="1" ht="14.4" customHeight="1">
      <c r="A236" s="34"/>
      <c r="B236" s="184"/>
      <c r="C236" s="199" t="s">
        <v>628</v>
      </c>
      <c r="D236" s="199" t="s">
        <v>454</v>
      </c>
      <c r="E236" s="200" t="s">
        <v>2023</v>
      </c>
      <c r="F236" s="201" t="s">
        <v>2024</v>
      </c>
      <c r="G236" s="202" t="s">
        <v>306</v>
      </c>
      <c r="H236" s="203">
        <v>4</v>
      </c>
      <c r="I236" s="204"/>
      <c r="J236" s="205">
        <f>ROUND(I236*H236,2)</f>
        <v>0</v>
      </c>
      <c r="K236" s="206"/>
      <c r="L236" s="207"/>
      <c r="M236" s="208" t="s">
        <v>1</v>
      </c>
      <c r="N236" s="209" t="s">
        <v>42</v>
      </c>
      <c r="O236" s="78"/>
      <c r="P236" s="195">
        <f>O236*H236</f>
        <v>0</v>
      </c>
      <c r="Q236" s="195">
        <v>0</v>
      </c>
      <c r="R236" s="195">
        <f>Q236*H236</f>
        <v>0</v>
      </c>
      <c r="S236" s="195">
        <v>0</v>
      </c>
      <c r="T236" s="196">
        <f>S236*H236</f>
        <v>0</v>
      </c>
      <c r="U236" s="34"/>
      <c r="V236" s="34"/>
      <c r="W236" s="34"/>
      <c r="X236" s="34"/>
      <c r="Y236" s="34"/>
      <c r="Z236" s="34"/>
      <c r="AA236" s="34"/>
      <c r="AB236" s="34"/>
      <c r="AC236" s="34"/>
      <c r="AD236" s="34"/>
      <c r="AE236" s="34"/>
      <c r="AR236" s="197" t="s">
        <v>693</v>
      </c>
      <c r="AT236" s="197" t="s">
        <v>454</v>
      </c>
      <c r="AU236" s="197" t="s">
        <v>89</v>
      </c>
      <c r="AY236" s="15" t="s">
        <v>178</v>
      </c>
      <c r="BE236" s="198">
        <f>IF(N236="základná",J236,0)</f>
        <v>0</v>
      </c>
      <c r="BF236" s="198">
        <f>IF(N236="znížená",J236,0)</f>
        <v>0</v>
      </c>
      <c r="BG236" s="198">
        <f>IF(N236="zákl. prenesená",J236,0)</f>
        <v>0</v>
      </c>
      <c r="BH236" s="198">
        <f>IF(N236="zníž. prenesená",J236,0)</f>
        <v>0</v>
      </c>
      <c r="BI236" s="198">
        <f>IF(N236="nulová",J236,0)</f>
        <v>0</v>
      </c>
      <c r="BJ236" s="15" t="s">
        <v>89</v>
      </c>
      <c r="BK236" s="198">
        <f>ROUND(I236*H236,2)</f>
        <v>0</v>
      </c>
      <c r="BL236" s="15" t="s">
        <v>693</v>
      </c>
      <c r="BM236" s="197" t="s">
        <v>628</v>
      </c>
    </row>
    <row r="237" s="2" customFormat="1" ht="22.2" customHeight="1">
      <c r="A237" s="34"/>
      <c r="B237" s="184"/>
      <c r="C237" s="199" t="s">
        <v>631</v>
      </c>
      <c r="D237" s="199" t="s">
        <v>454</v>
      </c>
      <c r="E237" s="200" t="s">
        <v>2025</v>
      </c>
      <c r="F237" s="201" t="s">
        <v>2026</v>
      </c>
      <c r="G237" s="202" t="s">
        <v>1092</v>
      </c>
      <c r="H237" s="203">
        <v>100</v>
      </c>
      <c r="I237" s="204"/>
      <c r="J237" s="205">
        <f>ROUND(I237*H237,2)</f>
        <v>0</v>
      </c>
      <c r="K237" s="206"/>
      <c r="L237" s="207"/>
      <c r="M237" s="208" t="s">
        <v>1</v>
      </c>
      <c r="N237" s="209" t="s">
        <v>42</v>
      </c>
      <c r="O237" s="78"/>
      <c r="P237" s="195">
        <f>O237*H237</f>
        <v>0</v>
      </c>
      <c r="Q237" s="195">
        <v>0</v>
      </c>
      <c r="R237" s="195">
        <f>Q237*H237</f>
        <v>0</v>
      </c>
      <c r="S237" s="195">
        <v>0</v>
      </c>
      <c r="T237" s="196">
        <f>S237*H237</f>
        <v>0</v>
      </c>
      <c r="U237" s="34"/>
      <c r="V237" s="34"/>
      <c r="W237" s="34"/>
      <c r="X237" s="34"/>
      <c r="Y237" s="34"/>
      <c r="Z237" s="34"/>
      <c r="AA237" s="34"/>
      <c r="AB237" s="34"/>
      <c r="AC237" s="34"/>
      <c r="AD237" s="34"/>
      <c r="AE237" s="34"/>
      <c r="AR237" s="197" t="s">
        <v>693</v>
      </c>
      <c r="AT237" s="197" t="s">
        <v>454</v>
      </c>
      <c r="AU237" s="197" t="s">
        <v>89</v>
      </c>
      <c r="AY237" s="15" t="s">
        <v>178</v>
      </c>
      <c r="BE237" s="198">
        <f>IF(N237="základná",J237,0)</f>
        <v>0</v>
      </c>
      <c r="BF237" s="198">
        <f>IF(N237="znížená",J237,0)</f>
        <v>0</v>
      </c>
      <c r="BG237" s="198">
        <f>IF(N237="zákl. prenesená",J237,0)</f>
        <v>0</v>
      </c>
      <c r="BH237" s="198">
        <f>IF(N237="zníž. prenesená",J237,0)</f>
        <v>0</v>
      </c>
      <c r="BI237" s="198">
        <f>IF(N237="nulová",J237,0)</f>
        <v>0</v>
      </c>
      <c r="BJ237" s="15" t="s">
        <v>89</v>
      </c>
      <c r="BK237" s="198">
        <f>ROUND(I237*H237,2)</f>
        <v>0</v>
      </c>
      <c r="BL237" s="15" t="s">
        <v>693</v>
      </c>
      <c r="BM237" s="197" t="s">
        <v>631</v>
      </c>
    </row>
    <row r="238" s="2" customFormat="1" ht="19.8" customHeight="1">
      <c r="A238" s="34"/>
      <c r="B238" s="184"/>
      <c r="C238" s="199" t="s">
        <v>634</v>
      </c>
      <c r="D238" s="199" t="s">
        <v>454</v>
      </c>
      <c r="E238" s="200" t="s">
        <v>2027</v>
      </c>
      <c r="F238" s="201" t="s">
        <v>2028</v>
      </c>
      <c r="G238" s="202" t="s">
        <v>1092</v>
      </c>
      <c r="H238" s="203">
        <v>100</v>
      </c>
      <c r="I238" s="204"/>
      <c r="J238" s="205">
        <f>ROUND(I238*H238,2)</f>
        <v>0</v>
      </c>
      <c r="K238" s="206"/>
      <c r="L238" s="207"/>
      <c r="M238" s="208" t="s">
        <v>1</v>
      </c>
      <c r="N238" s="209" t="s">
        <v>42</v>
      </c>
      <c r="O238" s="78"/>
      <c r="P238" s="195">
        <f>O238*H238</f>
        <v>0</v>
      </c>
      <c r="Q238" s="195">
        <v>0</v>
      </c>
      <c r="R238" s="195">
        <f>Q238*H238</f>
        <v>0</v>
      </c>
      <c r="S238" s="195">
        <v>0</v>
      </c>
      <c r="T238" s="196">
        <f>S238*H238</f>
        <v>0</v>
      </c>
      <c r="U238" s="34"/>
      <c r="V238" s="34"/>
      <c r="W238" s="34"/>
      <c r="X238" s="34"/>
      <c r="Y238" s="34"/>
      <c r="Z238" s="34"/>
      <c r="AA238" s="34"/>
      <c r="AB238" s="34"/>
      <c r="AC238" s="34"/>
      <c r="AD238" s="34"/>
      <c r="AE238" s="34"/>
      <c r="AR238" s="197" t="s">
        <v>693</v>
      </c>
      <c r="AT238" s="197" t="s">
        <v>454</v>
      </c>
      <c r="AU238" s="197" t="s">
        <v>89</v>
      </c>
      <c r="AY238" s="15" t="s">
        <v>178</v>
      </c>
      <c r="BE238" s="198">
        <f>IF(N238="základná",J238,0)</f>
        <v>0</v>
      </c>
      <c r="BF238" s="198">
        <f>IF(N238="znížená",J238,0)</f>
        <v>0</v>
      </c>
      <c r="BG238" s="198">
        <f>IF(N238="zákl. prenesená",J238,0)</f>
        <v>0</v>
      </c>
      <c r="BH238" s="198">
        <f>IF(N238="zníž. prenesená",J238,0)</f>
        <v>0</v>
      </c>
      <c r="BI238" s="198">
        <f>IF(N238="nulová",J238,0)</f>
        <v>0</v>
      </c>
      <c r="BJ238" s="15" t="s">
        <v>89</v>
      </c>
      <c r="BK238" s="198">
        <f>ROUND(I238*H238,2)</f>
        <v>0</v>
      </c>
      <c r="BL238" s="15" t="s">
        <v>693</v>
      </c>
      <c r="BM238" s="197" t="s">
        <v>634</v>
      </c>
    </row>
    <row r="239" s="2" customFormat="1" ht="22.2" customHeight="1">
      <c r="A239" s="34"/>
      <c r="B239" s="184"/>
      <c r="C239" s="199" t="s">
        <v>638</v>
      </c>
      <c r="D239" s="199" t="s">
        <v>454</v>
      </c>
      <c r="E239" s="200" t="s">
        <v>2029</v>
      </c>
      <c r="F239" s="201" t="s">
        <v>2030</v>
      </c>
      <c r="G239" s="202" t="s">
        <v>1092</v>
      </c>
      <c r="H239" s="203">
        <v>4</v>
      </c>
      <c r="I239" s="204"/>
      <c r="J239" s="205">
        <f>ROUND(I239*H239,2)</f>
        <v>0</v>
      </c>
      <c r="K239" s="206"/>
      <c r="L239" s="207"/>
      <c r="M239" s="208" t="s">
        <v>1</v>
      </c>
      <c r="N239" s="209" t="s">
        <v>42</v>
      </c>
      <c r="O239" s="78"/>
      <c r="P239" s="195">
        <f>O239*H239</f>
        <v>0</v>
      </c>
      <c r="Q239" s="195">
        <v>0</v>
      </c>
      <c r="R239" s="195">
        <f>Q239*H239</f>
        <v>0</v>
      </c>
      <c r="S239" s="195">
        <v>0</v>
      </c>
      <c r="T239" s="196">
        <f>S239*H239</f>
        <v>0</v>
      </c>
      <c r="U239" s="34"/>
      <c r="V239" s="34"/>
      <c r="W239" s="34"/>
      <c r="X239" s="34"/>
      <c r="Y239" s="34"/>
      <c r="Z239" s="34"/>
      <c r="AA239" s="34"/>
      <c r="AB239" s="34"/>
      <c r="AC239" s="34"/>
      <c r="AD239" s="34"/>
      <c r="AE239" s="34"/>
      <c r="AR239" s="197" t="s">
        <v>693</v>
      </c>
      <c r="AT239" s="197" t="s">
        <v>454</v>
      </c>
      <c r="AU239" s="197" t="s">
        <v>89</v>
      </c>
      <c r="AY239" s="15" t="s">
        <v>178</v>
      </c>
      <c r="BE239" s="198">
        <f>IF(N239="základná",J239,0)</f>
        <v>0</v>
      </c>
      <c r="BF239" s="198">
        <f>IF(N239="znížená",J239,0)</f>
        <v>0</v>
      </c>
      <c r="BG239" s="198">
        <f>IF(N239="zákl. prenesená",J239,0)</f>
        <v>0</v>
      </c>
      <c r="BH239" s="198">
        <f>IF(N239="zníž. prenesená",J239,0)</f>
        <v>0</v>
      </c>
      <c r="BI239" s="198">
        <f>IF(N239="nulová",J239,0)</f>
        <v>0</v>
      </c>
      <c r="BJ239" s="15" t="s">
        <v>89</v>
      </c>
      <c r="BK239" s="198">
        <f>ROUND(I239*H239,2)</f>
        <v>0</v>
      </c>
      <c r="BL239" s="15" t="s">
        <v>693</v>
      </c>
      <c r="BM239" s="197" t="s">
        <v>638</v>
      </c>
    </row>
    <row r="240" s="2" customFormat="1" ht="30" customHeight="1">
      <c r="A240" s="34"/>
      <c r="B240" s="184"/>
      <c r="C240" s="185" t="s">
        <v>642</v>
      </c>
      <c r="D240" s="185" t="s">
        <v>180</v>
      </c>
      <c r="E240" s="186" t="s">
        <v>2031</v>
      </c>
      <c r="F240" s="187" t="s">
        <v>2032</v>
      </c>
      <c r="G240" s="188" t="s">
        <v>306</v>
      </c>
      <c r="H240" s="189">
        <v>250</v>
      </c>
      <c r="I240" s="190"/>
      <c r="J240" s="191">
        <f>ROUND(I240*H240,2)</f>
        <v>0</v>
      </c>
      <c r="K240" s="192"/>
      <c r="L240" s="35"/>
      <c r="M240" s="193" t="s">
        <v>1</v>
      </c>
      <c r="N240" s="194" t="s">
        <v>42</v>
      </c>
      <c r="O240" s="78"/>
      <c r="P240" s="195">
        <f>O240*H240</f>
        <v>0</v>
      </c>
      <c r="Q240" s="195">
        <v>0</v>
      </c>
      <c r="R240" s="195">
        <f>Q240*H240</f>
        <v>0</v>
      </c>
      <c r="S240" s="195">
        <v>0</v>
      </c>
      <c r="T240" s="196">
        <f>S240*H240</f>
        <v>0</v>
      </c>
      <c r="U240" s="34"/>
      <c r="V240" s="34"/>
      <c r="W240" s="34"/>
      <c r="X240" s="34"/>
      <c r="Y240" s="34"/>
      <c r="Z240" s="34"/>
      <c r="AA240" s="34"/>
      <c r="AB240" s="34"/>
      <c r="AC240" s="34"/>
      <c r="AD240" s="34"/>
      <c r="AE240" s="34"/>
      <c r="AR240" s="197" t="s">
        <v>437</v>
      </c>
      <c r="AT240" s="197" t="s">
        <v>180</v>
      </c>
      <c r="AU240" s="197" t="s">
        <v>89</v>
      </c>
      <c r="AY240" s="15" t="s">
        <v>178</v>
      </c>
      <c r="BE240" s="198">
        <f>IF(N240="základná",J240,0)</f>
        <v>0</v>
      </c>
      <c r="BF240" s="198">
        <f>IF(N240="znížená",J240,0)</f>
        <v>0</v>
      </c>
      <c r="BG240" s="198">
        <f>IF(N240="zákl. prenesená",J240,0)</f>
        <v>0</v>
      </c>
      <c r="BH240" s="198">
        <f>IF(N240="zníž. prenesená",J240,0)</f>
        <v>0</v>
      </c>
      <c r="BI240" s="198">
        <f>IF(N240="nulová",J240,0)</f>
        <v>0</v>
      </c>
      <c r="BJ240" s="15" t="s">
        <v>89</v>
      </c>
      <c r="BK240" s="198">
        <f>ROUND(I240*H240,2)</f>
        <v>0</v>
      </c>
      <c r="BL240" s="15" t="s">
        <v>437</v>
      </c>
      <c r="BM240" s="197" t="s">
        <v>642</v>
      </c>
    </row>
    <row r="241" s="2" customFormat="1" ht="14.4" customHeight="1">
      <c r="A241" s="34"/>
      <c r="B241" s="184"/>
      <c r="C241" s="199" t="s">
        <v>646</v>
      </c>
      <c r="D241" s="199" t="s">
        <v>454</v>
      </c>
      <c r="E241" s="200" t="s">
        <v>2033</v>
      </c>
      <c r="F241" s="201" t="s">
        <v>2034</v>
      </c>
      <c r="G241" s="202" t="s">
        <v>306</v>
      </c>
      <c r="H241" s="203">
        <v>250</v>
      </c>
      <c r="I241" s="204"/>
      <c r="J241" s="205">
        <f>ROUND(I241*H241,2)</f>
        <v>0</v>
      </c>
      <c r="K241" s="206"/>
      <c r="L241" s="207"/>
      <c r="M241" s="208" t="s">
        <v>1</v>
      </c>
      <c r="N241" s="209" t="s">
        <v>42</v>
      </c>
      <c r="O241" s="78"/>
      <c r="P241" s="195">
        <f>O241*H241</f>
        <v>0</v>
      </c>
      <c r="Q241" s="195">
        <v>0</v>
      </c>
      <c r="R241" s="195">
        <f>Q241*H241</f>
        <v>0</v>
      </c>
      <c r="S241" s="195">
        <v>0</v>
      </c>
      <c r="T241" s="196">
        <f>S241*H241</f>
        <v>0</v>
      </c>
      <c r="U241" s="34"/>
      <c r="V241" s="34"/>
      <c r="W241" s="34"/>
      <c r="X241" s="34"/>
      <c r="Y241" s="34"/>
      <c r="Z241" s="34"/>
      <c r="AA241" s="34"/>
      <c r="AB241" s="34"/>
      <c r="AC241" s="34"/>
      <c r="AD241" s="34"/>
      <c r="AE241" s="34"/>
      <c r="AR241" s="197" t="s">
        <v>693</v>
      </c>
      <c r="AT241" s="197" t="s">
        <v>454</v>
      </c>
      <c r="AU241" s="197" t="s">
        <v>89</v>
      </c>
      <c r="AY241" s="15" t="s">
        <v>178</v>
      </c>
      <c r="BE241" s="198">
        <f>IF(N241="základná",J241,0)</f>
        <v>0</v>
      </c>
      <c r="BF241" s="198">
        <f>IF(N241="znížená",J241,0)</f>
        <v>0</v>
      </c>
      <c r="BG241" s="198">
        <f>IF(N241="zákl. prenesená",J241,0)</f>
        <v>0</v>
      </c>
      <c r="BH241" s="198">
        <f>IF(N241="zníž. prenesená",J241,0)</f>
        <v>0</v>
      </c>
      <c r="BI241" s="198">
        <f>IF(N241="nulová",J241,0)</f>
        <v>0</v>
      </c>
      <c r="BJ241" s="15" t="s">
        <v>89</v>
      </c>
      <c r="BK241" s="198">
        <f>ROUND(I241*H241,2)</f>
        <v>0</v>
      </c>
      <c r="BL241" s="15" t="s">
        <v>693</v>
      </c>
      <c r="BM241" s="197" t="s">
        <v>646</v>
      </c>
    </row>
    <row r="242" s="12" customFormat="1" ht="22.8" customHeight="1">
      <c r="A242" s="12"/>
      <c r="B242" s="171"/>
      <c r="C242" s="12"/>
      <c r="D242" s="172" t="s">
        <v>75</v>
      </c>
      <c r="E242" s="182" t="s">
        <v>2035</v>
      </c>
      <c r="F242" s="182" t="s">
        <v>2036</v>
      </c>
      <c r="G242" s="12"/>
      <c r="H242" s="12"/>
      <c r="I242" s="174"/>
      <c r="J242" s="183">
        <f>BK242</f>
        <v>0</v>
      </c>
      <c r="K242" s="12"/>
      <c r="L242" s="171"/>
      <c r="M242" s="176"/>
      <c r="N242" s="177"/>
      <c r="O242" s="177"/>
      <c r="P242" s="178">
        <f>SUM(P243:P244)</f>
        <v>0</v>
      </c>
      <c r="Q242" s="177"/>
      <c r="R242" s="178">
        <f>SUM(R243:R244)</f>
        <v>0</v>
      </c>
      <c r="S242" s="177"/>
      <c r="T242" s="179">
        <f>SUM(T243:T244)</f>
        <v>0</v>
      </c>
      <c r="U242" s="12"/>
      <c r="V242" s="12"/>
      <c r="W242" s="12"/>
      <c r="X242" s="12"/>
      <c r="Y242" s="12"/>
      <c r="Z242" s="12"/>
      <c r="AA242" s="12"/>
      <c r="AB242" s="12"/>
      <c r="AC242" s="12"/>
      <c r="AD242" s="12"/>
      <c r="AE242" s="12"/>
      <c r="AR242" s="172" t="s">
        <v>189</v>
      </c>
      <c r="AT242" s="180" t="s">
        <v>75</v>
      </c>
      <c r="AU242" s="180" t="s">
        <v>83</v>
      </c>
      <c r="AY242" s="172" t="s">
        <v>178</v>
      </c>
      <c r="BK242" s="181">
        <f>SUM(BK243:BK244)</f>
        <v>0</v>
      </c>
    </row>
    <row r="243" s="2" customFormat="1" ht="14.4" customHeight="1">
      <c r="A243" s="34"/>
      <c r="B243" s="184"/>
      <c r="C243" s="185" t="s">
        <v>650</v>
      </c>
      <c r="D243" s="185" t="s">
        <v>180</v>
      </c>
      <c r="E243" s="186" t="s">
        <v>2037</v>
      </c>
      <c r="F243" s="187" t="s">
        <v>2038</v>
      </c>
      <c r="G243" s="188" t="s">
        <v>306</v>
      </c>
      <c r="H243" s="189">
        <v>1</v>
      </c>
      <c r="I243" s="190"/>
      <c r="J243" s="191">
        <f>ROUND(I243*H243,2)</f>
        <v>0</v>
      </c>
      <c r="K243" s="192"/>
      <c r="L243" s="35"/>
      <c r="M243" s="193" t="s">
        <v>1</v>
      </c>
      <c r="N243" s="194" t="s">
        <v>42</v>
      </c>
      <c r="O243" s="78"/>
      <c r="P243" s="195">
        <f>O243*H243</f>
        <v>0</v>
      </c>
      <c r="Q243" s="195">
        <v>0</v>
      </c>
      <c r="R243" s="195">
        <f>Q243*H243</f>
        <v>0</v>
      </c>
      <c r="S243" s="195">
        <v>0</v>
      </c>
      <c r="T243" s="196">
        <f>S243*H243</f>
        <v>0</v>
      </c>
      <c r="U243" s="34"/>
      <c r="V243" s="34"/>
      <c r="W243" s="34"/>
      <c r="X243" s="34"/>
      <c r="Y243" s="34"/>
      <c r="Z243" s="34"/>
      <c r="AA243" s="34"/>
      <c r="AB243" s="34"/>
      <c r="AC243" s="34"/>
      <c r="AD243" s="34"/>
      <c r="AE243" s="34"/>
      <c r="AR243" s="197" t="s">
        <v>437</v>
      </c>
      <c r="AT243" s="197" t="s">
        <v>180</v>
      </c>
      <c r="AU243" s="197" t="s">
        <v>89</v>
      </c>
      <c r="AY243" s="15" t="s">
        <v>178</v>
      </c>
      <c r="BE243" s="198">
        <f>IF(N243="základná",J243,0)</f>
        <v>0</v>
      </c>
      <c r="BF243" s="198">
        <f>IF(N243="znížená",J243,0)</f>
        <v>0</v>
      </c>
      <c r="BG243" s="198">
        <f>IF(N243="zákl. prenesená",J243,0)</f>
        <v>0</v>
      </c>
      <c r="BH243" s="198">
        <f>IF(N243="zníž. prenesená",J243,0)</f>
        <v>0</v>
      </c>
      <c r="BI243" s="198">
        <f>IF(N243="nulová",J243,0)</f>
        <v>0</v>
      </c>
      <c r="BJ243" s="15" t="s">
        <v>89</v>
      </c>
      <c r="BK243" s="198">
        <f>ROUND(I243*H243,2)</f>
        <v>0</v>
      </c>
      <c r="BL243" s="15" t="s">
        <v>437</v>
      </c>
      <c r="BM243" s="197" t="s">
        <v>654</v>
      </c>
    </row>
    <row r="244" s="2" customFormat="1" ht="19.8" customHeight="1">
      <c r="A244" s="34"/>
      <c r="B244" s="184"/>
      <c r="C244" s="185" t="s">
        <v>654</v>
      </c>
      <c r="D244" s="185" t="s">
        <v>180</v>
      </c>
      <c r="E244" s="186" t="s">
        <v>2039</v>
      </c>
      <c r="F244" s="187" t="s">
        <v>2040</v>
      </c>
      <c r="G244" s="188" t="s">
        <v>306</v>
      </c>
      <c r="H244" s="189">
        <v>1</v>
      </c>
      <c r="I244" s="190"/>
      <c r="J244" s="191">
        <f>ROUND(I244*H244,2)</f>
        <v>0</v>
      </c>
      <c r="K244" s="192"/>
      <c r="L244" s="35"/>
      <c r="M244" s="216" t="s">
        <v>1</v>
      </c>
      <c r="N244" s="217" t="s">
        <v>42</v>
      </c>
      <c r="O244" s="213"/>
      <c r="P244" s="214">
        <f>O244*H244</f>
        <v>0</v>
      </c>
      <c r="Q244" s="214">
        <v>0</v>
      </c>
      <c r="R244" s="214">
        <f>Q244*H244</f>
        <v>0</v>
      </c>
      <c r="S244" s="214">
        <v>0</v>
      </c>
      <c r="T244" s="215">
        <f>S244*H244</f>
        <v>0</v>
      </c>
      <c r="U244" s="34"/>
      <c r="V244" s="34"/>
      <c r="W244" s="34"/>
      <c r="X244" s="34"/>
      <c r="Y244" s="34"/>
      <c r="Z244" s="34"/>
      <c r="AA244" s="34"/>
      <c r="AB244" s="34"/>
      <c r="AC244" s="34"/>
      <c r="AD244" s="34"/>
      <c r="AE244" s="34"/>
      <c r="AR244" s="197" t="s">
        <v>437</v>
      </c>
      <c r="AT244" s="197" t="s">
        <v>180</v>
      </c>
      <c r="AU244" s="197" t="s">
        <v>89</v>
      </c>
      <c r="AY244" s="15" t="s">
        <v>178</v>
      </c>
      <c r="BE244" s="198">
        <f>IF(N244="základná",J244,0)</f>
        <v>0</v>
      </c>
      <c r="BF244" s="198">
        <f>IF(N244="znížená",J244,0)</f>
        <v>0</v>
      </c>
      <c r="BG244" s="198">
        <f>IF(N244="zákl. prenesená",J244,0)</f>
        <v>0</v>
      </c>
      <c r="BH244" s="198">
        <f>IF(N244="zníž. prenesená",J244,0)</f>
        <v>0</v>
      </c>
      <c r="BI244" s="198">
        <f>IF(N244="nulová",J244,0)</f>
        <v>0</v>
      </c>
      <c r="BJ244" s="15" t="s">
        <v>89</v>
      </c>
      <c r="BK244" s="198">
        <f>ROUND(I244*H244,2)</f>
        <v>0</v>
      </c>
      <c r="BL244" s="15" t="s">
        <v>437</v>
      </c>
      <c r="BM244" s="197" t="s">
        <v>660</v>
      </c>
    </row>
    <row r="245" s="2" customFormat="1" ht="6.96" customHeight="1">
      <c r="A245" s="34"/>
      <c r="B245" s="61"/>
      <c r="C245" s="62"/>
      <c r="D245" s="62"/>
      <c r="E245" s="62"/>
      <c r="F245" s="62"/>
      <c r="G245" s="62"/>
      <c r="H245" s="62"/>
      <c r="I245" s="62"/>
      <c r="J245" s="62"/>
      <c r="K245" s="62"/>
      <c r="L245" s="35"/>
      <c r="M245" s="34"/>
      <c r="O245" s="34"/>
      <c r="P245" s="34"/>
      <c r="Q245" s="34"/>
      <c r="R245" s="34"/>
      <c r="S245" s="34"/>
      <c r="T245" s="34"/>
      <c r="U245" s="34"/>
      <c r="V245" s="34"/>
      <c r="W245" s="34"/>
      <c r="X245" s="34"/>
      <c r="Y245" s="34"/>
      <c r="Z245" s="34"/>
      <c r="AA245" s="34"/>
      <c r="AB245" s="34"/>
      <c r="AC245" s="34"/>
      <c r="AD245" s="34"/>
      <c r="AE245" s="34"/>
    </row>
  </sheetData>
  <autoFilter ref="C122:K244"/>
  <mergeCells count="12">
    <mergeCell ref="E7:H7"/>
    <mergeCell ref="E9:H9"/>
    <mergeCell ref="E11:H11"/>
    <mergeCell ref="E20:H20"/>
    <mergeCell ref="E29:H29"/>
    <mergeCell ref="E85:H85"/>
    <mergeCell ref="E87:H87"/>
    <mergeCell ref="E89:H89"/>
    <mergeCell ref="E111:H111"/>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851563" style="1" customWidth="1"/>
    <col min="2" max="2" width="1.148438" style="1" customWidth="1"/>
    <col min="3" max="3" width="4.421875" style="1" customWidth="1"/>
    <col min="4" max="4" width="4.574219" style="1" customWidth="1"/>
    <col min="5" max="5" width="18.28125" style="1" customWidth="1"/>
    <col min="6" max="6" width="54.42188" style="1" customWidth="1"/>
    <col min="7" max="7" width="8.003906" style="1" customWidth="1"/>
    <col min="8" max="8" width="15.00391" style="1" customWidth="1"/>
    <col min="9" max="9" width="16.85156" style="1" customWidth="1"/>
    <col min="10" max="10" width="23.85156" style="1" customWidth="1"/>
    <col min="11" max="11" width="23.85156" style="1" hidden="1" customWidth="1"/>
    <col min="12" max="12" width="10.00391" style="1" customWidth="1"/>
    <col min="13" max="13" width="11.57422" style="1" hidden="1" customWidth="1"/>
    <col min="14" max="14" width="9.140625" style="1" hidden="1"/>
    <col min="15" max="15" width="15.14063" style="1" hidden="1" customWidth="1"/>
    <col min="16" max="16" width="15.14063" style="1" hidden="1" customWidth="1"/>
    <col min="17" max="17" width="15.14063" style="1" hidden="1" customWidth="1"/>
    <col min="18" max="18" width="15.14063" style="1" hidden="1" customWidth="1"/>
    <col min="19" max="19" width="15.14063" style="1" hidden="1" customWidth="1"/>
    <col min="20" max="20" width="15.14063" style="1" hidden="1" customWidth="1"/>
    <col min="21" max="21" width="17.42188" style="1" hidden="1" customWidth="1"/>
    <col min="22" max="22" width="13.14063" style="1" customWidth="1"/>
    <col min="23" max="23" width="17.42188" style="1" customWidth="1"/>
    <col min="24" max="24" width="13.14063" style="1" customWidth="1"/>
    <col min="25" max="25" width="16.00391" style="1" customWidth="1"/>
    <col min="26" max="26" width="11.71094" style="1" customWidth="1"/>
    <col min="27" max="27" width="16.00391" style="1" customWidth="1"/>
    <col min="28" max="28" width="17.42188" style="1" customWidth="1"/>
    <col min="29" max="29" width="11.71094" style="1" customWidth="1"/>
    <col min="30" max="30" width="16.00391" style="1" customWidth="1"/>
    <col min="31" max="31" width="17.42188"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L2" s="14" t="s">
        <v>5</v>
      </c>
      <c r="M2" s="1"/>
      <c r="N2" s="1"/>
      <c r="O2" s="1"/>
      <c r="P2" s="1"/>
      <c r="Q2" s="1"/>
      <c r="R2" s="1"/>
      <c r="S2" s="1"/>
      <c r="T2" s="1"/>
      <c r="U2" s="1"/>
      <c r="V2" s="1"/>
      <c r="AT2" s="15" t="s">
        <v>101</v>
      </c>
    </row>
    <row r="3" s="1" customFormat="1" ht="6.96" customHeight="1">
      <c r="B3" s="16"/>
      <c r="C3" s="17"/>
      <c r="D3" s="17"/>
      <c r="E3" s="17"/>
      <c r="F3" s="17"/>
      <c r="G3" s="17"/>
      <c r="H3" s="17"/>
      <c r="I3" s="17"/>
      <c r="J3" s="17"/>
      <c r="K3" s="17"/>
      <c r="L3" s="18"/>
      <c r="AT3" s="15" t="s">
        <v>76</v>
      </c>
    </row>
    <row r="4" s="1" customFormat="1" ht="24.96" customHeight="1">
      <c r="B4" s="18"/>
      <c r="D4" s="19" t="s">
        <v>123</v>
      </c>
      <c r="L4" s="18"/>
      <c r="M4" s="129" t="s">
        <v>9</v>
      </c>
      <c r="AT4" s="15" t="s">
        <v>3</v>
      </c>
    </row>
    <row r="5" s="1" customFormat="1" ht="6.96" customHeight="1">
      <c r="B5" s="18"/>
      <c r="L5" s="18"/>
    </row>
    <row r="6" s="1" customFormat="1" ht="12" customHeight="1">
      <c r="B6" s="18"/>
      <c r="D6" s="28" t="s">
        <v>15</v>
      </c>
      <c r="L6" s="18"/>
    </row>
    <row r="7" s="1" customFormat="1" ht="27" customHeight="1">
      <c r="B7" s="18"/>
      <c r="E7" s="130" t="str">
        <f>'Rekapitulácia stavby'!K6</f>
        <v>Centrum integrovanej zdravotnej starostlivosti, denné centrum pre seniorov, denný stacionár v meste Bánovce nad Bebravou</v>
      </c>
      <c r="F7" s="28"/>
      <c r="G7" s="28"/>
      <c r="H7" s="28"/>
      <c r="L7" s="18"/>
    </row>
    <row r="8" s="1" customFormat="1" ht="12" customHeight="1">
      <c r="B8" s="18"/>
      <c r="D8" s="28" t="s">
        <v>124</v>
      </c>
      <c r="L8" s="18"/>
    </row>
    <row r="9" s="2" customFormat="1" ht="14.4" customHeight="1">
      <c r="A9" s="34"/>
      <c r="B9" s="35"/>
      <c r="C9" s="34"/>
      <c r="D9" s="34"/>
      <c r="E9" s="130" t="s">
        <v>125</v>
      </c>
      <c r="F9" s="34"/>
      <c r="G9" s="34"/>
      <c r="H9" s="34"/>
      <c r="I9" s="34"/>
      <c r="J9" s="34"/>
      <c r="K9" s="34"/>
      <c r="L9" s="56"/>
      <c r="S9" s="34"/>
      <c r="T9" s="34"/>
      <c r="U9" s="34"/>
      <c r="V9" s="34"/>
      <c r="W9" s="34"/>
      <c r="X9" s="34"/>
      <c r="Y9" s="34"/>
      <c r="Z9" s="34"/>
      <c r="AA9" s="34"/>
      <c r="AB9" s="34"/>
      <c r="AC9" s="34"/>
      <c r="AD9" s="34"/>
      <c r="AE9" s="34"/>
    </row>
    <row r="10" s="2" customFormat="1" ht="12" customHeight="1">
      <c r="A10" s="34"/>
      <c r="B10" s="35"/>
      <c r="C10" s="34"/>
      <c r="D10" s="28" t="s">
        <v>126</v>
      </c>
      <c r="E10" s="34"/>
      <c r="F10" s="34"/>
      <c r="G10" s="34"/>
      <c r="H10" s="34"/>
      <c r="I10" s="34"/>
      <c r="J10" s="34"/>
      <c r="K10" s="34"/>
      <c r="L10" s="56"/>
      <c r="S10" s="34"/>
      <c r="T10" s="34"/>
      <c r="U10" s="34"/>
      <c r="V10" s="34"/>
      <c r="W10" s="34"/>
      <c r="X10" s="34"/>
      <c r="Y10" s="34"/>
      <c r="Z10" s="34"/>
      <c r="AA10" s="34"/>
      <c r="AB10" s="34"/>
      <c r="AC10" s="34"/>
      <c r="AD10" s="34"/>
      <c r="AE10" s="34"/>
    </row>
    <row r="11" s="2" customFormat="1" ht="15.6" customHeight="1">
      <c r="A11" s="34"/>
      <c r="B11" s="35"/>
      <c r="C11" s="34"/>
      <c r="D11" s="34"/>
      <c r="E11" s="68" t="s">
        <v>2041</v>
      </c>
      <c r="F11" s="34"/>
      <c r="G11" s="34"/>
      <c r="H11" s="34"/>
      <c r="I11" s="34"/>
      <c r="J11" s="34"/>
      <c r="K11" s="34"/>
      <c r="L11" s="56"/>
      <c r="S11" s="34"/>
      <c r="T11" s="34"/>
      <c r="U11" s="34"/>
      <c r="V11" s="34"/>
      <c r="W11" s="34"/>
      <c r="X11" s="34"/>
      <c r="Y11" s="34"/>
      <c r="Z11" s="34"/>
      <c r="AA11" s="34"/>
      <c r="AB11" s="34"/>
      <c r="AC11" s="34"/>
      <c r="AD11" s="34"/>
      <c r="AE11" s="34"/>
    </row>
    <row r="12" s="2" customFormat="1">
      <c r="A12" s="34"/>
      <c r="B12" s="35"/>
      <c r="C12" s="34"/>
      <c r="D12" s="34"/>
      <c r="E12" s="34"/>
      <c r="F12" s="34"/>
      <c r="G12" s="34"/>
      <c r="H12" s="34"/>
      <c r="I12" s="34"/>
      <c r="J12" s="34"/>
      <c r="K12" s="34"/>
      <c r="L12" s="56"/>
      <c r="S12" s="34"/>
      <c r="T12" s="34"/>
      <c r="U12" s="34"/>
      <c r="V12" s="34"/>
      <c r="W12" s="34"/>
      <c r="X12" s="34"/>
      <c r="Y12" s="34"/>
      <c r="Z12" s="34"/>
      <c r="AA12" s="34"/>
      <c r="AB12" s="34"/>
      <c r="AC12" s="34"/>
      <c r="AD12" s="34"/>
      <c r="AE12" s="34"/>
    </row>
    <row r="13" s="2" customFormat="1" ht="12" customHeight="1">
      <c r="A13" s="34"/>
      <c r="B13" s="35"/>
      <c r="C13" s="34"/>
      <c r="D13" s="28" t="s">
        <v>17</v>
      </c>
      <c r="E13" s="34"/>
      <c r="F13" s="23" t="s">
        <v>1</v>
      </c>
      <c r="G13" s="34"/>
      <c r="H13" s="34"/>
      <c r="I13" s="28" t="s">
        <v>18</v>
      </c>
      <c r="J13" s="23" t="s">
        <v>1</v>
      </c>
      <c r="K13" s="34"/>
      <c r="L13" s="56"/>
      <c r="S13" s="34"/>
      <c r="T13" s="34"/>
      <c r="U13" s="34"/>
      <c r="V13" s="34"/>
      <c r="W13" s="34"/>
      <c r="X13" s="34"/>
      <c r="Y13" s="34"/>
      <c r="Z13" s="34"/>
      <c r="AA13" s="34"/>
      <c r="AB13" s="34"/>
      <c r="AC13" s="34"/>
      <c r="AD13" s="34"/>
      <c r="AE13" s="34"/>
    </row>
    <row r="14" s="2" customFormat="1" ht="12" customHeight="1">
      <c r="A14" s="34"/>
      <c r="B14" s="35"/>
      <c r="C14" s="34"/>
      <c r="D14" s="28" t="s">
        <v>19</v>
      </c>
      <c r="E14" s="34"/>
      <c r="F14" s="23" t="s">
        <v>20</v>
      </c>
      <c r="G14" s="34"/>
      <c r="H14" s="34"/>
      <c r="I14" s="28" t="s">
        <v>21</v>
      </c>
      <c r="J14" s="70" t="str">
        <f>'Rekapitulácia stavby'!AN8</f>
        <v>12. 7. 2021</v>
      </c>
      <c r="K14" s="34"/>
      <c r="L14" s="56"/>
      <c r="S14" s="34"/>
      <c r="T14" s="34"/>
      <c r="U14" s="34"/>
      <c r="V14" s="34"/>
      <c r="W14" s="34"/>
      <c r="X14" s="34"/>
      <c r="Y14" s="34"/>
      <c r="Z14" s="34"/>
      <c r="AA14" s="34"/>
      <c r="AB14" s="34"/>
      <c r="AC14" s="34"/>
      <c r="AD14" s="34"/>
      <c r="AE14" s="34"/>
    </row>
    <row r="15" s="2" customFormat="1" ht="10.8" customHeight="1">
      <c r="A15" s="34"/>
      <c r="B15" s="35"/>
      <c r="C15" s="34"/>
      <c r="D15" s="34"/>
      <c r="E15" s="34"/>
      <c r="F15" s="34"/>
      <c r="G15" s="34"/>
      <c r="H15" s="34"/>
      <c r="I15" s="34"/>
      <c r="J15" s="34"/>
      <c r="K15" s="34"/>
      <c r="L15" s="56"/>
      <c r="S15" s="34"/>
      <c r="T15" s="34"/>
      <c r="U15" s="34"/>
      <c r="V15" s="34"/>
      <c r="W15" s="34"/>
      <c r="X15" s="34"/>
      <c r="Y15" s="34"/>
      <c r="Z15" s="34"/>
      <c r="AA15" s="34"/>
      <c r="AB15" s="34"/>
      <c r="AC15" s="34"/>
      <c r="AD15" s="34"/>
      <c r="AE15" s="34"/>
    </row>
    <row r="16" s="2" customFormat="1" ht="12" customHeight="1">
      <c r="A16" s="34"/>
      <c r="B16" s="35"/>
      <c r="C16" s="34"/>
      <c r="D16" s="28" t="s">
        <v>23</v>
      </c>
      <c r="E16" s="34"/>
      <c r="F16" s="34"/>
      <c r="G16" s="34"/>
      <c r="H16" s="34"/>
      <c r="I16" s="28" t="s">
        <v>24</v>
      </c>
      <c r="J16" s="23" t="s">
        <v>1</v>
      </c>
      <c r="K16" s="34"/>
      <c r="L16" s="56"/>
      <c r="S16" s="34"/>
      <c r="T16" s="34"/>
      <c r="U16" s="34"/>
      <c r="V16" s="34"/>
      <c r="W16" s="34"/>
      <c r="X16" s="34"/>
      <c r="Y16" s="34"/>
      <c r="Z16" s="34"/>
      <c r="AA16" s="34"/>
      <c r="AB16" s="34"/>
      <c r="AC16" s="34"/>
      <c r="AD16" s="34"/>
      <c r="AE16" s="34"/>
    </row>
    <row r="17" s="2" customFormat="1" ht="18" customHeight="1">
      <c r="A17" s="34"/>
      <c r="B17" s="35"/>
      <c r="C17" s="34"/>
      <c r="D17" s="34"/>
      <c r="E17" s="23" t="s">
        <v>25</v>
      </c>
      <c r="F17" s="34"/>
      <c r="G17" s="34"/>
      <c r="H17" s="34"/>
      <c r="I17" s="28" t="s">
        <v>26</v>
      </c>
      <c r="J17" s="23" t="s">
        <v>1</v>
      </c>
      <c r="K17" s="34"/>
      <c r="L17" s="56"/>
      <c r="S17" s="34"/>
      <c r="T17" s="34"/>
      <c r="U17" s="34"/>
      <c r="V17" s="34"/>
      <c r="W17" s="34"/>
      <c r="X17" s="34"/>
      <c r="Y17" s="34"/>
      <c r="Z17" s="34"/>
      <c r="AA17" s="34"/>
      <c r="AB17" s="34"/>
      <c r="AC17" s="34"/>
      <c r="AD17" s="34"/>
      <c r="AE17" s="34"/>
    </row>
    <row r="18" s="2" customFormat="1" ht="6.96" customHeight="1">
      <c r="A18" s="34"/>
      <c r="B18" s="35"/>
      <c r="C18" s="34"/>
      <c r="D18" s="34"/>
      <c r="E18" s="34"/>
      <c r="F18" s="34"/>
      <c r="G18" s="34"/>
      <c r="H18" s="34"/>
      <c r="I18" s="34"/>
      <c r="J18" s="34"/>
      <c r="K18" s="34"/>
      <c r="L18" s="56"/>
      <c r="S18" s="34"/>
      <c r="T18" s="34"/>
      <c r="U18" s="34"/>
      <c r="V18" s="34"/>
      <c r="W18" s="34"/>
      <c r="X18" s="34"/>
      <c r="Y18" s="34"/>
      <c r="Z18" s="34"/>
      <c r="AA18" s="34"/>
      <c r="AB18" s="34"/>
      <c r="AC18" s="34"/>
      <c r="AD18" s="34"/>
      <c r="AE18" s="34"/>
    </row>
    <row r="19" s="2" customFormat="1" ht="12" customHeight="1">
      <c r="A19" s="34"/>
      <c r="B19" s="35"/>
      <c r="C19" s="34"/>
      <c r="D19" s="28" t="s">
        <v>27</v>
      </c>
      <c r="E19" s="34"/>
      <c r="F19" s="34"/>
      <c r="G19" s="34"/>
      <c r="H19" s="34"/>
      <c r="I19" s="28" t="s">
        <v>24</v>
      </c>
      <c r="J19" s="29" t="str">
        <f>'Rekapitulácia stavby'!AN13</f>
        <v>Vyplň údaj</v>
      </c>
      <c r="K19" s="34"/>
      <c r="L19" s="56"/>
      <c r="S19" s="34"/>
      <c r="T19" s="34"/>
      <c r="U19" s="34"/>
      <c r="V19" s="34"/>
      <c r="W19" s="34"/>
      <c r="X19" s="34"/>
      <c r="Y19" s="34"/>
      <c r="Z19" s="34"/>
      <c r="AA19" s="34"/>
      <c r="AB19" s="34"/>
      <c r="AC19" s="34"/>
      <c r="AD19" s="34"/>
      <c r="AE19" s="34"/>
    </row>
    <row r="20" s="2" customFormat="1" ht="18" customHeight="1">
      <c r="A20" s="34"/>
      <c r="B20" s="35"/>
      <c r="C20" s="34"/>
      <c r="D20" s="34"/>
      <c r="E20" s="29" t="str">
        <f>'Rekapitulácia stavby'!E14</f>
        <v>Vyplň údaj</v>
      </c>
      <c r="F20" s="23"/>
      <c r="G20" s="23"/>
      <c r="H20" s="23"/>
      <c r="I20" s="28" t="s">
        <v>26</v>
      </c>
      <c r="J20" s="29" t="str">
        <f>'Rekapitulácia stavby'!AN14</f>
        <v>Vyplň údaj</v>
      </c>
      <c r="K20" s="34"/>
      <c r="L20" s="56"/>
      <c r="S20" s="34"/>
      <c r="T20" s="34"/>
      <c r="U20" s="34"/>
      <c r="V20" s="34"/>
      <c r="W20" s="34"/>
      <c r="X20" s="34"/>
      <c r="Y20" s="34"/>
      <c r="Z20" s="34"/>
      <c r="AA20" s="34"/>
      <c r="AB20" s="34"/>
      <c r="AC20" s="34"/>
      <c r="AD20" s="34"/>
      <c r="AE20" s="34"/>
    </row>
    <row r="21" s="2" customFormat="1" ht="6.96" customHeight="1">
      <c r="A21" s="34"/>
      <c r="B21" s="35"/>
      <c r="C21" s="34"/>
      <c r="D21" s="34"/>
      <c r="E21" s="34"/>
      <c r="F21" s="34"/>
      <c r="G21" s="34"/>
      <c r="H21" s="34"/>
      <c r="I21" s="34"/>
      <c r="J21" s="34"/>
      <c r="K21" s="34"/>
      <c r="L21" s="56"/>
      <c r="S21" s="34"/>
      <c r="T21" s="34"/>
      <c r="U21" s="34"/>
      <c r="V21" s="34"/>
      <c r="W21" s="34"/>
      <c r="X21" s="34"/>
      <c r="Y21" s="34"/>
      <c r="Z21" s="34"/>
      <c r="AA21" s="34"/>
      <c r="AB21" s="34"/>
      <c r="AC21" s="34"/>
      <c r="AD21" s="34"/>
      <c r="AE21" s="34"/>
    </row>
    <row r="22" s="2" customFormat="1" ht="12" customHeight="1">
      <c r="A22" s="34"/>
      <c r="B22" s="35"/>
      <c r="C22" s="34"/>
      <c r="D22" s="28" t="s">
        <v>29</v>
      </c>
      <c r="E22" s="34"/>
      <c r="F22" s="34"/>
      <c r="G22" s="34"/>
      <c r="H22" s="34"/>
      <c r="I22" s="28" t="s">
        <v>24</v>
      </c>
      <c r="J22" s="23" t="s">
        <v>1</v>
      </c>
      <c r="K22" s="34"/>
      <c r="L22" s="56"/>
      <c r="S22" s="34"/>
      <c r="T22" s="34"/>
      <c r="U22" s="34"/>
      <c r="V22" s="34"/>
      <c r="W22" s="34"/>
      <c r="X22" s="34"/>
      <c r="Y22" s="34"/>
      <c r="Z22" s="34"/>
      <c r="AA22" s="34"/>
      <c r="AB22" s="34"/>
      <c r="AC22" s="34"/>
      <c r="AD22" s="34"/>
      <c r="AE22" s="34"/>
    </row>
    <row r="23" s="2" customFormat="1" ht="18" customHeight="1">
      <c r="A23" s="34"/>
      <c r="B23" s="35"/>
      <c r="C23" s="34"/>
      <c r="D23" s="34"/>
      <c r="E23" s="23" t="s">
        <v>1800</v>
      </c>
      <c r="F23" s="34"/>
      <c r="G23" s="34"/>
      <c r="H23" s="34"/>
      <c r="I23" s="28" t="s">
        <v>26</v>
      </c>
      <c r="J23" s="23" t="s">
        <v>1</v>
      </c>
      <c r="K23" s="34"/>
      <c r="L23" s="56"/>
      <c r="S23" s="34"/>
      <c r="T23" s="34"/>
      <c r="U23" s="34"/>
      <c r="V23" s="34"/>
      <c r="W23" s="34"/>
      <c r="X23" s="34"/>
      <c r="Y23" s="34"/>
      <c r="Z23" s="34"/>
      <c r="AA23" s="34"/>
      <c r="AB23" s="34"/>
      <c r="AC23" s="34"/>
      <c r="AD23" s="34"/>
      <c r="AE23" s="34"/>
    </row>
    <row r="24" s="2" customFormat="1" ht="6.96" customHeight="1">
      <c r="A24" s="34"/>
      <c r="B24" s="35"/>
      <c r="C24" s="34"/>
      <c r="D24" s="34"/>
      <c r="E24" s="34"/>
      <c r="F24" s="34"/>
      <c r="G24" s="34"/>
      <c r="H24" s="34"/>
      <c r="I24" s="34"/>
      <c r="J24" s="34"/>
      <c r="K24" s="34"/>
      <c r="L24" s="56"/>
      <c r="S24" s="34"/>
      <c r="T24" s="34"/>
      <c r="U24" s="34"/>
      <c r="V24" s="34"/>
      <c r="W24" s="34"/>
      <c r="X24" s="34"/>
      <c r="Y24" s="34"/>
      <c r="Z24" s="34"/>
      <c r="AA24" s="34"/>
      <c r="AB24" s="34"/>
      <c r="AC24" s="34"/>
      <c r="AD24" s="34"/>
      <c r="AE24" s="34"/>
    </row>
    <row r="25" s="2" customFormat="1" ht="12" customHeight="1">
      <c r="A25" s="34"/>
      <c r="B25" s="35"/>
      <c r="C25" s="34"/>
      <c r="D25" s="28" t="s">
        <v>32</v>
      </c>
      <c r="E25" s="34"/>
      <c r="F25" s="34"/>
      <c r="G25" s="34"/>
      <c r="H25" s="34"/>
      <c r="I25" s="28" t="s">
        <v>24</v>
      </c>
      <c r="J25" s="23" t="s">
        <v>1</v>
      </c>
      <c r="K25" s="34"/>
      <c r="L25" s="56"/>
      <c r="S25" s="34"/>
      <c r="T25" s="34"/>
      <c r="U25" s="34"/>
      <c r="V25" s="34"/>
      <c r="W25" s="34"/>
      <c r="X25" s="34"/>
      <c r="Y25" s="34"/>
      <c r="Z25" s="34"/>
      <c r="AA25" s="34"/>
      <c r="AB25" s="34"/>
      <c r="AC25" s="34"/>
      <c r="AD25" s="34"/>
      <c r="AE25" s="34"/>
    </row>
    <row r="26" s="2" customFormat="1" ht="18" customHeight="1">
      <c r="A26" s="34"/>
      <c r="B26" s="35"/>
      <c r="C26" s="34"/>
      <c r="D26" s="34"/>
      <c r="E26" s="23" t="s">
        <v>1800</v>
      </c>
      <c r="F26" s="34"/>
      <c r="G26" s="34"/>
      <c r="H26" s="34"/>
      <c r="I26" s="28" t="s">
        <v>26</v>
      </c>
      <c r="J26" s="23" t="s">
        <v>1</v>
      </c>
      <c r="K26" s="34"/>
      <c r="L26" s="56"/>
      <c r="S26" s="34"/>
      <c r="T26" s="34"/>
      <c r="U26" s="34"/>
      <c r="V26" s="34"/>
      <c r="W26" s="34"/>
      <c r="X26" s="34"/>
      <c r="Y26" s="34"/>
      <c r="Z26" s="34"/>
      <c r="AA26" s="34"/>
      <c r="AB26" s="34"/>
      <c r="AC26" s="34"/>
      <c r="AD26" s="34"/>
      <c r="AE26" s="34"/>
    </row>
    <row r="27" s="2" customFormat="1" ht="6.96" customHeight="1">
      <c r="A27" s="34"/>
      <c r="B27" s="35"/>
      <c r="C27" s="34"/>
      <c r="D27" s="34"/>
      <c r="E27" s="34"/>
      <c r="F27" s="34"/>
      <c r="G27" s="34"/>
      <c r="H27" s="34"/>
      <c r="I27" s="34"/>
      <c r="J27" s="34"/>
      <c r="K27" s="34"/>
      <c r="L27" s="56"/>
      <c r="S27" s="34"/>
      <c r="T27" s="34"/>
      <c r="U27" s="34"/>
      <c r="V27" s="34"/>
      <c r="W27" s="34"/>
      <c r="X27" s="34"/>
      <c r="Y27" s="34"/>
      <c r="Z27" s="34"/>
      <c r="AA27" s="34"/>
      <c r="AB27" s="34"/>
      <c r="AC27" s="34"/>
      <c r="AD27" s="34"/>
      <c r="AE27" s="34"/>
    </row>
    <row r="28" s="2" customFormat="1" ht="12" customHeight="1">
      <c r="A28" s="34"/>
      <c r="B28" s="35"/>
      <c r="C28" s="34"/>
      <c r="D28" s="28" t="s">
        <v>34</v>
      </c>
      <c r="E28" s="34"/>
      <c r="F28" s="34"/>
      <c r="G28" s="34"/>
      <c r="H28" s="34"/>
      <c r="I28" s="34"/>
      <c r="J28" s="34"/>
      <c r="K28" s="34"/>
      <c r="L28" s="56"/>
      <c r="S28" s="34"/>
      <c r="T28" s="34"/>
      <c r="U28" s="34"/>
      <c r="V28" s="34"/>
      <c r="W28" s="34"/>
      <c r="X28" s="34"/>
      <c r="Y28" s="34"/>
      <c r="Z28" s="34"/>
      <c r="AA28" s="34"/>
      <c r="AB28" s="34"/>
      <c r="AC28" s="34"/>
      <c r="AD28" s="34"/>
      <c r="AE28" s="34"/>
    </row>
    <row r="29" s="8" customFormat="1" ht="14.4" customHeight="1">
      <c r="A29" s="131"/>
      <c r="B29" s="132"/>
      <c r="C29" s="131"/>
      <c r="D29" s="131"/>
      <c r="E29" s="32" t="s">
        <v>1</v>
      </c>
      <c r="F29" s="32"/>
      <c r="G29" s="32"/>
      <c r="H29" s="32"/>
      <c r="I29" s="131"/>
      <c r="J29" s="131"/>
      <c r="K29" s="131"/>
      <c r="L29" s="133"/>
      <c r="S29" s="131"/>
      <c r="T29" s="131"/>
      <c r="U29" s="131"/>
      <c r="V29" s="131"/>
      <c r="W29" s="131"/>
      <c r="X29" s="131"/>
      <c r="Y29" s="131"/>
      <c r="Z29" s="131"/>
      <c r="AA29" s="131"/>
      <c r="AB29" s="131"/>
      <c r="AC29" s="131"/>
      <c r="AD29" s="131"/>
      <c r="AE29" s="131"/>
    </row>
    <row r="30" s="2" customFormat="1" ht="6.96" customHeight="1">
      <c r="A30" s="34"/>
      <c r="B30" s="35"/>
      <c r="C30" s="34"/>
      <c r="D30" s="34"/>
      <c r="E30" s="34"/>
      <c r="F30" s="34"/>
      <c r="G30" s="34"/>
      <c r="H30" s="34"/>
      <c r="I30" s="34"/>
      <c r="J30" s="34"/>
      <c r="K30" s="34"/>
      <c r="L30" s="56"/>
      <c r="S30" s="34"/>
      <c r="T30" s="34"/>
      <c r="U30" s="34"/>
      <c r="V30" s="34"/>
      <c r="W30" s="34"/>
      <c r="X30" s="34"/>
      <c r="Y30" s="34"/>
      <c r="Z30" s="34"/>
      <c r="AA30" s="34"/>
      <c r="AB30" s="34"/>
      <c r="AC30" s="34"/>
      <c r="AD30" s="34"/>
      <c r="AE30" s="34"/>
    </row>
    <row r="31" s="2" customFormat="1" ht="6.96" customHeight="1">
      <c r="A31" s="34"/>
      <c r="B31" s="35"/>
      <c r="C31" s="34"/>
      <c r="D31" s="91"/>
      <c r="E31" s="91"/>
      <c r="F31" s="91"/>
      <c r="G31" s="91"/>
      <c r="H31" s="91"/>
      <c r="I31" s="91"/>
      <c r="J31" s="91"/>
      <c r="K31" s="91"/>
      <c r="L31" s="56"/>
      <c r="S31" s="34"/>
      <c r="T31" s="34"/>
      <c r="U31" s="34"/>
      <c r="V31" s="34"/>
      <c r="W31" s="34"/>
      <c r="X31" s="34"/>
      <c r="Y31" s="34"/>
      <c r="Z31" s="34"/>
      <c r="AA31" s="34"/>
      <c r="AB31" s="34"/>
      <c r="AC31" s="34"/>
      <c r="AD31" s="34"/>
      <c r="AE31" s="34"/>
    </row>
    <row r="32" s="2" customFormat="1" ht="25.44" customHeight="1">
      <c r="A32" s="34"/>
      <c r="B32" s="35"/>
      <c r="C32" s="34"/>
      <c r="D32" s="134" t="s">
        <v>36</v>
      </c>
      <c r="E32" s="34"/>
      <c r="F32" s="34"/>
      <c r="G32" s="34"/>
      <c r="H32" s="34"/>
      <c r="I32" s="34"/>
      <c r="J32" s="97">
        <f>ROUND(J122, 2)</f>
        <v>0</v>
      </c>
      <c r="K32" s="34"/>
      <c r="L32" s="56"/>
      <c r="S32" s="34"/>
      <c r="T32" s="34"/>
      <c r="U32" s="34"/>
      <c r="V32" s="34"/>
      <c r="W32" s="34"/>
      <c r="X32" s="34"/>
      <c r="Y32" s="34"/>
      <c r="Z32" s="34"/>
      <c r="AA32" s="34"/>
      <c r="AB32" s="34"/>
      <c r="AC32" s="34"/>
      <c r="AD32" s="34"/>
      <c r="AE32" s="34"/>
    </row>
    <row r="33" s="2" customFormat="1" ht="6.96" customHeight="1">
      <c r="A33" s="34"/>
      <c r="B33" s="35"/>
      <c r="C33" s="34"/>
      <c r="D33" s="91"/>
      <c r="E33" s="91"/>
      <c r="F33" s="91"/>
      <c r="G33" s="91"/>
      <c r="H33" s="91"/>
      <c r="I33" s="91"/>
      <c r="J33" s="91"/>
      <c r="K33" s="91"/>
      <c r="L33" s="56"/>
      <c r="S33" s="34"/>
      <c r="T33" s="34"/>
      <c r="U33" s="34"/>
      <c r="V33" s="34"/>
      <c r="W33" s="34"/>
      <c r="X33" s="34"/>
      <c r="Y33" s="34"/>
      <c r="Z33" s="34"/>
      <c r="AA33" s="34"/>
      <c r="AB33" s="34"/>
      <c r="AC33" s="34"/>
      <c r="AD33" s="34"/>
      <c r="AE33" s="34"/>
    </row>
    <row r="34" s="2" customFormat="1" ht="14.4" customHeight="1">
      <c r="A34" s="34"/>
      <c r="B34" s="35"/>
      <c r="C34" s="34"/>
      <c r="D34" s="34"/>
      <c r="E34" s="34"/>
      <c r="F34" s="39" t="s">
        <v>38</v>
      </c>
      <c r="G34" s="34"/>
      <c r="H34" s="34"/>
      <c r="I34" s="39" t="s">
        <v>37</v>
      </c>
      <c r="J34" s="39" t="s">
        <v>39</v>
      </c>
      <c r="K34" s="34"/>
      <c r="L34" s="56"/>
      <c r="S34" s="34"/>
      <c r="T34" s="34"/>
      <c r="U34" s="34"/>
      <c r="V34" s="34"/>
      <c r="W34" s="34"/>
      <c r="X34" s="34"/>
      <c r="Y34" s="34"/>
      <c r="Z34" s="34"/>
      <c r="AA34" s="34"/>
      <c r="AB34" s="34"/>
      <c r="AC34" s="34"/>
      <c r="AD34" s="34"/>
      <c r="AE34" s="34"/>
    </row>
    <row r="35" s="2" customFormat="1" ht="14.4" customHeight="1">
      <c r="A35" s="34"/>
      <c r="B35" s="35"/>
      <c r="C35" s="34"/>
      <c r="D35" s="135" t="s">
        <v>40</v>
      </c>
      <c r="E35" s="41" t="s">
        <v>41</v>
      </c>
      <c r="F35" s="136">
        <f>ROUND((SUM(BE122:BE152)),  2)</f>
        <v>0</v>
      </c>
      <c r="G35" s="137"/>
      <c r="H35" s="137"/>
      <c r="I35" s="138">
        <v>0.20000000000000001</v>
      </c>
      <c r="J35" s="136">
        <f>ROUND(((SUM(BE122:BE152))*I35),  2)</f>
        <v>0</v>
      </c>
      <c r="K35" s="34"/>
      <c r="L35" s="56"/>
      <c r="S35" s="34"/>
      <c r="T35" s="34"/>
      <c r="U35" s="34"/>
      <c r="V35" s="34"/>
      <c r="W35" s="34"/>
      <c r="X35" s="34"/>
      <c r="Y35" s="34"/>
      <c r="Z35" s="34"/>
      <c r="AA35" s="34"/>
      <c r="AB35" s="34"/>
      <c r="AC35" s="34"/>
      <c r="AD35" s="34"/>
      <c r="AE35" s="34"/>
    </row>
    <row r="36" s="2" customFormat="1" ht="14.4" customHeight="1">
      <c r="A36" s="34"/>
      <c r="B36" s="35"/>
      <c r="C36" s="34"/>
      <c r="D36" s="34"/>
      <c r="E36" s="41" t="s">
        <v>42</v>
      </c>
      <c r="F36" s="136">
        <f>ROUND((SUM(BF122:BF152)),  2)</f>
        <v>0</v>
      </c>
      <c r="G36" s="137"/>
      <c r="H36" s="137"/>
      <c r="I36" s="138">
        <v>0.20000000000000001</v>
      </c>
      <c r="J36" s="136">
        <f>ROUND(((SUM(BF122:BF152))*I36),  2)</f>
        <v>0</v>
      </c>
      <c r="K36" s="34"/>
      <c r="L36" s="56"/>
      <c r="S36" s="34"/>
      <c r="T36" s="34"/>
      <c r="U36" s="34"/>
      <c r="V36" s="34"/>
      <c r="W36" s="34"/>
      <c r="X36" s="34"/>
      <c r="Y36" s="34"/>
      <c r="Z36" s="34"/>
      <c r="AA36" s="34"/>
      <c r="AB36" s="34"/>
      <c r="AC36" s="34"/>
      <c r="AD36" s="34"/>
      <c r="AE36" s="34"/>
    </row>
    <row r="37" hidden="1" s="2" customFormat="1" ht="14.4" customHeight="1">
      <c r="A37" s="34"/>
      <c r="B37" s="35"/>
      <c r="C37" s="34"/>
      <c r="D37" s="34"/>
      <c r="E37" s="28" t="s">
        <v>43</v>
      </c>
      <c r="F37" s="139">
        <f>ROUND((SUM(BG122:BG152)),  2)</f>
        <v>0</v>
      </c>
      <c r="G37" s="34"/>
      <c r="H37" s="34"/>
      <c r="I37" s="140">
        <v>0.20000000000000001</v>
      </c>
      <c r="J37" s="139">
        <f>0</f>
        <v>0</v>
      </c>
      <c r="K37" s="34"/>
      <c r="L37" s="56"/>
      <c r="S37" s="34"/>
      <c r="T37" s="34"/>
      <c r="U37" s="34"/>
      <c r="V37" s="34"/>
      <c r="W37" s="34"/>
      <c r="X37" s="34"/>
      <c r="Y37" s="34"/>
      <c r="Z37" s="34"/>
      <c r="AA37" s="34"/>
      <c r="AB37" s="34"/>
      <c r="AC37" s="34"/>
      <c r="AD37" s="34"/>
      <c r="AE37" s="34"/>
    </row>
    <row r="38" hidden="1" s="2" customFormat="1" ht="14.4" customHeight="1">
      <c r="A38" s="34"/>
      <c r="B38" s="35"/>
      <c r="C38" s="34"/>
      <c r="D38" s="34"/>
      <c r="E38" s="28" t="s">
        <v>44</v>
      </c>
      <c r="F38" s="139">
        <f>ROUND((SUM(BH122:BH152)),  2)</f>
        <v>0</v>
      </c>
      <c r="G38" s="34"/>
      <c r="H38" s="34"/>
      <c r="I38" s="140">
        <v>0.20000000000000001</v>
      </c>
      <c r="J38" s="139">
        <f>0</f>
        <v>0</v>
      </c>
      <c r="K38" s="34"/>
      <c r="L38" s="56"/>
      <c r="S38" s="34"/>
      <c r="T38" s="34"/>
      <c r="U38" s="34"/>
      <c r="V38" s="34"/>
      <c r="W38" s="34"/>
      <c r="X38" s="34"/>
      <c r="Y38" s="34"/>
      <c r="Z38" s="34"/>
      <c r="AA38" s="34"/>
      <c r="AB38" s="34"/>
      <c r="AC38" s="34"/>
      <c r="AD38" s="34"/>
      <c r="AE38" s="34"/>
    </row>
    <row r="39" hidden="1" s="2" customFormat="1" ht="14.4" customHeight="1">
      <c r="A39" s="34"/>
      <c r="B39" s="35"/>
      <c r="C39" s="34"/>
      <c r="D39" s="34"/>
      <c r="E39" s="41" t="s">
        <v>45</v>
      </c>
      <c r="F39" s="136">
        <f>ROUND((SUM(BI122:BI152)),  2)</f>
        <v>0</v>
      </c>
      <c r="G39" s="137"/>
      <c r="H39" s="137"/>
      <c r="I39" s="138">
        <v>0</v>
      </c>
      <c r="J39" s="136">
        <f>0</f>
        <v>0</v>
      </c>
      <c r="K39" s="34"/>
      <c r="L39" s="56"/>
      <c r="S39" s="34"/>
      <c r="T39" s="34"/>
      <c r="U39" s="34"/>
      <c r="V39" s="34"/>
      <c r="W39" s="34"/>
      <c r="X39" s="34"/>
      <c r="Y39" s="34"/>
      <c r="Z39" s="34"/>
      <c r="AA39" s="34"/>
      <c r="AB39" s="34"/>
      <c r="AC39" s="34"/>
      <c r="AD39" s="34"/>
      <c r="AE39" s="34"/>
    </row>
    <row r="40" s="2" customFormat="1" ht="6.96" customHeight="1">
      <c r="A40" s="34"/>
      <c r="B40" s="35"/>
      <c r="C40" s="34"/>
      <c r="D40" s="34"/>
      <c r="E40" s="34"/>
      <c r="F40" s="34"/>
      <c r="G40" s="34"/>
      <c r="H40" s="34"/>
      <c r="I40" s="34"/>
      <c r="J40" s="34"/>
      <c r="K40" s="34"/>
      <c r="L40" s="56"/>
      <c r="S40" s="34"/>
      <c r="T40" s="34"/>
      <c r="U40" s="34"/>
      <c r="V40" s="34"/>
      <c r="W40" s="34"/>
      <c r="X40" s="34"/>
      <c r="Y40" s="34"/>
      <c r="Z40" s="34"/>
      <c r="AA40" s="34"/>
      <c r="AB40" s="34"/>
      <c r="AC40" s="34"/>
      <c r="AD40" s="34"/>
      <c r="AE40" s="34"/>
    </row>
    <row r="41" s="2" customFormat="1" ht="25.44" customHeight="1">
      <c r="A41" s="34"/>
      <c r="B41" s="35"/>
      <c r="C41" s="141"/>
      <c r="D41" s="142" t="s">
        <v>46</v>
      </c>
      <c r="E41" s="82"/>
      <c r="F41" s="82"/>
      <c r="G41" s="143" t="s">
        <v>47</v>
      </c>
      <c r="H41" s="144" t="s">
        <v>48</v>
      </c>
      <c r="I41" s="82"/>
      <c r="J41" s="145">
        <f>SUM(J32:J39)</f>
        <v>0</v>
      </c>
      <c r="K41" s="146"/>
      <c r="L41" s="56"/>
      <c r="S41" s="34"/>
      <c r="T41" s="34"/>
      <c r="U41" s="34"/>
      <c r="V41" s="34"/>
      <c r="W41" s="34"/>
      <c r="X41" s="34"/>
      <c r="Y41" s="34"/>
      <c r="Z41" s="34"/>
      <c r="AA41" s="34"/>
      <c r="AB41" s="34"/>
      <c r="AC41" s="34"/>
      <c r="AD41" s="34"/>
      <c r="AE41" s="34"/>
    </row>
    <row r="42" s="2" customFormat="1" ht="14.4" customHeight="1">
      <c r="A42" s="34"/>
      <c r="B42" s="35"/>
      <c r="C42" s="34"/>
      <c r="D42" s="34"/>
      <c r="E42" s="34"/>
      <c r="F42" s="34"/>
      <c r="G42" s="34"/>
      <c r="H42" s="34"/>
      <c r="I42" s="34"/>
      <c r="J42" s="34"/>
      <c r="K42" s="34"/>
      <c r="L42" s="56"/>
      <c r="S42" s="34"/>
      <c r="T42" s="34"/>
      <c r="U42" s="34"/>
      <c r="V42" s="34"/>
      <c r="W42" s="34"/>
      <c r="X42" s="34"/>
      <c r="Y42" s="34"/>
      <c r="Z42" s="34"/>
      <c r="AA42" s="34"/>
      <c r="AB42" s="34"/>
      <c r="AC42" s="34"/>
      <c r="AD42" s="34"/>
      <c r="AE42" s="34"/>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56"/>
      <c r="D50" s="57" t="s">
        <v>49</v>
      </c>
      <c r="E50" s="58"/>
      <c r="F50" s="58"/>
      <c r="G50" s="57" t="s">
        <v>50</v>
      </c>
      <c r="H50" s="58"/>
      <c r="I50" s="58"/>
      <c r="J50" s="58"/>
      <c r="K50" s="58"/>
      <c r="L50" s="56"/>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34"/>
      <c r="B61" s="35"/>
      <c r="C61" s="34"/>
      <c r="D61" s="59" t="s">
        <v>51</v>
      </c>
      <c r="E61" s="37"/>
      <c r="F61" s="147" t="s">
        <v>52</v>
      </c>
      <c r="G61" s="59" t="s">
        <v>51</v>
      </c>
      <c r="H61" s="37"/>
      <c r="I61" s="37"/>
      <c r="J61" s="148" t="s">
        <v>52</v>
      </c>
      <c r="K61" s="37"/>
      <c r="L61" s="56"/>
      <c r="S61" s="34"/>
      <c r="T61" s="34"/>
      <c r="U61" s="34"/>
      <c r="V61" s="34"/>
      <c r="W61" s="34"/>
      <c r="X61" s="34"/>
      <c r="Y61" s="34"/>
      <c r="Z61" s="34"/>
      <c r="AA61" s="34"/>
      <c r="AB61" s="34"/>
      <c r="AC61" s="34"/>
      <c r="AD61" s="34"/>
      <c r="AE61" s="34"/>
    </row>
    <row r="62">
      <c r="B62" s="18"/>
      <c r="L62" s="18"/>
    </row>
    <row r="63">
      <c r="B63" s="18"/>
      <c r="L63" s="18"/>
    </row>
    <row r="64">
      <c r="B64" s="18"/>
      <c r="L64" s="18"/>
    </row>
    <row r="65" s="2" customFormat="1">
      <c r="A65" s="34"/>
      <c r="B65" s="35"/>
      <c r="C65" s="34"/>
      <c r="D65" s="57" t="s">
        <v>53</v>
      </c>
      <c r="E65" s="60"/>
      <c r="F65" s="60"/>
      <c r="G65" s="57" t="s">
        <v>54</v>
      </c>
      <c r="H65" s="60"/>
      <c r="I65" s="60"/>
      <c r="J65" s="60"/>
      <c r="K65" s="60"/>
      <c r="L65" s="56"/>
      <c r="S65" s="34"/>
      <c r="T65" s="34"/>
      <c r="U65" s="34"/>
      <c r="V65" s="34"/>
      <c r="W65" s="34"/>
      <c r="X65" s="34"/>
      <c r="Y65" s="34"/>
      <c r="Z65" s="34"/>
      <c r="AA65" s="34"/>
      <c r="AB65" s="34"/>
      <c r="AC65" s="34"/>
      <c r="AD65" s="34"/>
      <c r="AE65" s="34"/>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34"/>
      <c r="B76" s="35"/>
      <c r="C76" s="34"/>
      <c r="D76" s="59" t="s">
        <v>51</v>
      </c>
      <c r="E76" s="37"/>
      <c r="F76" s="147" t="s">
        <v>52</v>
      </c>
      <c r="G76" s="59" t="s">
        <v>51</v>
      </c>
      <c r="H76" s="37"/>
      <c r="I76" s="37"/>
      <c r="J76" s="148" t="s">
        <v>52</v>
      </c>
      <c r="K76" s="37"/>
      <c r="L76" s="56"/>
      <c r="S76" s="34"/>
      <c r="T76" s="34"/>
      <c r="U76" s="34"/>
      <c r="V76" s="34"/>
      <c r="W76" s="34"/>
      <c r="X76" s="34"/>
      <c r="Y76" s="34"/>
      <c r="Z76" s="34"/>
      <c r="AA76" s="34"/>
      <c r="AB76" s="34"/>
      <c r="AC76" s="34"/>
      <c r="AD76" s="34"/>
      <c r="AE76" s="34"/>
    </row>
    <row r="77" s="2" customFormat="1" ht="14.4" customHeight="1">
      <c r="A77" s="34"/>
      <c r="B77" s="61"/>
      <c r="C77" s="62"/>
      <c r="D77" s="62"/>
      <c r="E77" s="62"/>
      <c r="F77" s="62"/>
      <c r="G77" s="62"/>
      <c r="H77" s="62"/>
      <c r="I77" s="62"/>
      <c r="J77" s="62"/>
      <c r="K77" s="62"/>
      <c r="L77" s="56"/>
      <c r="S77" s="34"/>
      <c r="T77" s="34"/>
      <c r="U77" s="34"/>
      <c r="V77" s="34"/>
      <c r="W77" s="34"/>
      <c r="X77" s="34"/>
      <c r="Y77" s="34"/>
      <c r="Z77" s="34"/>
      <c r="AA77" s="34"/>
      <c r="AB77" s="34"/>
      <c r="AC77" s="34"/>
      <c r="AD77" s="34"/>
      <c r="AE77" s="34"/>
    </row>
    <row r="81" s="2" customFormat="1" ht="6.96" customHeight="1">
      <c r="A81" s="34"/>
      <c r="B81" s="63"/>
      <c r="C81" s="64"/>
      <c r="D81" s="64"/>
      <c r="E81" s="64"/>
      <c r="F81" s="64"/>
      <c r="G81" s="64"/>
      <c r="H81" s="64"/>
      <c r="I81" s="64"/>
      <c r="J81" s="64"/>
      <c r="K81" s="64"/>
      <c r="L81" s="56"/>
      <c r="S81" s="34"/>
      <c r="T81" s="34"/>
      <c r="U81" s="34"/>
      <c r="V81" s="34"/>
      <c r="W81" s="34"/>
      <c r="X81" s="34"/>
      <c r="Y81" s="34"/>
      <c r="Z81" s="34"/>
      <c r="AA81" s="34"/>
      <c r="AB81" s="34"/>
      <c r="AC81" s="34"/>
      <c r="AD81" s="34"/>
      <c r="AE81" s="34"/>
    </row>
    <row r="82" s="2" customFormat="1" ht="24.96" customHeight="1">
      <c r="A82" s="34"/>
      <c r="B82" s="35"/>
      <c r="C82" s="19" t="s">
        <v>128</v>
      </c>
      <c r="D82" s="34"/>
      <c r="E82" s="34"/>
      <c r="F82" s="34"/>
      <c r="G82" s="34"/>
      <c r="H82" s="34"/>
      <c r="I82" s="34"/>
      <c r="J82" s="34"/>
      <c r="K82" s="34"/>
      <c r="L82" s="56"/>
      <c r="S82" s="34"/>
      <c r="T82" s="34"/>
      <c r="U82" s="34"/>
      <c r="V82" s="34"/>
      <c r="W82" s="34"/>
      <c r="X82" s="34"/>
      <c r="Y82" s="34"/>
      <c r="Z82" s="34"/>
      <c r="AA82" s="34"/>
      <c r="AB82" s="34"/>
      <c r="AC82" s="34"/>
      <c r="AD82" s="34"/>
      <c r="AE82" s="34"/>
    </row>
    <row r="83" s="2" customFormat="1" ht="6.96" customHeight="1">
      <c r="A83" s="34"/>
      <c r="B83" s="35"/>
      <c r="C83" s="34"/>
      <c r="D83" s="34"/>
      <c r="E83" s="34"/>
      <c r="F83" s="34"/>
      <c r="G83" s="34"/>
      <c r="H83" s="34"/>
      <c r="I83" s="34"/>
      <c r="J83" s="34"/>
      <c r="K83" s="34"/>
      <c r="L83" s="56"/>
      <c r="S83" s="34"/>
      <c r="T83" s="34"/>
      <c r="U83" s="34"/>
      <c r="V83" s="34"/>
      <c r="W83" s="34"/>
      <c r="X83" s="34"/>
      <c r="Y83" s="34"/>
      <c r="Z83" s="34"/>
      <c r="AA83" s="34"/>
      <c r="AB83" s="34"/>
      <c r="AC83" s="34"/>
      <c r="AD83" s="34"/>
      <c r="AE83" s="34"/>
    </row>
    <row r="84" s="2" customFormat="1" ht="12" customHeight="1">
      <c r="A84" s="34"/>
      <c r="B84" s="35"/>
      <c r="C84" s="28" t="s">
        <v>15</v>
      </c>
      <c r="D84" s="34"/>
      <c r="E84" s="34"/>
      <c r="F84" s="34"/>
      <c r="G84" s="34"/>
      <c r="H84" s="34"/>
      <c r="I84" s="34"/>
      <c r="J84" s="34"/>
      <c r="K84" s="34"/>
      <c r="L84" s="56"/>
      <c r="S84" s="34"/>
      <c r="T84" s="34"/>
      <c r="U84" s="34"/>
      <c r="V84" s="34"/>
      <c r="W84" s="34"/>
      <c r="X84" s="34"/>
      <c r="Y84" s="34"/>
      <c r="Z84" s="34"/>
      <c r="AA84" s="34"/>
      <c r="AB84" s="34"/>
      <c r="AC84" s="34"/>
      <c r="AD84" s="34"/>
      <c r="AE84" s="34"/>
    </row>
    <row r="85" s="2" customFormat="1" ht="27" customHeight="1">
      <c r="A85" s="34"/>
      <c r="B85" s="35"/>
      <c r="C85" s="34"/>
      <c r="D85" s="34"/>
      <c r="E85" s="130" t="str">
        <f>E7</f>
        <v>Centrum integrovanej zdravotnej starostlivosti, denné centrum pre seniorov, denný stacionár v meste Bánovce nad Bebravou</v>
      </c>
      <c r="F85" s="28"/>
      <c r="G85" s="28"/>
      <c r="H85" s="28"/>
      <c r="I85" s="34"/>
      <c r="J85" s="34"/>
      <c r="K85" s="34"/>
      <c r="L85" s="56"/>
      <c r="S85" s="34"/>
      <c r="T85" s="34"/>
      <c r="U85" s="34"/>
      <c r="V85" s="34"/>
      <c r="W85" s="34"/>
      <c r="X85" s="34"/>
      <c r="Y85" s="34"/>
      <c r="Z85" s="34"/>
      <c r="AA85" s="34"/>
      <c r="AB85" s="34"/>
      <c r="AC85" s="34"/>
      <c r="AD85" s="34"/>
      <c r="AE85" s="34"/>
    </row>
    <row r="86" s="1" customFormat="1" ht="12" customHeight="1">
      <c r="B86" s="18"/>
      <c r="C86" s="28" t="s">
        <v>124</v>
      </c>
      <c r="L86" s="18"/>
    </row>
    <row r="87" s="2" customFormat="1" ht="14.4" customHeight="1">
      <c r="A87" s="34"/>
      <c r="B87" s="35"/>
      <c r="C87" s="34"/>
      <c r="D87" s="34"/>
      <c r="E87" s="130" t="s">
        <v>125</v>
      </c>
      <c r="F87" s="34"/>
      <c r="G87" s="34"/>
      <c r="H87" s="34"/>
      <c r="I87" s="34"/>
      <c r="J87" s="34"/>
      <c r="K87" s="34"/>
      <c r="L87" s="56"/>
      <c r="S87" s="34"/>
      <c r="T87" s="34"/>
      <c r="U87" s="34"/>
      <c r="V87" s="34"/>
      <c r="W87" s="34"/>
      <c r="X87" s="34"/>
      <c r="Y87" s="34"/>
      <c r="Z87" s="34"/>
      <c r="AA87" s="34"/>
      <c r="AB87" s="34"/>
      <c r="AC87" s="34"/>
      <c r="AD87" s="34"/>
      <c r="AE87" s="34"/>
    </row>
    <row r="88" s="2" customFormat="1" ht="12" customHeight="1">
      <c r="A88" s="34"/>
      <c r="B88" s="35"/>
      <c r="C88" s="28" t="s">
        <v>126</v>
      </c>
      <c r="D88" s="34"/>
      <c r="E88" s="34"/>
      <c r="F88" s="34"/>
      <c r="G88" s="34"/>
      <c r="H88" s="34"/>
      <c r="I88" s="34"/>
      <c r="J88" s="34"/>
      <c r="K88" s="34"/>
      <c r="L88" s="56"/>
      <c r="S88" s="34"/>
      <c r="T88" s="34"/>
      <c r="U88" s="34"/>
      <c r="V88" s="34"/>
      <c r="W88" s="34"/>
      <c r="X88" s="34"/>
      <c r="Y88" s="34"/>
      <c r="Z88" s="34"/>
      <c r="AA88" s="34"/>
      <c r="AB88" s="34"/>
      <c r="AC88" s="34"/>
      <c r="AD88" s="34"/>
      <c r="AE88" s="34"/>
    </row>
    <row r="89" s="2" customFormat="1" ht="15.6" customHeight="1">
      <c r="A89" s="34"/>
      <c r="B89" s="35"/>
      <c r="C89" s="34"/>
      <c r="D89" s="34"/>
      <c r="E89" s="68" t="str">
        <f>E11</f>
        <v>5a - slaboprúdové rozvody</v>
      </c>
      <c r="F89" s="34"/>
      <c r="G89" s="34"/>
      <c r="H89" s="34"/>
      <c r="I89" s="34"/>
      <c r="J89" s="34"/>
      <c r="K89" s="34"/>
      <c r="L89" s="56"/>
      <c r="S89" s="34"/>
      <c r="T89" s="34"/>
      <c r="U89" s="34"/>
      <c r="V89" s="34"/>
      <c r="W89" s="34"/>
      <c r="X89" s="34"/>
      <c r="Y89" s="34"/>
      <c r="Z89" s="34"/>
      <c r="AA89" s="34"/>
      <c r="AB89" s="34"/>
      <c r="AC89" s="34"/>
      <c r="AD89" s="34"/>
      <c r="AE89" s="34"/>
    </row>
    <row r="90" s="2" customFormat="1" ht="6.96" customHeight="1">
      <c r="A90" s="34"/>
      <c r="B90" s="35"/>
      <c r="C90" s="34"/>
      <c r="D90" s="34"/>
      <c r="E90" s="34"/>
      <c r="F90" s="34"/>
      <c r="G90" s="34"/>
      <c r="H90" s="34"/>
      <c r="I90" s="34"/>
      <c r="J90" s="34"/>
      <c r="K90" s="34"/>
      <c r="L90" s="56"/>
      <c r="S90" s="34"/>
      <c r="T90" s="34"/>
      <c r="U90" s="34"/>
      <c r="V90" s="34"/>
      <c r="W90" s="34"/>
      <c r="X90" s="34"/>
      <c r="Y90" s="34"/>
      <c r="Z90" s="34"/>
      <c r="AA90" s="34"/>
      <c r="AB90" s="34"/>
      <c r="AC90" s="34"/>
      <c r="AD90" s="34"/>
      <c r="AE90" s="34"/>
    </row>
    <row r="91" s="2" customFormat="1" ht="12" customHeight="1">
      <c r="A91" s="34"/>
      <c r="B91" s="35"/>
      <c r="C91" s="28" t="s">
        <v>19</v>
      </c>
      <c r="D91" s="34"/>
      <c r="E91" s="34"/>
      <c r="F91" s="23" t="str">
        <f>F14</f>
        <v>Bánovce nad Bebravou</v>
      </c>
      <c r="G91" s="34"/>
      <c r="H91" s="34"/>
      <c r="I91" s="28" t="s">
        <v>21</v>
      </c>
      <c r="J91" s="70" t="str">
        <f>IF(J14="","",J14)</f>
        <v>12. 7. 2021</v>
      </c>
      <c r="K91" s="34"/>
      <c r="L91" s="56"/>
      <c r="S91" s="34"/>
      <c r="T91" s="34"/>
      <c r="U91" s="34"/>
      <c r="V91" s="34"/>
      <c r="W91" s="34"/>
      <c r="X91" s="34"/>
      <c r="Y91" s="34"/>
      <c r="Z91" s="34"/>
      <c r="AA91" s="34"/>
      <c r="AB91" s="34"/>
      <c r="AC91" s="34"/>
      <c r="AD91" s="34"/>
      <c r="AE91" s="34"/>
    </row>
    <row r="92" s="2" customFormat="1" ht="6.96" customHeight="1">
      <c r="A92" s="34"/>
      <c r="B92" s="35"/>
      <c r="C92" s="34"/>
      <c r="D92" s="34"/>
      <c r="E92" s="34"/>
      <c r="F92" s="34"/>
      <c r="G92" s="34"/>
      <c r="H92" s="34"/>
      <c r="I92" s="34"/>
      <c r="J92" s="34"/>
      <c r="K92" s="34"/>
      <c r="L92" s="56"/>
      <c r="S92" s="34"/>
      <c r="T92" s="34"/>
      <c r="U92" s="34"/>
      <c r="V92" s="34"/>
      <c r="W92" s="34"/>
      <c r="X92" s="34"/>
      <c r="Y92" s="34"/>
      <c r="Z92" s="34"/>
      <c r="AA92" s="34"/>
      <c r="AB92" s="34"/>
      <c r="AC92" s="34"/>
      <c r="AD92" s="34"/>
      <c r="AE92" s="34"/>
    </row>
    <row r="93" s="2" customFormat="1" ht="15.6" customHeight="1">
      <c r="A93" s="34"/>
      <c r="B93" s="35"/>
      <c r="C93" s="28" t="s">
        <v>23</v>
      </c>
      <c r="D93" s="34"/>
      <c r="E93" s="34"/>
      <c r="F93" s="23" t="str">
        <f>E17</f>
        <v>Mesto Bánovce nad Bebravou</v>
      </c>
      <c r="G93" s="34"/>
      <c r="H93" s="34"/>
      <c r="I93" s="28" t="s">
        <v>29</v>
      </c>
      <c r="J93" s="32" t="str">
        <f>E23</f>
        <v>Ing. Ľubomír Gecík</v>
      </c>
      <c r="K93" s="34"/>
      <c r="L93" s="56"/>
      <c r="S93" s="34"/>
      <c r="T93" s="34"/>
      <c r="U93" s="34"/>
      <c r="V93" s="34"/>
      <c r="W93" s="34"/>
      <c r="X93" s="34"/>
      <c r="Y93" s="34"/>
      <c r="Z93" s="34"/>
      <c r="AA93" s="34"/>
      <c r="AB93" s="34"/>
      <c r="AC93" s="34"/>
      <c r="AD93" s="34"/>
      <c r="AE93" s="34"/>
    </row>
    <row r="94" s="2" customFormat="1" ht="15.6" customHeight="1">
      <c r="A94" s="34"/>
      <c r="B94" s="35"/>
      <c r="C94" s="28" t="s">
        <v>27</v>
      </c>
      <c r="D94" s="34"/>
      <c r="E94" s="34"/>
      <c r="F94" s="23" t="str">
        <f>IF(E20="","",E20)</f>
        <v>Vyplň údaj</v>
      </c>
      <c r="G94" s="34"/>
      <c r="H94" s="34"/>
      <c r="I94" s="28" t="s">
        <v>32</v>
      </c>
      <c r="J94" s="32" t="str">
        <f>E26</f>
        <v>Ing. Ľubomír Gecík</v>
      </c>
      <c r="K94" s="34"/>
      <c r="L94" s="56"/>
      <c r="S94" s="34"/>
      <c r="T94" s="34"/>
      <c r="U94" s="34"/>
      <c r="V94" s="34"/>
      <c r="W94" s="34"/>
      <c r="X94" s="34"/>
      <c r="Y94" s="34"/>
      <c r="Z94" s="34"/>
      <c r="AA94" s="34"/>
      <c r="AB94" s="34"/>
      <c r="AC94" s="34"/>
      <c r="AD94" s="34"/>
      <c r="AE94" s="34"/>
    </row>
    <row r="95" s="2" customFormat="1" ht="10.32" customHeight="1">
      <c r="A95" s="34"/>
      <c r="B95" s="35"/>
      <c r="C95" s="34"/>
      <c r="D95" s="34"/>
      <c r="E95" s="34"/>
      <c r="F95" s="34"/>
      <c r="G95" s="34"/>
      <c r="H95" s="34"/>
      <c r="I95" s="34"/>
      <c r="J95" s="34"/>
      <c r="K95" s="34"/>
      <c r="L95" s="56"/>
      <c r="S95" s="34"/>
      <c r="T95" s="34"/>
      <c r="U95" s="34"/>
      <c r="V95" s="34"/>
      <c r="W95" s="34"/>
      <c r="X95" s="34"/>
      <c r="Y95" s="34"/>
      <c r="Z95" s="34"/>
      <c r="AA95" s="34"/>
      <c r="AB95" s="34"/>
      <c r="AC95" s="34"/>
      <c r="AD95" s="34"/>
      <c r="AE95" s="34"/>
    </row>
    <row r="96" s="2" customFormat="1" ht="29.28" customHeight="1">
      <c r="A96" s="34"/>
      <c r="B96" s="35"/>
      <c r="C96" s="149" t="s">
        <v>129</v>
      </c>
      <c r="D96" s="141"/>
      <c r="E96" s="141"/>
      <c r="F96" s="141"/>
      <c r="G96" s="141"/>
      <c r="H96" s="141"/>
      <c r="I96" s="141"/>
      <c r="J96" s="150" t="s">
        <v>130</v>
      </c>
      <c r="K96" s="141"/>
      <c r="L96" s="56"/>
      <c r="S96" s="34"/>
      <c r="T96" s="34"/>
      <c r="U96" s="34"/>
      <c r="V96" s="34"/>
      <c r="W96" s="34"/>
      <c r="X96" s="34"/>
      <c r="Y96" s="34"/>
      <c r="Z96" s="34"/>
      <c r="AA96" s="34"/>
      <c r="AB96" s="34"/>
      <c r="AC96" s="34"/>
      <c r="AD96" s="34"/>
      <c r="AE96" s="34"/>
    </row>
    <row r="97" s="2" customFormat="1" ht="10.32" customHeight="1">
      <c r="A97" s="34"/>
      <c r="B97" s="35"/>
      <c r="C97" s="34"/>
      <c r="D97" s="34"/>
      <c r="E97" s="34"/>
      <c r="F97" s="34"/>
      <c r="G97" s="34"/>
      <c r="H97" s="34"/>
      <c r="I97" s="34"/>
      <c r="J97" s="34"/>
      <c r="K97" s="34"/>
      <c r="L97" s="56"/>
      <c r="S97" s="34"/>
      <c r="T97" s="34"/>
      <c r="U97" s="34"/>
      <c r="V97" s="34"/>
      <c r="W97" s="34"/>
      <c r="X97" s="34"/>
      <c r="Y97" s="34"/>
      <c r="Z97" s="34"/>
      <c r="AA97" s="34"/>
      <c r="AB97" s="34"/>
      <c r="AC97" s="34"/>
      <c r="AD97" s="34"/>
      <c r="AE97" s="34"/>
    </row>
    <row r="98" s="2" customFormat="1" ht="22.8" customHeight="1">
      <c r="A98" s="34"/>
      <c r="B98" s="35"/>
      <c r="C98" s="151" t="s">
        <v>131</v>
      </c>
      <c r="D98" s="34"/>
      <c r="E98" s="34"/>
      <c r="F98" s="34"/>
      <c r="G98" s="34"/>
      <c r="H98" s="34"/>
      <c r="I98" s="34"/>
      <c r="J98" s="97">
        <f>J122</f>
        <v>0</v>
      </c>
      <c r="K98" s="34"/>
      <c r="L98" s="56"/>
      <c r="S98" s="34"/>
      <c r="T98" s="34"/>
      <c r="U98" s="34"/>
      <c r="V98" s="34"/>
      <c r="W98" s="34"/>
      <c r="X98" s="34"/>
      <c r="Y98" s="34"/>
      <c r="Z98" s="34"/>
      <c r="AA98" s="34"/>
      <c r="AB98" s="34"/>
      <c r="AC98" s="34"/>
      <c r="AD98" s="34"/>
      <c r="AE98" s="34"/>
      <c r="AU98" s="15" t="s">
        <v>132</v>
      </c>
    </row>
    <row r="99" s="9" customFormat="1" ht="24.96" customHeight="1">
      <c r="A99" s="9"/>
      <c r="B99" s="152"/>
      <c r="C99" s="9"/>
      <c r="D99" s="153" t="s">
        <v>1801</v>
      </c>
      <c r="E99" s="154"/>
      <c r="F99" s="154"/>
      <c r="G99" s="154"/>
      <c r="H99" s="154"/>
      <c r="I99" s="154"/>
      <c r="J99" s="155">
        <f>J123</f>
        <v>0</v>
      </c>
      <c r="K99" s="9"/>
      <c r="L99" s="152"/>
      <c r="S99" s="9"/>
      <c r="T99" s="9"/>
      <c r="U99" s="9"/>
      <c r="V99" s="9"/>
      <c r="W99" s="9"/>
      <c r="X99" s="9"/>
      <c r="Y99" s="9"/>
      <c r="Z99" s="9"/>
      <c r="AA99" s="9"/>
      <c r="AB99" s="9"/>
      <c r="AC99" s="9"/>
      <c r="AD99" s="9"/>
      <c r="AE99" s="9"/>
    </row>
    <row r="100" s="10" customFormat="1" ht="19.92" customHeight="1">
      <c r="A100" s="10"/>
      <c r="B100" s="156"/>
      <c r="C100" s="10"/>
      <c r="D100" s="157" t="s">
        <v>2042</v>
      </c>
      <c r="E100" s="158"/>
      <c r="F100" s="158"/>
      <c r="G100" s="158"/>
      <c r="H100" s="158"/>
      <c r="I100" s="158"/>
      <c r="J100" s="159">
        <f>J124</f>
        <v>0</v>
      </c>
      <c r="K100" s="10"/>
      <c r="L100" s="156"/>
      <c r="S100" s="10"/>
      <c r="T100" s="10"/>
      <c r="U100" s="10"/>
      <c r="V100" s="10"/>
      <c r="W100" s="10"/>
      <c r="X100" s="10"/>
      <c r="Y100" s="10"/>
      <c r="Z100" s="10"/>
      <c r="AA100" s="10"/>
      <c r="AB100" s="10"/>
      <c r="AC100" s="10"/>
      <c r="AD100" s="10"/>
      <c r="AE100" s="10"/>
    </row>
    <row r="101" s="2" customFormat="1" ht="21.84" customHeight="1">
      <c r="A101" s="34"/>
      <c r="B101" s="35"/>
      <c r="C101" s="34"/>
      <c r="D101" s="34"/>
      <c r="E101" s="34"/>
      <c r="F101" s="34"/>
      <c r="G101" s="34"/>
      <c r="H101" s="34"/>
      <c r="I101" s="34"/>
      <c r="J101" s="34"/>
      <c r="K101" s="34"/>
      <c r="L101" s="56"/>
      <c r="S101" s="34"/>
      <c r="T101" s="34"/>
      <c r="U101" s="34"/>
      <c r="V101" s="34"/>
      <c r="W101" s="34"/>
      <c r="X101" s="34"/>
      <c r="Y101" s="34"/>
      <c r="Z101" s="34"/>
      <c r="AA101" s="34"/>
      <c r="AB101" s="34"/>
      <c r="AC101" s="34"/>
      <c r="AD101" s="34"/>
      <c r="AE101" s="34"/>
    </row>
    <row r="102" s="2" customFormat="1" ht="6.96" customHeight="1">
      <c r="A102" s="34"/>
      <c r="B102" s="61"/>
      <c r="C102" s="62"/>
      <c r="D102" s="62"/>
      <c r="E102" s="62"/>
      <c r="F102" s="62"/>
      <c r="G102" s="62"/>
      <c r="H102" s="62"/>
      <c r="I102" s="62"/>
      <c r="J102" s="62"/>
      <c r="K102" s="62"/>
      <c r="L102" s="56"/>
      <c r="S102" s="34"/>
      <c r="T102" s="34"/>
      <c r="U102" s="34"/>
      <c r="V102" s="34"/>
      <c r="W102" s="34"/>
      <c r="X102" s="34"/>
      <c r="Y102" s="34"/>
      <c r="Z102" s="34"/>
      <c r="AA102" s="34"/>
      <c r="AB102" s="34"/>
      <c r="AC102" s="34"/>
      <c r="AD102" s="34"/>
      <c r="AE102" s="34"/>
    </row>
    <row r="106" s="2" customFormat="1" ht="6.96" customHeight="1">
      <c r="A106" s="34"/>
      <c r="B106" s="63"/>
      <c r="C106" s="64"/>
      <c r="D106" s="64"/>
      <c r="E106" s="64"/>
      <c r="F106" s="64"/>
      <c r="G106" s="64"/>
      <c r="H106" s="64"/>
      <c r="I106" s="64"/>
      <c r="J106" s="64"/>
      <c r="K106" s="64"/>
      <c r="L106" s="56"/>
      <c r="S106" s="34"/>
      <c r="T106" s="34"/>
      <c r="U106" s="34"/>
      <c r="V106" s="34"/>
      <c r="W106" s="34"/>
      <c r="X106" s="34"/>
      <c r="Y106" s="34"/>
      <c r="Z106" s="34"/>
      <c r="AA106" s="34"/>
      <c r="AB106" s="34"/>
      <c r="AC106" s="34"/>
      <c r="AD106" s="34"/>
      <c r="AE106" s="34"/>
    </row>
    <row r="107" s="2" customFormat="1" ht="24.96" customHeight="1">
      <c r="A107" s="34"/>
      <c r="B107" s="35"/>
      <c r="C107" s="19" t="s">
        <v>164</v>
      </c>
      <c r="D107" s="34"/>
      <c r="E107" s="34"/>
      <c r="F107" s="34"/>
      <c r="G107" s="34"/>
      <c r="H107" s="34"/>
      <c r="I107" s="34"/>
      <c r="J107" s="34"/>
      <c r="K107" s="34"/>
      <c r="L107" s="56"/>
      <c r="S107" s="34"/>
      <c r="T107" s="34"/>
      <c r="U107" s="34"/>
      <c r="V107" s="34"/>
      <c r="W107" s="34"/>
      <c r="X107" s="34"/>
      <c r="Y107" s="34"/>
      <c r="Z107" s="34"/>
      <c r="AA107" s="34"/>
      <c r="AB107" s="34"/>
      <c r="AC107" s="34"/>
      <c r="AD107" s="34"/>
      <c r="AE107" s="34"/>
    </row>
    <row r="108" s="2" customFormat="1" ht="6.96" customHeight="1">
      <c r="A108" s="34"/>
      <c r="B108" s="35"/>
      <c r="C108" s="34"/>
      <c r="D108" s="34"/>
      <c r="E108" s="34"/>
      <c r="F108" s="34"/>
      <c r="G108" s="34"/>
      <c r="H108" s="34"/>
      <c r="I108" s="34"/>
      <c r="J108" s="34"/>
      <c r="K108" s="34"/>
      <c r="L108" s="56"/>
      <c r="S108" s="34"/>
      <c r="T108" s="34"/>
      <c r="U108" s="34"/>
      <c r="V108" s="34"/>
      <c r="W108" s="34"/>
      <c r="X108" s="34"/>
      <c r="Y108" s="34"/>
      <c r="Z108" s="34"/>
      <c r="AA108" s="34"/>
      <c r="AB108" s="34"/>
      <c r="AC108" s="34"/>
      <c r="AD108" s="34"/>
      <c r="AE108" s="34"/>
    </row>
    <row r="109" s="2" customFormat="1" ht="12" customHeight="1">
      <c r="A109" s="34"/>
      <c r="B109" s="35"/>
      <c r="C109" s="28" t="s">
        <v>15</v>
      </c>
      <c r="D109" s="34"/>
      <c r="E109" s="34"/>
      <c r="F109" s="34"/>
      <c r="G109" s="34"/>
      <c r="H109" s="34"/>
      <c r="I109" s="34"/>
      <c r="J109" s="34"/>
      <c r="K109" s="34"/>
      <c r="L109" s="56"/>
      <c r="S109" s="34"/>
      <c r="T109" s="34"/>
      <c r="U109" s="34"/>
      <c r="V109" s="34"/>
      <c r="W109" s="34"/>
      <c r="X109" s="34"/>
      <c r="Y109" s="34"/>
      <c r="Z109" s="34"/>
      <c r="AA109" s="34"/>
      <c r="AB109" s="34"/>
      <c r="AC109" s="34"/>
      <c r="AD109" s="34"/>
      <c r="AE109" s="34"/>
    </row>
    <row r="110" s="2" customFormat="1" ht="27" customHeight="1">
      <c r="A110" s="34"/>
      <c r="B110" s="35"/>
      <c r="C110" s="34"/>
      <c r="D110" s="34"/>
      <c r="E110" s="130" t="str">
        <f>E7</f>
        <v>Centrum integrovanej zdravotnej starostlivosti, denné centrum pre seniorov, denný stacionár v meste Bánovce nad Bebravou</v>
      </c>
      <c r="F110" s="28"/>
      <c r="G110" s="28"/>
      <c r="H110" s="28"/>
      <c r="I110" s="34"/>
      <c r="J110" s="34"/>
      <c r="K110" s="34"/>
      <c r="L110" s="56"/>
      <c r="S110" s="34"/>
      <c r="T110" s="34"/>
      <c r="U110" s="34"/>
      <c r="V110" s="34"/>
      <c r="W110" s="34"/>
      <c r="X110" s="34"/>
      <c r="Y110" s="34"/>
      <c r="Z110" s="34"/>
      <c r="AA110" s="34"/>
      <c r="AB110" s="34"/>
      <c r="AC110" s="34"/>
      <c r="AD110" s="34"/>
      <c r="AE110" s="34"/>
    </row>
    <row r="111" s="1" customFormat="1" ht="12" customHeight="1">
      <c r="B111" s="18"/>
      <c r="C111" s="28" t="s">
        <v>124</v>
      </c>
      <c r="L111" s="18"/>
    </row>
    <row r="112" s="2" customFormat="1" ht="14.4" customHeight="1">
      <c r="A112" s="34"/>
      <c r="B112" s="35"/>
      <c r="C112" s="34"/>
      <c r="D112" s="34"/>
      <c r="E112" s="130" t="s">
        <v>125</v>
      </c>
      <c r="F112" s="34"/>
      <c r="G112" s="34"/>
      <c r="H112" s="34"/>
      <c r="I112" s="34"/>
      <c r="J112" s="34"/>
      <c r="K112" s="34"/>
      <c r="L112" s="56"/>
      <c r="S112" s="34"/>
      <c r="T112" s="34"/>
      <c r="U112" s="34"/>
      <c r="V112" s="34"/>
      <c r="W112" s="34"/>
      <c r="X112" s="34"/>
      <c r="Y112" s="34"/>
      <c r="Z112" s="34"/>
      <c r="AA112" s="34"/>
      <c r="AB112" s="34"/>
      <c r="AC112" s="34"/>
      <c r="AD112" s="34"/>
      <c r="AE112" s="34"/>
    </row>
    <row r="113" s="2" customFormat="1" ht="12" customHeight="1">
      <c r="A113" s="34"/>
      <c r="B113" s="35"/>
      <c r="C113" s="28" t="s">
        <v>126</v>
      </c>
      <c r="D113" s="34"/>
      <c r="E113" s="34"/>
      <c r="F113" s="34"/>
      <c r="G113" s="34"/>
      <c r="H113" s="34"/>
      <c r="I113" s="34"/>
      <c r="J113" s="34"/>
      <c r="K113" s="34"/>
      <c r="L113" s="56"/>
      <c r="S113" s="34"/>
      <c r="T113" s="34"/>
      <c r="U113" s="34"/>
      <c r="V113" s="34"/>
      <c r="W113" s="34"/>
      <c r="X113" s="34"/>
      <c r="Y113" s="34"/>
      <c r="Z113" s="34"/>
      <c r="AA113" s="34"/>
      <c r="AB113" s="34"/>
      <c r="AC113" s="34"/>
      <c r="AD113" s="34"/>
      <c r="AE113" s="34"/>
    </row>
    <row r="114" s="2" customFormat="1" ht="15.6" customHeight="1">
      <c r="A114" s="34"/>
      <c r="B114" s="35"/>
      <c r="C114" s="34"/>
      <c r="D114" s="34"/>
      <c r="E114" s="68" t="str">
        <f>E11</f>
        <v>5a - slaboprúdové rozvody</v>
      </c>
      <c r="F114" s="34"/>
      <c r="G114" s="34"/>
      <c r="H114" s="34"/>
      <c r="I114" s="34"/>
      <c r="J114" s="34"/>
      <c r="K114" s="34"/>
      <c r="L114" s="56"/>
      <c r="S114" s="34"/>
      <c r="T114" s="34"/>
      <c r="U114" s="34"/>
      <c r="V114" s="34"/>
      <c r="W114" s="34"/>
      <c r="X114" s="34"/>
      <c r="Y114" s="34"/>
      <c r="Z114" s="34"/>
      <c r="AA114" s="34"/>
      <c r="AB114" s="34"/>
      <c r="AC114" s="34"/>
      <c r="AD114" s="34"/>
      <c r="AE114" s="34"/>
    </row>
    <row r="115" s="2" customFormat="1" ht="6.96" customHeight="1">
      <c r="A115" s="34"/>
      <c r="B115" s="35"/>
      <c r="C115" s="34"/>
      <c r="D115" s="34"/>
      <c r="E115" s="34"/>
      <c r="F115" s="34"/>
      <c r="G115" s="34"/>
      <c r="H115" s="34"/>
      <c r="I115" s="34"/>
      <c r="J115" s="34"/>
      <c r="K115" s="34"/>
      <c r="L115" s="56"/>
      <c r="S115" s="34"/>
      <c r="T115" s="34"/>
      <c r="U115" s="34"/>
      <c r="V115" s="34"/>
      <c r="W115" s="34"/>
      <c r="X115" s="34"/>
      <c r="Y115" s="34"/>
      <c r="Z115" s="34"/>
      <c r="AA115" s="34"/>
      <c r="AB115" s="34"/>
      <c r="AC115" s="34"/>
      <c r="AD115" s="34"/>
      <c r="AE115" s="34"/>
    </row>
    <row r="116" s="2" customFormat="1" ht="12" customHeight="1">
      <c r="A116" s="34"/>
      <c r="B116" s="35"/>
      <c r="C116" s="28" t="s">
        <v>19</v>
      </c>
      <c r="D116" s="34"/>
      <c r="E116" s="34"/>
      <c r="F116" s="23" t="str">
        <f>F14</f>
        <v>Bánovce nad Bebravou</v>
      </c>
      <c r="G116" s="34"/>
      <c r="H116" s="34"/>
      <c r="I116" s="28" t="s">
        <v>21</v>
      </c>
      <c r="J116" s="70" t="str">
        <f>IF(J14="","",J14)</f>
        <v>12. 7. 2021</v>
      </c>
      <c r="K116" s="34"/>
      <c r="L116" s="56"/>
      <c r="S116" s="34"/>
      <c r="T116" s="34"/>
      <c r="U116" s="34"/>
      <c r="V116" s="34"/>
      <c r="W116" s="34"/>
      <c r="X116" s="34"/>
      <c r="Y116" s="34"/>
      <c r="Z116" s="34"/>
      <c r="AA116" s="34"/>
      <c r="AB116" s="34"/>
      <c r="AC116" s="34"/>
      <c r="AD116" s="34"/>
      <c r="AE116" s="34"/>
    </row>
    <row r="117" s="2" customFormat="1" ht="6.96" customHeight="1">
      <c r="A117" s="34"/>
      <c r="B117" s="35"/>
      <c r="C117" s="34"/>
      <c r="D117" s="34"/>
      <c r="E117" s="34"/>
      <c r="F117" s="34"/>
      <c r="G117" s="34"/>
      <c r="H117" s="34"/>
      <c r="I117" s="34"/>
      <c r="J117" s="34"/>
      <c r="K117" s="34"/>
      <c r="L117" s="56"/>
      <c r="S117" s="34"/>
      <c r="T117" s="34"/>
      <c r="U117" s="34"/>
      <c r="V117" s="34"/>
      <c r="W117" s="34"/>
      <c r="X117" s="34"/>
      <c r="Y117" s="34"/>
      <c r="Z117" s="34"/>
      <c r="AA117" s="34"/>
      <c r="AB117" s="34"/>
      <c r="AC117" s="34"/>
      <c r="AD117" s="34"/>
      <c r="AE117" s="34"/>
    </row>
    <row r="118" s="2" customFormat="1" ht="15.6" customHeight="1">
      <c r="A118" s="34"/>
      <c r="B118" s="35"/>
      <c r="C118" s="28" t="s">
        <v>23</v>
      </c>
      <c r="D118" s="34"/>
      <c r="E118" s="34"/>
      <c r="F118" s="23" t="str">
        <f>E17</f>
        <v>Mesto Bánovce nad Bebravou</v>
      </c>
      <c r="G118" s="34"/>
      <c r="H118" s="34"/>
      <c r="I118" s="28" t="s">
        <v>29</v>
      </c>
      <c r="J118" s="32" t="str">
        <f>E23</f>
        <v>Ing. Ľubomír Gecík</v>
      </c>
      <c r="K118" s="34"/>
      <c r="L118" s="56"/>
      <c r="S118" s="34"/>
      <c r="T118" s="34"/>
      <c r="U118" s="34"/>
      <c r="V118" s="34"/>
      <c r="W118" s="34"/>
      <c r="X118" s="34"/>
      <c r="Y118" s="34"/>
      <c r="Z118" s="34"/>
      <c r="AA118" s="34"/>
      <c r="AB118" s="34"/>
      <c r="AC118" s="34"/>
      <c r="AD118" s="34"/>
      <c r="AE118" s="34"/>
    </row>
    <row r="119" s="2" customFormat="1" ht="15.6" customHeight="1">
      <c r="A119" s="34"/>
      <c r="B119" s="35"/>
      <c r="C119" s="28" t="s">
        <v>27</v>
      </c>
      <c r="D119" s="34"/>
      <c r="E119" s="34"/>
      <c r="F119" s="23" t="str">
        <f>IF(E20="","",E20)</f>
        <v>Vyplň údaj</v>
      </c>
      <c r="G119" s="34"/>
      <c r="H119" s="34"/>
      <c r="I119" s="28" t="s">
        <v>32</v>
      </c>
      <c r="J119" s="32" t="str">
        <f>E26</f>
        <v>Ing. Ľubomír Gecík</v>
      </c>
      <c r="K119" s="34"/>
      <c r="L119" s="56"/>
      <c r="S119" s="34"/>
      <c r="T119" s="34"/>
      <c r="U119" s="34"/>
      <c r="V119" s="34"/>
      <c r="W119" s="34"/>
      <c r="X119" s="34"/>
      <c r="Y119" s="34"/>
      <c r="Z119" s="34"/>
      <c r="AA119" s="34"/>
      <c r="AB119" s="34"/>
      <c r="AC119" s="34"/>
      <c r="AD119" s="34"/>
      <c r="AE119" s="34"/>
    </row>
    <row r="120" s="2" customFormat="1" ht="10.32" customHeight="1">
      <c r="A120" s="34"/>
      <c r="B120" s="35"/>
      <c r="C120" s="34"/>
      <c r="D120" s="34"/>
      <c r="E120" s="34"/>
      <c r="F120" s="34"/>
      <c r="G120" s="34"/>
      <c r="H120" s="34"/>
      <c r="I120" s="34"/>
      <c r="J120" s="34"/>
      <c r="K120" s="34"/>
      <c r="L120" s="56"/>
      <c r="S120" s="34"/>
      <c r="T120" s="34"/>
      <c r="U120" s="34"/>
      <c r="V120" s="34"/>
      <c r="W120" s="34"/>
      <c r="X120" s="34"/>
      <c r="Y120" s="34"/>
      <c r="Z120" s="34"/>
      <c r="AA120" s="34"/>
      <c r="AB120" s="34"/>
      <c r="AC120" s="34"/>
      <c r="AD120" s="34"/>
      <c r="AE120" s="34"/>
    </row>
    <row r="121" s="11" customFormat="1" ht="29.28" customHeight="1">
      <c r="A121" s="160"/>
      <c r="B121" s="161"/>
      <c r="C121" s="162" t="s">
        <v>165</v>
      </c>
      <c r="D121" s="163" t="s">
        <v>61</v>
      </c>
      <c r="E121" s="163" t="s">
        <v>57</v>
      </c>
      <c r="F121" s="163" t="s">
        <v>58</v>
      </c>
      <c r="G121" s="163" t="s">
        <v>166</v>
      </c>
      <c r="H121" s="163" t="s">
        <v>167</v>
      </c>
      <c r="I121" s="163" t="s">
        <v>168</v>
      </c>
      <c r="J121" s="164" t="s">
        <v>130</v>
      </c>
      <c r="K121" s="165" t="s">
        <v>169</v>
      </c>
      <c r="L121" s="166"/>
      <c r="M121" s="87" t="s">
        <v>1</v>
      </c>
      <c r="N121" s="88" t="s">
        <v>40</v>
      </c>
      <c r="O121" s="88" t="s">
        <v>170</v>
      </c>
      <c r="P121" s="88" t="s">
        <v>171</v>
      </c>
      <c r="Q121" s="88" t="s">
        <v>172</v>
      </c>
      <c r="R121" s="88" t="s">
        <v>173</v>
      </c>
      <c r="S121" s="88" t="s">
        <v>174</v>
      </c>
      <c r="T121" s="89" t="s">
        <v>175</v>
      </c>
      <c r="U121" s="160"/>
      <c r="V121" s="160"/>
      <c r="W121" s="160"/>
      <c r="X121" s="160"/>
      <c r="Y121" s="160"/>
      <c r="Z121" s="160"/>
      <c r="AA121" s="160"/>
      <c r="AB121" s="160"/>
      <c r="AC121" s="160"/>
      <c r="AD121" s="160"/>
      <c r="AE121" s="160"/>
    </row>
    <row r="122" s="2" customFormat="1" ht="22.8" customHeight="1">
      <c r="A122" s="34"/>
      <c r="B122" s="35"/>
      <c r="C122" s="94" t="s">
        <v>131</v>
      </c>
      <c r="D122" s="34"/>
      <c r="E122" s="34"/>
      <c r="F122" s="34"/>
      <c r="G122" s="34"/>
      <c r="H122" s="34"/>
      <c r="I122" s="34"/>
      <c r="J122" s="167">
        <f>BK122</f>
        <v>0</v>
      </c>
      <c r="K122" s="34"/>
      <c r="L122" s="35"/>
      <c r="M122" s="90"/>
      <c r="N122" s="74"/>
      <c r="O122" s="91"/>
      <c r="P122" s="168">
        <f>P123</f>
        <v>0</v>
      </c>
      <c r="Q122" s="91"/>
      <c r="R122" s="168">
        <f>R123</f>
        <v>0</v>
      </c>
      <c r="S122" s="91"/>
      <c r="T122" s="169">
        <f>T123</f>
        <v>0</v>
      </c>
      <c r="U122" s="34"/>
      <c r="V122" s="34"/>
      <c r="W122" s="34"/>
      <c r="X122" s="34"/>
      <c r="Y122" s="34"/>
      <c r="Z122" s="34"/>
      <c r="AA122" s="34"/>
      <c r="AB122" s="34"/>
      <c r="AC122" s="34"/>
      <c r="AD122" s="34"/>
      <c r="AE122" s="34"/>
      <c r="AT122" s="15" t="s">
        <v>75</v>
      </c>
      <c r="AU122" s="15" t="s">
        <v>132</v>
      </c>
      <c r="BK122" s="170">
        <f>BK123</f>
        <v>0</v>
      </c>
    </row>
    <row r="123" s="12" customFormat="1" ht="25.92" customHeight="1">
      <c r="A123" s="12"/>
      <c r="B123" s="171"/>
      <c r="C123" s="12"/>
      <c r="D123" s="172" t="s">
        <v>75</v>
      </c>
      <c r="E123" s="173" t="s">
        <v>454</v>
      </c>
      <c r="F123" s="173" t="s">
        <v>454</v>
      </c>
      <c r="G123" s="12"/>
      <c r="H123" s="12"/>
      <c r="I123" s="174"/>
      <c r="J123" s="175">
        <f>BK123</f>
        <v>0</v>
      </c>
      <c r="K123" s="12"/>
      <c r="L123" s="171"/>
      <c r="M123" s="176"/>
      <c r="N123" s="177"/>
      <c r="O123" s="177"/>
      <c r="P123" s="178">
        <f>P124</f>
        <v>0</v>
      </c>
      <c r="Q123" s="177"/>
      <c r="R123" s="178">
        <f>R124</f>
        <v>0</v>
      </c>
      <c r="S123" s="177"/>
      <c r="T123" s="179">
        <f>T124</f>
        <v>0</v>
      </c>
      <c r="U123" s="12"/>
      <c r="V123" s="12"/>
      <c r="W123" s="12"/>
      <c r="X123" s="12"/>
      <c r="Y123" s="12"/>
      <c r="Z123" s="12"/>
      <c r="AA123" s="12"/>
      <c r="AB123" s="12"/>
      <c r="AC123" s="12"/>
      <c r="AD123" s="12"/>
      <c r="AE123" s="12"/>
      <c r="AR123" s="172" t="s">
        <v>189</v>
      </c>
      <c r="AT123" s="180" t="s">
        <v>75</v>
      </c>
      <c r="AU123" s="180" t="s">
        <v>76</v>
      </c>
      <c r="AY123" s="172" t="s">
        <v>178</v>
      </c>
      <c r="BK123" s="181">
        <f>BK124</f>
        <v>0</v>
      </c>
    </row>
    <row r="124" s="12" customFormat="1" ht="22.8" customHeight="1">
      <c r="A124" s="12"/>
      <c r="B124" s="171"/>
      <c r="C124" s="12"/>
      <c r="D124" s="172" t="s">
        <v>75</v>
      </c>
      <c r="E124" s="182" t="s">
        <v>2043</v>
      </c>
      <c r="F124" s="182" t="s">
        <v>2044</v>
      </c>
      <c r="G124" s="12"/>
      <c r="H124" s="12"/>
      <c r="I124" s="174"/>
      <c r="J124" s="183">
        <f>BK124</f>
        <v>0</v>
      </c>
      <c r="K124" s="12"/>
      <c r="L124" s="171"/>
      <c r="M124" s="176"/>
      <c r="N124" s="177"/>
      <c r="O124" s="177"/>
      <c r="P124" s="178">
        <f>SUM(P125:P152)</f>
        <v>0</v>
      </c>
      <c r="Q124" s="177"/>
      <c r="R124" s="178">
        <f>SUM(R125:R152)</f>
        <v>0</v>
      </c>
      <c r="S124" s="177"/>
      <c r="T124" s="179">
        <f>SUM(T125:T152)</f>
        <v>0</v>
      </c>
      <c r="U124" s="12"/>
      <c r="V124" s="12"/>
      <c r="W124" s="12"/>
      <c r="X124" s="12"/>
      <c r="Y124" s="12"/>
      <c r="Z124" s="12"/>
      <c r="AA124" s="12"/>
      <c r="AB124" s="12"/>
      <c r="AC124" s="12"/>
      <c r="AD124" s="12"/>
      <c r="AE124" s="12"/>
      <c r="AR124" s="172" t="s">
        <v>189</v>
      </c>
      <c r="AT124" s="180" t="s">
        <v>75</v>
      </c>
      <c r="AU124" s="180" t="s">
        <v>83</v>
      </c>
      <c r="AY124" s="172" t="s">
        <v>178</v>
      </c>
      <c r="BK124" s="181">
        <f>SUM(BK125:BK152)</f>
        <v>0</v>
      </c>
    </row>
    <row r="125" s="2" customFormat="1" ht="30" customHeight="1">
      <c r="A125" s="34"/>
      <c r="B125" s="184"/>
      <c r="C125" s="185" t="s">
        <v>83</v>
      </c>
      <c r="D125" s="185" t="s">
        <v>180</v>
      </c>
      <c r="E125" s="186" t="s">
        <v>2045</v>
      </c>
      <c r="F125" s="187" t="s">
        <v>2046</v>
      </c>
      <c r="G125" s="188" t="s">
        <v>306</v>
      </c>
      <c r="H125" s="189">
        <v>35</v>
      </c>
      <c r="I125" s="190"/>
      <c r="J125" s="191">
        <f>ROUND(I125*H125,2)</f>
        <v>0</v>
      </c>
      <c r="K125" s="192"/>
      <c r="L125" s="35"/>
      <c r="M125" s="193" t="s">
        <v>1</v>
      </c>
      <c r="N125" s="194" t="s">
        <v>42</v>
      </c>
      <c r="O125" s="78"/>
      <c r="P125" s="195">
        <f>O125*H125</f>
        <v>0</v>
      </c>
      <c r="Q125" s="195">
        <v>0</v>
      </c>
      <c r="R125" s="195">
        <f>Q125*H125</f>
        <v>0</v>
      </c>
      <c r="S125" s="195">
        <v>0</v>
      </c>
      <c r="T125" s="196">
        <f>S125*H125</f>
        <v>0</v>
      </c>
      <c r="U125" s="34"/>
      <c r="V125" s="34"/>
      <c r="W125" s="34"/>
      <c r="X125" s="34"/>
      <c r="Y125" s="34"/>
      <c r="Z125" s="34"/>
      <c r="AA125" s="34"/>
      <c r="AB125" s="34"/>
      <c r="AC125" s="34"/>
      <c r="AD125" s="34"/>
      <c r="AE125" s="34"/>
      <c r="AR125" s="197" t="s">
        <v>437</v>
      </c>
      <c r="AT125" s="197" t="s">
        <v>180</v>
      </c>
      <c r="AU125" s="197" t="s">
        <v>89</v>
      </c>
      <c r="AY125" s="15" t="s">
        <v>178</v>
      </c>
      <c r="BE125" s="198">
        <f>IF(N125="základná",J125,0)</f>
        <v>0</v>
      </c>
      <c r="BF125" s="198">
        <f>IF(N125="znížená",J125,0)</f>
        <v>0</v>
      </c>
      <c r="BG125" s="198">
        <f>IF(N125="zákl. prenesená",J125,0)</f>
        <v>0</v>
      </c>
      <c r="BH125" s="198">
        <f>IF(N125="zníž. prenesená",J125,0)</f>
        <v>0</v>
      </c>
      <c r="BI125" s="198">
        <f>IF(N125="nulová",J125,0)</f>
        <v>0</v>
      </c>
      <c r="BJ125" s="15" t="s">
        <v>89</v>
      </c>
      <c r="BK125" s="198">
        <f>ROUND(I125*H125,2)</f>
        <v>0</v>
      </c>
      <c r="BL125" s="15" t="s">
        <v>437</v>
      </c>
      <c r="BM125" s="197" t="s">
        <v>83</v>
      </c>
    </row>
    <row r="126" s="2" customFormat="1" ht="19.8" customHeight="1">
      <c r="A126" s="34"/>
      <c r="B126" s="184"/>
      <c r="C126" s="185" t="s">
        <v>89</v>
      </c>
      <c r="D126" s="185" t="s">
        <v>180</v>
      </c>
      <c r="E126" s="186" t="s">
        <v>2047</v>
      </c>
      <c r="F126" s="187" t="s">
        <v>2048</v>
      </c>
      <c r="G126" s="188" t="s">
        <v>683</v>
      </c>
      <c r="H126" s="189">
        <v>200</v>
      </c>
      <c r="I126" s="190"/>
      <c r="J126" s="191">
        <f>ROUND(I126*H126,2)</f>
        <v>0</v>
      </c>
      <c r="K126" s="192"/>
      <c r="L126" s="35"/>
      <c r="M126" s="193" t="s">
        <v>1</v>
      </c>
      <c r="N126" s="194" t="s">
        <v>42</v>
      </c>
      <c r="O126" s="78"/>
      <c r="P126" s="195">
        <f>O126*H126</f>
        <v>0</v>
      </c>
      <c r="Q126" s="195">
        <v>0</v>
      </c>
      <c r="R126" s="195">
        <f>Q126*H126</f>
        <v>0</v>
      </c>
      <c r="S126" s="195">
        <v>0</v>
      </c>
      <c r="T126" s="196">
        <f>S126*H126</f>
        <v>0</v>
      </c>
      <c r="U126" s="34"/>
      <c r="V126" s="34"/>
      <c r="W126" s="34"/>
      <c r="X126" s="34"/>
      <c r="Y126" s="34"/>
      <c r="Z126" s="34"/>
      <c r="AA126" s="34"/>
      <c r="AB126" s="34"/>
      <c r="AC126" s="34"/>
      <c r="AD126" s="34"/>
      <c r="AE126" s="34"/>
      <c r="AR126" s="197" t="s">
        <v>437</v>
      </c>
      <c r="AT126" s="197" t="s">
        <v>180</v>
      </c>
      <c r="AU126" s="197" t="s">
        <v>89</v>
      </c>
      <c r="AY126" s="15" t="s">
        <v>178</v>
      </c>
      <c r="BE126" s="198">
        <f>IF(N126="základná",J126,0)</f>
        <v>0</v>
      </c>
      <c r="BF126" s="198">
        <f>IF(N126="znížená",J126,0)</f>
        <v>0</v>
      </c>
      <c r="BG126" s="198">
        <f>IF(N126="zákl. prenesená",J126,0)</f>
        <v>0</v>
      </c>
      <c r="BH126" s="198">
        <f>IF(N126="zníž. prenesená",J126,0)</f>
        <v>0</v>
      </c>
      <c r="BI126" s="198">
        <f>IF(N126="nulová",J126,0)</f>
        <v>0</v>
      </c>
      <c r="BJ126" s="15" t="s">
        <v>89</v>
      </c>
      <c r="BK126" s="198">
        <f>ROUND(I126*H126,2)</f>
        <v>0</v>
      </c>
      <c r="BL126" s="15" t="s">
        <v>437</v>
      </c>
      <c r="BM126" s="197" t="s">
        <v>89</v>
      </c>
    </row>
    <row r="127" s="2" customFormat="1" ht="14.4" customHeight="1">
      <c r="A127" s="34"/>
      <c r="B127" s="184"/>
      <c r="C127" s="199" t="s">
        <v>189</v>
      </c>
      <c r="D127" s="199" t="s">
        <v>454</v>
      </c>
      <c r="E127" s="200" t="s">
        <v>2049</v>
      </c>
      <c r="F127" s="201" t="s">
        <v>2050</v>
      </c>
      <c r="G127" s="202" t="s">
        <v>683</v>
      </c>
      <c r="H127" s="203">
        <v>200</v>
      </c>
      <c r="I127" s="204"/>
      <c r="J127" s="205">
        <f>ROUND(I127*H127,2)</f>
        <v>0</v>
      </c>
      <c r="K127" s="206"/>
      <c r="L127" s="207"/>
      <c r="M127" s="208" t="s">
        <v>1</v>
      </c>
      <c r="N127" s="209" t="s">
        <v>42</v>
      </c>
      <c r="O127" s="78"/>
      <c r="P127" s="195">
        <f>O127*H127</f>
        <v>0</v>
      </c>
      <c r="Q127" s="195">
        <v>0</v>
      </c>
      <c r="R127" s="195">
        <f>Q127*H127</f>
        <v>0</v>
      </c>
      <c r="S127" s="195">
        <v>0</v>
      </c>
      <c r="T127" s="196">
        <f>S127*H127</f>
        <v>0</v>
      </c>
      <c r="U127" s="34"/>
      <c r="V127" s="34"/>
      <c r="W127" s="34"/>
      <c r="X127" s="34"/>
      <c r="Y127" s="34"/>
      <c r="Z127" s="34"/>
      <c r="AA127" s="34"/>
      <c r="AB127" s="34"/>
      <c r="AC127" s="34"/>
      <c r="AD127" s="34"/>
      <c r="AE127" s="34"/>
      <c r="AR127" s="197" t="s">
        <v>693</v>
      </c>
      <c r="AT127" s="197" t="s">
        <v>454</v>
      </c>
      <c r="AU127" s="197" t="s">
        <v>89</v>
      </c>
      <c r="AY127" s="15" t="s">
        <v>178</v>
      </c>
      <c r="BE127" s="198">
        <f>IF(N127="základná",J127,0)</f>
        <v>0</v>
      </c>
      <c r="BF127" s="198">
        <f>IF(N127="znížená",J127,0)</f>
        <v>0</v>
      </c>
      <c r="BG127" s="198">
        <f>IF(N127="zákl. prenesená",J127,0)</f>
        <v>0</v>
      </c>
      <c r="BH127" s="198">
        <f>IF(N127="zníž. prenesená",J127,0)</f>
        <v>0</v>
      </c>
      <c r="BI127" s="198">
        <f>IF(N127="nulová",J127,0)</f>
        <v>0</v>
      </c>
      <c r="BJ127" s="15" t="s">
        <v>89</v>
      </c>
      <c r="BK127" s="198">
        <f>ROUND(I127*H127,2)</f>
        <v>0</v>
      </c>
      <c r="BL127" s="15" t="s">
        <v>693</v>
      </c>
      <c r="BM127" s="197" t="s">
        <v>189</v>
      </c>
    </row>
    <row r="128" s="2" customFormat="1" ht="30" customHeight="1">
      <c r="A128" s="34"/>
      <c r="B128" s="184"/>
      <c r="C128" s="185" t="s">
        <v>184</v>
      </c>
      <c r="D128" s="185" t="s">
        <v>180</v>
      </c>
      <c r="E128" s="186" t="s">
        <v>2051</v>
      </c>
      <c r="F128" s="187" t="s">
        <v>2052</v>
      </c>
      <c r="G128" s="188" t="s">
        <v>306</v>
      </c>
      <c r="H128" s="189">
        <v>1</v>
      </c>
      <c r="I128" s="190"/>
      <c r="J128" s="191">
        <f>ROUND(I128*H128,2)</f>
        <v>0</v>
      </c>
      <c r="K128" s="192"/>
      <c r="L128" s="35"/>
      <c r="M128" s="193" t="s">
        <v>1</v>
      </c>
      <c r="N128" s="194" t="s">
        <v>42</v>
      </c>
      <c r="O128" s="78"/>
      <c r="P128" s="195">
        <f>O128*H128</f>
        <v>0</v>
      </c>
      <c r="Q128" s="195">
        <v>0</v>
      </c>
      <c r="R128" s="195">
        <f>Q128*H128</f>
        <v>0</v>
      </c>
      <c r="S128" s="195">
        <v>0</v>
      </c>
      <c r="T128" s="196">
        <f>S128*H128</f>
        <v>0</v>
      </c>
      <c r="U128" s="34"/>
      <c r="V128" s="34"/>
      <c r="W128" s="34"/>
      <c r="X128" s="34"/>
      <c r="Y128" s="34"/>
      <c r="Z128" s="34"/>
      <c r="AA128" s="34"/>
      <c r="AB128" s="34"/>
      <c r="AC128" s="34"/>
      <c r="AD128" s="34"/>
      <c r="AE128" s="34"/>
      <c r="AR128" s="197" t="s">
        <v>437</v>
      </c>
      <c r="AT128" s="197" t="s">
        <v>180</v>
      </c>
      <c r="AU128" s="197" t="s">
        <v>89</v>
      </c>
      <c r="AY128" s="15" t="s">
        <v>178</v>
      </c>
      <c r="BE128" s="198">
        <f>IF(N128="základná",J128,0)</f>
        <v>0</v>
      </c>
      <c r="BF128" s="198">
        <f>IF(N128="znížená",J128,0)</f>
        <v>0</v>
      </c>
      <c r="BG128" s="198">
        <f>IF(N128="zákl. prenesená",J128,0)</f>
        <v>0</v>
      </c>
      <c r="BH128" s="198">
        <f>IF(N128="zníž. prenesená",J128,0)</f>
        <v>0</v>
      </c>
      <c r="BI128" s="198">
        <f>IF(N128="nulová",J128,0)</f>
        <v>0</v>
      </c>
      <c r="BJ128" s="15" t="s">
        <v>89</v>
      </c>
      <c r="BK128" s="198">
        <f>ROUND(I128*H128,2)</f>
        <v>0</v>
      </c>
      <c r="BL128" s="15" t="s">
        <v>437</v>
      </c>
      <c r="BM128" s="197" t="s">
        <v>184</v>
      </c>
    </row>
    <row r="129" s="2" customFormat="1" ht="14.4" customHeight="1">
      <c r="A129" s="34"/>
      <c r="B129" s="184"/>
      <c r="C129" s="185" t="s">
        <v>196</v>
      </c>
      <c r="D129" s="185" t="s">
        <v>180</v>
      </c>
      <c r="E129" s="186" t="s">
        <v>2053</v>
      </c>
      <c r="F129" s="187" t="s">
        <v>2054</v>
      </c>
      <c r="G129" s="188" t="s">
        <v>683</v>
      </c>
      <c r="H129" s="189">
        <v>1</v>
      </c>
      <c r="I129" s="190"/>
      <c r="J129" s="191">
        <f>ROUND(I129*H129,2)</f>
        <v>0</v>
      </c>
      <c r="K129" s="192"/>
      <c r="L129" s="35"/>
      <c r="M129" s="193" t="s">
        <v>1</v>
      </c>
      <c r="N129" s="194" t="s">
        <v>42</v>
      </c>
      <c r="O129" s="78"/>
      <c r="P129" s="195">
        <f>O129*H129</f>
        <v>0</v>
      </c>
      <c r="Q129" s="195">
        <v>0</v>
      </c>
      <c r="R129" s="195">
        <f>Q129*H129</f>
        <v>0</v>
      </c>
      <c r="S129" s="195">
        <v>0</v>
      </c>
      <c r="T129" s="196">
        <f>S129*H129</f>
        <v>0</v>
      </c>
      <c r="U129" s="34"/>
      <c r="V129" s="34"/>
      <c r="W129" s="34"/>
      <c r="X129" s="34"/>
      <c r="Y129" s="34"/>
      <c r="Z129" s="34"/>
      <c r="AA129" s="34"/>
      <c r="AB129" s="34"/>
      <c r="AC129" s="34"/>
      <c r="AD129" s="34"/>
      <c r="AE129" s="34"/>
      <c r="AR129" s="197" t="s">
        <v>437</v>
      </c>
      <c r="AT129" s="197" t="s">
        <v>180</v>
      </c>
      <c r="AU129" s="197" t="s">
        <v>89</v>
      </c>
      <c r="AY129" s="15" t="s">
        <v>178</v>
      </c>
      <c r="BE129" s="198">
        <f>IF(N129="základná",J129,0)</f>
        <v>0</v>
      </c>
      <c r="BF129" s="198">
        <f>IF(N129="znížená",J129,0)</f>
        <v>0</v>
      </c>
      <c r="BG129" s="198">
        <f>IF(N129="zákl. prenesená",J129,0)</f>
        <v>0</v>
      </c>
      <c r="BH129" s="198">
        <f>IF(N129="zníž. prenesená",J129,0)</f>
        <v>0</v>
      </c>
      <c r="BI129" s="198">
        <f>IF(N129="nulová",J129,0)</f>
        <v>0</v>
      </c>
      <c r="BJ129" s="15" t="s">
        <v>89</v>
      </c>
      <c r="BK129" s="198">
        <f>ROUND(I129*H129,2)</f>
        <v>0</v>
      </c>
      <c r="BL129" s="15" t="s">
        <v>437</v>
      </c>
      <c r="BM129" s="197" t="s">
        <v>196</v>
      </c>
    </row>
    <row r="130" s="2" customFormat="1" ht="14.4" customHeight="1">
      <c r="A130" s="34"/>
      <c r="B130" s="184"/>
      <c r="C130" s="199" t="s">
        <v>200</v>
      </c>
      <c r="D130" s="199" t="s">
        <v>454</v>
      </c>
      <c r="E130" s="200" t="s">
        <v>2055</v>
      </c>
      <c r="F130" s="201" t="s">
        <v>2056</v>
      </c>
      <c r="G130" s="202" t="s">
        <v>306</v>
      </c>
      <c r="H130" s="203">
        <v>1</v>
      </c>
      <c r="I130" s="204"/>
      <c r="J130" s="205">
        <f>ROUND(I130*H130,2)</f>
        <v>0</v>
      </c>
      <c r="K130" s="206"/>
      <c r="L130" s="207"/>
      <c r="M130" s="208" t="s">
        <v>1</v>
      </c>
      <c r="N130" s="209" t="s">
        <v>42</v>
      </c>
      <c r="O130" s="78"/>
      <c r="P130" s="195">
        <f>O130*H130</f>
        <v>0</v>
      </c>
      <c r="Q130" s="195">
        <v>0</v>
      </c>
      <c r="R130" s="195">
        <f>Q130*H130</f>
        <v>0</v>
      </c>
      <c r="S130" s="195">
        <v>0</v>
      </c>
      <c r="T130" s="196">
        <f>S130*H130</f>
        <v>0</v>
      </c>
      <c r="U130" s="34"/>
      <c r="V130" s="34"/>
      <c r="W130" s="34"/>
      <c r="X130" s="34"/>
      <c r="Y130" s="34"/>
      <c r="Z130" s="34"/>
      <c r="AA130" s="34"/>
      <c r="AB130" s="34"/>
      <c r="AC130" s="34"/>
      <c r="AD130" s="34"/>
      <c r="AE130" s="34"/>
      <c r="AR130" s="197" t="s">
        <v>693</v>
      </c>
      <c r="AT130" s="197" t="s">
        <v>454</v>
      </c>
      <c r="AU130" s="197" t="s">
        <v>89</v>
      </c>
      <c r="AY130" s="15" t="s">
        <v>178</v>
      </c>
      <c r="BE130" s="198">
        <f>IF(N130="základná",J130,0)</f>
        <v>0</v>
      </c>
      <c r="BF130" s="198">
        <f>IF(N130="znížená",J130,0)</f>
        <v>0</v>
      </c>
      <c r="BG130" s="198">
        <f>IF(N130="zákl. prenesená",J130,0)</f>
        <v>0</v>
      </c>
      <c r="BH130" s="198">
        <f>IF(N130="zníž. prenesená",J130,0)</f>
        <v>0</v>
      </c>
      <c r="BI130" s="198">
        <f>IF(N130="nulová",J130,0)</f>
        <v>0</v>
      </c>
      <c r="BJ130" s="15" t="s">
        <v>89</v>
      </c>
      <c r="BK130" s="198">
        <f>ROUND(I130*H130,2)</f>
        <v>0</v>
      </c>
      <c r="BL130" s="15" t="s">
        <v>693</v>
      </c>
      <c r="BM130" s="197" t="s">
        <v>200</v>
      </c>
    </row>
    <row r="131" s="2" customFormat="1" ht="34.8" customHeight="1">
      <c r="A131" s="34"/>
      <c r="B131" s="184"/>
      <c r="C131" s="185" t="s">
        <v>204</v>
      </c>
      <c r="D131" s="185" t="s">
        <v>180</v>
      </c>
      <c r="E131" s="186" t="s">
        <v>2057</v>
      </c>
      <c r="F131" s="187" t="s">
        <v>2058</v>
      </c>
      <c r="G131" s="188" t="s">
        <v>1092</v>
      </c>
      <c r="H131" s="189">
        <v>3</v>
      </c>
      <c r="I131" s="190"/>
      <c r="J131" s="191">
        <f>ROUND(I131*H131,2)</f>
        <v>0</v>
      </c>
      <c r="K131" s="192"/>
      <c r="L131" s="35"/>
      <c r="M131" s="193" t="s">
        <v>1</v>
      </c>
      <c r="N131" s="194" t="s">
        <v>42</v>
      </c>
      <c r="O131" s="78"/>
      <c r="P131" s="195">
        <f>O131*H131</f>
        <v>0</v>
      </c>
      <c r="Q131" s="195">
        <v>0</v>
      </c>
      <c r="R131" s="195">
        <f>Q131*H131</f>
        <v>0</v>
      </c>
      <c r="S131" s="195">
        <v>0</v>
      </c>
      <c r="T131" s="196">
        <f>S131*H131</f>
        <v>0</v>
      </c>
      <c r="U131" s="34"/>
      <c r="V131" s="34"/>
      <c r="W131" s="34"/>
      <c r="X131" s="34"/>
      <c r="Y131" s="34"/>
      <c r="Z131" s="34"/>
      <c r="AA131" s="34"/>
      <c r="AB131" s="34"/>
      <c r="AC131" s="34"/>
      <c r="AD131" s="34"/>
      <c r="AE131" s="34"/>
      <c r="AR131" s="197" t="s">
        <v>437</v>
      </c>
      <c r="AT131" s="197" t="s">
        <v>180</v>
      </c>
      <c r="AU131" s="197" t="s">
        <v>89</v>
      </c>
      <c r="AY131" s="15" t="s">
        <v>178</v>
      </c>
      <c r="BE131" s="198">
        <f>IF(N131="základná",J131,0)</f>
        <v>0</v>
      </c>
      <c r="BF131" s="198">
        <f>IF(N131="znížená",J131,0)</f>
        <v>0</v>
      </c>
      <c r="BG131" s="198">
        <f>IF(N131="zákl. prenesená",J131,0)</f>
        <v>0</v>
      </c>
      <c r="BH131" s="198">
        <f>IF(N131="zníž. prenesená",J131,0)</f>
        <v>0</v>
      </c>
      <c r="BI131" s="198">
        <f>IF(N131="nulová",J131,0)</f>
        <v>0</v>
      </c>
      <c r="BJ131" s="15" t="s">
        <v>89</v>
      </c>
      <c r="BK131" s="198">
        <f>ROUND(I131*H131,2)</f>
        <v>0</v>
      </c>
      <c r="BL131" s="15" t="s">
        <v>437</v>
      </c>
      <c r="BM131" s="197" t="s">
        <v>204</v>
      </c>
    </row>
    <row r="132" s="2" customFormat="1" ht="14.4" customHeight="1">
      <c r="A132" s="34"/>
      <c r="B132" s="184"/>
      <c r="C132" s="199" t="s">
        <v>208</v>
      </c>
      <c r="D132" s="199" t="s">
        <v>454</v>
      </c>
      <c r="E132" s="200" t="s">
        <v>2059</v>
      </c>
      <c r="F132" s="201" t="s">
        <v>2060</v>
      </c>
      <c r="G132" s="202" t="s">
        <v>306</v>
      </c>
      <c r="H132" s="203">
        <v>3</v>
      </c>
      <c r="I132" s="204"/>
      <c r="J132" s="205">
        <f>ROUND(I132*H132,2)</f>
        <v>0</v>
      </c>
      <c r="K132" s="206"/>
      <c r="L132" s="207"/>
      <c r="M132" s="208" t="s">
        <v>1</v>
      </c>
      <c r="N132" s="209" t="s">
        <v>42</v>
      </c>
      <c r="O132" s="78"/>
      <c r="P132" s="195">
        <f>O132*H132</f>
        <v>0</v>
      </c>
      <c r="Q132" s="195">
        <v>0</v>
      </c>
      <c r="R132" s="195">
        <f>Q132*H132</f>
        <v>0</v>
      </c>
      <c r="S132" s="195">
        <v>0</v>
      </c>
      <c r="T132" s="196">
        <f>S132*H132</f>
        <v>0</v>
      </c>
      <c r="U132" s="34"/>
      <c r="V132" s="34"/>
      <c r="W132" s="34"/>
      <c r="X132" s="34"/>
      <c r="Y132" s="34"/>
      <c r="Z132" s="34"/>
      <c r="AA132" s="34"/>
      <c r="AB132" s="34"/>
      <c r="AC132" s="34"/>
      <c r="AD132" s="34"/>
      <c r="AE132" s="34"/>
      <c r="AR132" s="197" t="s">
        <v>693</v>
      </c>
      <c r="AT132" s="197" t="s">
        <v>454</v>
      </c>
      <c r="AU132" s="197" t="s">
        <v>89</v>
      </c>
      <c r="AY132" s="15" t="s">
        <v>178</v>
      </c>
      <c r="BE132" s="198">
        <f>IF(N132="základná",J132,0)</f>
        <v>0</v>
      </c>
      <c r="BF132" s="198">
        <f>IF(N132="znížená",J132,0)</f>
        <v>0</v>
      </c>
      <c r="BG132" s="198">
        <f>IF(N132="zákl. prenesená",J132,0)</f>
        <v>0</v>
      </c>
      <c r="BH132" s="198">
        <f>IF(N132="zníž. prenesená",J132,0)</f>
        <v>0</v>
      </c>
      <c r="BI132" s="198">
        <f>IF(N132="nulová",J132,0)</f>
        <v>0</v>
      </c>
      <c r="BJ132" s="15" t="s">
        <v>89</v>
      </c>
      <c r="BK132" s="198">
        <f>ROUND(I132*H132,2)</f>
        <v>0</v>
      </c>
      <c r="BL132" s="15" t="s">
        <v>693</v>
      </c>
      <c r="BM132" s="197" t="s">
        <v>208</v>
      </c>
    </row>
    <row r="133" s="2" customFormat="1" ht="22.2" customHeight="1">
      <c r="A133" s="34"/>
      <c r="B133" s="184"/>
      <c r="C133" s="185" t="s">
        <v>212</v>
      </c>
      <c r="D133" s="185" t="s">
        <v>180</v>
      </c>
      <c r="E133" s="186" t="s">
        <v>2061</v>
      </c>
      <c r="F133" s="187" t="s">
        <v>2062</v>
      </c>
      <c r="G133" s="188" t="s">
        <v>1092</v>
      </c>
      <c r="H133" s="189">
        <v>1</v>
      </c>
      <c r="I133" s="190"/>
      <c r="J133" s="191">
        <f>ROUND(I133*H133,2)</f>
        <v>0</v>
      </c>
      <c r="K133" s="192"/>
      <c r="L133" s="35"/>
      <c r="M133" s="193" t="s">
        <v>1</v>
      </c>
      <c r="N133" s="194" t="s">
        <v>42</v>
      </c>
      <c r="O133" s="78"/>
      <c r="P133" s="195">
        <f>O133*H133</f>
        <v>0</v>
      </c>
      <c r="Q133" s="195">
        <v>0</v>
      </c>
      <c r="R133" s="195">
        <f>Q133*H133</f>
        <v>0</v>
      </c>
      <c r="S133" s="195">
        <v>0</v>
      </c>
      <c r="T133" s="196">
        <f>S133*H133</f>
        <v>0</v>
      </c>
      <c r="U133" s="34"/>
      <c r="V133" s="34"/>
      <c r="W133" s="34"/>
      <c r="X133" s="34"/>
      <c r="Y133" s="34"/>
      <c r="Z133" s="34"/>
      <c r="AA133" s="34"/>
      <c r="AB133" s="34"/>
      <c r="AC133" s="34"/>
      <c r="AD133" s="34"/>
      <c r="AE133" s="34"/>
      <c r="AR133" s="197" t="s">
        <v>437</v>
      </c>
      <c r="AT133" s="197" t="s">
        <v>180</v>
      </c>
      <c r="AU133" s="197" t="s">
        <v>89</v>
      </c>
      <c r="AY133" s="15" t="s">
        <v>178</v>
      </c>
      <c r="BE133" s="198">
        <f>IF(N133="základná",J133,0)</f>
        <v>0</v>
      </c>
      <c r="BF133" s="198">
        <f>IF(N133="znížená",J133,0)</f>
        <v>0</v>
      </c>
      <c r="BG133" s="198">
        <f>IF(N133="zákl. prenesená",J133,0)</f>
        <v>0</v>
      </c>
      <c r="BH133" s="198">
        <f>IF(N133="zníž. prenesená",J133,0)</f>
        <v>0</v>
      </c>
      <c r="BI133" s="198">
        <f>IF(N133="nulová",J133,0)</f>
        <v>0</v>
      </c>
      <c r="BJ133" s="15" t="s">
        <v>89</v>
      </c>
      <c r="BK133" s="198">
        <f>ROUND(I133*H133,2)</f>
        <v>0</v>
      </c>
      <c r="BL133" s="15" t="s">
        <v>437</v>
      </c>
      <c r="BM133" s="197" t="s">
        <v>212</v>
      </c>
    </row>
    <row r="134" s="2" customFormat="1" ht="30" customHeight="1">
      <c r="A134" s="34"/>
      <c r="B134" s="184"/>
      <c r="C134" s="185" t="s">
        <v>216</v>
      </c>
      <c r="D134" s="185" t="s">
        <v>180</v>
      </c>
      <c r="E134" s="186" t="s">
        <v>2063</v>
      </c>
      <c r="F134" s="187" t="s">
        <v>2064</v>
      </c>
      <c r="G134" s="188" t="s">
        <v>1092</v>
      </c>
      <c r="H134" s="189">
        <v>1</v>
      </c>
      <c r="I134" s="190"/>
      <c r="J134" s="191">
        <f>ROUND(I134*H134,2)</f>
        <v>0</v>
      </c>
      <c r="K134" s="192"/>
      <c r="L134" s="35"/>
      <c r="M134" s="193" t="s">
        <v>1</v>
      </c>
      <c r="N134" s="194" t="s">
        <v>42</v>
      </c>
      <c r="O134" s="78"/>
      <c r="P134" s="195">
        <f>O134*H134</f>
        <v>0</v>
      </c>
      <c r="Q134" s="195">
        <v>0</v>
      </c>
      <c r="R134" s="195">
        <f>Q134*H134</f>
        <v>0</v>
      </c>
      <c r="S134" s="195">
        <v>0</v>
      </c>
      <c r="T134" s="196">
        <f>S134*H134</f>
        <v>0</v>
      </c>
      <c r="U134" s="34"/>
      <c r="V134" s="34"/>
      <c r="W134" s="34"/>
      <c r="X134" s="34"/>
      <c r="Y134" s="34"/>
      <c r="Z134" s="34"/>
      <c r="AA134" s="34"/>
      <c r="AB134" s="34"/>
      <c r="AC134" s="34"/>
      <c r="AD134" s="34"/>
      <c r="AE134" s="34"/>
      <c r="AR134" s="197" t="s">
        <v>437</v>
      </c>
      <c r="AT134" s="197" t="s">
        <v>180</v>
      </c>
      <c r="AU134" s="197" t="s">
        <v>89</v>
      </c>
      <c r="AY134" s="15" t="s">
        <v>178</v>
      </c>
      <c r="BE134" s="198">
        <f>IF(N134="základná",J134,0)</f>
        <v>0</v>
      </c>
      <c r="BF134" s="198">
        <f>IF(N134="znížená",J134,0)</f>
        <v>0</v>
      </c>
      <c r="BG134" s="198">
        <f>IF(N134="zákl. prenesená",J134,0)</f>
        <v>0</v>
      </c>
      <c r="BH134" s="198">
        <f>IF(N134="zníž. prenesená",J134,0)</f>
        <v>0</v>
      </c>
      <c r="BI134" s="198">
        <f>IF(N134="nulová",J134,0)</f>
        <v>0</v>
      </c>
      <c r="BJ134" s="15" t="s">
        <v>89</v>
      </c>
      <c r="BK134" s="198">
        <f>ROUND(I134*H134,2)</f>
        <v>0</v>
      </c>
      <c r="BL134" s="15" t="s">
        <v>437</v>
      </c>
      <c r="BM134" s="197" t="s">
        <v>216</v>
      </c>
    </row>
    <row r="135" s="2" customFormat="1" ht="14.4" customHeight="1">
      <c r="A135" s="34"/>
      <c r="B135" s="184"/>
      <c r="C135" s="199" t="s">
        <v>220</v>
      </c>
      <c r="D135" s="199" t="s">
        <v>454</v>
      </c>
      <c r="E135" s="200" t="s">
        <v>2065</v>
      </c>
      <c r="F135" s="201" t="s">
        <v>2066</v>
      </c>
      <c r="G135" s="202" t="s">
        <v>306</v>
      </c>
      <c r="H135" s="203">
        <v>1</v>
      </c>
      <c r="I135" s="204"/>
      <c r="J135" s="205">
        <f>ROUND(I135*H135,2)</f>
        <v>0</v>
      </c>
      <c r="K135" s="206"/>
      <c r="L135" s="207"/>
      <c r="M135" s="208" t="s">
        <v>1</v>
      </c>
      <c r="N135" s="209" t="s">
        <v>42</v>
      </c>
      <c r="O135" s="78"/>
      <c r="P135" s="195">
        <f>O135*H135</f>
        <v>0</v>
      </c>
      <c r="Q135" s="195">
        <v>0</v>
      </c>
      <c r="R135" s="195">
        <f>Q135*H135</f>
        <v>0</v>
      </c>
      <c r="S135" s="195">
        <v>0</v>
      </c>
      <c r="T135" s="196">
        <f>S135*H135</f>
        <v>0</v>
      </c>
      <c r="U135" s="34"/>
      <c r="V135" s="34"/>
      <c r="W135" s="34"/>
      <c r="X135" s="34"/>
      <c r="Y135" s="34"/>
      <c r="Z135" s="34"/>
      <c r="AA135" s="34"/>
      <c r="AB135" s="34"/>
      <c r="AC135" s="34"/>
      <c r="AD135" s="34"/>
      <c r="AE135" s="34"/>
      <c r="AR135" s="197" t="s">
        <v>693</v>
      </c>
      <c r="AT135" s="197" t="s">
        <v>454</v>
      </c>
      <c r="AU135" s="197" t="s">
        <v>89</v>
      </c>
      <c r="AY135" s="15" t="s">
        <v>178</v>
      </c>
      <c r="BE135" s="198">
        <f>IF(N135="základná",J135,0)</f>
        <v>0</v>
      </c>
      <c r="BF135" s="198">
        <f>IF(N135="znížená",J135,0)</f>
        <v>0</v>
      </c>
      <c r="BG135" s="198">
        <f>IF(N135="zákl. prenesená",J135,0)</f>
        <v>0</v>
      </c>
      <c r="BH135" s="198">
        <f>IF(N135="zníž. prenesená",J135,0)</f>
        <v>0</v>
      </c>
      <c r="BI135" s="198">
        <f>IF(N135="nulová",J135,0)</f>
        <v>0</v>
      </c>
      <c r="BJ135" s="15" t="s">
        <v>89</v>
      </c>
      <c r="BK135" s="198">
        <f>ROUND(I135*H135,2)</f>
        <v>0</v>
      </c>
      <c r="BL135" s="15" t="s">
        <v>693</v>
      </c>
      <c r="BM135" s="197" t="s">
        <v>220</v>
      </c>
    </row>
    <row r="136" s="2" customFormat="1" ht="14.4" customHeight="1">
      <c r="A136" s="34"/>
      <c r="B136" s="184"/>
      <c r="C136" s="199" t="s">
        <v>224</v>
      </c>
      <c r="D136" s="199" t="s">
        <v>454</v>
      </c>
      <c r="E136" s="200" t="s">
        <v>2067</v>
      </c>
      <c r="F136" s="201" t="s">
        <v>2068</v>
      </c>
      <c r="G136" s="202" t="s">
        <v>306</v>
      </c>
      <c r="H136" s="203">
        <v>1</v>
      </c>
      <c r="I136" s="204"/>
      <c r="J136" s="205">
        <f>ROUND(I136*H136,2)</f>
        <v>0</v>
      </c>
      <c r="K136" s="206"/>
      <c r="L136" s="207"/>
      <c r="M136" s="208" t="s">
        <v>1</v>
      </c>
      <c r="N136" s="209" t="s">
        <v>42</v>
      </c>
      <c r="O136" s="78"/>
      <c r="P136" s="195">
        <f>O136*H136</f>
        <v>0</v>
      </c>
      <c r="Q136" s="195">
        <v>0</v>
      </c>
      <c r="R136" s="195">
        <f>Q136*H136</f>
        <v>0</v>
      </c>
      <c r="S136" s="195">
        <v>0</v>
      </c>
      <c r="T136" s="196">
        <f>S136*H136</f>
        <v>0</v>
      </c>
      <c r="U136" s="34"/>
      <c r="V136" s="34"/>
      <c r="W136" s="34"/>
      <c r="X136" s="34"/>
      <c r="Y136" s="34"/>
      <c r="Z136" s="34"/>
      <c r="AA136" s="34"/>
      <c r="AB136" s="34"/>
      <c r="AC136" s="34"/>
      <c r="AD136" s="34"/>
      <c r="AE136" s="34"/>
      <c r="AR136" s="197" t="s">
        <v>693</v>
      </c>
      <c r="AT136" s="197" t="s">
        <v>454</v>
      </c>
      <c r="AU136" s="197" t="s">
        <v>89</v>
      </c>
      <c r="AY136" s="15" t="s">
        <v>178</v>
      </c>
      <c r="BE136" s="198">
        <f>IF(N136="základná",J136,0)</f>
        <v>0</v>
      </c>
      <c r="BF136" s="198">
        <f>IF(N136="znížená",J136,0)</f>
        <v>0</v>
      </c>
      <c r="BG136" s="198">
        <f>IF(N136="zákl. prenesená",J136,0)</f>
        <v>0</v>
      </c>
      <c r="BH136" s="198">
        <f>IF(N136="zníž. prenesená",J136,0)</f>
        <v>0</v>
      </c>
      <c r="BI136" s="198">
        <f>IF(N136="nulová",J136,0)</f>
        <v>0</v>
      </c>
      <c r="BJ136" s="15" t="s">
        <v>89</v>
      </c>
      <c r="BK136" s="198">
        <f>ROUND(I136*H136,2)</f>
        <v>0</v>
      </c>
      <c r="BL136" s="15" t="s">
        <v>693</v>
      </c>
      <c r="BM136" s="197" t="s">
        <v>224</v>
      </c>
    </row>
    <row r="137" s="2" customFormat="1" ht="14.4" customHeight="1">
      <c r="A137" s="34"/>
      <c r="B137" s="184"/>
      <c r="C137" s="199" t="s">
        <v>229</v>
      </c>
      <c r="D137" s="199" t="s">
        <v>454</v>
      </c>
      <c r="E137" s="200" t="s">
        <v>2069</v>
      </c>
      <c r="F137" s="201" t="s">
        <v>2070</v>
      </c>
      <c r="G137" s="202" t="s">
        <v>306</v>
      </c>
      <c r="H137" s="203">
        <v>1</v>
      </c>
      <c r="I137" s="204"/>
      <c r="J137" s="205">
        <f>ROUND(I137*H137,2)</f>
        <v>0</v>
      </c>
      <c r="K137" s="206"/>
      <c r="L137" s="207"/>
      <c r="M137" s="208" t="s">
        <v>1</v>
      </c>
      <c r="N137" s="209" t="s">
        <v>42</v>
      </c>
      <c r="O137" s="78"/>
      <c r="P137" s="195">
        <f>O137*H137</f>
        <v>0</v>
      </c>
      <c r="Q137" s="195">
        <v>0</v>
      </c>
      <c r="R137" s="195">
        <f>Q137*H137</f>
        <v>0</v>
      </c>
      <c r="S137" s="195">
        <v>0</v>
      </c>
      <c r="T137" s="196">
        <f>S137*H137</f>
        <v>0</v>
      </c>
      <c r="U137" s="34"/>
      <c r="V137" s="34"/>
      <c r="W137" s="34"/>
      <c r="X137" s="34"/>
      <c r="Y137" s="34"/>
      <c r="Z137" s="34"/>
      <c r="AA137" s="34"/>
      <c r="AB137" s="34"/>
      <c r="AC137" s="34"/>
      <c r="AD137" s="34"/>
      <c r="AE137" s="34"/>
      <c r="AR137" s="197" t="s">
        <v>693</v>
      </c>
      <c r="AT137" s="197" t="s">
        <v>454</v>
      </c>
      <c r="AU137" s="197" t="s">
        <v>89</v>
      </c>
      <c r="AY137" s="15" t="s">
        <v>178</v>
      </c>
      <c r="BE137" s="198">
        <f>IF(N137="základná",J137,0)</f>
        <v>0</v>
      </c>
      <c r="BF137" s="198">
        <f>IF(N137="znížená",J137,0)</f>
        <v>0</v>
      </c>
      <c r="BG137" s="198">
        <f>IF(N137="zákl. prenesená",J137,0)</f>
        <v>0</v>
      </c>
      <c r="BH137" s="198">
        <f>IF(N137="zníž. prenesená",J137,0)</f>
        <v>0</v>
      </c>
      <c r="BI137" s="198">
        <f>IF(N137="nulová",J137,0)</f>
        <v>0</v>
      </c>
      <c r="BJ137" s="15" t="s">
        <v>89</v>
      </c>
      <c r="BK137" s="198">
        <f>ROUND(I137*H137,2)</f>
        <v>0</v>
      </c>
      <c r="BL137" s="15" t="s">
        <v>693</v>
      </c>
      <c r="BM137" s="197" t="s">
        <v>229</v>
      </c>
    </row>
    <row r="138" s="2" customFormat="1" ht="30" customHeight="1">
      <c r="A138" s="34"/>
      <c r="B138" s="184"/>
      <c r="C138" s="185" t="s">
        <v>233</v>
      </c>
      <c r="D138" s="185" t="s">
        <v>180</v>
      </c>
      <c r="E138" s="186" t="s">
        <v>1806</v>
      </c>
      <c r="F138" s="187" t="s">
        <v>1807</v>
      </c>
      <c r="G138" s="188" t="s">
        <v>683</v>
      </c>
      <c r="H138" s="189">
        <v>600</v>
      </c>
      <c r="I138" s="190"/>
      <c r="J138" s="191">
        <f>ROUND(I138*H138,2)</f>
        <v>0</v>
      </c>
      <c r="K138" s="192"/>
      <c r="L138" s="35"/>
      <c r="M138" s="193" t="s">
        <v>1</v>
      </c>
      <c r="N138" s="194" t="s">
        <v>42</v>
      </c>
      <c r="O138" s="78"/>
      <c r="P138" s="195">
        <f>O138*H138</f>
        <v>0</v>
      </c>
      <c r="Q138" s="195">
        <v>0</v>
      </c>
      <c r="R138" s="195">
        <f>Q138*H138</f>
        <v>0</v>
      </c>
      <c r="S138" s="195">
        <v>0</v>
      </c>
      <c r="T138" s="196">
        <f>S138*H138</f>
        <v>0</v>
      </c>
      <c r="U138" s="34"/>
      <c r="V138" s="34"/>
      <c r="W138" s="34"/>
      <c r="X138" s="34"/>
      <c r="Y138" s="34"/>
      <c r="Z138" s="34"/>
      <c r="AA138" s="34"/>
      <c r="AB138" s="34"/>
      <c r="AC138" s="34"/>
      <c r="AD138" s="34"/>
      <c r="AE138" s="34"/>
      <c r="AR138" s="197" t="s">
        <v>437</v>
      </c>
      <c r="AT138" s="197" t="s">
        <v>180</v>
      </c>
      <c r="AU138" s="197" t="s">
        <v>89</v>
      </c>
      <c r="AY138" s="15" t="s">
        <v>178</v>
      </c>
      <c r="BE138" s="198">
        <f>IF(N138="základná",J138,0)</f>
        <v>0</v>
      </c>
      <c r="BF138" s="198">
        <f>IF(N138="znížená",J138,0)</f>
        <v>0</v>
      </c>
      <c r="BG138" s="198">
        <f>IF(N138="zákl. prenesená",J138,0)</f>
        <v>0</v>
      </c>
      <c r="BH138" s="198">
        <f>IF(N138="zníž. prenesená",J138,0)</f>
        <v>0</v>
      </c>
      <c r="BI138" s="198">
        <f>IF(N138="nulová",J138,0)</f>
        <v>0</v>
      </c>
      <c r="BJ138" s="15" t="s">
        <v>89</v>
      </c>
      <c r="BK138" s="198">
        <f>ROUND(I138*H138,2)</f>
        <v>0</v>
      </c>
      <c r="BL138" s="15" t="s">
        <v>437</v>
      </c>
      <c r="BM138" s="197" t="s">
        <v>233</v>
      </c>
    </row>
    <row r="139" s="2" customFormat="1" ht="22.2" customHeight="1">
      <c r="A139" s="34"/>
      <c r="B139" s="184"/>
      <c r="C139" s="185" t="s">
        <v>239</v>
      </c>
      <c r="D139" s="185" t="s">
        <v>180</v>
      </c>
      <c r="E139" s="186" t="s">
        <v>2071</v>
      </c>
      <c r="F139" s="187" t="s">
        <v>2072</v>
      </c>
      <c r="G139" s="188" t="s">
        <v>683</v>
      </c>
      <c r="H139" s="189">
        <v>1500</v>
      </c>
      <c r="I139" s="190"/>
      <c r="J139" s="191">
        <f>ROUND(I139*H139,2)</f>
        <v>0</v>
      </c>
      <c r="K139" s="192"/>
      <c r="L139" s="35"/>
      <c r="M139" s="193" t="s">
        <v>1</v>
      </c>
      <c r="N139" s="194" t="s">
        <v>42</v>
      </c>
      <c r="O139" s="78"/>
      <c r="P139" s="195">
        <f>O139*H139</f>
        <v>0</v>
      </c>
      <c r="Q139" s="195">
        <v>0</v>
      </c>
      <c r="R139" s="195">
        <f>Q139*H139</f>
        <v>0</v>
      </c>
      <c r="S139" s="195">
        <v>0</v>
      </c>
      <c r="T139" s="196">
        <f>S139*H139</f>
        <v>0</v>
      </c>
      <c r="U139" s="34"/>
      <c r="V139" s="34"/>
      <c r="W139" s="34"/>
      <c r="X139" s="34"/>
      <c r="Y139" s="34"/>
      <c r="Z139" s="34"/>
      <c r="AA139" s="34"/>
      <c r="AB139" s="34"/>
      <c r="AC139" s="34"/>
      <c r="AD139" s="34"/>
      <c r="AE139" s="34"/>
      <c r="AR139" s="197" t="s">
        <v>437</v>
      </c>
      <c r="AT139" s="197" t="s">
        <v>180</v>
      </c>
      <c r="AU139" s="197" t="s">
        <v>89</v>
      </c>
      <c r="AY139" s="15" t="s">
        <v>178</v>
      </c>
      <c r="BE139" s="198">
        <f>IF(N139="základná",J139,0)</f>
        <v>0</v>
      </c>
      <c r="BF139" s="198">
        <f>IF(N139="znížená",J139,0)</f>
        <v>0</v>
      </c>
      <c r="BG139" s="198">
        <f>IF(N139="zákl. prenesená",J139,0)</f>
        <v>0</v>
      </c>
      <c r="BH139" s="198">
        <f>IF(N139="zníž. prenesená",J139,0)</f>
        <v>0</v>
      </c>
      <c r="BI139" s="198">
        <f>IF(N139="nulová",J139,0)</f>
        <v>0</v>
      </c>
      <c r="BJ139" s="15" t="s">
        <v>89</v>
      </c>
      <c r="BK139" s="198">
        <f>ROUND(I139*H139,2)</f>
        <v>0</v>
      </c>
      <c r="BL139" s="15" t="s">
        <v>437</v>
      </c>
      <c r="BM139" s="197" t="s">
        <v>239</v>
      </c>
    </row>
    <row r="140" s="2" customFormat="1" ht="14.4" customHeight="1">
      <c r="A140" s="34"/>
      <c r="B140" s="184"/>
      <c r="C140" s="199" t="s">
        <v>243</v>
      </c>
      <c r="D140" s="199" t="s">
        <v>454</v>
      </c>
      <c r="E140" s="200" t="s">
        <v>2073</v>
      </c>
      <c r="F140" s="201" t="s">
        <v>2074</v>
      </c>
      <c r="G140" s="202" t="s">
        <v>683</v>
      </c>
      <c r="H140" s="203">
        <v>1500</v>
      </c>
      <c r="I140" s="204"/>
      <c r="J140" s="205">
        <f>ROUND(I140*H140,2)</f>
        <v>0</v>
      </c>
      <c r="K140" s="206"/>
      <c r="L140" s="207"/>
      <c r="M140" s="208" t="s">
        <v>1</v>
      </c>
      <c r="N140" s="209" t="s">
        <v>42</v>
      </c>
      <c r="O140" s="78"/>
      <c r="P140" s="195">
        <f>O140*H140</f>
        <v>0</v>
      </c>
      <c r="Q140" s="195">
        <v>0</v>
      </c>
      <c r="R140" s="195">
        <f>Q140*H140</f>
        <v>0</v>
      </c>
      <c r="S140" s="195">
        <v>0</v>
      </c>
      <c r="T140" s="196">
        <f>S140*H140</f>
        <v>0</v>
      </c>
      <c r="U140" s="34"/>
      <c r="V140" s="34"/>
      <c r="W140" s="34"/>
      <c r="X140" s="34"/>
      <c r="Y140" s="34"/>
      <c r="Z140" s="34"/>
      <c r="AA140" s="34"/>
      <c r="AB140" s="34"/>
      <c r="AC140" s="34"/>
      <c r="AD140" s="34"/>
      <c r="AE140" s="34"/>
      <c r="AR140" s="197" t="s">
        <v>693</v>
      </c>
      <c r="AT140" s="197" t="s">
        <v>454</v>
      </c>
      <c r="AU140" s="197" t="s">
        <v>89</v>
      </c>
      <c r="AY140" s="15" t="s">
        <v>178</v>
      </c>
      <c r="BE140" s="198">
        <f>IF(N140="základná",J140,0)</f>
        <v>0</v>
      </c>
      <c r="BF140" s="198">
        <f>IF(N140="znížená",J140,0)</f>
        <v>0</v>
      </c>
      <c r="BG140" s="198">
        <f>IF(N140="zákl. prenesená",J140,0)</f>
        <v>0</v>
      </c>
      <c r="BH140" s="198">
        <f>IF(N140="zníž. prenesená",J140,0)</f>
        <v>0</v>
      </c>
      <c r="BI140" s="198">
        <f>IF(N140="nulová",J140,0)</f>
        <v>0</v>
      </c>
      <c r="BJ140" s="15" t="s">
        <v>89</v>
      </c>
      <c r="BK140" s="198">
        <f>ROUND(I140*H140,2)</f>
        <v>0</v>
      </c>
      <c r="BL140" s="15" t="s">
        <v>693</v>
      </c>
      <c r="BM140" s="197" t="s">
        <v>243</v>
      </c>
    </row>
    <row r="141" s="2" customFormat="1" ht="22.2" customHeight="1">
      <c r="A141" s="34"/>
      <c r="B141" s="184"/>
      <c r="C141" s="185" t="s">
        <v>247</v>
      </c>
      <c r="D141" s="185" t="s">
        <v>180</v>
      </c>
      <c r="E141" s="186" t="s">
        <v>2075</v>
      </c>
      <c r="F141" s="187" t="s">
        <v>2076</v>
      </c>
      <c r="G141" s="188" t="s">
        <v>306</v>
      </c>
      <c r="H141" s="189">
        <v>134</v>
      </c>
      <c r="I141" s="190"/>
      <c r="J141" s="191">
        <f>ROUND(I141*H141,2)</f>
        <v>0</v>
      </c>
      <c r="K141" s="192"/>
      <c r="L141" s="35"/>
      <c r="M141" s="193" t="s">
        <v>1</v>
      </c>
      <c r="N141" s="194" t="s">
        <v>42</v>
      </c>
      <c r="O141" s="78"/>
      <c r="P141" s="195">
        <f>O141*H141</f>
        <v>0</v>
      </c>
      <c r="Q141" s="195">
        <v>0</v>
      </c>
      <c r="R141" s="195">
        <f>Q141*H141</f>
        <v>0</v>
      </c>
      <c r="S141" s="195">
        <v>0</v>
      </c>
      <c r="T141" s="196">
        <f>S141*H141</f>
        <v>0</v>
      </c>
      <c r="U141" s="34"/>
      <c r="V141" s="34"/>
      <c r="W141" s="34"/>
      <c r="X141" s="34"/>
      <c r="Y141" s="34"/>
      <c r="Z141" s="34"/>
      <c r="AA141" s="34"/>
      <c r="AB141" s="34"/>
      <c r="AC141" s="34"/>
      <c r="AD141" s="34"/>
      <c r="AE141" s="34"/>
      <c r="AR141" s="197" t="s">
        <v>437</v>
      </c>
      <c r="AT141" s="197" t="s">
        <v>180</v>
      </c>
      <c r="AU141" s="197" t="s">
        <v>89</v>
      </c>
      <c r="AY141" s="15" t="s">
        <v>178</v>
      </c>
      <c r="BE141" s="198">
        <f>IF(N141="základná",J141,0)</f>
        <v>0</v>
      </c>
      <c r="BF141" s="198">
        <f>IF(N141="znížená",J141,0)</f>
        <v>0</v>
      </c>
      <c r="BG141" s="198">
        <f>IF(N141="zákl. prenesená",J141,0)</f>
        <v>0</v>
      </c>
      <c r="BH141" s="198">
        <f>IF(N141="zníž. prenesená",J141,0)</f>
        <v>0</v>
      </c>
      <c r="BI141" s="198">
        <f>IF(N141="nulová",J141,0)</f>
        <v>0</v>
      </c>
      <c r="BJ141" s="15" t="s">
        <v>89</v>
      </c>
      <c r="BK141" s="198">
        <f>ROUND(I141*H141,2)</f>
        <v>0</v>
      </c>
      <c r="BL141" s="15" t="s">
        <v>437</v>
      </c>
      <c r="BM141" s="197" t="s">
        <v>247</v>
      </c>
    </row>
    <row r="142" s="2" customFormat="1" ht="22.2" customHeight="1">
      <c r="A142" s="34"/>
      <c r="B142" s="184"/>
      <c r="C142" s="199" t="s">
        <v>251</v>
      </c>
      <c r="D142" s="199" t="s">
        <v>454</v>
      </c>
      <c r="E142" s="200" t="s">
        <v>2077</v>
      </c>
      <c r="F142" s="201" t="s">
        <v>2078</v>
      </c>
      <c r="G142" s="202" t="s">
        <v>306</v>
      </c>
      <c r="H142" s="203">
        <v>134</v>
      </c>
      <c r="I142" s="204"/>
      <c r="J142" s="205">
        <f>ROUND(I142*H142,2)</f>
        <v>0</v>
      </c>
      <c r="K142" s="206"/>
      <c r="L142" s="207"/>
      <c r="M142" s="208" t="s">
        <v>1</v>
      </c>
      <c r="N142" s="209" t="s">
        <v>42</v>
      </c>
      <c r="O142" s="78"/>
      <c r="P142" s="195">
        <f>O142*H142</f>
        <v>0</v>
      </c>
      <c r="Q142" s="195">
        <v>0</v>
      </c>
      <c r="R142" s="195">
        <f>Q142*H142</f>
        <v>0</v>
      </c>
      <c r="S142" s="195">
        <v>0</v>
      </c>
      <c r="T142" s="196">
        <f>S142*H142</f>
        <v>0</v>
      </c>
      <c r="U142" s="34"/>
      <c r="V142" s="34"/>
      <c r="W142" s="34"/>
      <c r="X142" s="34"/>
      <c r="Y142" s="34"/>
      <c r="Z142" s="34"/>
      <c r="AA142" s="34"/>
      <c r="AB142" s="34"/>
      <c r="AC142" s="34"/>
      <c r="AD142" s="34"/>
      <c r="AE142" s="34"/>
      <c r="AR142" s="197" t="s">
        <v>693</v>
      </c>
      <c r="AT142" s="197" t="s">
        <v>454</v>
      </c>
      <c r="AU142" s="197" t="s">
        <v>89</v>
      </c>
      <c r="AY142" s="15" t="s">
        <v>178</v>
      </c>
      <c r="BE142" s="198">
        <f>IF(N142="základná",J142,0)</f>
        <v>0</v>
      </c>
      <c r="BF142" s="198">
        <f>IF(N142="znížená",J142,0)</f>
        <v>0</v>
      </c>
      <c r="BG142" s="198">
        <f>IF(N142="zákl. prenesená",J142,0)</f>
        <v>0</v>
      </c>
      <c r="BH142" s="198">
        <f>IF(N142="zníž. prenesená",J142,0)</f>
        <v>0</v>
      </c>
      <c r="BI142" s="198">
        <f>IF(N142="nulová",J142,0)</f>
        <v>0</v>
      </c>
      <c r="BJ142" s="15" t="s">
        <v>89</v>
      </c>
      <c r="BK142" s="198">
        <f>ROUND(I142*H142,2)</f>
        <v>0</v>
      </c>
      <c r="BL142" s="15" t="s">
        <v>693</v>
      </c>
      <c r="BM142" s="197" t="s">
        <v>251</v>
      </c>
    </row>
    <row r="143" s="2" customFormat="1" ht="19.8" customHeight="1">
      <c r="A143" s="34"/>
      <c r="B143" s="184"/>
      <c r="C143" s="199" t="s">
        <v>255</v>
      </c>
      <c r="D143" s="199" t="s">
        <v>454</v>
      </c>
      <c r="E143" s="200" t="s">
        <v>2079</v>
      </c>
      <c r="F143" s="201" t="s">
        <v>2080</v>
      </c>
      <c r="G143" s="202" t="s">
        <v>306</v>
      </c>
      <c r="H143" s="203">
        <v>200</v>
      </c>
      <c r="I143" s="204"/>
      <c r="J143" s="205">
        <f>ROUND(I143*H143,2)</f>
        <v>0</v>
      </c>
      <c r="K143" s="206"/>
      <c r="L143" s="207"/>
      <c r="M143" s="208" t="s">
        <v>1</v>
      </c>
      <c r="N143" s="209" t="s">
        <v>42</v>
      </c>
      <c r="O143" s="78"/>
      <c r="P143" s="195">
        <f>O143*H143</f>
        <v>0</v>
      </c>
      <c r="Q143" s="195">
        <v>0</v>
      </c>
      <c r="R143" s="195">
        <f>Q143*H143</f>
        <v>0</v>
      </c>
      <c r="S143" s="195">
        <v>0</v>
      </c>
      <c r="T143" s="196">
        <f>S143*H143</f>
        <v>0</v>
      </c>
      <c r="U143" s="34"/>
      <c r="V143" s="34"/>
      <c r="W143" s="34"/>
      <c r="X143" s="34"/>
      <c r="Y143" s="34"/>
      <c r="Z143" s="34"/>
      <c r="AA143" s="34"/>
      <c r="AB143" s="34"/>
      <c r="AC143" s="34"/>
      <c r="AD143" s="34"/>
      <c r="AE143" s="34"/>
      <c r="AR143" s="197" t="s">
        <v>693</v>
      </c>
      <c r="AT143" s="197" t="s">
        <v>454</v>
      </c>
      <c r="AU143" s="197" t="s">
        <v>89</v>
      </c>
      <c r="AY143" s="15" t="s">
        <v>178</v>
      </c>
      <c r="BE143" s="198">
        <f>IF(N143="základná",J143,0)</f>
        <v>0</v>
      </c>
      <c r="BF143" s="198">
        <f>IF(N143="znížená",J143,0)</f>
        <v>0</v>
      </c>
      <c r="BG143" s="198">
        <f>IF(N143="zákl. prenesená",J143,0)</f>
        <v>0</v>
      </c>
      <c r="BH143" s="198">
        <f>IF(N143="zníž. prenesená",J143,0)</f>
        <v>0</v>
      </c>
      <c r="BI143" s="198">
        <f>IF(N143="nulová",J143,0)</f>
        <v>0</v>
      </c>
      <c r="BJ143" s="15" t="s">
        <v>89</v>
      </c>
      <c r="BK143" s="198">
        <f>ROUND(I143*H143,2)</f>
        <v>0</v>
      </c>
      <c r="BL143" s="15" t="s">
        <v>693</v>
      </c>
      <c r="BM143" s="197" t="s">
        <v>255</v>
      </c>
    </row>
    <row r="144" s="2" customFormat="1" ht="22.2" customHeight="1">
      <c r="A144" s="34"/>
      <c r="B144" s="184"/>
      <c r="C144" s="185" t="s">
        <v>7</v>
      </c>
      <c r="D144" s="185" t="s">
        <v>180</v>
      </c>
      <c r="E144" s="186" t="s">
        <v>2081</v>
      </c>
      <c r="F144" s="187" t="s">
        <v>2082</v>
      </c>
      <c r="G144" s="188" t="s">
        <v>306</v>
      </c>
      <c r="H144" s="189">
        <v>1</v>
      </c>
      <c r="I144" s="190"/>
      <c r="J144" s="191">
        <f>ROUND(I144*H144,2)</f>
        <v>0</v>
      </c>
      <c r="K144" s="192"/>
      <c r="L144" s="35"/>
      <c r="M144" s="193" t="s">
        <v>1</v>
      </c>
      <c r="N144" s="194" t="s">
        <v>42</v>
      </c>
      <c r="O144" s="78"/>
      <c r="P144" s="195">
        <f>O144*H144</f>
        <v>0</v>
      </c>
      <c r="Q144" s="195">
        <v>0</v>
      </c>
      <c r="R144" s="195">
        <f>Q144*H144</f>
        <v>0</v>
      </c>
      <c r="S144" s="195">
        <v>0</v>
      </c>
      <c r="T144" s="196">
        <f>S144*H144</f>
        <v>0</v>
      </c>
      <c r="U144" s="34"/>
      <c r="V144" s="34"/>
      <c r="W144" s="34"/>
      <c r="X144" s="34"/>
      <c r="Y144" s="34"/>
      <c r="Z144" s="34"/>
      <c r="AA144" s="34"/>
      <c r="AB144" s="34"/>
      <c r="AC144" s="34"/>
      <c r="AD144" s="34"/>
      <c r="AE144" s="34"/>
      <c r="AR144" s="197" t="s">
        <v>437</v>
      </c>
      <c r="AT144" s="197" t="s">
        <v>180</v>
      </c>
      <c r="AU144" s="197" t="s">
        <v>89</v>
      </c>
      <c r="AY144" s="15" t="s">
        <v>178</v>
      </c>
      <c r="BE144" s="198">
        <f>IF(N144="základná",J144,0)</f>
        <v>0</v>
      </c>
      <c r="BF144" s="198">
        <f>IF(N144="znížená",J144,0)</f>
        <v>0</v>
      </c>
      <c r="BG144" s="198">
        <f>IF(N144="zákl. prenesená",J144,0)</f>
        <v>0</v>
      </c>
      <c r="BH144" s="198">
        <f>IF(N144="zníž. prenesená",J144,0)</f>
        <v>0</v>
      </c>
      <c r="BI144" s="198">
        <f>IF(N144="nulová",J144,0)</f>
        <v>0</v>
      </c>
      <c r="BJ144" s="15" t="s">
        <v>89</v>
      </c>
      <c r="BK144" s="198">
        <f>ROUND(I144*H144,2)</f>
        <v>0</v>
      </c>
      <c r="BL144" s="15" t="s">
        <v>437</v>
      </c>
      <c r="BM144" s="197" t="s">
        <v>7</v>
      </c>
    </row>
    <row r="145" s="2" customFormat="1" ht="14.4" customHeight="1">
      <c r="A145" s="34"/>
      <c r="B145" s="184"/>
      <c r="C145" s="199" t="s">
        <v>262</v>
      </c>
      <c r="D145" s="199" t="s">
        <v>454</v>
      </c>
      <c r="E145" s="200" t="s">
        <v>2083</v>
      </c>
      <c r="F145" s="201" t="s">
        <v>2084</v>
      </c>
      <c r="G145" s="202" t="s">
        <v>1791</v>
      </c>
      <c r="H145" s="203">
        <v>1</v>
      </c>
      <c r="I145" s="204"/>
      <c r="J145" s="205">
        <f>ROUND(I145*H145,2)</f>
        <v>0</v>
      </c>
      <c r="K145" s="206"/>
      <c r="L145" s="207"/>
      <c r="M145" s="208" t="s">
        <v>1</v>
      </c>
      <c r="N145" s="209" t="s">
        <v>42</v>
      </c>
      <c r="O145" s="78"/>
      <c r="P145" s="195">
        <f>O145*H145</f>
        <v>0</v>
      </c>
      <c r="Q145" s="195">
        <v>0</v>
      </c>
      <c r="R145" s="195">
        <f>Q145*H145</f>
        <v>0</v>
      </c>
      <c r="S145" s="195">
        <v>0</v>
      </c>
      <c r="T145" s="196">
        <f>S145*H145</f>
        <v>0</v>
      </c>
      <c r="U145" s="34"/>
      <c r="V145" s="34"/>
      <c r="W145" s="34"/>
      <c r="X145" s="34"/>
      <c r="Y145" s="34"/>
      <c r="Z145" s="34"/>
      <c r="AA145" s="34"/>
      <c r="AB145" s="34"/>
      <c r="AC145" s="34"/>
      <c r="AD145" s="34"/>
      <c r="AE145" s="34"/>
      <c r="AR145" s="197" t="s">
        <v>693</v>
      </c>
      <c r="AT145" s="197" t="s">
        <v>454</v>
      </c>
      <c r="AU145" s="197" t="s">
        <v>89</v>
      </c>
      <c r="AY145" s="15" t="s">
        <v>178</v>
      </c>
      <c r="BE145" s="198">
        <f>IF(N145="základná",J145,0)</f>
        <v>0</v>
      </c>
      <c r="BF145" s="198">
        <f>IF(N145="znížená",J145,0)</f>
        <v>0</v>
      </c>
      <c r="BG145" s="198">
        <f>IF(N145="zákl. prenesená",J145,0)</f>
        <v>0</v>
      </c>
      <c r="BH145" s="198">
        <f>IF(N145="zníž. prenesená",J145,0)</f>
        <v>0</v>
      </c>
      <c r="BI145" s="198">
        <f>IF(N145="nulová",J145,0)</f>
        <v>0</v>
      </c>
      <c r="BJ145" s="15" t="s">
        <v>89</v>
      </c>
      <c r="BK145" s="198">
        <f>ROUND(I145*H145,2)</f>
        <v>0</v>
      </c>
      <c r="BL145" s="15" t="s">
        <v>693</v>
      </c>
      <c r="BM145" s="197" t="s">
        <v>262</v>
      </c>
    </row>
    <row r="146" s="2" customFormat="1" ht="22.2" customHeight="1">
      <c r="A146" s="34"/>
      <c r="B146" s="184"/>
      <c r="C146" s="199" t="s">
        <v>266</v>
      </c>
      <c r="D146" s="199" t="s">
        <v>454</v>
      </c>
      <c r="E146" s="200" t="s">
        <v>2085</v>
      </c>
      <c r="F146" s="201" t="s">
        <v>2086</v>
      </c>
      <c r="G146" s="202" t="s">
        <v>683</v>
      </c>
      <c r="H146" s="203">
        <v>2150</v>
      </c>
      <c r="I146" s="204"/>
      <c r="J146" s="205">
        <f>ROUND(I146*H146,2)</f>
        <v>0</v>
      </c>
      <c r="K146" s="206"/>
      <c r="L146" s="207"/>
      <c r="M146" s="208" t="s">
        <v>1</v>
      </c>
      <c r="N146" s="209" t="s">
        <v>42</v>
      </c>
      <c r="O146" s="78"/>
      <c r="P146" s="195">
        <f>O146*H146</f>
        <v>0</v>
      </c>
      <c r="Q146" s="195">
        <v>0</v>
      </c>
      <c r="R146" s="195">
        <f>Q146*H146</f>
        <v>0</v>
      </c>
      <c r="S146" s="195">
        <v>0</v>
      </c>
      <c r="T146" s="196">
        <f>S146*H146</f>
        <v>0</v>
      </c>
      <c r="U146" s="34"/>
      <c r="V146" s="34"/>
      <c r="W146" s="34"/>
      <c r="X146" s="34"/>
      <c r="Y146" s="34"/>
      <c r="Z146" s="34"/>
      <c r="AA146" s="34"/>
      <c r="AB146" s="34"/>
      <c r="AC146" s="34"/>
      <c r="AD146" s="34"/>
      <c r="AE146" s="34"/>
      <c r="AR146" s="197" t="s">
        <v>693</v>
      </c>
      <c r="AT146" s="197" t="s">
        <v>454</v>
      </c>
      <c r="AU146" s="197" t="s">
        <v>89</v>
      </c>
      <c r="AY146" s="15" t="s">
        <v>178</v>
      </c>
      <c r="BE146" s="198">
        <f>IF(N146="základná",J146,0)</f>
        <v>0</v>
      </c>
      <c r="BF146" s="198">
        <f>IF(N146="znížená",J146,0)</f>
        <v>0</v>
      </c>
      <c r="BG146" s="198">
        <f>IF(N146="zákl. prenesená",J146,0)</f>
        <v>0</v>
      </c>
      <c r="BH146" s="198">
        <f>IF(N146="zníž. prenesená",J146,0)</f>
        <v>0</v>
      </c>
      <c r="BI146" s="198">
        <f>IF(N146="nulová",J146,0)</f>
        <v>0</v>
      </c>
      <c r="BJ146" s="15" t="s">
        <v>89</v>
      </c>
      <c r="BK146" s="198">
        <f>ROUND(I146*H146,2)</f>
        <v>0</v>
      </c>
      <c r="BL146" s="15" t="s">
        <v>693</v>
      </c>
      <c r="BM146" s="197" t="s">
        <v>266</v>
      </c>
    </row>
    <row r="147" s="2" customFormat="1" ht="22.2" customHeight="1">
      <c r="A147" s="34"/>
      <c r="B147" s="184"/>
      <c r="C147" s="185" t="s">
        <v>270</v>
      </c>
      <c r="D147" s="185" t="s">
        <v>180</v>
      </c>
      <c r="E147" s="186" t="s">
        <v>2087</v>
      </c>
      <c r="F147" s="187" t="s">
        <v>2088</v>
      </c>
      <c r="G147" s="188" t="s">
        <v>683</v>
      </c>
      <c r="H147" s="189">
        <v>2150</v>
      </c>
      <c r="I147" s="190"/>
      <c r="J147" s="191">
        <f>ROUND(I147*H147,2)</f>
        <v>0</v>
      </c>
      <c r="K147" s="192"/>
      <c r="L147" s="35"/>
      <c r="M147" s="193" t="s">
        <v>1</v>
      </c>
      <c r="N147" s="194" t="s">
        <v>42</v>
      </c>
      <c r="O147" s="78"/>
      <c r="P147" s="195">
        <f>O147*H147</f>
        <v>0</v>
      </c>
      <c r="Q147" s="195">
        <v>0</v>
      </c>
      <c r="R147" s="195">
        <f>Q147*H147</f>
        <v>0</v>
      </c>
      <c r="S147" s="195">
        <v>0</v>
      </c>
      <c r="T147" s="196">
        <f>S147*H147</f>
        <v>0</v>
      </c>
      <c r="U147" s="34"/>
      <c r="V147" s="34"/>
      <c r="W147" s="34"/>
      <c r="X147" s="34"/>
      <c r="Y147" s="34"/>
      <c r="Z147" s="34"/>
      <c r="AA147" s="34"/>
      <c r="AB147" s="34"/>
      <c r="AC147" s="34"/>
      <c r="AD147" s="34"/>
      <c r="AE147" s="34"/>
      <c r="AR147" s="197" t="s">
        <v>437</v>
      </c>
      <c r="AT147" s="197" t="s">
        <v>180</v>
      </c>
      <c r="AU147" s="197" t="s">
        <v>89</v>
      </c>
      <c r="AY147" s="15" t="s">
        <v>178</v>
      </c>
      <c r="BE147" s="198">
        <f>IF(N147="základná",J147,0)</f>
        <v>0</v>
      </c>
      <c r="BF147" s="198">
        <f>IF(N147="znížená",J147,0)</f>
        <v>0</v>
      </c>
      <c r="BG147" s="198">
        <f>IF(N147="zákl. prenesená",J147,0)</f>
        <v>0</v>
      </c>
      <c r="BH147" s="198">
        <f>IF(N147="zníž. prenesená",J147,0)</f>
        <v>0</v>
      </c>
      <c r="BI147" s="198">
        <f>IF(N147="nulová",J147,0)</f>
        <v>0</v>
      </c>
      <c r="BJ147" s="15" t="s">
        <v>89</v>
      </c>
      <c r="BK147" s="198">
        <f>ROUND(I147*H147,2)</f>
        <v>0</v>
      </c>
      <c r="BL147" s="15" t="s">
        <v>437</v>
      </c>
      <c r="BM147" s="197" t="s">
        <v>270</v>
      </c>
    </row>
    <row r="148" s="2" customFormat="1" ht="22.2" customHeight="1">
      <c r="A148" s="34"/>
      <c r="B148" s="184"/>
      <c r="C148" s="185" t="s">
        <v>274</v>
      </c>
      <c r="D148" s="185" t="s">
        <v>180</v>
      </c>
      <c r="E148" s="186" t="s">
        <v>2089</v>
      </c>
      <c r="F148" s="187" t="s">
        <v>2090</v>
      </c>
      <c r="G148" s="188" t="s">
        <v>306</v>
      </c>
      <c r="H148" s="189">
        <v>32</v>
      </c>
      <c r="I148" s="190"/>
      <c r="J148" s="191">
        <f>ROUND(I148*H148,2)</f>
        <v>0</v>
      </c>
      <c r="K148" s="192"/>
      <c r="L148" s="35"/>
      <c r="M148" s="193" t="s">
        <v>1</v>
      </c>
      <c r="N148" s="194" t="s">
        <v>42</v>
      </c>
      <c r="O148" s="78"/>
      <c r="P148" s="195">
        <f>O148*H148</f>
        <v>0</v>
      </c>
      <c r="Q148" s="195">
        <v>0</v>
      </c>
      <c r="R148" s="195">
        <f>Q148*H148</f>
        <v>0</v>
      </c>
      <c r="S148" s="195">
        <v>0</v>
      </c>
      <c r="T148" s="196">
        <f>S148*H148</f>
        <v>0</v>
      </c>
      <c r="U148" s="34"/>
      <c r="V148" s="34"/>
      <c r="W148" s="34"/>
      <c r="X148" s="34"/>
      <c r="Y148" s="34"/>
      <c r="Z148" s="34"/>
      <c r="AA148" s="34"/>
      <c r="AB148" s="34"/>
      <c r="AC148" s="34"/>
      <c r="AD148" s="34"/>
      <c r="AE148" s="34"/>
      <c r="AR148" s="197" t="s">
        <v>437</v>
      </c>
      <c r="AT148" s="197" t="s">
        <v>180</v>
      </c>
      <c r="AU148" s="197" t="s">
        <v>89</v>
      </c>
      <c r="AY148" s="15" t="s">
        <v>178</v>
      </c>
      <c r="BE148" s="198">
        <f>IF(N148="základná",J148,0)</f>
        <v>0</v>
      </c>
      <c r="BF148" s="198">
        <f>IF(N148="znížená",J148,0)</f>
        <v>0</v>
      </c>
      <c r="BG148" s="198">
        <f>IF(N148="zákl. prenesená",J148,0)</f>
        <v>0</v>
      </c>
      <c r="BH148" s="198">
        <f>IF(N148="zníž. prenesená",J148,0)</f>
        <v>0</v>
      </c>
      <c r="BI148" s="198">
        <f>IF(N148="nulová",J148,0)</f>
        <v>0</v>
      </c>
      <c r="BJ148" s="15" t="s">
        <v>89</v>
      </c>
      <c r="BK148" s="198">
        <f>ROUND(I148*H148,2)</f>
        <v>0</v>
      </c>
      <c r="BL148" s="15" t="s">
        <v>437</v>
      </c>
      <c r="BM148" s="197" t="s">
        <v>274</v>
      </c>
    </row>
    <row r="149" s="2" customFormat="1" ht="19.8" customHeight="1">
      <c r="A149" s="34"/>
      <c r="B149" s="184"/>
      <c r="C149" s="199" t="s">
        <v>279</v>
      </c>
      <c r="D149" s="199" t="s">
        <v>454</v>
      </c>
      <c r="E149" s="200" t="s">
        <v>2091</v>
      </c>
      <c r="F149" s="201" t="s">
        <v>2092</v>
      </c>
      <c r="G149" s="202" t="s">
        <v>306</v>
      </c>
      <c r="H149" s="203">
        <v>32</v>
      </c>
      <c r="I149" s="204"/>
      <c r="J149" s="205">
        <f>ROUND(I149*H149,2)</f>
        <v>0</v>
      </c>
      <c r="K149" s="206"/>
      <c r="L149" s="207"/>
      <c r="M149" s="208" t="s">
        <v>1</v>
      </c>
      <c r="N149" s="209" t="s">
        <v>42</v>
      </c>
      <c r="O149" s="78"/>
      <c r="P149" s="195">
        <f>O149*H149</f>
        <v>0</v>
      </c>
      <c r="Q149" s="195">
        <v>0</v>
      </c>
      <c r="R149" s="195">
        <f>Q149*H149</f>
        <v>0</v>
      </c>
      <c r="S149" s="195">
        <v>0</v>
      </c>
      <c r="T149" s="196">
        <f>S149*H149</f>
        <v>0</v>
      </c>
      <c r="U149" s="34"/>
      <c r="V149" s="34"/>
      <c r="W149" s="34"/>
      <c r="X149" s="34"/>
      <c r="Y149" s="34"/>
      <c r="Z149" s="34"/>
      <c r="AA149" s="34"/>
      <c r="AB149" s="34"/>
      <c r="AC149" s="34"/>
      <c r="AD149" s="34"/>
      <c r="AE149" s="34"/>
      <c r="AR149" s="197" t="s">
        <v>693</v>
      </c>
      <c r="AT149" s="197" t="s">
        <v>454</v>
      </c>
      <c r="AU149" s="197" t="s">
        <v>89</v>
      </c>
      <c r="AY149" s="15" t="s">
        <v>178</v>
      </c>
      <c r="BE149" s="198">
        <f>IF(N149="základná",J149,0)</f>
        <v>0</v>
      </c>
      <c r="BF149" s="198">
        <f>IF(N149="znížená",J149,0)</f>
        <v>0</v>
      </c>
      <c r="BG149" s="198">
        <f>IF(N149="zákl. prenesená",J149,0)</f>
        <v>0</v>
      </c>
      <c r="BH149" s="198">
        <f>IF(N149="zníž. prenesená",J149,0)</f>
        <v>0</v>
      </c>
      <c r="BI149" s="198">
        <f>IF(N149="nulová",J149,0)</f>
        <v>0</v>
      </c>
      <c r="BJ149" s="15" t="s">
        <v>89</v>
      </c>
      <c r="BK149" s="198">
        <f>ROUND(I149*H149,2)</f>
        <v>0</v>
      </c>
      <c r="BL149" s="15" t="s">
        <v>693</v>
      </c>
      <c r="BM149" s="197" t="s">
        <v>279</v>
      </c>
    </row>
    <row r="150" s="2" customFormat="1" ht="14.4" customHeight="1">
      <c r="A150" s="34"/>
      <c r="B150" s="184"/>
      <c r="C150" s="185" t="s">
        <v>283</v>
      </c>
      <c r="D150" s="185" t="s">
        <v>180</v>
      </c>
      <c r="E150" s="186" t="s">
        <v>2093</v>
      </c>
      <c r="F150" s="187" t="s">
        <v>2094</v>
      </c>
      <c r="G150" s="188" t="s">
        <v>306</v>
      </c>
      <c r="H150" s="189">
        <v>1</v>
      </c>
      <c r="I150" s="190"/>
      <c r="J150" s="191">
        <f>ROUND(I150*H150,2)</f>
        <v>0</v>
      </c>
      <c r="K150" s="192"/>
      <c r="L150" s="35"/>
      <c r="M150" s="193" t="s">
        <v>1</v>
      </c>
      <c r="N150" s="194" t="s">
        <v>42</v>
      </c>
      <c r="O150" s="78"/>
      <c r="P150" s="195">
        <f>O150*H150</f>
        <v>0</v>
      </c>
      <c r="Q150" s="195">
        <v>0</v>
      </c>
      <c r="R150" s="195">
        <f>Q150*H150</f>
        <v>0</v>
      </c>
      <c r="S150" s="195">
        <v>0</v>
      </c>
      <c r="T150" s="196">
        <f>S150*H150</f>
        <v>0</v>
      </c>
      <c r="U150" s="34"/>
      <c r="V150" s="34"/>
      <c r="W150" s="34"/>
      <c r="X150" s="34"/>
      <c r="Y150" s="34"/>
      <c r="Z150" s="34"/>
      <c r="AA150" s="34"/>
      <c r="AB150" s="34"/>
      <c r="AC150" s="34"/>
      <c r="AD150" s="34"/>
      <c r="AE150" s="34"/>
      <c r="AR150" s="197" t="s">
        <v>437</v>
      </c>
      <c r="AT150" s="197" t="s">
        <v>180</v>
      </c>
      <c r="AU150" s="197" t="s">
        <v>89</v>
      </c>
      <c r="AY150" s="15" t="s">
        <v>178</v>
      </c>
      <c r="BE150" s="198">
        <f>IF(N150="základná",J150,0)</f>
        <v>0</v>
      </c>
      <c r="BF150" s="198">
        <f>IF(N150="znížená",J150,0)</f>
        <v>0</v>
      </c>
      <c r="BG150" s="198">
        <f>IF(N150="zákl. prenesená",J150,0)</f>
        <v>0</v>
      </c>
      <c r="BH150" s="198">
        <f>IF(N150="zníž. prenesená",J150,0)</f>
        <v>0</v>
      </c>
      <c r="BI150" s="198">
        <f>IF(N150="nulová",J150,0)</f>
        <v>0</v>
      </c>
      <c r="BJ150" s="15" t="s">
        <v>89</v>
      </c>
      <c r="BK150" s="198">
        <f>ROUND(I150*H150,2)</f>
        <v>0</v>
      </c>
      <c r="BL150" s="15" t="s">
        <v>437</v>
      </c>
      <c r="BM150" s="197" t="s">
        <v>283</v>
      </c>
    </row>
    <row r="151" s="2" customFormat="1" ht="14.4" customHeight="1">
      <c r="A151" s="34"/>
      <c r="B151" s="184"/>
      <c r="C151" s="199" t="s">
        <v>287</v>
      </c>
      <c r="D151" s="199" t="s">
        <v>454</v>
      </c>
      <c r="E151" s="200" t="s">
        <v>2095</v>
      </c>
      <c r="F151" s="201" t="s">
        <v>2096</v>
      </c>
      <c r="G151" s="202" t="s">
        <v>306</v>
      </c>
      <c r="H151" s="203">
        <v>1</v>
      </c>
      <c r="I151" s="204"/>
      <c r="J151" s="205">
        <f>ROUND(I151*H151,2)</f>
        <v>0</v>
      </c>
      <c r="K151" s="206"/>
      <c r="L151" s="207"/>
      <c r="M151" s="208" t="s">
        <v>1</v>
      </c>
      <c r="N151" s="209" t="s">
        <v>42</v>
      </c>
      <c r="O151" s="78"/>
      <c r="P151" s="195">
        <f>O151*H151</f>
        <v>0</v>
      </c>
      <c r="Q151" s="195">
        <v>0</v>
      </c>
      <c r="R151" s="195">
        <f>Q151*H151</f>
        <v>0</v>
      </c>
      <c r="S151" s="195">
        <v>0</v>
      </c>
      <c r="T151" s="196">
        <f>S151*H151</f>
        <v>0</v>
      </c>
      <c r="U151" s="34"/>
      <c r="V151" s="34"/>
      <c r="W151" s="34"/>
      <c r="X151" s="34"/>
      <c r="Y151" s="34"/>
      <c r="Z151" s="34"/>
      <c r="AA151" s="34"/>
      <c r="AB151" s="34"/>
      <c r="AC151" s="34"/>
      <c r="AD151" s="34"/>
      <c r="AE151" s="34"/>
      <c r="AR151" s="197" t="s">
        <v>693</v>
      </c>
      <c r="AT151" s="197" t="s">
        <v>454</v>
      </c>
      <c r="AU151" s="197" t="s">
        <v>89</v>
      </c>
      <c r="AY151" s="15" t="s">
        <v>178</v>
      </c>
      <c r="BE151" s="198">
        <f>IF(N151="základná",J151,0)</f>
        <v>0</v>
      </c>
      <c r="BF151" s="198">
        <f>IF(N151="znížená",J151,0)</f>
        <v>0</v>
      </c>
      <c r="BG151" s="198">
        <f>IF(N151="zákl. prenesená",J151,0)</f>
        <v>0</v>
      </c>
      <c r="BH151" s="198">
        <f>IF(N151="zníž. prenesená",J151,0)</f>
        <v>0</v>
      </c>
      <c r="BI151" s="198">
        <f>IF(N151="nulová",J151,0)</f>
        <v>0</v>
      </c>
      <c r="BJ151" s="15" t="s">
        <v>89</v>
      </c>
      <c r="BK151" s="198">
        <f>ROUND(I151*H151,2)</f>
        <v>0</v>
      </c>
      <c r="BL151" s="15" t="s">
        <v>693</v>
      </c>
      <c r="BM151" s="197" t="s">
        <v>287</v>
      </c>
    </row>
    <row r="152" s="2" customFormat="1" ht="14.4" customHeight="1">
      <c r="A152" s="34"/>
      <c r="B152" s="184"/>
      <c r="C152" s="185" t="s">
        <v>291</v>
      </c>
      <c r="D152" s="185" t="s">
        <v>180</v>
      </c>
      <c r="E152" s="186" t="s">
        <v>2097</v>
      </c>
      <c r="F152" s="187" t="s">
        <v>2098</v>
      </c>
      <c r="G152" s="188" t="s">
        <v>306</v>
      </c>
      <c r="H152" s="189">
        <v>64</v>
      </c>
      <c r="I152" s="190"/>
      <c r="J152" s="191">
        <f>ROUND(I152*H152,2)</f>
        <v>0</v>
      </c>
      <c r="K152" s="192"/>
      <c r="L152" s="35"/>
      <c r="M152" s="216" t="s">
        <v>1</v>
      </c>
      <c r="N152" s="217" t="s">
        <v>42</v>
      </c>
      <c r="O152" s="213"/>
      <c r="P152" s="214">
        <f>O152*H152</f>
        <v>0</v>
      </c>
      <c r="Q152" s="214">
        <v>0</v>
      </c>
      <c r="R152" s="214">
        <f>Q152*H152</f>
        <v>0</v>
      </c>
      <c r="S152" s="214">
        <v>0</v>
      </c>
      <c r="T152" s="215">
        <f>S152*H152</f>
        <v>0</v>
      </c>
      <c r="U152" s="34"/>
      <c r="V152" s="34"/>
      <c r="W152" s="34"/>
      <c r="X152" s="34"/>
      <c r="Y152" s="34"/>
      <c r="Z152" s="34"/>
      <c r="AA152" s="34"/>
      <c r="AB152" s="34"/>
      <c r="AC152" s="34"/>
      <c r="AD152" s="34"/>
      <c r="AE152" s="34"/>
      <c r="AR152" s="197" t="s">
        <v>437</v>
      </c>
      <c r="AT152" s="197" t="s">
        <v>180</v>
      </c>
      <c r="AU152" s="197" t="s">
        <v>89</v>
      </c>
      <c r="AY152" s="15" t="s">
        <v>178</v>
      </c>
      <c r="BE152" s="198">
        <f>IF(N152="základná",J152,0)</f>
        <v>0</v>
      </c>
      <c r="BF152" s="198">
        <f>IF(N152="znížená",J152,0)</f>
        <v>0</v>
      </c>
      <c r="BG152" s="198">
        <f>IF(N152="zákl. prenesená",J152,0)</f>
        <v>0</v>
      </c>
      <c r="BH152" s="198">
        <f>IF(N152="zníž. prenesená",J152,0)</f>
        <v>0</v>
      </c>
      <c r="BI152" s="198">
        <f>IF(N152="nulová",J152,0)</f>
        <v>0</v>
      </c>
      <c r="BJ152" s="15" t="s">
        <v>89</v>
      </c>
      <c r="BK152" s="198">
        <f>ROUND(I152*H152,2)</f>
        <v>0</v>
      </c>
      <c r="BL152" s="15" t="s">
        <v>437</v>
      </c>
      <c r="BM152" s="197" t="s">
        <v>291</v>
      </c>
    </row>
    <row r="153" s="2" customFormat="1" ht="6.96" customHeight="1">
      <c r="A153" s="34"/>
      <c r="B153" s="61"/>
      <c r="C153" s="62"/>
      <c r="D153" s="62"/>
      <c r="E153" s="62"/>
      <c r="F153" s="62"/>
      <c r="G153" s="62"/>
      <c r="H153" s="62"/>
      <c r="I153" s="62"/>
      <c r="J153" s="62"/>
      <c r="K153" s="62"/>
      <c r="L153" s="35"/>
      <c r="M153" s="34"/>
      <c r="O153" s="34"/>
      <c r="P153" s="34"/>
      <c r="Q153" s="34"/>
      <c r="R153" s="34"/>
      <c r="S153" s="34"/>
      <c r="T153" s="34"/>
      <c r="U153" s="34"/>
      <c r="V153" s="34"/>
      <c r="W153" s="34"/>
      <c r="X153" s="34"/>
      <c r="Y153" s="34"/>
      <c r="Z153" s="34"/>
      <c r="AA153" s="34"/>
      <c r="AB153" s="34"/>
      <c r="AC153" s="34"/>
      <c r="AD153" s="34"/>
      <c r="AE153" s="34"/>
    </row>
  </sheetData>
  <autoFilter ref="C121:K152"/>
  <mergeCells count="12">
    <mergeCell ref="E7:H7"/>
    <mergeCell ref="E9:H9"/>
    <mergeCell ref="E11:H11"/>
    <mergeCell ref="E20:H20"/>
    <mergeCell ref="E29:H29"/>
    <mergeCell ref="E85:H85"/>
    <mergeCell ref="E87:H87"/>
    <mergeCell ref="E89:H89"/>
    <mergeCell ref="E110:H110"/>
    <mergeCell ref="E112:H112"/>
    <mergeCell ref="E114:H114"/>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851563" style="1" customWidth="1"/>
    <col min="2" max="2" width="1.148438" style="1" customWidth="1"/>
    <col min="3" max="3" width="4.421875" style="1" customWidth="1"/>
    <col min="4" max="4" width="4.574219" style="1" customWidth="1"/>
    <col min="5" max="5" width="18.28125" style="1" customWidth="1"/>
    <col min="6" max="6" width="54.42188" style="1" customWidth="1"/>
    <col min="7" max="7" width="8.003906" style="1" customWidth="1"/>
    <col min="8" max="8" width="15.00391" style="1" customWidth="1"/>
    <col min="9" max="9" width="16.85156" style="1" customWidth="1"/>
    <col min="10" max="10" width="23.85156" style="1" customWidth="1"/>
    <col min="11" max="11" width="23.85156" style="1" hidden="1" customWidth="1"/>
    <col min="12" max="12" width="10.00391" style="1" customWidth="1"/>
    <col min="13" max="13" width="11.57422" style="1" hidden="1" customWidth="1"/>
    <col min="14" max="14" width="9.140625" style="1" hidden="1"/>
    <col min="15" max="15" width="15.14063" style="1" hidden="1" customWidth="1"/>
    <col min="16" max="16" width="15.14063" style="1" hidden="1" customWidth="1"/>
    <col min="17" max="17" width="15.14063" style="1" hidden="1" customWidth="1"/>
    <col min="18" max="18" width="15.14063" style="1" hidden="1" customWidth="1"/>
    <col min="19" max="19" width="15.14063" style="1" hidden="1" customWidth="1"/>
    <col min="20" max="20" width="15.14063" style="1" hidden="1" customWidth="1"/>
    <col min="21" max="21" width="17.42188" style="1" hidden="1" customWidth="1"/>
    <col min="22" max="22" width="13.14063" style="1" customWidth="1"/>
    <col min="23" max="23" width="17.42188" style="1" customWidth="1"/>
    <col min="24" max="24" width="13.14063" style="1" customWidth="1"/>
    <col min="25" max="25" width="16.00391" style="1" customWidth="1"/>
    <col min="26" max="26" width="11.71094" style="1" customWidth="1"/>
    <col min="27" max="27" width="16.00391" style="1" customWidth="1"/>
    <col min="28" max="28" width="17.42188" style="1" customWidth="1"/>
    <col min="29" max="29" width="11.71094" style="1" customWidth="1"/>
    <col min="30" max="30" width="16.00391" style="1" customWidth="1"/>
    <col min="31" max="31" width="17.42188"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L2" s="14" t="s">
        <v>5</v>
      </c>
      <c r="M2" s="1"/>
      <c r="N2" s="1"/>
      <c r="O2" s="1"/>
      <c r="P2" s="1"/>
      <c r="Q2" s="1"/>
      <c r="R2" s="1"/>
      <c r="S2" s="1"/>
      <c r="T2" s="1"/>
      <c r="U2" s="1"/>
      <c r="V2" s="1"/>
      <c r="AT2" s="15" t="s">
        <v>104</v>
      </c>
    </row>
    <row r="3" s="1" customFormat="1" ht="6.96" customHeight="1">
      <c r="B3" s="16"/>
      <c r="C3" s="17"/>
      <c r="D3" s="17"/>
      <c r="E3" s="17"/>
      <c r="F3" s="17"/>
      <c r="G3" s="17"/>
      <c r="H3" s="17"/>
      <c r="I3" s="17"/>
      <c r="J3" s="17"/>
      <c r="K3" s="17"/>
      <c r="L3" s="18"/>
      <c r="AT3" s="15" t="s">
        <v>76</v>
      </c>
    </row>
    <row r="4" s="1" customFormat="1" ht="24.96" customHeight="1">
      <c r="B4" s="18"/>
      <c r="D4" s="19" t="s">
        <v>123</v>
      </c>
      <c r="L4" s="18"/>
      <c r="M4" s="129" t="s">
        <v>9</v>
      </c>
      <c r="AT4" s="15" t="s">
        <v>3</v>
      </c>
    </row>
    <row r="5" s="1" customFormat="1" ht="6.96" customHeight="1">
      <c r="B5" s="18"/>
      <c r="L5" s="18"/>
    </row>
    <row r="6" s="1" customFormat="1" ht="12" customHeight="1">
      <c r="B6" s="18"/>
      <c r="D6" s="28" t="s">
        <v>15</v>
      </c>
      <c r="L6" s="18"/>
    </row>
    <row r="7" s="1" customFormat="1" ht="27" customHeight="1">
      <c r="B7" s="18"/>
      <c r="E7" s="130" t="str">
        <f>'Rekapitulácia stavby'!K6</f>
        <v>Centrum integrovanej zdravotnej starostlivosti, denné centrum pre seniorov, denný stacionár v meste Bánovce nad Bebravou</v>
      </c>
      <c r="F7" s="28"/>
      <c r="G7" s="28"/>
      <c r="H7" s="28"/>
      <c r="L7" s="18"/>
    </row>
    <row r="8" s="1" customFormat="1" ht="12" customHeight="1">
      <c r="B8" s="18"/>
      <c r="D8" s="28" t="s">
        <v>124</v>
      </c>
      <c r="L8" s="18"/>
    </row>
    <row r="9" s="2" customFormat="1" ht="14.4" customHeight="1">
      <c r="A9" s="34"/>
      <c r="B9" s="35"/>
      <c r="C9" s="34"/>
      <c r="D9" s="34"/>
      <c r="E9" s="130" t="s">
        <v>125</v>
      </c>
      <c r="F9" s="34"/>
      <c r="G9" s="34"/>
      <c r="H9" s="34"/>
      <c r="I9" s="34"/>
      <c r="J9" s="34"/>
      <c r="K9" s="34"/>
      <c r="L9" s="56"/>
      <c r="S9" s="34"/>
      <c r="T9" s="34"/>
      <c r="U9" s="34"/>
      <c r="V9" s="34"/>
      <c r="W9" s="34"/>
      <c r="X9" s="34"/>
      <c r="Y9" s="34"/>
      <c r="Z9" s="34"/>
      <c r="AA9" s="34"/>
      <c r="AB9" s="34"/>
      <c r="AC9" s="34"/>
      <c r="AD9" s="34"/>
      <c r="AE9" s="34"/>
    </row>
    <row r="10" s="2" customFormat="1" ht="12" customHeight="1">
      <c r="A10" s="34"/>
      <c r="B10" s="35"/>
      <c r="C10" s="34"/>
      <c r="D10" s="28" t="s">
        <v>126</v>
      </c>
      <c r="E10" s="34"/>
      <c r="F10" s="34"/>
      <c r="G10" s="34"/>
      <c r="H10" s="34"/>
      <c r="I10" s="34"/>
      <c r="J10" s="34"/>
      <c r="K10" s="34"/>
      <c r="L10" s="56"/>
      <c r="S10" s="34"/>
      <c r="T10" s="34"/>
      <c r="U10" s="34"/>
      <c r="V10" s="34"/>
      <c r="W10" s="34"/>
      <c r="X10" s="34"/>
      <c r="Y10" s="34"/>
      <c r="Z10" s="34"/>
      <c r="AA10" s="34"/>
      <c r="AB10" s="34"/>
      <c r="AC10" s="34"/>
      <c r="AD10" s="34"/>
      <c r="AE10" s="34"/>
    </row>
    <row r="11" s="2" customFormat="1" ht="15.6" customHeight="1">
      <c r="A11" s="34"/>
      <c r="B11" s="35"/>
      <c r="C11" s="34"/>
      <c r="D11" s="34"/>
      <c r="E11" s="68" t="s">
        <v>2099</v>
      </c>
      <c r="F11" s="34"/>
      <c r="G11" s="34"/>
      <c r="H11" s="34"/>
      <c r="I11" s="34"/>
      <c r="J11" s="34"/>
      <c r="K11" s="34"/>
      <c r="L11" s="56"/>
      <c r="S11" s="34"/>
      <c r="T11" s="34"/>
      <c r="U11" s="34"/>
      <c r="V11" s="34"/>
      <c r="W11" s="34"/>
      <c r="X11" s="34"/>
      <c r="Y11" s="34"/>
      <c r="Z11" s="34"/>
      <c r="AA11" s="34"/>
      <c r="AB11" s="34"/>
      <c r="AC11" s="34"/>
      <c r="AD11" s="34"/>
      <c r="AE11" s="34"/>
    </row>
    <row r="12" s="2" customFormat="1">
      <c r="A12" s="34"/>
      <c r="B12" s="35"/>
      <c r="C12" s="34"/>
      <c r="D12" s="34"/>
      <c r="E12" s="34"/>
      <c r="F12" s="34"/>
      <c r="G12" s="34"/>
      <c r="H12" s="34"/>
      <c r="I12" s="34"/>
      <c r="J12" s="34"/>
      <c r="K12" s="34"/>
      <c r="L12" s="56"/>
      <c r="S12" s="34"/>
      <c r="T12" s="34"/>
      <c r="U12" s="34"/>
      <c r="V12" s="34"/>
      <c r="W12" s="34"/>
      <c r="X12" s="34"/>
      <c r="Y12" s="34"/>
      <c r="Z12" s="34"/>
      <c r="AA12" s="34"/>
      <c r="AB12" s="34"/>
      <c r="AC12" s="34"/>
      <c r="AD12" s="34"/>
      <c r="AE12" s="34"/>
    </row>
    <row r="13" s="2" customFormat="1" ht="12" customHeight="1">
      <c r="A13" s="34"/>
      <c r="B13" s="35"/>
      <c r="C13" s="34"/>
      <c r="D13" s="28" t="s">
        <v>17</v>
      </c>
      <c r="E13" s="34"/>
      <c r="F13" s="23" t="s">
        <v>1</v>
      </c>
      <c r="G13" s="34"/>
      <c r="H13" s="34"/>
      <c r="I13" s="28" t="s">
        <v>18</v>
      </c>
      <c r="J13" s="23" t="s">
        <v>1</v>
      </c>
      <c r="K13" s="34"/>
      <c r="L13" s="56"/>
      <c r="S13" s="34"/>
      <c r="T13" s="34"/>
      <c r="U13" s="34"/>
      <c r="V13" s="34"/>
      <c r="W13" s="34"/>
      <c r="X13" s="34"/>
      <c r="Y13" s="34"/>
      <c r="Z13" s="34"/>
      <c r="AA13" s="34"/>
      <c r="AB13" s="34"/>
      <c r="AC13" s="34"/>
      <c r="AD13" s="34"/>
      <c r="AE13" s="34"/>
    </row>
    <row r="14" s="2" customFormat="1" ht="12" customHeight="1">
      <c r="A14" s="34"/>
      <c r="B14" s="35"/>
      <c r="C14" s="34"/>
      <c r="D14" s="28" t="s">
        <v>19</v>
      </c>
      <c r="E14" s="34"/>
      <c r="F14" s="23" t="s">
        <v>20</v>
      </c>
      <c r="G14" s="34"/>
      <c r="H14" s="34"/>
      <c r="I14" s="28" t="s">
        <v>21</v>
      </c>
      <c r="J14" s="70" t="str">
        <f>'Rekapitulácia stavby'!AN8</f>
        <v>12. 7. 2021</v>
      </c>
      <c r="K14" s="34"/>
      <c r="L14" s="56"/>
      <c r="S14" s="34"/>
      <c r="T14" s="34"/>
      <c r="U14" s="34"/>
      <c r="V14" s="34"/>
      <c r="W14" s="34"/>
      <c r="X14" s="34"/>
      <c r="Y14" s="34"/>
      <c r="Z14" s="34"/>
      <c r="AA14" s="34"/>
      <c r="AB14" s="34"/>
      <c r="AC14" s="34"/>
      <c r="AD14" s="34"/>
      <c r="AE14" s="34"/>
    </row>
    <row r="15" s="2" customFormat="1" ht="10.8" customHeight="1">
      <c r="A15" s="34"/>
      <c r="B15" s="35"/>
      <c r="C15" s="34"/>
      <c r="D15" s="34"/>
      <c r="E15" s="34"/>
      <c r="F15" s="34"/>
      <c r="G15" s="34"/>
      <c r="H15" s="34"/>
      <c r="I15" s="34"/>
      <c r="J15" s="34"/>
      <c r="K15" s="34"/>
      <c r="L15" s="56"/>
      <c r="S15" s="34"/>
      <c r="T15" s="34"/>
      <c r="U15" s="34"/>
      <c r="V15" s="34"/>
      <c r="W15" s="34"/>
      <c r="X15" s="34"/>
      <c r="Y15" s="34"/>
      <c r="Z15" s="34"/>
      <c r="AA15" s="34"/>
      <c r="AB15" s="34"/>
      <c r="AC15" s="34"/>
      <c r="AD15" s="34"/>
      <c r="AE15" s="34"/>
    </row>
    <row r="16" s="2" customFormat="1" ht="12" customHeight="1">
      <c r="A16" s="34"/>
      <c r="B16" s="35"/>
      <c r="C16" s="34"/>
      <c r="D16" s="28" t="s">
        <v>23</v>
      </c>
      <c r="E16" s="34"/>
      <c r="F16" s="34"/>
      <c r="G16" s="34"/>
      <c r="H16" s="34"/>
      <c r="I16" s="28" t="s">
        <v>24</v>
      </c>
      <c r="J16" s="23" t="s">
        <v>1</v>
      </c>
      <c r="K16" s="34"/>
      <c r="L16" s="56"/>
      <c r="S16" s="34"/>
      <c r="T16" s="34"/>
      <c r="U16" s="34"/>
      <c r="V16" s="34"/>
      <c r="W16" s="34"/>
      <c r="X16" s="34"/>
      <c r="Y16" s="34"/>
      <c r="Z16" s="34"/>
      <c r="AA16" s="34"/>
      <c r="AB16" s="34"/>
      <c r="AC16" s="34"/>
      <c r="AD16" s="34"/>
      <c r="AE16" s="34"/>
    </row>
    <row r="17" s="2" customFormat="1" ht="18" customHeight="1">
      <c r="A17" s="34"/>
      <c r="B17" s="35"/>
      <c r="C17" s="34"/>
      <c r="D17" s="34"/>
      <c r="E17" s="23" t="s">
        <v>25</v>
      </c>
      <c r="F17" s="34"/>
      <c r="G17" s="34"/>
      <c r="H17" s="34"/>
      <c r="I17" s="28" t="s">
        <v>26</v>
      </c>
      <c r="J17" s="23" t="s">
        <v>1</v>
      </c>
      <c r="K17" s="34"/>
      <c r="L17" s="56"/>
      <c r="S17" s="34"/>
      <c r="T17" s="34"/>
      <c r="U17" s="34"/>
      <c r="V17" s="34"/>
      <c r="W17" s="34"/>
      <c r="X17" s="34"/>
      <c r="Y17" s="34"/>
      <c r="Z17" s="34"/>
      <c r="AA17" s="34"/>
      <c r="AB17" s="34"/>
      <c r="AC17" s="34"/>
      <c r="AD17" s="34"/>
      <c r="AE17" s="34"/>
    </row>
    <row r="18" s="2" customFormat="1" ht="6.96" customHeight="1">
      <c r="A18" s="34"/>
      <c r="B18" s="35"/>
      <c r="C18" s="34"/>
      <c r="D18" s="34"/>
      <c r="E18" s="34"/>
      <c r="F18" s="34"/>
      <c r="G18" s="34"/>
      <c r="H18" s="34"/>
      <c r="I18" s="34"/>
      <c r="J18" s="34"/>
      <c r="K18" s="34"/>
      <c r="L18" s="56"/>
      <c r="S18" s="34"/>
      <c r="T18" s="34"/>
      <c r="U18" s="34"/>
      <c r="V18" s="34"/>
      <c r="W18" s="34"/>
      <c r="X18" s="34"/>
      <c r="Y18" s="34"/>
      <c r="Z18" s="34"/>
      <c r="AA18" s="34"/>
      <c r="AB18" s="34"/>
      <c r="AC18" s="34"/>
      <c r="AD18" s="34"/>
      <c r="AE18" s="34"/>
    </row>
    <row r="19" s="2" customFormat="1" ht="12" customHeight="1">
      <c r="A19" s="34"/>
      <c r="B19" s="35"/>
      <c r="C19" s="34"/>
      <c r="D19" s="28" t="s">
        <v>27</v>
      </c>
      <c r="E19" s="34"/>
      <c r="F19" s="34"/>
      <c r="G19" s="34"/>
      <c r="H19" s="34"/>
      <c r="I19" s="28" t="s">
        <v>24</v>
      </c>
      <c r="J19" s="29" t="str">
        <f>'Rekapitulácia stavby'!AN13</f>
        <v>Vyplň údaj</v>
      </c>
      <c r="K19" s="34"/>
      <c r="L19" s="56"/>
      <c r="S19" s="34"/>
      <c r="T19" s="34"/>
      <c r="U19" s="34"/>
      <c r="V19" s="34"/>
      <c r="W19" s="34"/>
      <c r="X19" s="34"/>
      <c r="Y19" s="34"/>
      <c r="Z19" s="34"/>
      <c r="AA19" s="34"/>
      <c r="AB19" s="34"/>
      <c r="AC19" s="34"/>
      <c r="AD19" s="34"/>
      <c r="AE19" s="34"/>
    </row>
    <row r="20" s="2" customFormat="1" ht="18" customHeight="1">
      <c r="A20" s="34"/>
      <c r="B20" s="35"/>
      <c r="C20" s="34"/>
      <c r="D20" s="34"/>
      <c r="E20" s="29" t="str">
        <f>'Rekapitulácia stavby'!E14</f>
        <v>Vyplň údaj</v>
      </c>
      <c r="F20" s="23"/>
      <c r="G20" s="23"/>
      <c r="H20" s="23"/>
      <c r="I20" s="28" t="s">
        <v>26</v>
      </c>
      <c r="J20" s="29" t="str">
        <f>'Rekapitulácia stavby'!AN14</f>
        <v>Vyplň údaj</v>
      </c>
      <c r="K20" s="34"/>
      <c r="L20" s="56"/>
      <c r="S20" s="34"/>
      <c r="T20" s="34"/>
      <c r="U20" s="34"/>
      <c r="V20" s="34"/>
      <c r="W20" s="34"/>
      <c r="X20" s="34"/>
      <c r="Y20" s="34"/>
      <c r="Z20" s="34"/>
      <c r="AA20" s="34"/>
      <c r="AB20" s="34"/>
      <c r="AC20" s="34"/>
      <c r="AD20" s="34"/>
      <c r="AE20" s="34"/>
    </row>
    <row r="21" s="2" customFormat="1" ht="6.96" customHeight="1">
      <c r="A21" s="34"/>
      <c r="B21" s="35"/>
      <c r="C21" s="34"/>
      <c r="D21" s="34"/>
      <c r="E21" s="34"/>
      <c r="F21" s="34"/>
      <c r="G21" s="34"/>
      <c r="H21" s="34"/>
      <c r="I21" s="34"/>
      <c r="J21" s="34"/>
      <c r="K21" s="34"/>
      <c r="L21" s="56"/>
      <c r="S21" s="34"/>
      <c r="T21" s="34"/>
      <c r="U21" s="34"/>
      <c r="V21" s="34"/>
      <c r="W21" s="34"/>
      <c r="X21" s="34"/>
      <c r="Y21" s="34"/>
      <c r="Z21" s="34"/>
      <c r="AA21" s="34"/>
      <c r="AB21" s="34"/>
      <c r="AC21" s="34"/>
      <c r="AD21" s="34"/>
      <c r="AE21" s="34"/>
    </row>
    <row r="22" s="2" customFormat="1" ht="12" customHeight="1">
      <c r="A22" s="34"/>
      <c r="B22" s="35"/>
      <c r="C22" s="34"/>
      <c r="D22" s="28" t="s">
        <v>29</v>
      </c>
      <c r="E22" s="34"/>
      <c r="F22" s="34"/>
      <c r="G22" s="34"/>
      <c r="H22" s="34"/>
      <c r="I22" s="28" t="s">
        <v>24</v>
      </c>
      <c r="J22" s="23" t="s">
        <v>1</v>
      </c>
      <c r="K22" s="34"/>
      <c r="L22" s="56"/>
      <c r="S22" s="34"/>
      <c r="T22" s="34"/>
      <c r="U22" s="34"/>
      <c r="V22" s="34"/>
      <c r="W22" s="34"/>
      <c r="X22" s="34"/>
      <c r="Y22" s="34"/>
      <c r="Z22" s="34"/>
      <c r="AA22" s="34"/>
      <c r="AB22" s="34"/>
      <c r="AC22" s="34"/>
      <c r="AD22" s="34"/>
      <c r="AE22" s="34"/>
    </row>
    <row r="23" s="2" customFormat="1" ht="18" customHeight="1">
      <c r="A23" s="34"/>
      <c r="B23" s="35"/>
      <c r="C23" s="34"/>
      <c r="D23" s="34"/>
      <c r="E23" s="23" t="s">
        <v>2100</v>
      </c>
      <c r="F23" s="34"/>
      <c r="G23" s="34"/>
      <c r="H23" s="34"/>
      <c r="I23" s="28" t="s">
        <v>26</v>
      </c>
      <c r="J23" s="23" t="s">
        <v>1</v>
      </c>
      <c r="K23" s="34"/>
      <c r="L23" s="56"/>
      <c r="S23" s="34"/>
      <c r="T23" s="34"/>
      <c r="U23" s="34"/>
      <c r="V23" s="34"/>
      <c r="W23" s="34"/>
      <c r="X23" s="34"/>
      <c r="Y23" s="34"/>
      <c r="Z23" s="34"/>
      <c r="AA23" s="34"/>
      <c r="AB23" s="34"/>
      <c r="AC23" s="34"/>
      <c r="AD23" s="34"/>
      <c r="AE23" s="34"/>
    </row>
    <row r="24" s="2" customFormat="1" ht="6.96" customHeight="1">
      <c r="A24" s="34"/>
      <c r="B24" s="35"/>
      <c r="C24" s="34"/>
      <c r="D24" s="34"/>
      <c r="E24" s="34"/>
      <c r="F24" s="34"/>
      <c r="G24" s="34"/>
      <c r="H24" s="34"/>
      <c r="I24" s="34"/>
      <c r="J24" s="34"/>
      <c r="K24" s="34"/>
      <c r="L24" s="56"/>
      <c r="S24" s="34"/>
      <c r="T24" s="34"/>
      <c r="U24" s="34"/>
      <c r="V24" s="34"/>
      <c r="W24" s="34"/>
      <c r="X24" s="34"/>
      <c r="Y24" s="34"/>
      <c r="Z24" s="34"/>
      <c r="AA24" s="34"/>
      <c r="AB24" s="34"/>
      <c r="AC24" s="34"/>
      <c r="AD24" s="34"/>
      <c r="AE24" s="34"/>
    </row>
    <row r="25" s="2" customFormat="1" ht="12" customHeight="1">
      <c r="A25" s="34"/>
      <c r="B25" s="35"/>
      <c r="C25" s="34"/>
      <c r="D25" s="28" t="s">
        <v>32</v>
      </c>
      <c r="E25" s="34"/>
      <c r="F25" s="34"/>
      <c r="G25" s="34"/>
      <c r="H25" s="34"/>
      <c r="I25" s="28" t="s">
        <v>24</v>
      </c>
      <c r="J25" s="23" t="s">
        <v>1</v>
      </c>
      <c r="K25" s="34"/>
      <c r="L25" s="56"/>
      <c r="S25" s="34"/>
      <c r="T25" s="34"/>
      <c r="U25" s="34"/>
      <c r="V25" s="34"/>
      <c r="W25" s="34"/>
      <c r="X25" s="34"/>
      <c r="Y25" s="34"/>
      <c r="Z25" s="34"/>
      <c r="AA25" s="34"/>
      <c r="AB25" s="34"/>
      <c r="AC25" s="34"/>
      <c r="AD25" s="34"/>
      <c r="AE25" s="34"/>
    </row>
    <row r="26" s="2" customFormat="1" ht="18" customHeight="1">
      <c r="A26" s="34"/>
      <c r="B26" s="35"/>
      <c r="C26" s="34"/>
      <c r="D26" s="34"/>
      <c r="E26" s="23" t="s">
        <v>2100</v>
      </c>
      <c r="F26" s="34"/>
      <c r="G26" s="34"/>
      <c r="H26" s="34"/>
      <c r="I26" s="28" t="s">
        <v>26</v>
      </c>
      <c r="J26" s="23" t="s">
        <v>1</v>
      </c>
      <c r="K26" s="34"/>
      <c r="L26" s="56"/>
      <c r="S26" s="34"/>
      <c r="T26" s="34"/>
      <c r="U26" s="34"/>
      <c r="V26" s="34"/>
      <c r="W26" s="34"/>
      <c r="X26" s="34"/>
      <c r="Y26" s="34"/>
      <c r="Z26" s="34"/>
      <c r="AA26" s="34"/>
      <c r="AB26" s="34"/>
      <c r="AC26" s="34"/>
      <c r="AD26" s="34"/>
      <c r="AE26" s="34"/>
    </row>
    <row r="27" s="2" customFormat="1" ht="6.96" customHeight="1">
      <c r="A27" s="34"/>
      <c r="B27" s="35"/>
      <c r="C27" s="34"/>
      <c r="D27" s="34"/>
      <c r="E27" s="34"/>
      <c r="F27" s="34"/>
      <c r="G27" s="34"/>
      <c r="H27" s="34"/>
      <c r="I27" s="34"/>
      <c r="J27" s="34"/>
      <c r="K27" s="34"/>
      <c r="L27" s="56"/>
      <c r="S27" s="34"/>
      <c r="T27" s="34"/>
      <c r="U27" s="34"/>
      <c r="V27" s="34"/>
      <c r="W27" s="34"/>
      <c r="X27" s="34"/>
      <c r="Y27" s="34"/>
      <c r="Z27" s="34"/>
      <c r="AA27" s="34"/>
      <c r="AB27" s="34"/>
      <c r="AC27" s="34"/>
      <c r="AD27" s="34"/>
      <c r="AE27" s="34"/>
    </row>
    <row r="28" s="2" customFormat="1" ht="12" customHeight="1">
      <c r="A28" s="34"/>
      <c r="B28" s="35"/>
      <c r="C28" s="34"/>
      <c r="D28" s="28" t="s">
        <v>34</v>
      </c>
      <c r="E28" s="34"/>
      <c r="F28" s="34"/>
      <c r="G28" s="34"/>
      <c r="H28" s="34"/>
      <c r="I28" s="34"/>
      <c r="J28" s="34"/>
      <c r="K28" s="34"/>
      <c r="L28" s="56"/>
      <c r="S28" s="34"/>
      <c r="T28" s="34"/>
      <c r="U28" s="34"/>
      <c r="V28" s="34"/>
      <c r="W28" s="34"/>
      <c r="X28" s="34"/>
      <c r="Y28" s="34"/>
      <c r="Z28" s="34"/>
      <c r="AA28" s="34"/>
      <c r="AB28" s="34"/>
      <c r="AC28" s="34"/>
      <c r="AD28" s="34"/>
      <c r="AE28" s="34"/>
    </row>
    <row r="29" s="8" customFormat="1" ht="14.4" customHeight="1">
      <c r="A29" s="131"/>
      <c r="B29" s="132"/>
      <c r="C29" s="131"/>
      <c r="D29" s="131"/>
      <c r="E29" s="32" t="s">
        <v>1</v>
      </c>
      <c r="F29" s="32"/>
      <c r="G29" s="32"/>
      <c r="H29" s="32"/>
      <c r="I29" s="131"/>
      <c r="J29" s="131"/>
      <c r="K29" s="131"/>
      <c r="L29" s="133"/>
      <c r="S29" s="131"/>
      <c r="T29" s="131"/>
      <c r="U29" s="131"/>
      <c r="V29" s="131"/>
      <c r="W29" s="131"/>
      <c r="X29" s="131"/>
      <c r="Y29" s="131"/>
      <c r="Z29" s="131"/>
      <c r="AA29" s="131"/>
      <c r="AB29" s="131"/>
      <c r="AC29" s="131"/>
      <c r="AD29" s="131"/>
      <c r="AE29" s="131"/>
    </row>
    <row r="30" s="2" customFormat="1" ht="6.96" customHeight="1">
      <c r="A30" s="34"/>
      <c r="B30" s="35"/>
      <c r="C30" s="34"/>
      <c r="D30" s="34"/>
      <c r="E30" s="34"/>
      <c r="F30" s="34"/>
      <c r="G30" s="34"/>
      <c r="H30" s="34"/>
      <c r="I30" s="34"/>
      <c r="J30" s="34"/>
      <c r="K30" s="34"/>
      <c r="L30" s="56"/>
      <c r="S30" s="34"/>
      <c r="T30" s="34"/>
      <c r="U30" s="34"/>
      <c r="V30" s="34"/>
      <c r="W30" s="34"/>
      <c r="X30" s="34"/>
      <c r="Y30" s="34"/>
      <c r="Z30" s="34"/>
      <c r="AA30" s="34"/>
      <c r="AB30" s="34"/>
      <c r="AC30" s="34"/>
      <c r="AD30" s="34"/>
      <c r="AE30" s="34"/>
    </row>
    <row r="31" s="2" customFormat="1" ht="6.96" customHeight="1">
      <c r="A31" s="34"/>
      <c r="B31" s="35"/>
      <c r="C31" s="34"/>
      <c r="D31" s="91"/>
      <c r="E31" s="91"/>
      <c r="F31" s="91"/>
      <c r="G31" s="91"/>
      <c r="H31" s="91"/>
      <c r="I31" s="91"/>
      <c r="J31" s="91"/>
      <c r="K31" s="91"/>
      <c r="L31" s="56"/>
      <c r="S31" s="34"/>
      <c r="T31" s="34"/>
      <c r="U31" s="34"/>
      <c r="V31" s="34"/>
      <c r="W31" s="34"/>
      <c r="X31" s="34"/>
      <c r="Y31" s="34"/>
      <c r="Z31" s="34"/>
      <c r="AA31" s="34"/>
      <c r="AB31" s="34"/>
      <c r="AC31" s="34"/>
      <c r="AD31" s="34"/>
      <c r="AE31" s="34"/>
    </row>
    <row r="32" s="2" customFormat="1" ht="25.44" customHeight="1">
      <c r="A32" s="34"/>
      <c r="B32" s="35"/>
      <c r="C32" s="34"/>
      <c r="D32" s="134" t="s">
        <v>36</v>
      </c>
      <c r="E32" s="34"/>
      <c r="F32" s="34"/>
      <c r="G32" s="34"/>
      <c r="H32" s="34"/>
      <c r="I32" s="34"/>
      <c r="J32" s="97">
        <f>ROUND(J130, 2)</f>
        <v>0</v>
      </c>
      <c r="K32" s="34"/>
      <c r="L32" s="56"/>
      <c r="S32" s="34"/>
      <c r="T32" s="34"/>
      <c r="U32" s="34"/>
      <c r="V32" s="34"/>
      <c r="W32" s="34"/>
      <c r="X32" s="34"/>
      <c r="Y32" s="34"/>
      <c r="Z32" s="34"/>
      <c r="AA32" s="34"/>
      <c r="AB32" s="34"/>
      <c r="AC32" s="34"/>
      <c r="AD32" s="34"/>
      <c r="AE32" s="34"/>
    </row>
    <row r="33" s="2" customFormat="1" ht="6.96" customHeight="1">
      <c r="A33" s="34"/>
      <c r="B33" s="35"/>
      <c r="C33" s="34"/>
      <c r="D33" s="91"/>
      <c r="E33" s="91"/>
      <c r="F33" s="91"/>
      <c r="G33" s="91"/>
      <c r="H33" s="91"/>
      <c r="I33" s="91"/>
      <c r="J33" s="91"/>
      <c r="K33" s="91"/>
      <c r="L33" s="56"/>
      <c r="S33" s="34"/>
      <c r="T33" s="34"/>
      <c r="U33" s="34"/>
      <c r="V33" s="34"/>
      <c r="W33" s="34"/>
      <c r="X33" s="34"/>
      <c r="Y33" s="34"/>
      <c r="Z33" s="34"/>
      <c r="AA33" s="34"/>
      <c r="AB33" s="34"/>
      <c r="AC33" s="34"/>
      <c r="AD33" s="34"/>
      <c r="AE33" s="34"/>
    </row>
    <row r="34" s="2" customFormat="1" ht="14.4" customHeight="1">
      <c r="A34" s="34"/>
      <c r="B34" s="35"/>
      <c r="C34" s="34"/>
      <c r="D34" s="34"/>
      <c r="E34" s="34"/>
      <c r="F34" s="39" t="s">
        <v>38</v>
      </c>
      <c r="G34" s="34"/>
      <c r="H34" s="34"/>
      <c r="I34" s="39" t="s">
        <v>37</v>
      </c>
      <c r="J34" s="39" t="s">
        <v>39</v>
      </c>
      <c r="K34" s="34"/>
      <c r="L34" s="56"/>
      <c r="S34" s="34"/>
      <c r="T34" s="34"/>
      <c r="U34" s="34"/>
      <c r="V34" s="34"/>
      <c r="W34" s="34"/>
      <c r="X34" s="34"/>
      <c r="Y34" s="34"/>
      <c r="Z34" s="34"/>
      <c r="AA34" s="34"/>
      <c r="AB34" s="34"/>
      <c r="AC34" s="34"/>
      <c r="AD34" s="34"/>
      <c r="AE34" s="34"/>
    </row>
    <row r="35" s="2" customFormat="1" ht="14.4" customHeight="1">
      <c r="A35" s="34"/>
      <c r="B35" s="35"/>
      <c r="C35" s="34"/>
      <c r="D35" s="135" t="s">
        <v>40</v>
      </c>
      <c r="E35" s="41" t="s">
        <v>41</v>
      </c>
      <c r="F35" s="136">
        <f>ROUND((SUM(BE130:BE241)),  2)</f>
        <v>0</v>
      </c>
      <c r="G35" s="137"/>
      <c r="H35" s="137"/>
      <c r="I35" s="138">
        <v>0.20000000000000001</v>
      </c>
      <c r="J35" s="136">
        <f>ROUND(((SUM(BE130:BE241))*I35),  2)</f>
        <v>0</v>
      </c>
      <c r="K35" s="34"/>
      <c r="L35" s="56"/>
      <c r="S35" s="34"/>
      <c r="T35" s="34"/>
      <c r="U35" s="34"/>
      <c r="V35" s="34"/>
      <c r="W35" s="34"/>
      <c r="X35" s="34"/>
      <c r="Y35" s="34"/>
      <c r="Z35" s="34"/>
      <c r="AA35" s="34"/>
      <c r="AB35" s="34"/>
      <c r="AC35" s="34"/>
      <c r="AD35" s="34"/>
      <c r="AE35" s="34"/>
    </row>
    <row r="36" s="2" customFormat="1" ht="14.4" customHeight="1">
      <c r="A36" s="34"/>
      <c r="B36" s="35"/>
      <c r="C36" s="34"/>
      <c r="D36" s="34"/>
      <c r="E36" s="41" t="s">
        <v>42</v>
      </c>
      <c r="F36" s="136">
        <f>ROUND((SUM(BF130:BF241)),  2)</f>
        <v>0</v>
      </c>
      <c r="G36" s="137"/>
      <c r="H36" s="137"/>
      <c r="I36" s="138">
        <v>0.20000000000000001</v>
      </c>
      <c r="J36" s="136">
        <f>ROUND(((SUM(BF130:BF241))*I36),  2)</f>
        <v>0</v>
      </c>
      <c r="K36" s="34"/>
      <c r="L36" s="56"/>
      <c r="S36" s="34"/>
      <c r="T36" s="34"/>
      <c r="U36" s="34"/>
      <c r="V36" s="34"/>
      <c r="W36" s="34"/>
      <c r="X36" s="34"/>
      <c r="Y36" s="34"/>
      <c r="Z36" s="34"/>
      <c r="AA36" s="34"/>
      <c r="AB36" s="34"/>
      <c r="AC36" s="34"/>
      <c r="AD36" s="34"/>
      <c r="AE36" s="34"/>
    </row>
    <row r="37" hidden="1" s="2" customFormat="1" ht="14.4" customHeight="1">
      <c r="A37" s="34"/>
      <c r="B37" s="35"/>
      <c r="C37" s="34"/>
      <c r="D37" s="34"/>
      <c r="E37" s="28" t="s">
        <v>43</v>
      </c>
      <c r="F37" s="139">
        <f>ROUND((SUM(BG130:BG241)),  2)</f>
        <v>0</v>
      </c>
      <c r="G37" s="34"/>
      <c r="H37" s="34"/>
      <c r="I37" s="140">
        <v>0.20000000000000001</v>
      </c>
      <c r="J37" s="139">
        <f>0</f>
        <v>0</v>
      </c>
      <c r="K37" s="34"/>
      <c r="L37" s="56"/>
      <c r="S37" s="34"/>
      <c r="T37" s="34"/>
      <c r="U37" s="34"/>
      <c r="V37" s="34"/>
      <c r="W37" s="34"/>
      <c r="X37" s="34"/>
      <c r="Y37" s="34"/>
      <c r="Z37" s="34"/>
      <c r="AA37" s="34"/>
      <c r="AB37" s="34"/>
      <c r="AC37" s="34"/>
      <c r="AD37" s="34"/>
      <c r="AE37" s="34"/>
    </row>
    <row r="38" hidden="1" s="2" customFormat="1" ht="14.4" customHeight="1">
      <c r="A38" s="34"/>
      <c r="B38" s="35"/>
      <c r="C38" s="34"/>
      <c r="D38" s="34"/>
      <c r="E38" s="28" t="s">
        <v>44</v>
      </c>
      <c r="F38" s="139">
        <f>ROUND((SUM(BH130:BH241)),  2)</f>
        <v>0</v>
      </c>
      <c r="G38" s="34"/>
      <c r="H38" s="34"/>
      <c r="I38" s="140">
        <v>0.20000000000000001</v>
      </c>
      <c r="J38" s="139">
        <f>0</f>
        <v>0</v>
      </c>
      <c r="K38" s="34"/>
      <c r="L38" s="56"/>
      <c r="S38" s="34"/>
      <c r="T38" s="34"/>
      <c r="U38" s="34"/>
      <c r="V38" s="34"/>
      <c r="W38" s="34"/>
      <c r="X38" s="34"/>
      <c r="Y38" s="34"/>
      <c r="Z38" s="34"/>
      <c r="AA38" s="34"/>
      <c r="AB38" s="34"/>
      <c r="AC38" s="34"/>
      <c r="AD38" s="34"/>
      <c r="AE38" s="34"/>
    </row>
    <row r="39" hidden="1" s="2" customFormat="1" ht="14.4" customHeight="1">
      <c r="A39" s="34"/>
      <c r="B39" s="35"/>
      <c r="C39" s="34"/>
      <c r="D39" s="34"/>
      <c r="E39" s="41" t="s">
        <v>45</v>
      </c>
      <c r="F39" s="136">
        <f>ROUND((SUM(BI130:BI241)),  2)</f>
        <v>0</v>
      </c>
      <c r="G39" s="137"/>
      <c r="H39" s="137"/>
      <c r="I39" s="138">
        <v>0</v>
      </c>
      <c r="J39" s="136">
        <f>0</f>
        <v>0</v>
      </c>
      <c r="K39" s="34"/>
      <c r="L39" s="56"/>
      <c r="S39" s="34"/>
      <c r="T39" s="34"/>
      <c r="U39" s="34"/>
      <c r="V39" s="34"/>
      <c r="W39" s="34"/>
      <c r="X39" s="34"/>
      <c r="Y39" s="34"/>
      <c r="Z39" s="34"/>
      <c r="AA39" s="34"/>
      <c r="AB39" s="34"/>
      <c r="AC39" s="34"/>
      <c r="AD39" s="34"/>
      <c r="AE39" s="34"/>
    </row>
    <row r="40" s="2" customFormat="1" ht="6.96" customHeight="1">
      <c r="A40" s="34"/>
      <c r="B40" s="35"/>
      <c r="C40" s="34"/>
      <c r="D40" s="34"/>
      <c r="E40" s="34"/>
      <c r="F40" s="34"/>
      <c r="G40" s="34"/>
      <c r="H40" s="34"/>
      <c r="I40" s="34"/>
      <c r="J40" s="34"/>
      <c r="K40" s="34"/>
      <c r="L40" s="56"/>
      <c r="S40" s="34"/>
      <c r="T40" s="34"/>
      <c r="U40" s="34"/>
      <c r="V40" s="34"/>
      <c r="W40" s="34"/>
      <c r="X40" s="34"/>
      <c r="Y40" s="34"/>
      <c r="Z40" s="34"/>
      <c r="AA40" s="34"/>
      <c r="AB40" s="34"/>
      <c r="AC40" s="34"/>
      <c r="AD40" s="34"/>
      <c r="AE40" s="34"/>
    </row>
    <row r="41" s="2" customFormat="1" ht="25.44" customHeight="1">
      <c r="A41" s="34"/>
      <c r="B41" s="35"/>
      <c r="C41" s="141"/>
      <c r="D41" s="142" t="s">
        <v>46</v>
      </c>
      <c r="E41" s="82"/>
      <c r="F41" s="82"/>
      <c r="G41" s="143" t="s">
        <v>47</v>
      </c>
      <c r="H41" s="144" t="s">
        <v>48</v>
      </c>
      <c r="I41" s="82"/>
      <c r="J41" s="145">
        <f>SUM(J32:J39)</f>
        <v>0</v>
      </c>
      <c r="K41" s="146"/>
      <c r="L41" s="56"/>
      <c r="S41" s="34"/>
      <c r="T41" s="34"/>
      <c r="U41" s="34"/>
      <c r="V41" s="34"/>
      <c r="W41" s="34"/>
      <c r="X41" s="34"/>
      <c r="Y41" s="34"/>
      <c r="Z41" s="34"/>
      <c r="AA41" s="34"/>
      <c r="AB41" s="34"/>
      <c r="AC41" s="34"/>
      <c r="AD41" s="34"/>
      <c r="AE41" s="34"/>
    </row>
    <row r="42" s="2" customFormat="1" ht="14.4" customHeight="1">
      <c r="A42" s="34"/>
      <c r="B42" s="35"/>
      <c r="C42" s="34"/>
      <c r="D42" s="34"/>
      <c r="E42" s="34"/>
      <c r="F42" s="34"/>
      <c r="G42" s="34"/>
      <c r="H42" s="34"/>
      <c r="I42" s="34"/>
      <c r="J42" s="34"/>
      <c r="K42" s="34"/>
      <c r="L42" s="56"/>
      <c r="S42" s="34"/>
      <c r="T42" s="34"/>
      <c r="U42" s="34"/>
      <c r="V42" s="34"/>
      <c r="W42" s="34"/>
      <c r="X42" s="34"/>
      <c r="Y42" s="34"/>
      <c r="Z42" s="34"/>
      <c r="AA42" s="34"/>
      <c r="AB42" s="34"/>
      <c r="AC42" s="34"/>
      <c r="AD42" s="34"/>
      <c r="AE42" s="34"/>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56"/>
      <c r="D50" s="57" t="s">
        <v>49</v>
      </c>
      <c r="E50" s="58"/>
      <c r="F50" s="58"/>
      <c r="G50" s="57" t="s">
        <v>50</v>
      </c>
      <c r="H50" s="58"/>
      <c r="I50" s="58"/>
      <c r="J50" s="58"/>
      <c r="K50" s="58"/>
      <c r="L50" s="56"/>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34"/>
      <c r="B61" s="35"/>
      <c r="C61" s="34"/>
      <c r="D61" s="59" t="s">
        <v>51</v>
      </c>
      <c r="E61" s="37"/>
      <c r="F61" s="147" t="s">
        <v>52</v>
      </c>
      <c r="G61" s="59" t="s">
        <v>51</v>
      </c>
      <c r="H61" s="37"/>
      <c r="I61" s="37"/>
      <c r="J61" s="148" t="s">
        <v>52</v>
      </c>
      <c r="K61" s="37"/>
      <c r="L61" s="56"/>
      <c r="S61" s="34"/>
      <c r="T61" s="34"/>
      <c r="U61" s="34"/>
      <c r="V61" s="34"/>
      <c r="W61" s="34"/>
      <c r="X61" s="34"/>
      <c r="Y61" s="34"/>
      <c r="Z61" s="34"/>
      <c r="AA61" s="34"/>
      <c r="AB61" s="34"/>
      <c r="AC61" s="34"/>
      <c r="AD61" s="34"/>
      <c r="AE61" s="34"/>
    </row>
    <row r="62">
      <c r="B62" s="18"/>
      <c r="L62" s="18"/>
    </row>
    <row r="63">
      <c r="B63" s="18"/>
      <c r="L63" s="18"/>
    </row>
    <row r="64">
      <c r="B64" s="18"/>
      <c r="L64" s="18"/>
    </row>
    <row r="65" s="2" customFormat="1">
      <c r="A65" s="34"/>
      <c r="B65" s="35"/>
      <c r="C65" s="34"/>
      <c r="D65" s="57" t="s">
        <v>53</v>
      </c>
      <c r="E65" s="60"/>
      <c r="F65" s="60"/>
      <c r="G65" s="57" t="s">
        <v>54</v>
      </c>
      <c r="H65" s="60"/>
      <c r="I65" s="60"/>
      <c r="J65" s="60"/>
      <c r="K65" s="60"/>
      <c r="L65" s="56"/>
      <c r="S65" s="34"/>
      <c r="T65" s="34"/>
      <c r="U65" s="34"/>
      <c r="V65" s="34"/>
      <c r="W65" s="34"/>
      <c r="X65" s="34"/>
      <c r="Y65" s="34"/>
      <c r="Z65" s="34"/>
      <c r="AA65" s="34"/>
      <c r="AB65" s="34"/>
      <c r="AC65" s="34"/>
      <c r="AD65" s="34"/>
      <c r="AE65" s="34"/>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34"/>
      <c r="B76" s="35"/>
      <c r="C76" s="34"/>
      <c r="D76" s="59" t="s">
        <v>51</v>
      </c>
      <c r="E76" s="37"/>
      <c r="F76" s="147" t="s">
        <v>52</v>
      </c>
      <c r="G76" s="59" t="s">
        <v>51</v>
      </c>
      <c r="H76" s="37"/>
      <c r="I76" s="37"/>
      <c r="J76" s="148" t="s">
        <v>52</v>
      </c>
      <c r="K76" s="37"/>
      <c r="L76" s="56"/>
      <c r="S76" s="34"/>
      <c r="T76" s="34"/>
      <c r="U76" s="34"/>
      <c r="V76" s="34"/>
      <c r="W76" s="34"/>
      <c r="X76" s="34"/>
      <c r="Y76" s="34"/>
      <c r="Z76" s="34"/>
      <c r="AA76" s="34"/>
      <c r="AB76" s="34"/>
      <c r="AC76" s="34"/>
      <c r="AD76" s="34"/>
      <c r="AE76" s="34"/>
    </row>
    <row r="77" s="2" customFormat="1" ht="14.4" customHeight="1">
      <c r="A77" s="34"/>
      <c r="B77" s="61"/>
      <c r="C77" s="62"/>
      <c r="D77" s="62"/>
      <c r="E77" s="62"/>
      <c r="F77" s="62"/>
      <c r="G77" s="62"/>
      <c r="H77" s="62"/>
      <c r="I77" s="62"/>
      <c r="J77" s="62"/>
      <c r="K77" s="62"/>
      <c r="L77" s="56"/>
      <c r="S77" s="34"/>
      <c r="T77" s="34"/>
      <c r="U77" s="34"/>
      <c r="V77" s="34"/>
      <c r="W77" s="34"/>
      <c r="X77" s="34"/>
      <c r="Y77" s="34"/>
      <c r="Z77" s="34"/>
      <c r="AA77" s="34"/>
      <c r="AB77" s="34"/>
      <c r="AC77" s="34"/>
      <c r="AD77" s="34"/>
      <c r="AE77" s="34"/>
    </row>
    <row r="81" s="2" customFormat="1" ht="6.96" customHeight="1">
      <c r="A81" s="34"/>
      <c r="B81" s="63"/>
      <c r="C81" s="64"/>
      <c r="D81" s="64"/>
      <c r="E81" s="64"/>
      <c r="F81" s="64"/>
      <c r="G81" s="64"/>
      <c r="H81" s="64"/>
      <c r="I81" s="64"/>
      <c r="J81" s="64"/>
      <c r="K81" s="64"/>
      <c r="L81" s="56"/>
      <c r="S81" s="34"/>
      <c r="T81" s="34"/>
      <c r="U81" s="34"/>
      <c r="V81" s="34"/>
      <c r="W81" s="34"/>
      <c r="X81" s="34"/>
      <c r="Y81" s="34"/>
      <c r="Z81" s="34"/>
      <c r="AA81" s="34"/>
      <c r="AB81" s="34"/>
      <c r="AC81" s="34"/>
      <c r="AD81" s="34"/>
      <c r="AE81" s="34"/>
    </row>
    <row r="82" s="2" customFormat="1" ht="24.96" customHeight="1">
      <c r="A82" s="34"/>
      <c r="B82" s="35"/>
      <c r="C82" s="19" t="s">
        <v>128</v>
      </c>
      <c r="D82" s="34"/>
      <c r="E82" s="34"/>
      <c r="F82" s="34"/>
      <c r="G82" s="34"/>
      <c r="H82" s="34"/>
      <c r="I82" s="34"/>
      <c r="J82" s="34"/>
      <c r="K82" s="34"/>
      <c r="L82" s="56"/>
      <c r="S82" s="34"/>
      <c r="T82" s="34"/>
      <c r="U82" s="34"/>
      <c r="V82" s="34"/>
      <c r="W82" s="34"/>
      <c r="X82" s="34"/>
      <c r="Y82" s="34"/>
      <c r="Z82" s="34"/>
      <c r="AA82" s="34"/>
      <c r="AB82" s="34"/>
      <c r="AC82" s="34"/>
      <c r="AD82" s="34"/>
      <c r="AE82" s="34"/>
    </row>
    <row r="83" s="2" customFormat="1" ht="6.96" customHeight="1">
      <c r="A83" s="34"/>
      <c r="B83" s="35"/>
      <c r="C83" s="34"/>
      <c r="D83" s="34"/>
      <c r="E83" s="34"/>
      <c r="F83" s="34"/>
      <c r="G83" s="34"/>
      <c r="H83" s="34"/>
      <c r="I83" s="34"/>
      <c r="J83" s="34"/>
      <c r="K83" s="34"/>
      <c r="L83" s="56"/>
      <c r="S83" s="34"/>
      <c r="T83" s="34"/>
      <c r="U83" s="34"/>
      <c r="V83" s="34"/>
      <c r="W83" s="34"/>
      <c r="X83" s="34"/>
      <c r="Y83" s="34"/>
      <c r="Z83" s="34"/>
      <c r="AA83" s="34"/>
      <c r="AB83" s="34"/>
      <c r="AC83" s="34"/>
      <c r="AD83" s="34"/>
      <c r="AE83" s="34"/>
    </row>
    <row r="84" s="2" customFormat="1" ht="12" customHeight="1">
      <c r="A84" s="34"/>
      <c r="B84" s="35"/>
      <c r="C84" s="28" t="s">
        <v>15</v>
      </c>
      <c r="D84" s="34"/>
      <c r="E84" s="34"/>
      <c r="F84" s="34"/>
      <c r="G84" s="34"/>
      <c r="H84" s="34"/>
      <c r="I84" s="34"/>
      <c r="J84" s="34"/>
      <c r="K84" s="34"/>
      <c r="L84" s="56"/>
      <c r="S84" s="34"/>
      <c r="T84" s="34"/>
      <c r="U84" s="34"/>
      <c r="V84" s="34"/>
      <c r="W84" s="34"/>
      <c r="X84" s="34"/>
      <c r="Y84" s="34"/>
      <c r="Z84" s="34"/>
      <c r="AA84" s="34"/>
      <c r="AB84" s="34"/>
      <c r="AC84" s="34"/>
      <c r="AD84" s="34"/>
      <c r="AE84" s="34"/>
    </row>
    <row r="85" s="2" customFormat="1" ht="27" customHeight="1">
      <c r="A85" s="34"/>
      <c r="B85" s="35"/>
      <c r="C85" s="34"/>
      <c r="D85" s="34"/>
      <c r="E85" s="130" t="str">
        <f>E7</f>
        <v>Centrum integrovanej zdravotnej starostlivosti, denné centrum pre seniorov, denný stacionár v meste Bánovce nad Bebravou</v>
      </c>
      <c r="F85" s="28"/>
      <c r="G85" s="28"/>
      <c r="H85" s="28"/>
      <c r="I85" s="34"/>
      <c r="J85" s="34"/>
      <c r="K85" s="34"/>
      <c r="L85" s="56"/>
      <c r="S85" s="34"/>
      <c r="T85" s="34"/>
      <c r="U85" s="34"/>
      <c r="V85" s="34"/>
      <c r="W85" s="34"/>
      <c r="X85" s="34"/>
      <c r="Y85" s="34"/>
      <c r="Z85" s="34"/>
      <c r="AA85" s="34"/>
      <c r="AB85" s="34"/>
      <c r="AC85" s="34"/>
      <c r="AD85" s="34"/>
      <c r="AE85" s="34"/>
    </row>
    <row r="86" s="1" customFormat="1" ht="12" customHeight="1">
      <c r="B86" s="18"/>
      <c r="C86" s="28" t="s">
        <v>124</v>
      </c>
      <c r="L86" s="18"/>
    </row>
    <row r="87" s="2" customFormat="1" ht="14.4" customHeight="1">
      <c r="A87" s="34"/>
      <c r="B87" s="35"/>
      <c r="C87" s="34"/>
      <c r="D87" s="34"/>
      <c r="E87" s="130" t="s">
        <v>125</v>
      </c>
      <c r="F87" s="34"/>
      <c r="G87" s="34"/>
      <c r="H87" s="34"/>
      <c r="I87" s="34"/>
      <c r="J87" s="34"/>
      <c r="K87" s="34"/>
      <c r="L87" s="56"/>
      <c r="S87" s="34"/>
      <c r="T87" s="34"/>
      <c r="U87" s="34"/>
      <c r="V87" s="34"/>
      <c r="W87" s="34"/>
      <c r="X87" s="34"/>
      <c r="Y87" s="34"/>
      <c r="Z87" s="34"/>
      <c r="AA87" s="34"/>
      <c r="AB87" s="34"/>
      <c r="AC87" s="34"/>
      <c r="AD87" s="34"/>
      <c r="AE87" s="34"/>
    </row>
    <row r="88" s="2" customFormat="1" ht="12" customHeight="1">
      <c r="A88" s="34"/>
      <c r="B88" s="35"/>
      <c r="C88" s="28" t="s">
        <v>126</v>
      </c>
      <c r="D88" s="34"/>
      <c r="E88" s="34"/>
      <c r="F88" s="34"/>
      <c r="G88" s="34"/>
      <c r="H88" s="34"/>
      <c r="I88" s="34"/>
      <c r="J88" s="34"/>
      <c r="K88" s="34"/>
      <c r="L88" s="56"/>
      <c r="S88" s="34"/>
      <c r="T88" s="34"/>
      <c r="U88" s="34"/>
      <c r="V88" s="34"/>
      <c r="W88" s="34"/>
      <c r="X88" s="34"/>
      <c r="Y88" s="34"/>
      <c r="Z88" s="34"/>
      <c r="AA88" s="34"/>
      <c r="AB88" s="34"/>
      <c r="AC88" s="34"/>
      <c r="AD88" s="34"/>
      <c r="AE88" s="34"/>
    </row>
    <row r="89" s="2" customFormat="1" ht="15.6" customHeight="1">
      <c r="A89" s="34"/>
      <c r="B89" s="35"/>
      <c r="C89" s="34"/>
      <c r="D89" s="34"/>
      <c r="E89" s="68" t="str">
        <f>E11</f>
        <v>6a - zdravotechnika</v>
      </c>
      <c r="F89" s="34"/>
      <c r="G89" s="34"/>
      <c r="H89" s="34"/>
      <c r="I89" s="34"/>
      <c r="J89" s="34"/>
      <c r="K89" s="34"/>
      <c r="L89" s="56"/>
      <c r="S89" s="34"/>
      <c r="T89" s="34"/>
      <c r="U89" s="34"/>
      <c r="V89" s="34"/>
      <c r="W89" s="34"/>
      <c r="X89" s="34"/>
      <c r="Y89" s="34"/>
      <c r="Z89" s="34"/>
      <c r="AA89" s="34"/>
      <c r="AB89" s="34"/>
      <c r="AC89" s="34"/>
      <c r="AD89" s="34"/>
      <c r="AE89" s="34"/>
    </row>
    <row r="90" s="2" customFormat="1" ht="6.96" customHeight="1">
      <c r="A90" s="34"/>
      <c r="B90" s="35"/>
      <c r="C90" s="34"/>
      <c r="D90" s="34"/>
      <c r="E90" s="34"/>
      <c r="F90" s="34"/>
      <c r="G90" s="34"/>
      <c r="H90" s="34"/>
      <c r="I90" s="34"/>
      <c r="J90" s="34"/>
      <c r="K90" s="34"/>
      <c r="L90" s="56"/>
      <c r="S90" s="34"/>
      <c r="T90" s="34"/>
      <c r="U90" s="34"/>
      <c r="V90" s="34"/>
      <c r="W90" s="34"/>
      <c r="X90" s="34"/>
      <c r="Y90" s="34"/>
      <c r="Z90" s="34"/>
      <c r="AA90" s="34"/>
      <c r="AB90" s="34"/>
      <c r="AC90" s="34"/>
      <c r="AD90" s="34"/>
      <c r="AE90" s="34"/>
    </row>
    <row r="91" s="2" customFormat="1" ht="12" customHeight="1">
      <c r="A91" s="34"/>
      <c r="B91" s="35"/>
      <c r="C91" s="28" t="s">
        <v>19</v>
      </c>
      <c r="D91" s="34"/>
      <c r="E91" s="34"/>
      <c r="F91" s="23" t="str">
        <f>F14</f>
        <v>Bánovce nad Bebravou</v>
      </c>
      <c r="G91" s="34"/>
      <c r="H91" s="34"/>
      <c r="I91" s="28" t="s">
        <v>21</v>
      </c>
      <c r="J91" s="70" t="str">
        <f>IF(J14="","",J14)</f>
        <v>12. 7. 2021</v>
      </c>
      <c r="K91" s="34"/>
      <c r="L91" s="56"/>
      <c r="S91" s="34"/>
      <c r="T91" s="34"/>
      <c r="U91" s="34"/>
      <c r="V91" s="34"/>
      <c r="W91" s="34"/>
      <c r="X91" s="34"/>
      <c r="Y91" s="34"/>
      <c r="Z91" s="34"/>
      <c r="AA91" s="34"/>
      <c r="AB91" s="34"/>
      <c r="AC91" s="34"/>
      <c r="AD91" s="34"/>
      <c r="AE91" s="34"/>
    </row>
    <row r="92" s="2" customFormat="1" ht="6.96" customHeight="1">
      <c r="A92" s="34"/>
      <c r="B92" s="35"/>
      <c r="C92" s="34"/>
      <c r="D92" s="34"/>
      <c r="E92" s="34"/>
      <c r="F92" s="34"/>
      <c r="G92" s="34"/>
      <c r="H92" s="34"/>
      <c r="I92" s="34"/>
      <c r="J92" s="34"/>
      <c r="K92" s="34"/>
      <c r="L92" s="56"/>
      <c r="S92" s="34"/>
      <c r="T92" s="34"/>
      <c r="U92" s="34"/>
      <c r="V92" s="34"/>
      <c r="W92" s="34"/>
      <c r="X92" s="34"/>
      <c r="Y92" s="34"/>
      <c r="Z92" s="34"/>
      <c r="AA92" s="34"/>
      <c r="AB92" s="34"/>
      <c r="AC92" s="34"/>
      <c r="AD92" s="34"/>
      <c r="AE92" s="34"/>
    </row>
    <row r="93" s="2" customFormat="1" ht="15.6" customHeight="1">
      <c r="A93" s="34"/>
      <c r="B93" s="35"/>
      <c r="C93" s="28" t="s">
        <v>23</v>
      </c>
      <c r="D93" s="34"/>
      <c r="E93" s="34"/>
      <c r="F93" s="23" t="str">
        <f>E17</f>
        <v>Mesto Bánovce nad Bebravou</v>
      </c>
      <c r="G93" s="34"/>
      <c r="H93" s="34"/>
      <c r="I93" s="28" t="s">
        <v>29</v>
      </c>
      <c r="J93" s="32" t="str">
        <f>E23</f>
        <v>Margita Horečná</v>
      </c>
      <c r="K93" s="34"/>
      <c r="L93" s="56"/>
      <c r="S93" s="34"/>
      <c r="T93" s="34"/>
      <c r="U93" s="34"/>
      <c r="V93" s="34"/>
      <c r="W93" s="34"/>
      <c r="X93" s="34"/>
      <c r="Y93" s="34"/>
      <c r="Z93" s="34"/>
      <c r="AA93" s="34"/>
      <c r="AB93" s="34"/>
      <c r="AC93" s="34"/>
      <c r="AD93" s="34"/>
      <c r="AE93" s="34"/>
    </row>
    <row r="94" s="2" customFormat="1" ht="15.6" customHeight="1">
      <c r="A94" s="34"/>
      <c r="B94" s="35"/>
      <c r="C94" s="28" t="s">
        <v>27</v>
      </c>
      <c r="D94" s="34"/>
      <c r="E94" s="34"/>
      <c r="F94" s="23" t="str">
        <f>IF(E20="","",E20)</f>
        <v>Vyplň údaj</v>
      </c>
      <c r="G94" s="34"/>
      <c r="H94" s="34"/>
      <c r="I94" s="28" t="s">
        <v>32</v>
      </c>
      <c r="J94" s="32" t="str">
        <f>E26</f>
        <v>Margita Horečná</v>
      </c>
      <c r="K94" s="34"/>
      <c r="L94" s="56"/>
      <c r="S94" s="34"/>
      <c r="T94" s="34"/>
      <c r="U94" s="34"/>
      <c r="V94" s="34"/>
      <c r="W94" s="34"/>
      <c r="X94" s="34"/>
      <c r="Y94" s="34"/>
      <c r="Z94" s="34"/>
      <c r="AA94" s="34"/>
      <c r="AB94" s="34"/>
      <c r="AC94" s="34"/>
      <c r="AD94" s="34"/>
      <c r="AE94" s="34"/>
    </row>
    <row r="95" s="2" customFormat="1" ht="10.32" customHeight="1">
      <c r="A95" s="34"/>
      <c r="B95" s="35"/>
      <c r="C95" s="34"/>
      <c r="D95" s="34"/>
      <c r="E95" s="34"/>
      <c r="F95" s="34"/>
      <c r="G95" s="34"/>
      <c r="H95" s="34"/>
      <c r="I95" s="34"/>
      <c r="J95" s="34"/>
      <c r="K95" s="34"/>
      <c r="L95" s="56"/>
      <c r="S95" s="34"/>
      <c r="T95" s="34"/>
      <c r="U95" s="34"/>
      <c r="V95" s="34"/>
      <c r="W95" s="34"/>
      <c r="X95" s="34"/>
      <c r="Y95" s="34"/>
      <c r="Z95" s="34"/>
      <c r="AA95" s="34"/>
      <c r="AB95" s="34"/>
      <c r="AC95" s="34"/>
      <c r="AD95" s="34"/>
      <c r="AE95" s="34"/>
    </row>
    <row r="96" s="2" customFormat="1" ht="29.28" customHeight="1">
      <c r="A96" s="34"/>
      <c r="B96" s="35"/>
      <c r="C96" s="149" t="s">
        <v>129</v>
      </c>
      <c r="D96" s="141"/>
      <c r="E96" s="141"/>
      <c r="F96" s="141"/>
      <c r="G96" s="141"/>
      <c r="H96" s="141"/>
      <c r="I96" s="141"/>
      <c r="J96" s="150" t="s">
        <v>130</v>
      </c>
      <c r="K96" s="141"/>
      <c r="L96" s="56"/>
      <c r="S96" s="34"/>
      <c r="T96" s="34"/>
      <c r="U96" s="34"/>
      <c r="V96" s="34"/>
      <c r="W96" s="34"/>
      <c r="X96" s="34"/>
      <c r="Y96" s="34"/>
      <c r="Z96" s="34"/>
      <c r="AA96" s="34"/>
      <c r="AB96" s="34"/>
      <c r="AC96" s="34"/>
      <c r="AD96" s="34"/>
      <c r="AE96" s="34"/>
    </row>
    <row r="97" s="2" customFormat="1" ht="10.32" customHeight="1">
      <c r="A97" s="34"/>
      <c r="B97" s="35"/>
      <c r="C97" s="34"/>
      <c r="D97" s="34"/>
      <c r="E97" s="34"/>
      <c r="F97" s="34"/>
      <c r="G97" s="34"/>
      <c r="H97" s="34"/>
      <c r="I97" s="34"/>
      <c r="J97" s="34"/>
      <c r="K97" s="34"/>
      <c r="L97" s="56"/>
      <c r="S97" s="34"/>
      <c r="T97" s="34"/>
      <c r="U97" s="34"/>
      <c r="V97" s="34"/>
      <c r="W97" s="34"/>
      <c r="X97" s="34"/>
      <c r="Y97" s="34"/>
      <c r="Z97" s="34"/>
      <c r="AA97" s="34"/>
      <c r="AB97" s="34"/>
      <c r="AC97" s="34"/>
      <c r="AD97" s="34"/>
      <c r="AE97" s="34"/>
    </row>
    <row r="98" s="2" customFormat="1" ht="22.8" customHeight="1">
      <c r="A98" s="34"/>
      <c r="B98" s="35"/>
      <c r="C98" s="151" t="s">
        <v>131</v>
      </c>
      <c r="D98" s="34"/>
      <c r="E98" s="34"/>
      <c r="F98" s="34"/>
      <c r="G98" s="34"/>
      <c r="H98" s="34"/>
      <c r="I98" s="34"/>
      <c r="J98" s="97">
        <f>J130</f>
        <v>0</v>
      </c>
      <c r="K98" s="34"/>
      <c r="L98" s="56"/>
      <c r="S98" s="34"/>
      <c r="T98" s="34"/>
      <c r="U98" s="34"/>
      <c r="V98" s="34"/>
      <c r="W98" s="34"/>
      <c r="X98" s="34"/>
      <c r="Y98" s="34"/>
      <c r="Z98" s="34"/>
      <c r="AA98" s="34"/>
      <c r="AB98" s="34"/>
      <c r="AC98" s="34"/>
      <c r="AD98" s="34"/>
      <c r="AE98" s="34"/>
      <c r="AU98" s="15" t="s">
        <v>132</v>
      </c>
    </row>
    <row r="99" s="9" customFormat="1" ht="24.96" customHeight="1">
      <c r="A99" s="9"/>
      <c r="B99" s="152"/>
      <c r="C99" s="9"/>
      <c r="D99" s="153" t="s">
        <v>133</v>
      </c>
      <c r="E99" s="154"/>
      <c r="F99" s="154"/>
      <c r="G99" s="154"/>
      <c r="H99" s="154"/>
      <c r="I99" s="154"/>
      <c r="J99" s="155">
        <f>J131</f>
        <v>0</v>
      </c>
      <c r="K99" s="9"/>
      <c r="L99" s="152"/>
      <c r="S99" s="9"/>
      <c r="T99" s="9"/>
      <c r="U99" s="9"/>
      <c r="V99" s="9"/>
      <c r="W99" s="9"/>
      <c r="X99" s="9"/>
      <c r="Y99" s="9"/>
      <c r="Z99" s="9"/>
      <c r="AA99" s="9"/>
      <c r="AB99" s="9"/>
      <c r="AC99" s="9"/>
      <c r="AD99" s="9"/>
      <c r="AE99" s="9"/>
    </row>
    <row r="100" s="10" customFormat="1" ht="19.92" customHeight="1">
      <c r="A100" s="10"/>
      <c r="B100" s="156"/>
      <c r="C100" s="10"/>
      <c r="D100" s="157" t="s">
        <v>134</v>
      </c>
      <c r="E100" s="158"/>
      <c r="F100" s="158"/>
      <c r="G100" s="158"/>
      <c r="H100" s="158"/>
      <c r="I100" s="158"/>
      <c r="J100" s="159">
        <f>J132</f>
        <v>0</v>
      </c>
      <c r="K100" s="10"/>
      <c r="L100" s="156"/>
      <c r="S100" s="10"/>
      <c r="T100" s="10"/>
      <c r="U100" s="10"/>
      <c r="V100" s="10"/>
      <c r="W100" s="10"/>
      <c r="X100" s="10"/>
      <c r="Y100" s="10"/>
      <c r="Z100" s="10"/>
      <c r="AA100" s="10"/>
      <c r="AB100" s="10"/>
      <c r="AC100" s="10"/>
      <c r="AD100" s="10"/>
      <c r="AE100" s="10"/>
    </row>
    <row r="101" s="10" customFormat="1" ht="19.92" customHeight="1">
      <c r="A101" s="10"/>
      <c r="B101" s="156"/>
      <c r="C101" s="10"/>
      <c r="D101" s="157" t="s">
        <v>2101</v>
      </c>
      <c r="E101" s="158"/>
      <c r="F101" s="158"/>
      <c r="G101" s="158"/>
      <c r="H101" s="158"/>
      <c r="I101" s="158"/>
      <c r="J101" s="159">
        <f>J134</f>
        <v>0</v>
      </c>
      <c r="K101" s="10"/>
      <c r="L101" s="156"/>
      <c r="S101" s="10"/>
      <c r="T101" s="10"/>
      <c r="U101" s="10"/>
      <c r="V101" s="10"/>
      <c r="W101" s="10"/>
      <c r="X101" s="10"/>
      <c r="Y101" s="10"/>
      <c r="Z101" s="10"/>
      <c r="AA101" s="10"/>
      <c r="AB101" s="10"/>
      <c r="AC101" s="10"/>
      <c r="AD101" s="10"/>
      <c r="AE101" s="10"/>
    </row>
    <row r="102" s="10" customFormat="1" ht="19.92" customHeight="1">
      <c r="A102" s="10"/>
      <c r="B102" s="156"/>
      <c r="C102" s="10"/>
      <c r="D102" s="157" t="s">
        <v>140</v>
      </c>
      <c r="E102" s="158"/>
      <c r="F102" s="158"/>
      <c r="G102" s="158"/>
      <c r="H102" s="158"/>
      <c r="I102" s="158"/>
      <c r="J102" s="159">
        <f>J137</f>
        <v>0</v>
      </c>
      <c r="K102" s="10"/>
      <c r="L102" s="156"/>
      <c r="S102" s="10"/>
      <c r="T102" s="10"/>
      <c r="U102" s="10"/>
      <c r="V102" s="10"/>
      <c r="W102" s="10"/>
      <c r="X102" s="10"/>
      <c r="Y102" s="10"/>
      <c r="Z102" s="10"/>
      <c r="AA102" s="10"/>
      <c r="AB102" s="10"/>
      <c r="AC102" s="10"/>
      <c r="AD102" s="10"/>
      <c r="AE102" s="10"/>
    </row>
    <row r="103" s="9" customFormat="1" ht="24.96" customHeight="1">
      <c r="A103" s="9"/>
      <c r="B103" s="152"/>
      <c r="C103" s="9"/>
      <c r="D103" s="153" t="s">
        <v>142</v>
      </c>
      <c r="E103" s="154"/>
      <c r="F103" s="154"/>
      <c r="G103" s="154"/>
      <c r="H103" s="154"/>
      <c r="I103" s="154"/>
      <c r="J103" s="155">
        <f>J146</f>
        <v>0</v>
      </c>
      <c r="K103" s="9"/>
      <c r="L103" s="152"/>
      <c r="S103" s="9"/>
      <c r="T103" s="9"/>
      <c r="U103" s="9"/>
      <c r="V103" s="9"/>
      <c r="W103" s="9"/>
      <c r="X103" s="9"/>
      <c r="Y103" s="9"/>
      <c r="Z103" s="9"/>
      <c r="AA103" s="9"/>
      <c r="AB103" s="9"/>
      <c r="AC103" s="9"/>
      <c r="AD103" s="9"/>
      <c r="AE103" s="9"/>
    </row>
    <row r="104" s="10" customFormat="1" ht="19.92" customHeight="1">
      <c r="A104" s="10"/>
      <c r="B104" s="156"/>
      <c r="C104" s="10"/>
      <c r="D104" s="157" t="s">
        <v>144</v>
      </c>
      <c r="E104" s="158"/>
      <c r="F104" s="158"/>
      <c r="G104" s="158"/>
      <c r="H104" s="158"/>
      <c r="I104" s="158"/>
      <c r="J104" s="159">
        <f>J147</f>
        <v>0</v>
      </c>
      <c r="K104" s="10"/>
      <c r="L104" s="156"/>
      <c r="S104" s="10"/>
      <c r="T104" s="10"/>
      <c r="U104" s="10"/>
      <c r="V104" s="10"/>
      <c r="W104" s="10"/>
      <c r="X104" s="10"/>
      <c r="Y104" s="10"/>
      <c r="Z104" s="10"/>
      <c r="AA104" s="10"/>
      <c r="AB104" s="10"/>
      <c r="AC104" s="10"/>
      <c r="AD104" s="10"/>
      <c r="AE104" s="10"/>
    </row>
    <row r="105" s="10" customFormat="1" ht="19.92" customHeight="1">
      <c r="A105" s="10"/>
      <c r="B105" s="156"/>
      <c r="C105" s="10"/>
      <c r="D105" s="157" t="s">
        <v>2102</v>
      </c>
      <c r="E105" s="158"/>
      <c r="F105" s="158"/>
      <c r="G105" s="158"/>
      <c r="H105" s="158"/>
      <c r="I105" s="158"/>
      <c r="J105" s="159">
        <f>J151</f>
        <v>0</v>
      </c>
      <c r="K105" s="10"/>
      <c r="L105" s="156"/>
      <c r="S105" s="10"/>
      <c r="T105" s="10"/>
      <c r="U105" s="10"/>
      <c r="V105" s="10"/>
      <c r="W105" s="10"/>
      <c r="X105" s="10"/>
      <c r="Y105" s="10"/>
      <c r="Z105" s="10"/>
      <c r="AA105" s="10"/>
      <c r="AB105" s="10"/>
      <c r="AC105" s="10"/>
      <c r="AD105" s="10"/>
      <c r="AE105" s="10"/>
    </row>
    <row r="106" s="10" customFormat="1" ht="19.92" customHeight="1">
      <c r="A106" s="10"/>
      <c r="B106" s="156"/>
      <c r="C106" s="10"/>
      <c r="D106" s="157" t="s">
        <v>2103</v>
      </c>
      <c r="E106" s="158"/>
      <c r="F106" s="158"/>
      <c r="G106" s="158"/>
      <c r="H106" s="158"/>
      <c r="I106" s="158"/>
      <c r="J106" s="159">
        <f>J168</f>
        <v>0</v>
      </c>
      <c r="K106" s="10"/>
      <c r="L106" s="156"/>
      <c r="S106" s="10"/>
      <c r="T106" s="10"/>
      <c r="U106" s="10"/>
      <c r="V106" s="10"/>
      <c r="W106" s="10"/>
      <c r="X106" s="10"/>
      <c r="Y106" s="10"/>
      <c r="Z106" s="10"/>
      <c r="AA106" s="10"/>
      <c r="AB106" s="10"/>
      <c r="AC106" s="10"/>
      <c r="AD106" s="10"/>
      <c r="AE106" s="10"/>
    </row>
    <row r="107" s="10" customFormat="1" ht="19.92" customHeight="1">
      <c r="A107" s="10"/>
      <c r="B107" s="156"/>
      <c r="C107" s="10"/>
      <c r="D107" s="157" t="s">
        <v>2104</v>
      </c>
      <c r="E107" s="158"/>
      <c r="F107" s="158"/>
      <c r="G107" s="158"/>
      <c r="H107" s="158"/>
      <c r="I107" s="158"/>
      <c r="J107" s="159">
        <f>J195</f>
        <v>0</v>
      </c>
      <c r="K107" s="10"/>
      <c r="L107" s="156"/>
      <c r="S107" s="10"/>
      <c r="T107" s="10"/>
      <c r="U107" s="10"/>
      <c r="V107" s="10"/>
      <c r="W107" s="10"/>
      <c r="X107" s="10"/>
      <c r="Y107" s="10"/>
      <c r="Z107" s="10"/>
      <c r="AA107" s="10"/>
      <c r="AB107" s="10"/>
      <c r="AC107" s="10"/>
      <c r="AD107" s="10"/>
      <c r="AE107" s="10"/>
    </row>
    <row r="108" s="10" customFormat="1" ht="19.92" customHeight="1">
      <c r="A108" s="10"/>
      <c r="B108" s="156"/>
      <c r="C108" s="10"/>
      <c r="D108" s="157" t="s">
        <v>150</v>
      </c>
      <c r="E108" s="158"/>
      <c r="F108" s="158"/>
      <c r="G108" s="158"/>
      <c r="H108" s="158"/>
      <c r="I108" s="158"/>
      <c r="J108" s="159">
        <f>J238</f>
        <v>0</v>
      </c>
      <c r="K108" s="10"/>
      <c r="L108" s="156"/>
      <c r="S108" s="10"/>
      <c r="T108" s="10"/>
      <c r="U108" s="10"/>
      <c r="V108" s="10"/>
      <c r="W108" s="10"/>
      <c r="X108" s="10"/>
      <c r="Y108" s="10"/>
      <c r="Z108" s="10"/>
      <c r="AA108" s="10"/>
      <c r="AB108" s="10"/>
      <c r="AC108" s="10"/>
      <c r="AD108" s="10"/>
      <c r="AE108" s="10"/>
    </row>
    <row r="109" s="2" customFormat="1" ht="21.84" customHeight="1">
      <c r="A109" s="34"/>
      <c r="B109" s="35"/>
      <c r="C109" s="34"/>
      <c r="D109" s="34"/>
      <c r="E109" s="34"/>
      <c r="F109" s="34"/>
      <c r="G109" s="34"/>
      <c r="H109" s="34"/>
      <c r="I109" s="34"/>
      <c r="J109" s="34"/>
      <c r="K109" s="34"/>
      <c r="L109" s="56"/>
      <c r="S109" s="34"/>
      <c r="T109" s="34"/>
      <c r="U109" s="34"/>
      <c r="V109" s="34"/>
      <c r="W109" s="34"/>
      <c r="X109" s="34"/>
      <c r="Y109" s="34"/>
      <c r="Z109" s="34"/>
      <c r="AA109" s="34"/>
      <c r="AB109" s="34"/>
      <c r="AC109" s="34"/>
      <c r="AD109" s="34"/>
      <c r="AE109" s="34"/>
    </row>
    <row r="110" s="2" customFormat="1" ht="6.96" customHeight="1">
      <c r="A110" s="34"/>
      <c r="B110" s="61"/>
      <c r="C110" s="62"/>
      <c r="D110" s="62"/>
      <c r="E110" s="62"/>
      <c r="F110" s="62"/>
      <c r="G110" s="62"/>
      <c r="H110" s="62"/>
      <c r="I110" s="62"/>
      <c r="J110" s="62"/>
      <c r="K110" s="62"/>
      <c r="L110" s="56"/>
      <c r="S110" s="34"/>
      <c r="T110" s="34"/>
      <c r="U110" s="34"/>
      <c r="V110" s="34"/>
      <c r="W110" s="34"/>
      <c r="X110" s="34"/>
      <c r="Y110" s="34"/>
      <c r="Z110" s="34"/>
      <c r="AA110" s="34"/>
      <c r="AB110" s="34"/>
      <c r="AC110" s="34"/>
      <c r="AD110" s="34"/>
      <c r="AE110" s="34"/>
    </row>
    <row r="114" s="2" customFormat="1" ht="6.96" customHeight="1">
      <c r="A114" s="34"/>
      <c r="B114" s="63"/>
      <c r="C114" s="64"/>
      <c r="D114" s="64"/>
      <c r="E114" s="64"/>
      <c r="F114" s="64"/>
      <c r="G114" s="64"/>
      <c r="H114" s="64"/>
      <c r="I114" s="64"/>
      <c r="J114" s="64"/>
      <c r="K114" s="64"/>
      <c r="L114" s="56"/>
      <c r="S114" s="34"/>
      <c r="T114" s="34"/>
      <c r="U114" s="34"/>
      <c r="V114" s="34"/>
      <c r="W114" s="34"/>
      <c r="X114" s="34"/>
      <c r="Y114" s="34"/>
      <c r="Z114" s="34"/>
      <c r="AA114" s="34"/>
      <c r="AB114" s="34"/>
      <c r="AC114" s="34"/>
      <c r="AD114" s="34"/>
      <c r="AE114" s="34"/>
    </row>
    <row r="115" s="2" customFormat="1" ht="24.96" customHeight="1">
      <c r="A115" s="34"/>
      <c r="B115" s="35"/>
      <c r="C115" s="19" t="s">
        <v>164</v>
      </c>
      <c r="D115" s="34"/>
      <c r="E115" s="34"/>
      <c r="F115" s="34"/>
      <c r="G115" s="34"/>
      <c r="H115" s="34"/>
      <c r="I115" s="34"/>
      <c r="J115" s="34"/>
      <c r="K115" s="34"/>
      <c r="L115" s="56"/>
      <c r="S115" s="34"/>
      <c r="T115" s="34"/>
      <c r="U115" s="34"/>
      <c r="V115" s="34"/>
      <c r="W115" s="34"/>
      <c r="X115" s="34"/>
      <c r="Y115" s="34"/>
      <c r="Z115" s="34"/>
      <c r="AA115" s="34"/>
      <c r="AB115" s="34"/>
      <c r="AC115" s="34"/>
      <c r="AD115" s="34"/>
      <c r="AE115" s="34"/>
    </row>
    <row r="116" s="2" customFormat="1" ht="6.96" customHeight="1">
      <c r="A116" s="34"/>
      <c r="B116" s="35"/>
      <c r="C116" s="34"/>
      <c r="D116" s="34"/>
      <c r="E116" s="34"/>
      <c r="F116" s="34"/>
      <c r="G116" s="34"/>
      <c r="H116" s="34"/>
      <c r="I116" s="34"/>
      <c r="J116" s="34"/>
      <c r="K116" s="34"/>
      <c r="L116" s="56"/>
      <c r="S116" s="34"/>
      <c r="T116" s="34"/>
      <c r="U116" s="34"/>
      <c r="V116" s="34"/>
      <c r="W116" s="34"/>
      <c r="X116" s="34"/>
      <c r="Y116" s="34"/>
      <c r="Z116" s="34"/>
      <c r="AA116" s="34"/>
      <c r="AB116" s="34"/>
      <c r="AC116" s="34"/>
      <c r="AD116" s="34"/>
      <c r="AE116" s="34"/>
    </row>
    <row r="117" s="2" customFormat="1" ht="12" customHeight="1">
      <c r="A117" s="34"/>
      <c r="B117" s="35"/>
      <c r="C117" s="28" t="s">
        <v>15</v>
      </c>
      <c r="D117" s="34"/>
      <c r="E117" s="34"/>
      <c r="F117" s="34"/>
      <c r="G117" s="34"/>
      <c r="H117" s="34"/>
      <c r="I117" s="34"/>
      <c r="J117" s="34"/>
      <c r="K117" s="34"/>
      <c r="L117" s="56"/>
      <c r="S117" s="34"/>
      <c r="T117" s="34"/>
      <c r="U117" s="34"/>
      <c r="V117" s="34"/>
      <c r="W117" s="34"/>
      <c r="X117" s="34"/>
      <c r="Y117" s="34"/>
      <c r="Z117" s="34"/>
      <c r="AA117" s="34"/>
      <c r="AB117" s="34"/>
      <c r="AC117" s="34"/>
      <c r="AD117" s="34"/>
      <c r="AE117" s="34"/>
    </row>
    <row r="118" s="2" customFormat="1" ht="27" customHeight="1">
      <c r="A118" s="34"/>
      <c r="B118" s="35"/>
      <c r="C118" s="34"/>
      <c r="D118" s="34"/>
      <c r="E118" s="130" t="str">
        <f>E7</f>
        <v>Centrum integrovanej zdravotnej starostlivosti, denné centrum pre seniorov, denný stacionár v meste Bánovce nad Bebravou</v>
      </c>
      <c r="F118" s="28"/>
      <c r="G118" s="28"/>
      <c r="H118" s="28"/>
      <c r="I118" s="34"/>
      <c r="J118" s="34"/>
      <c r="K118" s="34"/>
      <c r="L118" s="56"/>
      <c r="S118" s="34"/>
      <c r="T118" s="34"/>
      <c r="U118" s="34"/>
      <c r="V118" s="34"/>
      <c r="W118" s="34"/>
      <c r="X118" s="34"/>
      <c r="Y118" s="34"/>
      <c r="Z118" s="34"/>
      <c r="AA118" s="34"/>
      <c r="AB118" s="34"/>
      <c r="AC118" s="34"/>
      <c r="AD118" s="34"/>
      <c r="AE118" s="34"/>
    </row>
    <row r="119" s="1" customFormat="1" ht="12" customHeight="1">
      <c r="B119" s="18"/>
      <c r="C119" s="28" t="s">
        <v>124</v>
      </c>
      <c r="L119" s="18"/>
    </row>
    <row r="120" s="2" customFormat="1" ht="14.4" customHeight="1">
      <c r="A120" s="34"/>
      <c r="B120" s="35"/>
      <c r="C120" s="34"/>
      <c r="D120" s="34"/>
      <c r="E120" s="130" t="s">
        <v>125</v>
      </c>
      <c r="F120" s="34"/>
      <c r="G120" s="34"/>
      <c r="H120" s="34"/>
      <c r="I120" s="34"/>
      <c r="J120" s="34"/>
      <c r="K120" s="34"/>
      <c r="L120" s="56"/>
      <c r="S120" s="34"/>
      <c r="T120" s="34"/>
      <c r="U120" s="34"/>
      <c r="V120" s="34"/>
      <c r="W120" s="34"/>
      <c r="X120" s="34"/>
      <c r="Y120" s="34"/>
      <c r="Z120" s="34"/>
      <c r="AA120" s="34"/>
      <c r="AB120" s="34"/>
      <c r="AC120" s="34"/>
      <c r="AD120" s="34"/>
      <c r="AE120" s="34"/>
    </row>
    <row r="121" s="2" customFormat="1" ht="12" customHeight="1">
      <c r="A121" s="34"/>
      <c r="B121" s="35"/>
      <c r="C121" s="28" t="s">
        <v>126</v>
      </c>
      <c r="D121" s="34"/>
      <c r="E121" s="34"/>
      <c r="F121" s="34"/>
      <c r="G121" s="34"/>
      <c r="H121" s="34"/>
      <c r="I121" s="34"/>
      <c r="J121" s="34"/>
      <c r="K121" s="34"/>
      <c r="L121" s="56"/>
      <c r="S121" s="34"/>
      <c r="T121" s="34"/>
      <c r="U121" s="34"/>
      <c r="V121" s="34"/>
      <c r="W121" s="34"/>
      <c r="X121" s="34"/>
      <c r="Y121" s="34"/>
      <c r="Z121" s="34"/>
      <c r="AA121" s="34"/>
      <c r="AB121" s="34"/>
      <c r="AC121" s="34"/>
      <c r="AD121" s="34"/>
      <c r="AE121" s="34"/>
    </row>
    <row r="122" s="2" customFormat="1" ht="15.6" customHeight="1">
      <c r="A122" s="34"/>
      <c r="B122" s="35"/>
      <c r="C122" s="34"/>
      <c r="D122" s="34"/>
      <c r="E122" s="68" t="str">
        <f>E11</f>
        <v>6a - zdravotechnika</v>
      </c>
      <c r="F122" s="34"/>
      <c r="G122" s="34"/>
      <c r="H122" s="34"/>
      <c r="I122" s="34"/>
      <c r="J122" s="34"/>
      <c r="K122" s="34"/>
      <c r="L122" s="56"/>
      <c r="S122" s="34"/>
      <c r="T122" s="34"/>
      <c r="U122" s="34"/>
      <c r="V122" s="34"/>
      <c r="W122" s="34"/>
      <c r="X122" s="34"/>
      <c r="Y122" s="34"/>
      <c r="Z122" s="34"/>
      <c r="AA122" s="34"/>
      <c r="AB122" s="34"/>
      <c r="AC122" s="34"/>
      <c r="AD122" s="34"/>
      <c r="AE122" s="34"/>
    </row>
    <row r="123" s="2" customFormat="1" ht="6.96" customHeight="1">
      <c r="A123" s="34"/>
      <c r="B123" s="35"/>
      <c r="C123" s="34"/>
      <c r="D123" s="34"/>
      <c r="E123" s="34"/>
      <c r="F123" s="34"/>
      <c r="G123" s="34"/>
      <c r="H123" s="34"/>
      <c r="I123" s="34"/>
      <c r="J123" s="34"/>
      <c r="K123" s="34"/>
      <c r="L123" s="56"/>
      <c r="S123" s="34"/>
      <c r="T123" s="34"/>
      <c r="U123" s="34"/>
      <c r="V123" s="34"/>
      <c r="W123" s="34"/>
      <c r="X123" s="34"/>
      <c r="Y123" s="34"/>
      <c r="Z123" s="34"/>
      <c r="AA123" s="34"/>
      <c r="AB123" s="34"/>
      <c r="AC123" s="34"/>
      <c r="AD123" s="34"/>
      <c r="AE123" s="34"/>
    </row>
    <row r="124" s="2" customFormat="1" ht="12" customHeight="1">
      <c r="A124" s="34"/>
      <c r="B124" s="35"/>
      <c r="C124" s="28" t="s">
        <v>19</v>
      </c>
      <c r="D124" s="34"/>
      <c r="E124" s="34"/>
      <c r="F124" s="23" t="str">
        <f>F14</f>
        <v>Bánovce nad Bebravou</v>
      </c>
      <c r="G124" s="34"/>
      <c r="H124" s="34"/>
      <c r="I124" s="28" t="s">
        <v>21</v>
      </c>
      <c r="J124" s="70" t="str">
        <f>IF(J14="","",J14)</f>
        <v>12. 7. 2021</v>
      </c>
      <c r="K124" s="34"/>
      <c r="L124" s="56"/>
      <c r="S124" s="34"/>
      <c r="T124" s="34"/>
      <c r="U124" s="34"/>
      <c r="V124" s="34"/>
      <c r="W124" s="34"/>
      <c r="X124" s="34"/>
      <c r="Y124" s="34"/>
      <c r="Z124" s="34"/>
      <c r="AA124" s="34"/>
      <c r="AB124" s="34"/>
      <c r="AC124" s="34"/>
      <c r="AD124" s="34"/>
      <c r="AE124" s="34"/>
    </row>
    <row r="125" s="2" customFormat="1" ht="6.96" customHeight="1">
      <c r="A125" s="34"/>
      <c r="B125" s="35"/>
      <c r="C125" s="34"/>
      <c r="D125" s="34"/>
      <c r="E125" s="34"/>
      <c r="F125" s="34"/>
      <c r="G125" s="34"/>
      <c r="H125" s="34"/>
      <c r="I125" s="34"/>
      <c r="J125" s="34"/>
      <c r="K125" s="34"/>
      <c r="L125" s="56"/>
      <c r="S125" s="34"/>
      <c r="T125" s="34"/>
      <c r="U125" s="34"/>
      <c r="V125" s="34"/>
      <c r="W125" s="34"/>
      <c r="X125" s="34"/>
      <c r="Y125" s="34"/>
      <c r="Z125" s="34"/>
      <c r="AA125" s="34"/>
      <c r="AB125" s="34"/>
      <c r="AC125" s="34"/>
      <c r="AD125" s="34"/>
      <c r="AE125" s="34"/>
    </row>
    <row r="126" s="2" customFormat="1" ht="15.6" customHeight="1">
      <c r="A126" s="34"/>
      <c r="B126" s="35"/>
      <c r="C126" s="28" t="s">
        <v>23</v>
      </c>
      <c r="D126" s="34"/>
      <c r="E126" s="34"/>
      <c r="F126" s="23" t="str">
        <f>E17</f>
        <v>Mesto Bánovce nad Bebravou</v>
      </c>
      <c r="G126" s="34"/>
      <c r="H126" s="34"/>
      <c r="I126" s="28" t="s">
        <v>29</v>
      </c>
      <c r="J126" s="32" t="str">
        <f>E23</f>
        <v>Margita Horečná</v>
      </c>
      <c r="K126" s="34"/>
      <c r="L126" s="56"/>
      <c r="S126" s="34"/>
      <c r="T126" s="34"/>
      <c r="U126" s="34"/>
      <c r="V126" s="34"/>
      <c r="W126" s="34"/>
      <c r="X126" s="34"/>
      <c r="Y126" s="34"/>
      <c r="Z126" s="34"/>
      <c r="AA126" s="34"/>
      <c r="AB126" s="34"/>
      <c r="AC126" s="34"/>
      <c r="AD126" s="34"/>
      <c r="AE126" s="34"/>
    </row>
    <row r="127" s="2" customFormat="1" ht="15.6" customHeight="1">
      <c r="A127" s="34"/>
      <c r="B127" s="35"/>
      <c r="C127" s="28" t="s">
        <v>27</v>
      </c>
      <c r="D127" s="34"/>
      <c r="E127" s="34"/>
      <c r="F127" s="23" t="str">
        <f>IF(E20="","",E20)</f>
        <v>Vyplň údaj</v>
      </c>
      <c r="G127" s="34"/>
      <c r="H127" s="34"/>
      <c r="I127" s="28" t="s">
        <v>32</v>
      </c>
      <c r="J127" s="32" t="str">
        <f>E26</f>
        <v>Margita Horečná</v>
      </c>
      <c r="K127" s="34"/>
      <c r="L127" s="56"/>
      <c r="S127" s="34"/>
      <c r="T127" s="34"/>
      <c r="U127" s="34"/>
      <c r="V127" s="34"/>
      <c r="W127" s="34"/>
      <c r="X127" s="34"/>
      <c r="Y127" s="34"/>
      <c r="Z127" s="34"/>
      <c r="AA127" s="34"/>
      <c r="AB127" s="34"/>
      <c r="AC127" s="34"/>
      <c r="AD127" s="34"/>
      <c r="AE127" s="34"/>
    </row>
    <row r="128" s="2" customFormat="1" ht="10.32" customHeight="1">
      <c r="A128" s="34"/>
      <c r="B128" s="35"/>
      <c r="C128" s="34"/>
      <c r="D128" s="34"/>
      <c r="E128" s="34"/>
      <c r="F128" s="34"/>
      <c r="G128" s="34"/>
      <c r="H128" s="34"/>
      <c r="I128" s="34"/>
      <c r="J128" s="34"/>
      <c r="K128" s="34"/>
      <c r="L128" s="56"/>
      <c r="S128" s="34"/>
      <c r="T128" s="34"/>
      <c r="U128" s="34"/>
      <c r="V128" s="34"/>
      <c r="W128" s="34"/>
      <c r="X128" s="34"/>
      <c r="Y128" s="34"/>
      <c r="Z128" s="34"/>
      <c r="AA128" s="34"/>
      <c r="AB128" s="34"/>
      <c r="AC128" s="34"/>
      <c r="AD128" s="34"/>
      <c r="AE128" s="34"/>
    </row>
    <row r="129" s="11" customFormat="1" ht="29.28" customHeight="1">
      <c r="A129" s="160"/>
      <c r="B129" s="161"/>
      <c r="C129" s="162" t="s">
        <v>165</v>
      </c>
      <c r="D129" s="163" t="s">
        <v>61</v>
      </c>
      <c r="E129" s="163" t="s">
        <v>57</v>
      </c>
      <c r="F129" s="163" t="s">
        <v>58</v>
      </c>
      <c r="G129" s="163" t="s">
        <v>166</v>
      </c>
      <c r="H129" s="163" t="s">
        <v>167</v>
      </c>
      <c r="I129" s="163" t="s">
        <v>168</v>
      </c>
      <c r="J129" s="164" t="s">
        <v>130</v>
      </c>
      <c r="K129" s="165" t="s">
        <v>169</v>
      </c>
      <c r="L129" s="166"/>
      <c r="M129" s="87" t="s">
        <v>1</v>
      </c>
      <c r="N129" s="88" t="s">
        <v>40</v>
      </c>
      <c r="O129" s="88" t="s">
        <v>170</v>
      </c>
      <c r="P129" s="88" t="s">
        <v>171</v>
      </c>
      <c r="Q129" s="88" t="s">
        <v>172</v>
      </c>
      <c r="R129" s="88" t="s">
        <v>173</v>
      </c>
      <c r="S129" s="88" t="s">
        <v>174</v>
      </c>
      <c r="T129" s="89" t="s">
        <v>175</v>
      </c>
      <c r="U129" s="160"/>
      <c r="V129" s="160"/>
      <c r="W129" s="160"/>
      <c r="X129" s="160"/>
      <c r="Y129" s="160"/>
      <c r="Z129" s="160"/>
      <c r="AA129" s="160"/>
      <c r="AB129" s="160"/>
      <c r="AC129" s="160"/>
      <c r="AD129" s="160"/>
      <c r="AE129" s="160"/>
    </row>
    <row r="130" s="2" customFormat="1" ht="22.8" customHeight="1">
      <c r="A130" s="34"/>
      <c r="B130" s="35"/>
      <c r="C130" s="94" t="s">
        <v>131</v>
      </c>
      <c r="D130" s="34"/>
      <c r="E130" s="34"/>
      <c r="F130" s="34"/>
      <c r="G130" s="34"/>
      <c r="H130" s="34"/>
      <c r="I130" s="34"/>
      <c r="J130" s="167">
        <f>BK130</f>
        <v>0</v>
      </c>
      <c r="K130" s="34"/>
      <c r="L130" s="35"/>
      <c r="M130" s="90"/>
      <c r="N130" s="74"/>
      <c r="O130" s="91"/>
      <c r="P130" s="168">
        <f>P131+P146</f>
        <v>0</v>
      </c>
      <c r="Q130" s="91"/>
      <c r="R130" s="168">
        <f>R131+R146</f>
        <v>1.9556741999999998</v>
      </c>
      <c r="S130" s="91"/>
      <c r="T130" s="169">
        <f>T131+T146</f>
        <v>0.16</v>
      </c>
      <c r="U130" s="34"/>
      <c r="V130" s="34"/>
      <c r="W130" s="34"/>
      <c r="X130" s="34"/>
      <c r="Y130" s="34"/>
      <c r="Z130" s="34"/>
      <c r="AA130" s="34"/>
      <c r="AB130" s="34"/>
      <c r="AC130" s="34"/>
      <c r="AD130" s="34"/>
      <c r="AE130" s="34"/>
      <c r="AT130" s="15" t="s">
        <v>75</v>
      </c>
      <c r="AU130" s="15" t="s">
        <v>132</v>
      </c>
      <c r="BK130" s="170">
        <f>BK131+BK146</f>
        <v>0</v>
      </c>
    </row>
    <row r="131" s="12" customFormat="1" ht="25.92" customHeight="1">
      <c r="A131" s="12"/>
      <c r="B131" s="171"/>
      <c r="C131" s="12"/>
      <c r="D131" s="172" t="s">
        <v>75</v>
      </c>
      <c r="E131" s="173" t="s">
        <v>176</v>
      </c>
      <c r="F131" s="173" t="s">
        <v>177</v>
      </c>
      <c r="G131" s="12"/>
      <c r="H131" s="12"/>
      <c r="I131" s="174"/>
      <c r="J131" s="175">
        <f>BK131</f>
        <v>0</v>
      </c>
      <c r="K131" s="12"/>
      <c r="L131" s="171"/>
      <c r="M131" s="176"/>
      <c r="N131" s="177"/>
      <c r="O131" s="177"/>
      <c r="P131" s="178">
        <f>P132+P134+P137</f>
        <v>0</v>
      </c>
      <c r="Q131" s="177"/>
      <c r="R131" s="178">
        <f>R132+R134+R137</f>
        <v>0.0020502000000000003</v>
      </c>
      <c r="S131" s="177"/>
      <c r="T131" s="179">
        <f>T132+T134+T137</f>
        <v>0.16</v>
      </c>
      <c r="U131" s="12"/>
      <c r="V131" s="12"/>
      <c r="W131" s="12"/>
      <c r="X131" s="12"/>
      <c r="Y131" s="12"/>
      <c r="Z131" s="12"/>
      <c r="AA131" s="12"/>
      <c r="AB131" s="12"/>
      <c r="AC131" s="12"/>
      <c r="AD131" s="12"/>
      <c r="AE131" s="12"/>
      <c r="AR131" s="172" t="s">
        <v>83</v>
      </c>
      <c r="AT131" s="180" t="s">
        <v>75</v>
      </c>
      <c r="AU131" s="180" t="s">
        <v>76</v>
      </c>
      <c r="AY131" s="172" t="s">
        <v>178</v>
      </c>
      <c r="BK131" s="181">
        <f>BK132+BK134+BK137</f>
        <v>0</v>
      </c>
    </row>
    <row r="132" s="12" customFormat="1" ht="22.8" customHeight="1">
      <c r="A132" s="12"/>
      <c r="B132" s="171"/>
      <c r="C132" s="12"/>
      <c r="D132" s="172" t="s">
        <v>75</v>
      </c>
      <c r="E132" s="182" t="s">
        <v>83</v>
      </c>
      <c r="F132" s="182" t="s">
        <v>179</v>
      </c>
      <c r="G132" s="12"/>
      <c r="H132" s="12"/>
      <c r="I132" s="174"/>
      <c r="J132" s="183">
        <f>BK132</f>
        <v>0</v>
      </c>
      <c r="K132" s="12"/>
      <c r="L132" s="171"/>
      <c r="M132" s="176"/>
      <c r="N132" s="177"/>
      <c r="O132" s="177"/>
      <c r="P132" s="178">
        <f>P133</f>
        <v>0</v>
      </c>
      <c r="Q132" s="177"/>
      <c r="R132" s="178">
        <f>R133</f>
        <v>0</v>
      </c>
      <c r="S132" s="177"/>
      <c r="T132" s="179">
        <f>T133</f>
        <v>0</v>
      </c>
      <c r="U132" s="12"/>
      <c r="V132" s="12"/>
      <c r="W132" s="12"/>
      <c r="X132" s="12"/>
      <c r="Y132" s="12"/>
      <c r="Z132" s="12"/>
      <c r="AA132" s="12"/>
      <c r="AB132" s="12"/>
      <c r="AC132" s="12"/>
      <c r="AD132" s="12"/>
      <c r="AE132" s="12"/>
      <c r="AR132" s="172" t="s">
        <v>83</v>
      </c>
      <c r="AT132" s="180" t="s">
        <v>75</v>
      </c>
      <c r="AU132" s="180" t="s">
        <v>83</v>
      </c>
      <c r="AY132" s="172" t="s">
        <v>178</v>
      </c>
      <c r="BK132" s="181">
        <f>BK133</f>
        <v>0</v>
      </c>
    </row>
    <row r="133" s="2" customFormat="1" ht="34.8" customHeight="1">
      <c r="A133" s="34"/>
      <c r="B133" s="184"/>
      <c r="C133" s="185" t="s">
        <v>83</v>
      </c>
      <c r="D133" s="185" t="s">
        <v>180</v>
      </c>
      <c r="E133" s="186" t="s">
        <v>2105</v>
      </c>
      <c r="F133" s="187" t="s">
        <v>2106</v>
      </c>
      <c r="G133" s="188" t="s">
        <v>1484</v>
      </c>
      <c r="H133" s="189">
        <v>20</v>
      </c>
      <c r="I133" s="190"/>
      <c r="J133" s="191">
        <f>ROUND(I133*H133,2)</f>
        <v>0</v>
      </c>
      <c r="K133" s="192"/>
      <c r="L133" s="35"/>
      <c r="M133" s="193" t="s">
        <v>1</v>
      </c>
      <c r="N133" s="194" t="s">
        <v>42</v>
      </c>
      <c r="O133" s="78"/>
      <c r="P133" s="195">
        <f>O133*H133</f>
        <v>0</v>
      </c>
      <c r="Q133" s="195">
        <v>0</v>
      </c>
      <c r="R133" s="195">
        <f>Q133*H133</f>
        <v>0</v>
      </c>
      <c r="S133" s="195">
        <v>0</v>
      </c>
      <c r="T133" s="196">
        <f>S133*H133</f>
        <v>0</v>
      </c>
      <c r="U133" s="34"/>
      <c r="V133" s="34"/>
      <c r="W133" s="34"/>
      <c r="X133" s="34"/>
      <c r="Y133" s="34"/>
      <c r="Z133" s="34"/>
      <c r="AA133" s="34"/>
      <c r="AB133" s="34"/>
      <c r="AC133" s="34"/>
      <c r="AD133" s="34"/>
      <c r="AE133" s="34"/>
      <c r="AR133" s="197" t="s">
        <v>184</v>
      </c>
      <c r="AT133" s="197" t="s">
        <v>180</v>
      </c>
      <c r="AU133" s="197" t="s">
        <v>89</v>
      </c>
      <c r="AY133" s="15" t="s">
        <v>178</v>
      </c>
      <c r="BE133" s="198">
        <f>IF(N133="základná",J133,0)</f>
        <v>0</v>
      </c>
      <c r="BF133" s="198">
        <f>IF(N133="znížená",J133,0)</f>
        <v>0</v>
      </c>
      <c r="BG133" s="198">
        <f>IF(N133="zákl. prenesená",J133,0)</f>
        <v>0</v>
      </c>
      <c r="BH133" s="198">
        <f>IF(N133="zníž. prenesená",J133,0)</f>
        <v>0</v>
      </c>
      <c r="BI133" s="198">
        <f>IF(N133="nulová",J133,0)</f>
        <v>0</v>
      </c>
      <c r="BJ133" s="15" t="s">
        <v>89</v>
      </c>
      <c r="BK133" s="198">
        <f>ROUND(I133*H133,2)</f>
        <v>0</v>
      </c>
      <c r="BL133" s="15" t="s">
        <v>184</v>
      </c>
      <c r="BM133" s="197" t="s">
        <v>2107</v>
      </c>
    </row>
    <row r="134" s="12" customFormat="1" ht="22.8" customHeight="1">
      <c r="A134" s="12"/>
      <c r="B134" s="171"/>
      <c r="C134" s="12"/>
      <c r="D134" s="172" t="s">
        <v>75</v>
      </c>
      <c r="E134" s="182" t="s">
        <v>208</v>
      </c>
      <c r="F134" s="182" t="s">
        <v>2108</v>
      </c>
      <c r="G134" s="12"/>
      <c r="H134" s="12"/>
      <c r="I134" s="174"/>
      <c r="J134" s="183">
        <f>BK134</f>
        <v>0</v>
      </c>
      <c r="K134" s="12"/>
      <c r="L134" s="171"/>
      <c r="M134" s="176"/>
      <c r="N134" s="177"/>
      <c r="O134" s="177"/>
      <c r="P134" s="178">
        <f>SUM(P135:P136)</f>
        <v>0</v>
      </c>
      <c r="Q134" s="177"/>
      <c r="R134" s="178">
        <f>SUM(R135:R136)</f>
        <v>0.0020502000000000003</v>
      </c>
      <c r="S134" s="177"/>
      <c r="T134" s="179">
        <f>SUM(T135:T136)</f>
        <v>0</v>
      </c>
      <c r="U134" s="12"/>
      <c r="V134" s="12"/>
      <c r="W134" s="12"/>
      <c r="X134" s="12"/>
      <c r="Y134" s="12"/>
      <c r="Z134" s="12"/>
      <c r="AA134" s="12"/>
      <c r="AB134" s="12"/>
      <c r="AC134" s="12"/>
      <c r="AD134" s="12"/>
      <c r="AE134" s="12"/>
      <c r="AR134" s="172" t="s">
        <v>83</v>
      </c>
      <c r="AT134" s="180" t="s">
        <v>75</v>
      </c>
      <c r="AU134" s="180" t="s">
        <v>83</v>
      </c>
      <c r="AY134" s="172" t="s">
        <v>178</v>
      </c>
      <c r="BK134" s="181">
        <f>SUM(BK135:BK136)</f>
        <v>0</v>
      </c>
    </row>
    <row r="135" s="2" customFormat="1" ht="30" customHeight="1">
      <c r="A135" s="34"/>
      <c r="B135" s="184"/>
      <c r="C135" s="185" t="s">
        <v>89</v>
      </c>
      <c r="D135" s="185" t="s">
        <v>180</v>
      </c>
      <c r="E135" s="186" t="s">
        <v>2109</v>
      </c>
      <c r="F135" s="187" t="s">
        <v>2110</v>
      </c>
      <c r="G135" s="188" t="s">
        <v>683</v>
      </c>
      <c r="H135" s="189">
        <v>3</v>
      </c>
      <c r="I135" s="190"/>
      <c r="J135" s="191">
        <f>ROUND(I135*H135,2)</f>
        <v>0</v>
      </c>
      <c r="K135" s="192"/>
      <c r="L135" s="35"/>
      <c r="M135" s="193" t="s">
        <v>1</v>
      </c>
      <c r="N135" s="194" t="s">
        <v>42</v>
      </c>
      <c r="O135" s="78"/>
      <c r="P135" s="195">
        <f>O135*H135</f>
        <v>0</v>
      </c>
      <c r="Q135" s="195">
        <v>0</v>
      </c>
      <c r="R135" s="195">
        <f>Q135*H135</f>
        <v>0</v>
      </c>
      <c r="S135" s="195">
        <v>0</v>
      </c>
      <c r="T135" s="196">
        <f>S135*H135</f>
        <v>0</v>
      </c>
      <c r="U135" s="34"/>
      <c r="V135" s="34"/>
      <c r="W135" s="34"/>
      <c r="X135" s="34"/>
      <c r="Y135" s="34"/>
      <c r="Z135" s="34"/>
      <c r="AA135" s="34"/>
      <c r="AB135" s="34"/>
      <c r="AC135" s="34"/>
      <c r="AD135" s="34"/>
      <c r="AE135" s="34"/>
      <c r="AR135" s="197" t="s">
        <v>184</v>
      </c>
      <c r="AT135" s="197" t="s">
        <v>180</v>
      </c>
      <c r="AU135" s="197" t="s">
        <v>89</v>
      </c>
      <c r="AY135" s="15" t="s">
        <v>178</v>
      </c>
      <c r="BE135" s="198">
        <f>IF(N135="základná",J135,0)</f>
        <v>0</v>
      </c>
      <c r="BF135" s="198">
        <f>IF(N135="znížená",J135,0)</f>
        <v>0</v>
      </c>
      <c r="BG135" s="198">
        <f>IF(N135="zákl. prenesená",J135,0)</f>
        <v>0</v>
      </c>
      <c r="BH135" s="198">
        <f>IF(N135="zníž. prenesená",J135,0)</f>
        <v>0</v>
      </c>
      <c r="BI135" s="198">
        <f>IF(N135="nulová",J135,0)</f>
        <v>0</v>
      </c>
      <c r="BJ135" s="15" t="s">
        <v>89</v>
      </c>
      <c r="BK135" s="198">
        <f>ROUND(I135*H135,2)</f>
        <v>0</v>
      </c>
      <c r="BL135" s="15" t="s">
        <v>184</v>
      </c>
      <c r="BM135" s="197" t="s">
        <v>2111</v>
      </c>
    </row>
    <row r="136" s="2" customFormat="1" ht="19.8" customHeight="1">
      <c r="A136" s="34"/>
      <c r="B136" s="184"/>
      <c r="C136" s="199" t="s">
        <v>189</v>
      </c>
      <c r="D136" s="199" t="s">
        <v>454</v>
      </c>
      <c r="E136" s="200" t="s">
        <v>2112</v>
      </c>
      <c r="F136" s="201" t="s">
        <v>2113</v>
      </c>
      <c r="G136" s="202" t="s">
        <v>683</v>
      </c>
      <c r="H136" s="203">
        <v>3.0600000000000001</v>
      </c>
      <c r="I136" s="204"/>
      <c r="J136" s="205">
        <f>ROUND(I136*H136,2)</f>
        <v>0</v>
      </c>
      <c r="K136" s="206"/>
      <c r="L136" s="207"/>
      <c r="M136" s="208" t="s">
        <v>1</v>
      </c>
      <c r="N136" s="209" t="s">
        <v>42</v>
      </c>
      <c r="O136" s="78"/>
      <c r="P136" s="195">
        <f>O136*H136</f>
        <v>0</v>
      </c>
      <c r="Q136" s="195">
        <v>0.00067000000000000002</v>
      </c>
      <c r="R136" s="195">
        <f>Q136*H136</f>
        <v>0.0020502000000000003</v>
      </c>
      <c r="S136" s="195">
        <v>0</v>
      </c>
      <c r="T136" s="196">
        <f>S136*H136</f>
        <v>0</v>
      </c>
      <c r="U136" s="34"/>
      <c r="V136" s="34"/>
      <c r="W136" s="34"/>
      <c r="X136" s="34"/>
      <c r="Y136" s="34"/>
      <c r="Z136" s="34"/>
      <c r="AA136" s="34"/>
      <c r="AB136" s="34"/>
      <c r="AC136" s="34"/>
      <c r="AD136" s="34"/>
      <c r="AE136" s="34"/>
      <c r="AR136" s="197" t="s">
        <v>208</v>
      </c>
      <c r="AT136" s="197" t="s">
        <v>454</v>
      </c>
      <c r="AU136" s="197" t="s">
        <v>89</v>
      </c>
      <c r="AY136" s="15" t="s">
        <v>178</v>
      </c>
      <c r="BE136" s="198">
        <f>IF(N136="základná",J136,0)</f>
        <v>0</v>
      </c>
      <c r="BF136" s="198">
        <f>IF(N136="znížená",J136,0)</f>
        <v>0</v>
      </c>
      <c r="BG136" s="198">
        <f>IF(N136="zákl. prenesená",J136,0)</f>
        <v>0</v>
      </c>
      <c r="BH136" s="198">
        <f>IF(N136="zníž. prenesená",J136,0)</f>
        <v>0</v>
      </c>
      <c r="BI136" s="198">
        <f>IF(N136="nulová",J136,0)</f>
        <v>0</v>
      </c>
      <c r="BJ136" s="15" t="s">
        <v>89</v>
      </c>
      <c r="BK136" s="198">
        <f>ROUND(I136*H136,2)</f>
        <v>0</v>
      </c>
      <c r="BL136" s="15" t="s">
        <v>184</v>
      </c>
      <c r="BM136" s="197" t="s">
        <v>2114</v>
      </c>
    </row>
    <row r="137" s="12" customFormat="1" ht="22.8" customHeight="1">
      <c r="A137" s="12"/>
      <c r="B137" s="171"/>
      <c r="C137" s="12"/>
      <c r="D137" s="172" t="s">
        <v>75</v>
      </c>
      <c r="E137" s="182" t="s">
        <v>212</v>
      </c>
      <c r="F137" s="182" t="s">
        <v>679</v>
      </c>
      <c r="G137" s="12"/>
      <c r="H137" s="12"/>
      <c r="I137" s="174"/>
      <c r="J137" s="183">
        <f>BK137</f>
        <v>0</v>
      </c>
      <c r="K137" s="12"/>
      <c r="L137" s="171"/>
      <c r="M137" s="176"/>
      <c r="N137" s="177"/>
      <c r="O137" s="177"/>
      <c r="P137" s="178">
        <f>SUM(P138:P145)</f>
        <v>0</v>
      </c>
      <c r="Q137" s="177"/>
      <c r="R137" s="178">
        <f>SUM(R138:R145)</f>
        <v>0</v>
      </c>
      <c r="S137" s="177"/>
      <c r="T137" s="179">
        <f>SUM(T138:T145)</f>
        <v>0.16</v>
      </c>
      <c r="U137" s="12"/>
      <c r="V137" s="12"/>
      <c r="W137" s="12"/>
      <c r="X137" s="12"/>
      <c r="Y137" s="12"/>
      <c r="Z137" s="12"/>
      <c r="AA137" s="12"/>
      <c r="AB137" s="12"/>
      <c r="AC137" s="12"/>
      <c r="AD137" s="12"/>
      <c r="AE137" s="12"/>
      <c r="AR137" s="172" t="s">
        <v>83</v>
      </c>
      <c r="AT137" s="180" t="s">
        <v>75</v>
      </c>
      <c r="AU137" s="180" t="s">
        <v>83</v>
      </c>
      <c r="AY137" s="172" t="s">
        <v>178</v>
      </c>
      <c r="BK137" s="181">
        <f>SUM(BK138:BK145)</f>
        <v>0</v>
      </c>
    </row>
    <row r="138" s="2" customFormat="1" ht="22.2" customHeight="1">
      <c r="A138" s="34"/>
      <c r="B138" s="184"/>
      <c r="C138" s="185" t="s">
        <v>184</v>
      </c>
      <c r="D138" s="185" t="s">
        <v>180</v>
      </c>
      <c r="E138" s="186" t="s">
        <v>2115</v>
      </c>
      <c r="F138" s="187" t="s">
        <v>2116</v>
      </c>
      <c r="G138" s="188" t="s">
        <v>227</v>
      </c>
      <c r="H138" s="189">
        <v>0.16</v>
      </c>
      <c r="I138" s="190"/>
      <c r="J138" s="191">
        <f>ROUND(I138*H138,2)</f>
        <v>0</v>
      </c>
      <c r="K138" s="192"/>
      <c r="L138" s="35"/>
      <c r="M138" s="193" t="s">
        <v>1</v>
      </c>
      <c r="N138" s="194" t="s">
        <v>42</v>
      </c>
      <c r="O138" s="78"/>
      <c r="P138" s="195">
        <f>O138*H138</f>
        <v>0</v>
      </c>
      <c r="Q138" s="195">
        <v>0</v>
      </c>
      <c r="R138" s="195">
        <f>Q138*H138</f>
        <v>0</v>
      </c>
      <c r="S138" s="195">
        <v>0</v>
      </c>
      <c r="T138" s="196">
        <f>S138*H138</f>
        <v>0</v>
      </c>
      <c r="U138" s="34"/>
      <c r="V138" s="34"/>
      <c r="W138" s="34"/>
      <c r="X138" s="34"/>
      <c r="Y138" s="34"/>
      <c r="Z138" s="34"/>
      <c r="AA138" s="34"/>
      <c r="AB138" s="34"/>
      <c r="AC138" s="34"/>
      <c r="AD138" s="34"/>
      <c r="AE138" s="34"/>
      <c r="AR138" s="197" t="s">
        <v>184</v>
      </c>
      <c r="AT138" s="197" t="s">
        <v>180</v>
      </c>
      <c r="AU138" s="197" t="s">
        <v>89</v>
      </c>
      <c r="AY138" s="15" t="s">
        <v>178</v>
      </c>
      <c r="BE138" s="198">
        <f>IF(N138="základná",J138,0)</f>
        <v>0</v>
      </c>
      <c r="BF138" s="198">
        <f>IF(N138="znížená",J138,0)</f>
        <v>0</v>
      </c>
      <c r="BG138" s="198">
        <f>IF(N138="zákl. prenesená",J138,0)</f>
        <v>0</v>
      </c>
      <c r="BH138" s="198">
        <f>IF(N138="zníž. prenesená",J138,0)</f>
        <v>0</v>
      </c>
      <c r="BI138" s="198">
        <f>IF(N138="nulová",J138,0)</f>
        <v>0</v>
      </c>
      <c r="BJ138" s="15" t="s">
        <v>89</v>
      </c>
      <c r="BK138" s="198">
        <f>ROUND(I138*H138,2)</f>
        <v>0</v>
      </c>
      <c r="BL138" s="15" t="s">
        <v>184</v>
      </c>
      <c r="BM138" s="197" t="s">
        <v>2117</v>
      </c>
    </row>
    <row r="139" s="2" customFormat="1" ht="22.2" customHeight="1">
      <c r="A139" s="34"/>
      <c r="B139" s="184"/>
      <c r="C139" s="185" t="s">
        <v>196</v>
      </c>
      <c r="D139" s="185" t="s">
        <v>180</v>
      </c>
      <c r="E139" s="186" t="s">
        <v>2118</v>
      </c>
      <c r="F139" s="187" t="s">
        <v>2119</v>
      </c>
      <c r="G139" s="188" t="s">
        <v>227</v>
      </c>
      <c r="H139" s="189">
        <v>0.16</v>
      </c>
      <c r="I139" s="190"/>
      <c r="J139" s="191">
        <f>ROUND(I139*H139,2)</f>
        <v>0</v>
      </c>
      <c r="K139" s="192"/>
      <c r="L139" s="35"/>
      <c r="M139" s="193" t="s">
        <v>1</v>
      </c>
      <c r="N139" s="194" t="s">
        <v>42</v>
      </c>
      <c r="O139" s="78"/>
      <c r="P139" s="195">
        <f>O139*H139</f>
        <v>0</v>
      </c>
      <c r="Q139" s="195">
        <v>0</v>
      </c>
      <c r="R139" s="195">
        <f>Q139*H139</f>
        <v>0</v>
      </c>
      <c r="S139" s="195">
        <v>0</v>
      </c>
      <c r="T139" s="196">
        <f>S139*H139</f>
        <v>0</v>
      </c>
      <c r="U139" s="34"/>
      <c r="V139" s="34"/>
      <c r="W139" s="34"/>
      <c r="X139" s="34"/>
      <c r="Y139" s="34"/>
      <c r="Z139" s="34"/>
      <c r="AA139" s="34"/>
      <c r="AB139" s="34"/>
      <c r="AC139" s="34"/>
      <c r="AD139" s="34"/>
      <c r="AE139" s="34"/>
      <c r="AR139" s="197" t="s">
        <v>184</v>
      </c>
      <c r="AT139" s="197" t="s">
        <v>180</v>
      </c>
      <c r="AU139" s="197" t="s">
        <v>89</v>
      </c>
      <c r="AY139" s="15" t="s">
        <v>178</v>
      </c>
      <c r="BE139" s="198">
        <f>IF(N139="základná",J139,0)</f>
        <v>0</v>
      </c>
      <c r="BF139" s="198">
        <f>IF(N139="znížená",J139,0)</f>
        <v>0</v>
      </c>
      <c r="BG139" s="198">
        <f>IF(N139="zákl. prenesená",J139,0)</f>
        <v>0</v>
      </c>
      <c r="BH139" s="198">
        <f>IF(N139="zníž. prenesená",J139,0)</f>
        <v>0</v>
      </c>
      <c r="BI139" s="198">
        <f>IF(N139="nulová",J139,0)</f>
        <v>0</v>
      </c>
      <c r="BJ139" s="15" t="s">
        <v>89</v>
      </c>
      <c r="BK139" s="198">
        <f>ROUND(I139*H139,2)</f>
        <v>0</v>
      </c>
      <c r="BL139" s="15" t="s">
        <v>184</v>
      </c>
      <c r="BM139" s="197" t="s">
        <v>2120</v>
      </c>
    </row>
    <row r="140" s="2" customFormat="1" ht="19.8" customHeight="1">
      <c r="A140" s="34"/>
      <c r="B140" s="184"/>
      <c r="C140" s="185" t="s">
        <v>200</v>
      </c>
      <c r="D140" s="185" t="s">
        <v>180</v>
      </c>
      <c r="E140" s="186" t="s">
        <v>1597</v>
      </c>
      <c r="F140" s="187" t="s">
        <v>1598</v>
      </c>
      <c r="G140" s="188" t="s">
        <v>227</v>
      </c>
      <c r="H140" s="189">
        <v>0.16</v>
      </c>
      <c r="I140" s="190"/>
      <c r="J140" s="191">
        <f>ROUND(I140*H140,2)</f>
        <v>0</v>
      </c>
      <c r="K140" s="192"/>
      <c r="L140" s="35"/>
      <c r="M140" s="193" t="s">
        <v>1</v>
      </c>
      <c r="N140" s="194" t="s">
        <v>42</v>
      </c>
      <c r="O140" s="78"/>
      <c r="P140" s="195">
        <f>O140*H140</f>
        <v>0</v>
      </c>
      <c r="Q140" s="195">
        <v>0</v>
      </c>
      <c r="R140" s="195">
        <f>Q140*H140</f>
        <v>0</v>
      </c>
      <c r="S140" s="195">
        <v>0</v>
      </c>
      <c r="T140" s="196">
        <f>S140*H140</f>
        <v>0</v>
      </c>
      <c r="U140" s="34"/>
      <c r="V140" s="34"/>
      <c r="W140" s="34"/>
      <c r="X140" s="34"/>
      <c r="Y140" s="34"/>
      <c r="Z140" s="34"/>
      <c r="AA140" s="34"/>
      <c r="AB140" s="34"/>
      <c r="AC140" s="34"/>
      <c r="AD140" s="34"/>
      <c r="AE140" s="34"/>
      <c r="AR140" s="197" t="s">
        <v>184</v>
      </c>
      <c r="AT140" s="197" t="s">
        <v>180</v>
      </c>
      <c r="AU140" s="197" t="s">
        <v>89</v>
      </c>
      <c r="AY140" s="15" t="s">
        <v>178</v>
      </c>
      <c r="BE140" s="198">
        <f>IF(N140="základná",J140,0)</f>
        <v>0</v>
      </c>
      <c r="BF140" s="198">
        <f>IF(N140="znížená",J140,0)</f>
        <v>0</v>
      </c>
      <c r="BG140" s="198">
        <f>IF(N140="zákl. prenesená",J140,0)</f>
        <v>0</v>
      </c>
      <c r="BH140" s="198">
        <f>IF(N140="zníž. prenesená",J140,0)</f>
        <v>0</v>
      </c>
      <c r="BI140" s="198">
        <f>IF(N140="nulová",J140,0)</f>
        <v>0</v>
      </c>
      <c r="BJ140" s="15" t="s">
        <v>89</v>
      </c>
      <c r="BK140" s="198">
        <f>ROUND(I140*H140,2)</f>
        <v>0</v>
      </c>
      <c r="BL140" s="15" t="s">
        <v>184</v>
      </c>
      <c r="BM140" s="197" t="s">
        <v>2121</v>
      </c>
    </row>
    <row r="141" s="2" customFormat="1" ht="22.2" customHeight="1">
      <c r="A141" s="34"/>
      <c r="B141" s="184"/>
      <c r="C141" s="185" t="s">
        <v>204</v>
      </c>
      <c r="D141" s="185" t="s">
        <v>180</v>
      </c>
      <c r="E141" s="186" t="s">
        <v>1599</v>
      </c>
      <c r="F141" s="187" t="s">
        <v>1600</v>
      </c>
      <c r="G141" s="188" t="s">
        <v>227</v>
      </c>
      <c r="H141" s="189">
        <v>1.1200000000000001</v>
      </c>
      <c r="I141" s="190"/>
      <c r="J141" s="191">
        <f>ROUND(I141*H141,2)</f>
        <v>0</v>
      </c>
      <c r="K141" s="192"/>
      <c r="L141" s="35"/>
      <c r="M141" s="193" t="s">
        <v>1</v>
      </c>
      <c r="N141" s="194" t="s">
        <v>42</v>
      </c>
      <c r="O141" s="78"/>
      <c r="P141" s="195">
        <f>O141*H141</f>
        <v>0</v>
      </c>
      <c r="Q141" s="195">
        <v>0</v>
      </c>
      <c r="R141" s="195">
        <f>Q141*H141</f>
        <v>0</v>
      </c>
      <c r="S141" s="195">
        <v>0</v>
      </c>
      <c r="T141" s="196">
        <f>S141*H141</f>
        <v>0</v>
      </c>
      <c r="U141" s="34"/>
      <c r="V141" s="34"/>
      <c r="W141" s="34"/>
      <c r="X141" s="34"/>
      <c r="Y141" s="34"/>
      <c r="Z141" s="34"/>
      <c r="AA141" s="34"/>
      <c r="AB141" s="34"/>
      <c r="AC141" s="34"/>
      <c r="AD141" s="34"/>
      <c r="AE141" s="34"/>
      <c r="AR141" s="197" t="s">
        <v>184</v>
      </c>
      <c r="AT141" s="197" t="s">
        <v>180</v>
      </c>
      <c r="AU141" s="197" t="s">
        <v>89</v>
      </c>
      <c r="AY141" s="15" t="s">
        <v>178</v>
      </c>
      <c r="BE141" s="198">
        <f>IF(N141="základná",J141,0)</f>
        <v>0</v>
      </c>
      <c r="BF141" s="198">
        <f>IF(N141="znížená",J141,0)</f>
        <v>0</v>
      </c>
      <c r="BG141" s="198">
        <f>IF(N141="zákl. prenesená",J141,0)</f>
        <v>0</v>
      </c>
      <c r="BH141" s="198">
        <f>IF(N141="zníž. prenesená",J141,0)</f>
        <v>0</v>
      </c>
      <c r="BI141" s="198">
        <f>IF(N141="nulová",J141,0)</f>
        <v>0</v>
      </c>
      <c r="BJ141" s="15" t="s">
        <v>89</v>
      </c>
      <c r="BK141" s="198">
        <f>ROUND(I141*H141,2)</f>
        <v>0</v>
      </c>
      <c r="BL141" s="15" t="s">
        <v>184</v>
      </c>
      <c r="BM141" s="197" t="s">
        <v>2122</v>
      </c>
    </row>
    <row r="142" s="2" customFormat="1" ht="22.2" customHeight="1">
      <c r="A142" s="34"/>
      <c r="B142" s="184"/>
      <c r="C142" s="185" t="s">
        <v>208</v>
      </c>
      <c r="D142" s="185" t="s">
        <v>180</v>
      </c>
      <c r="E142" s="186" t="s">
        <v>2123</v>
      </c>
      <c r="F142" s="187" t="s">
        <v>2124</v>
      </c>
      <c r="G142" s="188" t="s">
        <v>227</v>
      </c>
      <c r="H142" s="189">
        <v>0.16</v>
      </c>
      <c r="I142" s="190"/>
      <c r="J142" s="191">
        <f>ROUND(I142*H142,2)</f>
        <v>0</v>
      </c>
      <c r="K142" s="192"/>
      <c r="L142" s="35"/>
      <c r="M142" s="193" t="s">
        <v>1</v>
      </c>
      <c r="N142" s="194" t="s">
        <v>42</v>
      </c>
      <c r="O142" s="78"/>
      <c r="P142" s="195">
        <f>O142*H142</f>
        <v>0</v>
      </c>
      <c r="Q142" s="195">
        <v>0</v>
      </c>
      <c r="R142" s="195">
        <f>Q142*H142</f>
        <v>0</v>
      </c>
      <c r="S142" s="195">
        <v>0</v>
      </c>
      <c r="T142" s="196">
        <f>S142*H142</f>
        <v>0</v>
      </c>
      <c r="U142" s="34"/>
      <c r="V142" s="34"/>
      <c r="W142" s="34"/>
      <c r="X142" s="34"/>
      <c r="Y142" s="34"/>
      <c r="Z142" s="34"/>
      <c r="AA142" s="34"/>
      <c r="AB142" s="34"/>
      <c r="AC142" s="34"/>
      <c r="AD142" s="34"/>
      <c r="AE142" s="34"/>
      <c r="AR142" s="197" t="s">
        <v>184</v>
      </c>
      <c r="AT142" s="197" t="s">
        <v>180</v>
      </c>
      <c r="AU142" s="197" t="s">
        <v>89</v>
      </c>
      <c r="AY142" s="15" t="s">
        <v>178</v>
      </c>
      <c r="BE142" s="198">
        <f>IF(N142="základná",J142,0)</f>
        <v>0</v>
      </c>
      <c r="BF142" s="198">
        <f>IF(N142="znížená",J142,0)</f>
        <v>0</v>
      </c>
      <c r="BG142" s="198">
        <f>IF(N142="zákl. prenesená",J142,0)</f>
        <v>0</v>
      </c>
      <c r="BH142" s="198">
        <f>IF(N142="zníž. prenesená",J142,0)</f>
        <v>0</v>
      </c>
      <c r="BI142" s="198">
        <f>IF(N142="nulová",J142,0)</f>
        <v>0</v>
      </c>
      <c r="BJ142" s="15" t="s">
        <v>89</v>
      </c>
      <c r="BK142" s="198">
        <f>ROUND(I142*H142,2)</f>
        <v>0</v>
      </c>
      <c r="BL142" s="15" t="s">
        <v>184</v>
      </c>
      <c r="BM142" s="197" t="s">
        <v>2125</v>
      </c>
    </row>
    <row r="143" s="2" customFormat="1" ht="22.2" customHeight="1">
      <c r="A143" s="34"/>
      <c r="B143" s="184"/>
      <c r="C143" s="185" t="s">
        <v>212</v>
      </c>
      <c r="D143" s="185" t="s">
        <v>180</v>
      </c>
      <c r="E143" s="186" t="s">
        <v>2126</v>
      </c>
      <c r="F143" s="187" t="s">
        <v>2127</v>
      </c>
      <c r="G143" s="188" t="s">
        <v>227</v>
      </c>
      <c r="H143" s="189">
        <v>1.28</v>
      </c>
      <c r="I143" s="190"/>
      <c r="J143" s="191">
        <f>ROUND(I143*H143,2)</f>
        <v>0</v>
      </c>
      <c r="K143" s="192"/>
      <c r="L143" s="35"/>
      <c r="M143" s="193" t="s">
        <v>1</v>
      </c>
      <c r="N143" s="194" t="s">
        <v>42</v>
      </c>
      <c r="O143" s="78"/>
      <c r="P143" s="195">
        <f>O143*H143</f>
        <v>0</v>
      </c>
      <c r="Q143" s="195">
        <v>0</v>
      </c>
      <c r="R143" s="195">
        <f>Q143*H143</f>
        <v>0</v>
      </c>
      <c r="S143" s="195">
        <v>0</v>
      </c>
      <c r="T143" s="196">
        <f>S143*H143</f>
        <v>0</v>
      </c>
      <c r="U143" s="34"/>
      <c r="V143" s="34"/>
      <c r="W143" s="34"/>
      <c r="X143" s="34"/>
      <c r="Y143" s="34"/>
      <c r="Z143" s="34"/>
      <c r="AA143" s="34"/>
      <c r="AB143" s="34"/>
      <c r="AC143" s="34"/>
      <c r="AD143" s="34"/>
      <c r="AE143" s="34"/>
      <c r="AR143" s="197" t="s">
        <v>184</v>
      </c>
      <c r="AT143" s="197" t="s">
        <v>180</v>
      </c>
      <c r="AU143" s="197" t="s">
        <v>89</v>
      </c>
      <c r="AY143" s="15" t="s">
        <v>178</v>
      </c>
      <c r="BE143" s="198">
        <f>IF(N143="základná",J143,0)</f>
        <v>0</v>
      </c>
      <c r="BF143" s="198">
        <f>IF(N143="znížená",J143,0)</f>
        <v>0</v>
      </c>
      <c r="BG143" s="198">
        <f>IF(N143="zákl. prenesená",J143,0)</f>
        <v>0</v>
      </c>
      <c r="BH143" s="198">
        <f>IF(N143="zníž. prenesená",J143,0)</f>
        <v>0</v>
      </c>
      <c r="BI143" s="198">
        <f>IF(N143="nulová",J143,0)</f>
        <v>0</v>
      </c>
      <c r="BJ143" s="15" t="s">
        <v>89</v>
      </c>
      <c r="BK143" s="198">
        <f>ROUND(I143*H143,2)</f>
        <v>0</v>
      </c>
      <c r="BL143" s="15" t="s">
        <v>184</v>
      </c>
      <c r="BM143" s="197" t="s">
        <v>2128</v>
      </c>
    </row>
    <row r="144" s="2" customFormat="1" ht="22.2" customHeight="1">
      <c r="A144" s="34"/>
      <c r="B144" s="184"/>
      <c r="C144" s="185" t="s">
        <v>216</v>
      </c>
      <c r="D144" s="185" t="s">
        <v>180</v>
      </c>
      <c r="E144" s="186" t="s">
        <v>2129</v>
      </c>
      <c r="F144" s="187" t="s">
        <v>2130</v>
      </c>
      <c r="G144" s="188" t="s">
        <v>227</v>
      </c>
      <c r="H144" s="189">
        <v>0.16</v>
      </c>
      <c r="I144" s="190"/>
      <c r="J144" s="191">
        <f>ROUND(I144*H144,2)</f>
        <v>0</v>
      </c>
      <c r="K144" s="192"/>
      <c r="L144" s="35"/>
      <c r="M144" s="193" t="s">
        <v>1</v>
      </c>
      <c r="N144" s="194" t="s">
        <v>42</v>
      </c>
      <c r="O144" s="78"/>
      <c r="P144" s="195">
        <f>O144*H144</f>
        <v>0</v>
      </c>
      <c r="Q144" s="195">
        <v>0</v>
      </c>
      <c r="R144" s="195">
        <f>Q144*H144</f>
        <v>0</v>
      </c>
      <c r="S144" s="195">
        <v>0</v>
      </c>
      <c r="T144" s="196">
        <f>S144*H144</f>
        <v>0</v>
      </c>
      <c r="U144" s="34"/>
      <c r="V144" s="34"/>
      <c r="W144" s="34"/>
      <c r="X144" s="34"/>
      <c r="Y144" s="34"/>
      <c r="Z144" s="34"/>
      <c r="AA144" s="34"/>
      <c r="AB144" s="34"/>
      <c r="AC144" s="34"/>
      <c r="AD144" s="34"/>
      <c r="AE144" s="34"/>
      <c r="AR144" s="197" t="s">
        <v>184</v>
      </c>
      <c r="AT144" s="197" t="s">
        <v>180</v>
      </c>
      <c r="AU144" s="197" t="s">
        <v>89</v>
      </c>
      <c r="AY144" s="15" t="s">
        <v>178</v>
      </c>
      <c r="BE144" s="198">
        <f>IF(N144="základná",J144,0)</f>
        <v>0</v>
      </c>
      <c r="BF144" s="198">
        <f>IF(N144="znížená",J144,0)</f>
        <v>0</v>
      </c>
      <c r="BG144" s="198">
        <f>IF(N144="zákl. prenesená",J144,0)</f>
        <v>0</v>
      </c>
      <c r="BH144" s="198">
        <f>IF(N144="zníž. prenesená",J144,0)</f>
        <v>0</v>
      </c>
      <c r="BI144" s="198">
        <f>IF(N144="nulová",J144,0)</f>
        <v>0</v>
      </c>
      <c r="BJ144" s="15" t="s">
        <v>89</v>
      </c>
      <c r="BK144" s="198">
        <f>ROUND(I144*H144,2)</f>
        <v>0</v>
      </c>
      <c r="BL144" s="15" t="s">
        <v>184</v>
      </c>
      <c r="BM144" s="197" t="s">
        <v>2131</v>
      </c>
    </row>
    <row r="145" s="2" customFormat="1" ht="34.8" customHeight="1">
      <c r="A145" s="34"/>
      <c r="B145" s="184"/>
      <c r="C145" s="185" t="s">
        <v>220</v>
      </c>
      <c r="D145" s="185" t="s">
        <v>180</v>
      </c>
      <c r="E145" s="186" t="s">
        <v>2132</v>
      </c>
      <c r="F145" s="187" t="s">
        <v>2133</v>
      </c>
      <c r="G145" s="188" t="s">
        <v>1484</v>
      </c>
      <c r="H145" s="189">
        <v>16</v>
      </c>
      <c r="I145" s="190"/>
      <c r="J145" s="191">
        <f>ROUND(I145*H145,2)</f>
        <v>0</v>
      </c>
      <c r="K145" s="192"/>
      <c r="L145" s="35"/>
      <c r="M145" s="193" t="s">
        <v>1</v>
      </c>
      <c r="N145" s="194" t="s">
        <v>42</v>
      </c>
      <c r="O145" s="78"/>
      <c r="P145" s="195">
        <f>O145*H145</f>
        <v>0</v>
      </c>
      <c r="Q145" s="195">
        <v>0</v>
      </c>
      <c r="R145" s="195">
        <f>Q145*H145</f>
        <v>0</v>
      </c>
      <c r="S145" s="195">
        <v>0.01</v>
      </c>
      <c r="T145" s="196">
        <f>S145*H145</f>
        <v>0.16</v>
      </c>
      <c r="U145" s="34"/>
      <c r="V145" s="34"/>
      <c r="W145" s="34"/>
      <c r="X145" s="34"/>
      <c r="Y145" s="34"/>
      <c r="Z145" s="34"/>
      <c r="AA145" s="34"/>
      <c r="AB145" s="34"/>
      <c r="AC145" s="34"/>
      <c r="AD145" s="34"/>
      <c r="AE145" s="34"/>
      <c r="AR145" s="197" t="s">
        <v>184</v>
      </c>
      <c r="AT145" s="197" t="s">
        <v>180</v>
      </c>
      <c r="AU145" s="197" t="s">
        <v>89</v>
      </c>
      <c r="AY145" s="15" t="s">
        <v>178</v>
      </c>
      <c r="BE145" s="198">
        <f>IF(N145="základná",J145,0)</f>
        <v>0</v>
      </c>
      <c r="BF145" s="198">
        <f>IF(N145="znížená",J145,0)</f>
        <v>0</v>
      </c>
      <c r="BG145" s="198">
        <f>IF(N145="zákl. prenesená",J145,0)</f>
        <v>0</v>
      </c>
      <c r="BH145" s="198">
        <f>IF(N145="zníž. prenesená",J145,0)</f>
        <v>0</v>
      </c>
      <c r="BI145" s="198">
        <f>IF(N145="nulová",J145,0)</f>
        <v>0</v>
      </c>
      <c r="BJ145" s="15" t="s">
        <v>89</v>
      </c>
      <c r="BK145" s="198">
        <f>ROUND(I145*H145,2)</f>
        <v>0</v>
      </c>
      <c r="BL145" s="15" t="s">
        <v>184</v>
      </c>
      <c r="BM145" s="197" t="s">
        <v>2134</v>
      </c>
    </row>
    <row r="146" s="12" customFormat="1" ht="25.92" customHeight="1">
      <c r="A146" s="12"/>
      <c r="B146" s="171"/>
      <c r="C146" s="12"/>
      <c r="D146" s="172" t="s">
        <v>75</v>
      </c>
      <c r="E146" s="173" t="s">
        <v>734</v>
      </c>
      <c r="F146" s="173" t="s">
        <v>735</v>
      </c>
      <c r="G146" s="12"/>
      <c r="H146" s="12"/>
      <c r="I146" s="174"/>
      <c r="J146" s="175">
        <f>BK146</f>
        <v>0</v>
      </c>
      <c r="K146" s="12"/>
      <c r="L146" s="171"/>
      <c r="M146" s="176"/>
      <c r="N146" s="177"/>
      <c r="O146" s="177"/>
      <c r="P146" s="178">
        <f>P147+P151+P168+P195+P238</f>
        <v>0</v>
      </c>
      <c r="Q146" s="177"/>
      <c r="R146" s="178">
        <f>R147+R151+R168+R195+R238</f>
        <v>1.9536239999999998</v>
      </c>
      <c r="S146" s="177"/>
      <c r="T146" s="179">
        <f>T147+T151+T168+T195+T238</f>
        <v>0</v>
      </c>
      <c r="U146" s="12"/>
      <c r="V146" s="12"/>
      <c r="W146" s="12"/>
      <c r="X146" s="12"/>
      <c r="Y146" s="12"/>
      <c r="Z146" s="12"/>
      <c r="AA146" s="12"/>
      <c r="AB146" s="12"/>
      <c r="AC146" s="12"/>
      <c r="AD146" s="12"/>
      <c r="AE146" s="12"/>
      <c r="AR146" s="172" t="s">
        <v>89</v>
      </c>
      <c r="AT146" s="180" t="s">
        <v>75</v>
      </c>
      <c r="AU146" s="180" t="s">
        <v>76</v>
      </c>
      <c r="AY146" s="172" t="s">
        <v>178</v>
      </c>
      <c r="BK146" s="181">
        <f>BK147+BK151+BK168+BK195+BK238</f>
        <v>0</v>
      </c>
    </row>
    <row r="147" s="12" customFormat="1" ht="22.8" customHeight="1">
      <c r="A147" s="12"/>
      <c r="B147" s="171"/>
      <c r="C147" s="12"/>
      <c r="D147" s="172" t="s">
        <v>75</v>
      </c>
      <c r="E147" s="182" t="s">
        <v>796</v>
      </c>
      <c r="F147" s="182" t="s">
        <v>797</v>
      </c>
      <c r="G147" s="12"/>
      <c r="H147" s="12"/>
      <c r="I147" s="174"/>
      <c r="J147" s="183">
        <f>BK147</f>
        <v>0</v>
      </c>
      <c r="K147" s="12"/>
      <c r="L147" s="171"/>
      <c r="M147" s="176"/>
      <c r="N147" s="177"/>
      <c r="O147" s="177"/>
      <c r="P147" s="178">
        <f>SUM(P148:P150)</f>
        <v>0</v>
      </c>
      <c r="Q147" s="177"/>
      <c r="R147" s="178">
        <f>SUM(R148:R150)</f>
        <v>0.013464000000000002</v>
      </c>
      <c r="S147" s="177"/>
      <c r="T147" s="179">
        <f>SUM(T148:T150)</f>
        <v>0</v>
      </c>
      <c r="U147" s="12"/>
      <c r="V147" s="12"/>
      <c r="W147" s="12"/>
      <c r="X147" s="12"/>
      <c r="Y147" s="12"/>
      <c r="Z147" s="12"/>
      <c r="AA147" s="12"/>
      <c r="AB147" s="12"/>
      <c r="AC147" s="12"/>
      <c r="AD147" s="12"/>
      <c r="AE147" s="12"/>
      <c r="AR147" s="172" t="s">
        <v>89</v>
      </c>
      <c r="AT147" s="180" t="s">
        <v>75</v>
      </c>
      <c r="AU147" s="180" t="s">
        <v>83</v>
      </c>
      <c r="AY147" s="172" t="s">
        <v>178</v>
      </c>
      <c r="BK147" s="181">
        <f>SUM(BK148:BK150)</f>
        <v>0</v>
      </c>
    </row>
    <row r="148" s="2" customFormat="1" ht="19.8" customHeight="1">
      <c r="A148" s="34"/>
      <c r="B148" s="184"/>
      <c r="C148" s="185" t="s">
        <v>224</v>
      </c>
      <c r="D148" s="185" t="s">
        <v>180</v>
      </c>
      <c r="E148" s="186" t="s">
        <v>2135</v>
      </c>
      <c r="F148" s="187" t="s">
        <v>2136</v>
      </c>
      <c r="G148" s="188" t="s">
        <v>683</v>
      </c>
      <c r="H148" s="189">
        <v>330</v>
      </c>
      <c r="I148" s="190"/>
      <c r="J148" s="191">
        <f>ROUND(I148*H148,2)</f>
        <v>0</v>
      </c>
      <c r="K148" s="192"/>
      <c r="L148" s="35"/>
      <c r="M148" s="193" t="s">
        <v>1</v>
      </c>
      <c r="N148" s="194" t="s">
        <v>42</v>
      </c>
      <c r="O148" s="78"/>
      <c r="P148" s="195">
        <f>O148*H148</f>
        <v>0</v>
      </c>
      <c r="Q148" s="195">
        <v>0</v>
      </c>
      <c r="R148" s="195">
        <f>Q148*H148</f>
        <v>0</v>
      </c>
      <c r="S148" s="195">
        <v>0</v>
      </c>
      <c r="T148" s="196">
        <f>S148*H148</f>
        <v>0</v>
      </c>
      <c r="U148" s="34"/>
      <c r="V148" s="34"/>
      <c r="W148" s="34"/>
      <c r="X148" s="34"/>
      <c r="Y148" s="34"/>
      <c r="Z148" s="34"/>
      <c r="AA148" s="34"/>
      <c r="AB148" s="34"/>
      <c r="AC148" s="34"/>
      <c r="AD148" s="34"/>
      <c r="AE148" s="34"/>
      <c r="AR148" s="197" t="s">
        <v>243</v>
      </c>
      <c r="AT148" s="197" t="s">
        <v>180</v>
      </c>
      <c r="AU148" s="197" t="s">
        <v>89</v>
      </c>
      <c r="AY148" s="15" t="s">
        <v>178</v>
      </c>
      <c r="BE148" s="198">
        <f>IF(N148="základná",J148,0)</f>
        <v>0</v>
      </c>
      <c r="BF148" s="198">
        <f>IF(N148="znížená",J148,0)</f>
        <v>0</v>
      </c>
      <c r="BG148" s="198">
        <f>IF(N148="zákl. prenesená",J148,0)</f>
        <v>0</v>
      </c>
      <c r="BH148" s="198">
        <f>IF(N148="zníž. prenesená",J148,0)</f>
        <v>0</v>
      </c>
      <c r="BI148" s="198">
        <f>IF(N148="nulová",J148,0)</f>
        <v>0</v>
      </c>
      <c r="BJ148" s="15" t="s">
        <v>89</v>
      </c>
      <c r="BK148" s="198">
        <f>ROUND(I148*H148,2)</f>
        <v>0</v>
      </c>
      <c r="BL148" s="15" t="s">
        <v>243</v>
      </c>
      <c r="BM148" s="197" t="s">
        <v>2137</v>
      </c>
    </row>
    <row r="149" s="2" customFormat="1" ht="14.4" customHeight="1">
      <c r="A149" s="34"/>
      <c r="B149" s="184"/>
      <c r="C149" s="199" t="s">
        <v>229</v>
      </c>
      <c r="D149" s="199" t="s">
        <v>454</v>
      </c>
      <c r="E149" s="200" t="s">
        <v>2138</v>
      </c>
      <c r="F149" s="201" t="s">
        <v>2139</v>
      </c>
      <c r="G149" s="202" t="s">
        <v>683</v>
      </c>
      <c r="H149" s="203">
        <v>336.60000000000002</v>
      </c>
      <c r="I149" s="204"/>
      <c r="J149" s="205">
        <f>ROUND(I149*H149,2)</f>
        <v>0</v>
      </c>
      <c r="K149" s="206"/>
      <c r="L149" s="207"/>
      <c r="M149" s="208" t="s">
        <v>1</v>
      </c>
      <c r="N149" s="209" t="s">
        <v>42</v>
      </c>
      <c r="O149" s="78"/>
      <c r="P149" s="195">
        <f>O149*H149</f>
        <v>0</v>
      </c>
      <c r="Q149" s="195">
        <v>4.0000000000000003E-05</v>
      </c>
      <c r="R149" s="195">
        <f>Q149*H149</f>
        <v>0.013464000000000002</v>
      </c>
      <c r="S149" s="195">
        <v>0</v>
      </c>
      <c r="T149" s="196">
        <f>S149*H149</f>
        <v>0</v>
      </c>
      <c r="U149" s="34"/>
      <c r="V149" s="34"/>
      <c r="W149" s="34"/>
      <c r="X149" s="34"/>
      <c r="Y149" s="34"/>
      <c r="Z149" s="34"/>
      <c r="AA149" s="34"/>
      <c r="AB149" s="34"/>
      <c r="AC149" s="34"/>
      <c r="AD149" s="34"/>
      <c r="AE149" s="34"/>
      <c r="AR149" s="197" t="s">
        <v>308</v>
      </c>
      <c r="AT149" s="197" t="s">
        <v>454</v>
      </c>
      <c r="AU149" s="197" t="s">
        <v>89</v>
      </c>
      <c r="AY149" s="15" t="s">
        <v>178</v>
      </c>
      <c r="BE149" s="198">
        <f>IF(N149="základná",J149,0)</f>
        <v>0</v>
      </c>
      <c r="BF149" s="198">
        <f>IF(N149="znížená",J149,0)</f>
        <v>0</v>
      </c>
      <c r="BG149" s="198">
        <f>IF(N149="zákl. prenesená",J149,0)</f>
        <v>0</v>
      </c>
      <c r="BH149" s="198">
        <f>IF(N149="zníž. prenesená",J149,0)</f>
        <v>0</v>
      </c>
      <c r="BI149" s="198">
        <f>IF(N149="nulová",J149,0)</f>
        <v>0</v>
      </c>
      <c r="BJ149" s="15" t="s">
        <v>89</v>
      </c>
      <c r="BK149" s="198">
        <f>ROUND(I149*H149,2)</f>
        <v>0</v>
      </c>
      <c r="BL149" s="15" t="s">
        <v>243</v>
      </c>
      <c r="BM149" s="197" t="s">
        <v>2140</v>
      </c>
    </row>
    <row r="150" s="2" customFormat="1" ht="22.2" customHeight="1">
      <c r="A150" s="34"/>
      <c r="B150" s="184"/>
      <c r="C150" s="185" t="s">
        <v>233</v>
      </c>
      <c r="D150" s="185" t="s">
        <v>180</v>
      </c>
      <c r="E150" s="186" t="s">
        <v>857</v>
      </c>
      <c r="F150" s="187" t="s">
        <v>858</v>
      </c>
      <c r="G150" s="188" t="s">
        <v>794</v>
      </c>
      <c r="H150" s="210"/>
      <c r="I150" s="190"/>
      <c r="J150" s="191">
        <f>ROUND(I150*H150,2)</f>
        <v>0</v>
      </c>
      <c r="K150" s="192"/>
      <c r="L150" s="35"/>
      <c r="M150" s="193" t="s">
        <v>1</v>
      </c>
      <c r="N150" s="194" t="s">
        <v>42</v>
      </c>
      <c r="O150" s="78"/>
      <c r="P150" s="195">
        <f>O150*H150</f>
        <v>0</v>
      </c>
      <c r="Q150" s="195">
        <v>0</v>
      </c>
      <c r="R150" s="195">
        <f>Q150*H150</f>
        <v>0</v>
      </c>
      <c r="S150" s="195">
        <v>0</v>
      </c>
      <c r="T150" s="196">
        <f>S150*H150</f>
        <v>0</v>
      </c>
      <c r="U150" s="34"/>
      <c r="V150" s="34"/>
      <c r="W150" s="34"/>
      <c r="X150" s="34"/>
      <c r="Y150" s="34"/>
      <c r="Z150" s="34"/>
      <c r="AA150" s="34"/>
      <c r="AB150" s="34"/>
      <c r="AC150" s="34"/>
      <c r="AD150" s="34"/>
      <c r="AE150" s="34"/>
      <c r="AR150" s="197" t="s">
        <v>243</v>
      </c>
      <c r="AT150" s="197" t="s">
        <v>180</v>
      </c>
      <c r="AU150" s="197" t="s">
        <v>89</v>
      </c>
      <c r="AY150" s="15" t="s">
        <v>178</v>
      </c>
      <c r="BE150" s="198">
        <f>IF(N150="základná",J150,0)</f>
        <v>0</v>
      </c>
      <c r="BF150" s="198">
        <f>IF(N150="znížená",J150,0)</f>
        <v>0</v>
      </c>
      <c r="BG150" s="198">
        <f>IF(N150="zákl. prenesená",J150,0)</f>
        <v>0</v>
      </c>
      <c r="BH150" s="198">
        <f>IF(N150="zníž. prenesená",J150,0)</f>
        <v>0</v>
      </c>
      <c r="BI150" s="198">
        <f>IF(N150="nulová",J150,0)</f>
        <v>0</v>
      </c>
      <c r="BJ150" s="15" t="s">
        <v>89</v>
      </c>
      <c r="BK150" s="198">
        <f>ROUND(I150*H150,2)</f>
        <v>0</v>
      </c>
      <c r="BL150" s="15" t="s">
        <v>243</v>
      </c>
      <c r="BM150" s="197" t="s">
        <v>2141</v>
      </c>
    </row>
    <row r="151" s="12" customFormat="1" ht="22.8" customHeight="1">
      <c r="A151" s="12"/>
      <c r="B151" s="171"/>
      <c r="C151" s="12"/>
      <c r="D151" s="172" t="s">
        <v>75</v>
      </c>
      <c r="E151" s="182" t="s">
        <v>2142</v>
      </c>
      <c r="F151" s="182" t="s">
        <v>2143</v>
      </c>
      <c r="G151" s="12"/>
      <c r="H151" s="12"/>
      <c r="I151" s="174"/>
      <c r="J151" s="183">
        <f>BK151</f>
        <v>0</v>
      </c>
      <c r="K151" s="12"/>
      <c r="L151" s="171"/>
      <c r="M151" s="176"/>
      <c r="N151" s="177"/>
      <c r="O151" s="177"/>
      <c r="P151" s="178">
        <f>SUM(P152:P167)</f>
        <v>0</v>
      </c>
      <c r="Q151" s="177"/>
      <c r="R151" s="178">
        <f>SUM(R152:R167)</f>
        <v>0.43674000000000002</v>
      </c>
      <c r="S151" s="177"/>
      <c r="T151" s="179">
        <f>SUM(T152:T167)</f>
        <v>0</v>
      </c>
      <c r="U151" s="12"/>
      <c r="V151" s="12"/>
      <c r="W151" s="12"/>
      <c r="X151" s="12"/>
      <c r="Y151" s="12"/>
      <c r="Z151" s="12"/>
      <c r="AA151" s="12"/>
      <c r="AB151" s="12"/>
      <c r="AC151" s="12"/>
      <c r="AD151" s="12"/>
      <c r="AE151" s="12"/>
      <c r="AR151" s="172" t="s">
        <v>89</v>
      </c>
      <c r="AT151" s="180" t="s">
        <v>75</v>
      </c>
      <c r="AU151" s="180" t="s">
        <v>83</v>
      </c>
      <c r="AY151" s="172" t="s">
        <v>178</v>
      </c>
      <c r="BK151" s="181">
        <f>SUM(BK152:BK167)</f>
        <v>0</v>
      </c>
    </row>
    <row r="152" s="2" customFormat="1" ht="19.8" customHeight="1">
      <c r="A152" s="34"/>
      <c r="B152" s="184"/>
      <c r="C152" s="185" t="s">
        <v>239</v>
      </c>
      <c r="D152" s="185" t="s">
        <v>180</v>
      </c>
      <c r="E152" s="186" t="s">
        <v>2144</v>
      </c>
      <c r="F152" s="187" t="s">
        <v>2145</v>
      </c>
      <c r="G152" s="188" t="s">
        <v>683</v>
      </c>
      <c r="H152" s="189">
        <v>40</v>
      </c>
      <c r="I152" s="190"/>
      <c r="J152" s="191">
        <f>ROUND(I152*H152,2)</f>
        <v>0</v>
      </c>
      <c r="K152" s="192"/>
      <c r="L152" s="35"/>
      <c r="M152" s="193" t="s">
        <v>1</v>
      </c>
      <c r="N152" s="194" t="s">
        <v>42</v>
      </c>
      <c r="O152" s="78"/>
      <c r="P152" s="195">
        <f>O152*H152</f>
        <v>0</v>
      </c>
      <c r="Q152" s="195">
        <v>0.00157</v>
      </c>
      <c r="R152" s="195">
        <f>Q152*H152</f>
        <v>0.062799999999999995</v>
      </c>
      <c r="S152" s="195">
        <v>0</v>
      </c>
      <c r="T152" s="196">
        <f>S152*H152</f>
        <v>0</v>
      </c>
      <c r="U152" s="34"/>
      <c r="V152" s="34"/>
      <c r="W152" s="34"/>
      <c r="X152" s="34"/>
      <c r="Y152" s="34"/>
      <c r="Z152" s="34"/>
      <c r="AA152" s="34"/>
      <c r="AB152" s="34"/>
      <c r="AC152" s="34"/>
      <c r="AD152" s="34"/>
      <c r="AE152" s="34"/>
      <c r="AR152" s="197" t="s">
        <v>243</v>
      </c>
      <c r="AT152" s="197" t="s">
        <v>180</v>
      </c>
      <c r="AU152" s="197" t="s">
        <v>89</v>
      </c>
      <c r="AY152" s="15" t="s">
        <v>178</v>
      </c>
      <c r="BE152" s="198">
        <f>IF(N152="základná",J152,0)</f>
        <v>0</v>
      </c>
      <c r="BF152" s="198">
        <f>IF(N152="znížená",J152,0)</f>
        <v>0</v>
      </c>
      <c r="BG152" s="198">
        <f>IF(N152="zákl. prenesená",J152,0)</f>
        <v>0</v>
      </c>
      <c r="BH152" s="198">
        <f>IF(N152="zníž. prenesená",J152,0)</f>
        <v>0</v>
      </c>
      <c r="BI152" s="198">
        <f>IF(N152="nulová",J152,0)</f>
        <v>0</v>
      </c>
      <c r="BJ152" s="15" t="s">
        <v>89</v>
      </c>
      <c r="BK152" s="198">
        <f>ROUND(I152*H152,2)</f>
        <v>0</v>
      </c>
      <c r="BL152" s="15" t="s">
        <v>243</v>
      </c>
      <c r="BM152" s="197" t="s">
        <v>2146</v>
      </c>
    </row>
    <row r="153" s="2" customFormat="1" ht="19.8" customHeight="1">
      <c r="A153" s="34"/>
      <c r="B153" s="184"/>
      <c r="C153" s="185" t="s">
        <v>243</v>
      </c>
      <c r="D153" s="185" t="s">
        <v>180</v>
      </c>
      <c r="E153" s="186" t="s">
        <v>2147</v>
      </c>
      <c r="F153" s="187" t="s">
        <v>2148</v>
      </c>
      <c r="G153" s="188" t="s">
        <v>683</v>
      </c>
      <c r="H153" s="189">
        <v>35</v>
      </c>
      <c r="I153" s="190"/>
      <c r="J153" s="191">
        <f>ROUND(I153*H153,2)</f>
        <v>0</v>
      </c>
      <c r="K153" s="192"/>
      <c r="L153" s="35"/>
      <c r="M153" s="193" t="s">
        <v>1</v>
      </c>
      <c r="N153" s="194" t="s">
        <v>42</v>
      </c>
      <c r="O153" s="78"/>
      <c r="P153" s="195">
        <f>O153*H153</f>
        <v>0</v>
      </c>
      <c r="Q153" s="195">
        <v>0.0027499999999999998</v>
      </c>
      <c r="R153" s="195">
        <f>Q153*H153</f>
        <v>0.096249999999999988</v>
      </c>
      <c r="S153" s="195">
        <v>0</v>
      </c>
      <c r="T153" s="196">
        <f>S153*H153</f>
        <v>0</v>
      </c>
      <c r="U153" s="34"/>
      <c r="V153" s="34"/>
      <c r="W153" s="34"/>
      <c r="X153" s="34"/>
      <c r="Y153" s="34"/>
      <c r="Z153" s="34"/>
      <c r="AA153" s="34"/>
      <c r="AB153" s="34"/>
      <c r="AC153" s="34"/>
      <c r="AD153" s="34"/>
      <c r="AE153" s="34"/>
      <c r="AR153" s="197" t="s">
        <v>243</v>
      </c>
      <c r="AT153" s="197" t="s">
        <v>180</v>
      </c>
      <c r="AU153" s="197" t="s">
        <v>89</v>
      </c>
      <c r="AY153" s="15" t="s">
        <v>178</v>
      </c>
      <c r="BE153" s="198">
        <f>IF(N153="základná",J153,0)</f>
        <v>0</v>
      </c>
      <c r="BF153" s="198">
        <f>IF(N153="znížená",J153,0)</f>
        <v>0</v>
      </c>
      <c r="BG153" s="198">
        <f>IF(N153="zákl. prenesená",J153,0)</f>
        <v>0</v>
      </c>
      <c r="BH153" s="198">
        <f>IF(N153="zníž. prenesená",J153,0)</f>
        <v>0</v>
      </c>
      <c r="BI153" s="198">
        <f>IF(N153="nulová",J153,0)</f>
        <v>0</v>
      </c>
      <c r="BJ153" s="15" t="s">
        <v>89</v>
      </c>
      <c r="BK153" s="198">
        <f>ROUND(I153*H153,2)</f>
        <v>0</v>
      </c>
      <c r="BL153" s="15" t="s">
        <v>243</v>
      </c>
      <c r="BM153" s="197" t="s">
        <v>2149</v>
      </c>
    </row>
    <row r="154" s="2" customFormat="1" ht="19.8" customHeight="1">
      <c r="A154" s="34"/>
      <c r="B154" s="184"/>
      <c r="C154" s="185" t="s">
        <v>247</v>
      </c>
      <c r="D154" s="185" t="s">
        <v>180</v>
      </c>
      <c r="E154" s="186" t="s">
        <v>2150</v>
      </c>
      <c r="F154" s="187" t="s">
        <v>2151</v>
      </c>
      <c r="G154" s="188" t="s">
        <v>683</v>
      </c>
      <c r="H154" s="189">
        <v>15</v>
      </c>
      <c r="I154" s="190"/>
      <c r="J154" s="191">
        <f>ROUND(I154*H154,2)</f>
        <v>0</v>
      </c>
      <c r="K154" s="192"/>
      <c r="L154" s="35"/>
      <c r="M154" s="193" t="s">
        <v>1</v>
      </c>
      <c r="N154" s="194" t="s">
        <v>42</v>
      </c>
      <c r="O154" s="78"/>
      <c r="P154" s="195">
        <f>O154*H154</f>
        <v>0</v>
      </c>
      <c r="Q154" s="195">
        <v>0.0033400000000000001</v>
      </c>
      <c r="R154" s="195">
        <f>Q154*H154</f>
        <v>0.050099999999999999</v>
      </c>
      <c r="S154" s="195">
        <v>0</v>
      </c>
      <c r="T154" s="196">
        <f>S154*H154</f>
        <v>0</v>
      </c>
      <c r="U154" s="34"/>
      <c r="V154" s="34"/>
      <c r="W154" s="34"/>
      <c r="X154" s="34"/>
      <c r="Y154" s="34"/>
      <c r="Z154" s="34"/>
      <c r="AA154" s="34"/>
      <c r="AB154" s="34"/>
      <c r="AC154" s="34"/>
      <c r="AD154" s="34"/>
      <c r="AE154" s="34"/>
      <c r="AR154" s="197" t="s">
        <v>243</v>
      </c>
      <c r="AT154" s="197" t="s">
        <v>180</v>
      </c>
      <c r="AU154" s="197" t="s">
        <v>89</v>
      </c>
      <c r="AY154" s="15" t="s">
        <v>178</v>
      </c>
      <c r="BE154" s="198">
        <f>IF(N154="základná",J154,0)</f>
        <v>0</v>
      </c>
      <c r="BF154" s="198">
        <f>IF(N154="znížená",J154,0)</f>
        <v>0</v>
      </c>
      <c r="BG154" s="198">
        <f>IF(N154="zákl. prenesená",J154,0)</f>
        <v>0</v>
      </c>
      <c r="BH154" s="198">
        <f>IF(N154="zníž. prenesená",J154,0)</f>
        <v>0</v>
      </c>
      <c r="BI154" s="198">
        <f>IF(N154="nulová",J154,0)</f>
        <v>0</v>
      </c>
      <c r="BJ154" s="15" t="s">
        <v>89</v>
      </c>
      <c r="BK154" s="198">
        <f>ROUND(I154*H154,2)</f>
        <v>0</v>
      </c>
      <c r="BL154" s="15" t="s">
        <v>243</v>
      </c>
      <c r="BM154" s="197" t="s">
        <v>2152</v>
      </c>
    </row>
    <row r="155" s="2" customFormat="1" ht="19.8" customHeight="1">
      <c r="A155" s="34"/>
      <c r="B155" s="184"/>
      <c r="C155" s="185" t="s">
        <v>251</v>
      </c>
      <c r="D155" s="185" t="s">
        <v>180</v>
      </c>
      <c r="E155" s="186" t="s">
        <v>2153</v>
      </c>
      <c r="F155" s="187" t="s">
        <v>2154</v>
      </c>
      <c r="G155" s="188" t="s">
        <v>683</v>
      </c>
      <c r="H155" s="189">
        <v>75</v>
      </c>
      <c r="I155" s="190"/>
      <c r="J155" s="191">
        <f>ROUND(I155*H155,2)</f>
        <v>0</v>
      </c>
      <c r="K155" s="192"/>
      <c r="L155" s="35"/>
      <c r="M155" s="193" t="s">
        <v>1</v>
      </c>
      <c r="N155" s="194" t="s">
        <v>42</v>
      </c>
      <c r="O155" s="78"/>
      <c r="P155" s="195">
        <f>O155*H155</f>
        <v>0</v>
      </c>
      <c r="Q155" s="195">
        <v>0.0015299999999999999</v>
      </c>
      <c r="R155" s="195">
        <f>Q155*H155</f>
        <v>0.11474999999999999</v>
      </c>
      <c r="S155" s="195">
        <v>0</v>
      </c>
      <c r="T155" s="196">
        <f>S155*H155</f>
        <v>0</v>
      </c>
      <c r="U155" s="34"/>
      <c r="V155" s="34"/>
      <c r="W155" s="34"/>
      <c r="X155" s="34"/>
      <c r="Y155" s="34"/>
      <c r="Z155" s="34"/>
      <c r="AA155" s="34"/>
      <c r="AB155" s="34"/>
      <c r="AC155" s="34"/>
      <c r="AD155" s="34"/>
      <c r="AE155" s="34"/>
      <c r="AR155" s="197" t="s">
        <v>243</v>
      </c>
      <c r="AT155" s="197" t="s">
        <v>180</v>
      </c>
      <c r="AU155" s="197" t="s">
        <v>89</v>
      </c>
      <c r="AY155" s="15" t="s">
        <v>178</v>
      </c>
      <c r="BE155" s="198">
        <f>IF(N155="základná",J155,0)</f>
        <v>0</v>
      </c>
      <c r="BF155" s="198">
        <f>IF(N155="znížená",J155,0)</f>
        <v>0</v>
      </c>
      <c r="BG155" s="198">
        <f>IF(N155="zákl. prenesená",J155,0)</f>
        <v>0</v>
      </c>
      <c r="BH155" s="198">
        <f>IF(N155="zníž. prenesená",J155,0)</f>
        <v>0</v>
      </c>
      <c r="BI155" s="198">
        <f>IF(N155="nulová",J155,0)</f>
        <v>0</v>
      </c>
      <c r="BJ155" s="15" t="s">
        <v>89</v>
      </c>
      <c r="BK155" s="198">
        <f>ROUND(I155*H155,2)</f>
        <v>0</v>
      </c>
      <c r="BL155" s="15" t="s">
        <v>243</v>
      </c>
      <c r="BM155" s="197" t="s">
        <v>2155</v>
      </c>
    </row>
    <row r="156" s="2" customFormat="1" ht="22.2" customHeight="1">
      <c r="A156" s="34"/>
      <c r="B156" s="184"/>
      <c r="C156" s="199" t="s">
        <v>255</v>
      </c>
      <c r="D156" s="199" t="s">
        <v>454</v>
      </c>
      <c r="E156" s="200" t="s">
        <v>2156</v>
      </c>
      <c r="F156" s="201" t="s">
        <v>2157</v>
      </c>
      <c r="G156" s="202" t="s">
        <v>306</v>
      </c>
      <c r="H156" s="203">
        <v>1</v>
      </c>
      <c r="I156" s="204"/>
      <c r="J156" s="205">
        <f>ROUND(I156*H156,2)</f>
        <v>0</v>
      </c>
      <c r="K156" s="206"/>
      <c r="L156" s="207"/>
      <c r="M156" s="208" t="s">
        <v>1</v>
      </c>
      <c r="N156" s="209" t="s">
        <v>42</v>
      </c>
      <c r="O156" s="78"/>
      <c r="P156" s="195">
        <f>O156*H156</f>
        <v>0</v>
      </c>
      <c r="Q156" s="195">
        <v>0.00052999999999999998</v>
      </c>
      <c r="R156" s="195">
        <f>Q156*H156</f>
        <v>0.00052999999999999998</v>
      </c>
      <c r="S156" s="195">
        <v>0</v>
      </c>
      <c r="T156" s="196">
        <f>S156*H156</f>
        <v>0</v>
      </c>
      <c r="U156" s="34"/>
      <c r="V156" s="34"/>
      <c r="W156" s="34"/>
      <c r="X156" s="34"/>
      <c r="Y156" s="34"/>
      <c r="Z156" s="34"/>
      <c r="AA156" s="34"/>
      <c r="AB156" s="34"/>
      <c r="AC156" s="34"/>
      <c r="AD156" s="34"/>
      <c r="AE156" s="34"/>
      <c r="AR156" s="197" t="s">
        <v>308</v>
      </c>
      <c r="AT156" s="197" t="s">
        <v>454</v>
      </c>
      <c r="AU156" s="197" t="s">
        <v>89</v>
      </c>
      <c r="AY156" s="15" t="s">
        <v>178</v>
      </c>
      <c r="BE156" s="198">
        <f>IF(N156="základná",J156,0)</f>
        <v>0</v>
      </c>
      <c r="BF156" s="198">
        <f>IF(N156="znížená",J156,0)</f>
        <v>0</v>
      </c>
      <c r="BG156" s="198">
        <f>IF(N156="zákl. prenesená",J156,0)</f>
        <v>0</v>
      </c>
      <c r="BH156" s="198">
        <f>IF(N156="zníž. prenesená",J156,0)</f>
        <v>0</v>
      </c>
      <c r="BI156" s="198">
        <f>IF(N156="nulová",J156,0)</f>
        <v>0</v>
      </c>
      <c r="BJ156" s="15" t="s">
        <v>89</v>
      </c>
      <c r="BK156" s="198">
        <f>ROUND(I156*H156,2)</f>
        <v>0</v>
      </c>
      <c r="BL156" s="15" t="s">
        <v>243</v>
      </c>
      <c r="BM156" s="197" t="s">
        <v>2158</v>
      </c>
    </row>
    <row r="157" s="2" customFormat="1" ht="19.8" customHeight="1">
      <c r="A157" s="34"/>
      <c r="B157" s="184"/>
      <c r="C157" s="185" t="s">
        <v>7</v>
      </c>
      <c r="D157" s="185" t="s">
        <v>180</v>
      </c>
      <c r="E157" s="186" t="s">
        <v>2159</v>
      </c>
      <c r="F157" s="187" t="s">
        <v>2160</v>
      </c>
      <c r="G157" s="188" t="s">
        <v>683</v>
      </c>
      <c r="H157" s="189">
        <v>70</v>
      </c>
      <c r="I157" s="190"/>
      <c r="J157" s="191">
        <f>ROUND(I157*H157,2)</f>
        <v>0</v>
      </c>
      <c r="K157" s="192"/>
      <c r="L157" s="35"/>
      <c r="M157" s="193" t="s">
        <v>1</v>
      </c>
      <c r="N157" s="194" t="s">
        <v>42</v>
      </c>
      <c r="O157" s="78"/>
      <c r="P157" s="195">
        <f>O157*H157</f>
        <v>0</v>
      </c>
      <c r="Q157" s="195">
        <v>0.00064000000000000005</v>
      </c>
      <c r="R157" s="195">
        <f>Q157*H157</f>
        <v>0.044800000000000006</v>
      </c>
      <c r="S157" s="195">
        <v>0</v>
      </c>
      <c r="T157" s="196">
        <f>S157*H157</f>
        <v>0</v>
      </c>
      <c r="U157" s="34"/>
      <c r="V157" s="34"/>
      <c r="W157" s="34"/>
      <c r="X157" s="34"/>
      <c r="Y157" s="34"/>
      <c r="Z157" s="34"/>
      <c r="AA157" s="34"/>
      <c r="AB157" s="34"/>
      <c r="AC157" s="34"/>
      <c r="AD157" s="34"/>
      <c r="AE157" s="34"/>
      <c r="AR157" s="197" t="s">
        <v>243</v>
      </c>
      <c r="AT157" s="197" t="s">
        <v>180</v>
      </c>
      <c r="AU157" s="197" t="s">
        <v>89</v>
      </c>
      <c r="AY157" s="15" t="s">
        <v>178</v>
      </c>
      <c r="BE157" s="198">
        <f>IF(N157="základná",J157,0)</f>
        <v>0</v>
      </c>
      <c r="BF157" s="198">
        <f>IF(N157="znížená",J157,0)</f>
        <v>0</v>
      </c>
      <c r="BG157" s="198">
        <f>IF(N157="zákl. prenesená",J157,0)</f>
        <v>0</v>
      </c>
      <c r="BH157" s="198">
        <f>IF(N157="zníž. prenesená",J157,0)</f>
        <v>0</v>
      </c>
      <c r="BI157" s="198">
        <f>IF(N157="nulová",J157,0)</f>
        <v>0</v>
      </c>
      <c r="BJ157" s="15" t="s">
        <v>89</v>
      </c>
      <c r="BK157" s="198">
        <f>ROUND(I157*H157,2)</f>
        <v>0</v>
      </c>
      <c r="BL157" s="15" t="s">
        <v>243</v>
      </c>
      <c r="BM157" s="197" t="s">
        <v>2161</v>
      </c>
    </row>
    <row r="158" s="2" customFormat="1" ht="19.8" customHeight="1">
      <c r="A158" s="34"/>
      <c r="B158" s="184"/>
      <c r="C158" s="185" t="s">
        <v>262</v>
      </c>
      <c r="D158" s="185" t="s">
        <v>180</v>
      </c>
      <c r="E158" s="186" t="s">
        <v>2162</v>
      </c>
      <c r="F158" s="187" t="s">
        <v>2163</v>
      </c>
      <c r="G158" s="188" t="s">
        <v>683</v>
      </c>
      <c r="H158" s="189">
        <v>50</v>
      </c>
      <c r="I158" s="190"/>
      <c r="J158" s="191">
        <f>ROUND(I158*H158,2)</f>
        <v>0</v>
      </c>
      <c r="K158" s="192"/>
      <c r="L158" s="35"/>
      <c r="M158" s="193" t="s">
        <v>1</v>
      </c>
      <c r="N158" s="194" t="s">
        <v>42</v>
      </c>
      <c r="O158" s="78"/>
      <c r="P158" s="195">
        <f>O158*H158</f>
        <v>0</v>
      </c>
      <c r="Q158" s="195">
        <v>0.00077999999999999999</v>
      </c>
      <c r="R158" s="195">
        <f>Q158*H158</f>
        <v>0.039</v>
      </c>
      <c r="S158" s="195">
        <v>0</v>
      </c>
      <c r="T158" s="196">
        <f>S158*H158</f>
        <v>0</v>
      </c>
      <c r="U158" s="34"/>
      <c r="V158" s="34"/>
      <c r="W158" s="34"/>
      <c r="X158" s="34"/>
      <c r="Y158" s="34"/>
      <c r="Z158" s="34"/>
      <c r="AA158" s="34"/>
      <c r="AB158" s="34"/>
      <c r="AC158" s="34"/>
      <c r="AD158" s="34"/>
      <c r="AE158" s="34"/>
      <c r="AR158" s="197" t="s">
        <v>243</v>
      </c>
      <c r="AT158" s="197" t="s">
        <v>180</v>
      </c>
      <c r="AU158" s="197" t="s">
        <v>89</v>
      </c>
      <c r="AY158" s="15" t="s">
        <v>178</v>
      </c>
      <c r="BE158" s="198">
        <f>IF(N158="základná",J158,0)</f>
        <v>0</v>
      </c>
      <c r="BF158" s="198">
        <f>IF(N158="znížená",J158,0)</f>
        <v>0</v>
      </c>
      <c r="BG158" s="198">
        <f>IF(N158="zákl. prenesená",J158,0)</f>
        <v>0</v>
      </c>
      <c r="BH158" s="198">
        <f>IF(N158="zníž. prenesená",J158,0)</f>
        <v>0</v>
      </c>
      <c r="BI158" s="198">
        <f>IF(N158="nulová",J158,0)</f>
        <v>0</v>
      </c>
      <c r="BJ158" s="15" t="s">
        <v>89</v>
      </c>
      <c r="BK158" s="198">
        <f>ROUND(I158*H158,2)</f>
        <v>0</v>
      </c>
      <c r="BL158" s="15" t="s">
        <v>243</v>
      </c>
      <c r="BM158" s="197" t="s">
        <v>2164</v>
      </c>
    </row>
    <row r="159" s="2" customFormat="1" ht="22.2" customHeight="1">
      <c r="A159" s="34"/>
      <c r="B159" s="184"/>
      <c r="C159" s="185" t="s">
        <v>266</v>
      </c>
      <c r="D159" s="185" t="s">
        <v>180</v>
      </c>
      <c r="E159" s="186" t="s">
        <v>2165</v>
      </c>
      <c r="F159" s="187" t="s">
        <v>2166</v>
      </c>
      <c r="G159" s="188" t="s">
        <v>306</v>
      </c>
      <c r="H159" s="189">
        <v>28</v>
      </c>
      <c r="I159" s="190"/>
      <c r="J159" s="191">
        <f>ROUND(I159*H159,2)</f>
        <v>0</v>
      </c>
      <c r="K159" s="192"/>
      <c r="L159" s="35"/>
      <c r="M159" s="193" t="s">
        <v>1</v>
      </c>
      <c r="N159" s="194" t="s">
        <v>42</v>
      </c>
      <c r="O159" s="78"/>
      <c r="P159" s="195">
        <f>O159*H159</f>
        <v>0</v>
      </c>
      <c r="Q159" s="195">
        <v>0</v>
      </c>
      <c r="R159" s="195">
        <f>Q159*H159</f>
        <v>0</v>
      </c>
      <c r="S159" s="195">
        <v>0</v>
      </c>
      <c r="T159" s="196">
        <f>S159*H159</f>
        <v>0</v>
      </c>
      <c r="U159" s="34"/>
      <c r="V159" s="34"/>
      <c r="W159" s="34"/>
      <c r="X159" s="34"/>
      <c r="Y159" s="34"/>
      <c r="Z159" s="34"/>
      <c r="AA159" s="34"/>
      <c r="AB159" s="34"/>
      <c r="AC159" s="34"/>
      <c r="AD159" s="34"/>
      <c r="AE159" s="34"/>
      <c r="AR159" s="197" t="s">
        <v>243</v>
      </c>
      <c r="AT159" s="197" t="s">
        <v>180</v>
      </c>
      <c r="AU159" s="197" t="s">
        <v>89</v>
      </c>
      <c r="AY159" s="15" t="s">
        <v>178</v>
      </c>
      <c r="BE159" s="198">
        <f>IF(N159="základná",J159,0)</f>
        <v>0</v>
      </c>
      <c r="BF159" s="198">
        <f>IF(N159="znížená",J159,0)</f>
        <v>0</v>
      </c>
      <c r="BG159" s="198">
        <f>IF(N159="zákl. prenesená",J159,0)</f>
        <v>0</v>
      </c>
      <c r="BH159" s="198">
        <f>IF(N159="zníž. prenesená",J159,0)</f>
        <v>0</v>
      </c>
      <c r="BI159" s="198">
        <f>IF(N159="nulová",J159,0)</f>
        <v>0</v>
      </c>
      <c r="BJ159" s="15" t="s">
        <v>89</v>
      </c>
      <c r="BK159" s="198">
        <f>ROUND(I159*H159,2)</f>
        <v>0</v>
      </c>
      <c r="BL159" s="15" t="s">
        <v>243</v>
      </c>
      <c r="BM159" s="197" t="s">
        <v>2167</v>
      </c>
    </row>
    <row r="160" s="2" customFormat="1" ht="22.2" customHeight="1">
      <c r="A160" s="34"/>
      <c r="B160" s="184"/>
      <c r="C160" s="185" t="s">
        <v>270</v>
      </c>
      <c r="D160" s="185" t="s">
        <v>180</v>
      </c>
      <c r="E160" s="186" t="s">
        <v>2168</v>
      </c>
      <c r="F160" s="187" t="s">
        <v>2169</v>
      </c>
      <c r="G160" s="188" t="s">
        <v>306</v>
      </c>
      <c r="H160" s="189">
        <v>7</v>
      </c>
      <c r="I160" s="190"/>
      <c r="J160" s="191">
        <f>ROUND(I160*H160,2)</f>
        <v>0</v>
      </c>
      <c r="K160" s="192"/>
      <c r="L160" s="35"/>
      <c r="M160" s="193" t="s">
        <v>1</v>
      </c>
      <c r="N160" s="194" t="s">
        <v>42</v>
      </c>
      <c r="O160" s="78"/>
      <c r="P160" s="195">
        <f>O160*H160</f>
        <v>0</v>
      </c>
      <c r="Q160" s="195">
        <v>0</v>
      </c>
      <c r="R160" s="195">
        <f>Q160*H160</f>
        <v>0</v>
      </c>
      <c r="S160" s="195">
        <v>0</v>
      </c>
      <c r="T160" s="196">
        <f>S160*H160</f>
        <v>0</v>
      </c>
      <c r="U160" s="34"/>
      <c r="V160" s="34"/>
      <c r="W160" s="34"/>
      <c r="X160" s="34"/>
      <c r="Y160" s="34"/>
      <c r="Z160" s="34"/>
      <c r="AA160" s="34"/>
      <c r="AB160" s="34"/>
      <c r="AC160" s="34"/>
      <c r="AD160" s="34"/>
      <c r="AE160" s="34"/>
      <c r="AR160" s="197" t="s">
        <v>243</v>
      </c>
      <c r="AT160" s="197" t="s">
        <v>180</v>
      </c>
      <c r="AU160" s="197" t="s">
        <v>89</v>
      </c>
      <c r="AY160" s="15" t="s">
        <v>178</v>
      </c>
      <c r="BE160" s="198">
        <f>IF(N160="základná",J160,0)</f>
        <v>0</v>
      </c>
      <c r="BF160" s="198">
        <f>IF(N160="znížená",J160,0)</f>
        <v>0</v>
      </c>
      <c r="BG160" s="198">
        <f>IF(N160="zákl. prenesená",J160,0)</f>
        <v>0</v>
      </c>
      <c r="BH160" s="198">
        <f>IF(N160="zníž. prenesená",J160,0)</f>
        <v>0</v>
      </c>
      <c r="BI160" s="198">
        <f>IF(N160="nulová",J160,0)</f>
        <v>0</v>
      </c>
      <c r="BJ160" s="15" t="s">
        <v>89</v>
      </c>
      <c r="BK160" s="198">
        <f>ROUND(I160*H160,2)</f>
        <v>0</v>
      </c>
      <c r="BL160" s="15" t="s">
        <v>243</v>
      </c>
      <c r="BM160" s="197" t="s">
        <v>2170</v>
      </c>
    </row>
    <row r="161" s="2" customFormat="1" ht="22.2" customHeight="1">
      <c r="A161" s="34"/>
      <c r="B161" s="184"/>
      <c r="C161" s="185" t="s">
        <v>274</v>
      </c>
      <c r="D161" s="185" t="s">
        <v>180</v>
      </c>
      <c r="E161" s="186" t="s">
        <v>2171</v>
      </c>
      <c r="F161" s="187" t="s">
        <v>2172</v>
      </c>
      <c r="G161" s="188" t="s">
        <v>306</v>
      </c>
      <c r="H161" s="189">
        <v>24</v>
      </c>
      <c r="I161" s="190"/>
      <c r="J161" s="191">
        <f>ROUND(I161*H161,2)</f>
        <v>0</v>
      </c>
      <c r="K161" s="192"/>
      <c r="L161" s="35"/>
      <c r="M161" s="193" t="s">
        <v>1</v>
      </c>
      <c r="N161" s="194" t="s">
        <v>42</v>
      </c>
      <c r="O161" s="78"/>
      <c r="P161" s="195">
        <f>O161*H161</f>
        <v>0</v>
      </c>
      <c r="Q161" s="195">
        <v>0</v>
      </c>
      <c r="R161" s="195">
        <f>Q161*H161</f>
        <v>0</v>
      </c>
      <c r="S161" s="195">
        <v>0</v>
      </c>
      <c r="T161" s="196">
        <f>S161*H161</f>
        <v>0</v>
      </c>
      <c r="U161" s="34"/>
      <c r="V161" s="34"/>
      <c r="W161" s="34"/>
      <c r="X161" s="34"/>
      <c r="Y161" s="34"/>
      <c r="Z161" s="34"/>
      <c r="AA161" s="34"/>
      <c r="AB161" s="34"/>
      <c r="AC161" s="34"/>
      <c r="AD161" s="34"/>
      <c r="AE161" s="34"/>
      <c r="AR161" s="197" t="s">
        <v>243</v>
      </c>
      <c r="AT161" s="197" t="s">
        <v>180</v>
      </c>
      <c r="AU161" s="197" t="s">
        <v>89</v>
      </c>
      <c r="AY161" s="15" t="s">
        <v>178</v>
      </c>
      <c r="BE161" s="198">
        <f>IF(N161="základná",J161,0)</f>
        <v>0</v>
      </c>
      <c r="BF161" s="198">
        <f>IF(N161="znížená",J161,0)</f>
        <v>0</v>
      </c>
      <c r="BG161" s="198">
        <f>IF(N161="zákl. prenesená",J161,0)</f>
        <v>0</v>
      </c>
      <c r="BH161" s="198">
        <f>IF(N161="zníž. prenesená",J161,0)</f>
        <v>0</v>
      </c>
      <c r="BI161" s="198">
        <f>IF(N161="nulová",J161,0)</f>
        <v>0</v>
      </c>
      <c r="BJ161" s="15" t="s">
        <v>89</v>
      </c>
      <c r="BK161" s="198">
        <f>ROUND(I161*H161,2)</f>
        <v>0</v>
      </c>
      <c r="BL161" s="15" t="s">
        <v>243</v>
      </c>
      <c r="BM161" s="197" t="s">
        <v>2173</v>
      </c>
    </row>
    <row r="162" s="2" customFormat="1" ht="22.2" customHeight="1">
      <c r="A162" s="34"/>
      <c r="B162" s="184"/>
      <c r="C162" s="185" t="s">
        <v>279</v>
      </c>
      <c r="D162" s="185" t="s">
        <v>180</v>
      </c>
      <c r="E162" s="186" t="s">
        <v>2174</v>
      </c>
      <c r="F162" s="187" t="s">
        <v>2175</v>
      </c>
      <c r="G162" s="188" t="s">
        <v>306</v>
      </c>
      <c r="H162" s="189">
        <v>5</v>
      </c>
      <c r="I162" s="190"/>
      <c r="J162" s="191">
        <f>ROUND(I162*H162,2)</f>
        <v>0</v>
      </c>
      <c r="K162" s="192"/>
      <c r="L162" s="35"/>
      <c r="M162" s="193" t="s">
        <v>1</v>
      </c>
      <c r="N162" s="194" t="s">
        <v>42</v>
      </c>
      <c r="O162" s="78"/>
      <c r="P162" s="195">
        <f>O162*H162</f>
        <v>0</v>
      </c>
      <c r="Q162" s="195">
        <v>0.00116</v>
      </c>
      <c r="R162" s="195">
        <f>Q162*H162</f>
        <v>0.0057999999999999996</v>
      </c>
      <c r="S162" s="195">
        <v>0</v>
      </c>
      <c r="T162" s="196">
        <f>S162*H162</f>
        <v>0</v>
      </c>
      <c r="U162" s="34"/>
      <c r="V162" s="34"/>
      <c r="W162" s="34"/>
      <c r="X162" s="34"/>
      <c r="Y162" s="34"/>
      <c r="Z162" s="34"/>
      <c r="AA162" s="34"/>
      <c r="AB162" s="34"/>
      <c r="AC162" s="34"/>
      <c r="AD162" s="34"/>
      <c r="AE162" s="34"/>
      <c r="AR162" s="197" t="s">
        <v>243</v>
      </c>
      <c r="AT162" s="197" t="s">
        <v>180</v>
      </c>
      <c r="AU162" s="197" t="s">
        <v>89</v>
      </c>
      <c r="AY162" s="15" t="s">
        <v>178</v>
      </c>
      <c r="BE162" s="198">
        <f>IF(N162="základná",J162,0)</f>
        <v>0</v>
      </c>
      <c r="BF162" s="198">
        <f>IF(N162="znížená",J162,0)</f>
        <v>0</v>
      </c>
      <c r="BG162" s="198">
        <f>IF(N162="zákl. prenesená",J162,0)</f>
        <v>0</v>
      </c>
      <c r="BH162" s="198">
        <f>IF(N162="zníž. prenesená",J162,0)</f>
        <v>0</v>
      </c>
      <c r="BI162" s="198">
        <f>IF(N162="nulová",J162,0)</f>
        <v>0</v>
      </c>
      <c r="BJ162" s="15" t="s">
        <v>89</v>
      </c>
      <c r="BK162" s="198">
        <f>ROUND(I162*H162,2)</f>
        <v>0</v>
      </c>
      <c r="BL162" s="15" t="s">
        <v>243</v>
      </c>
      <c r="BM162" s="197" t="s">
        <v>2176</v>
      </c>
    </row>
    <row r="163" s="2" customFormat="1" ht="22.2" customHeight="1">
      <c r="A163" s="34"/>
      <c r="B163" s="184"/>
      <c r="C163" s="199" t="s">
        <v>283</v>
      </c>
      <c r="D163" s="199" t="s">
        <v>454</v>
      </c>
      <c r="E163" s="200" t="s">
        <v>2177</v>
      </c>
      <c r="F163" s="201" t="s">
        <v>2178</v>
      </c>
      <c r="G163" s="202" t="s">
        <v>306</v>
      </c>
      <c r="H163" s="203">
        <v>5</v>
      </c>
      <c r="I163" s="204"/>
      <c r="J163" s="205">
        <f>ROUND(I163*H163,2)</f>
        <v>0</v>
      </c>
      <c r="K163" s="206"/>
      <c r="L163" s="207"/>
      <c r="M163" s="208" t="s">
        <v>1</v>
      </c>
      <c r="N163" s="209" t="s">
        <v>42</v>
      </c>
      <c r="O163" s="78"/>
      <c r="P163" s="195">
        <f>O163*H163</f>
        <v>0</v>
      </c>
      <c r="Q163" s="195">
        <v>0.0040299999999999997</v>
      </c>
      <c r="R163" s="195">
        <f>Q163*H163</f>
        <v>0.020149999999999998</v>
      </c>
      <c r="S163" s="195">
        <v>0</v>
      </c>
      <c r="T163" s="196">
        <f>S163*H163</f>
        <v>0</v>
      </c>
      <c r="U163" s="34"/>
      <c r="V163" s="34"/>
      <c r="W163" s="34"/>
      <c r="X163" s="34"/>
      <c r="Y163" s="34"/>
      <c r="Z163" s="34"/>
      <c r="AA163" s="34"/>
      <c r="AB163" s="34"/>
      <c r="AC163" s="34"/>
      <c r="AD163" s="34"/>
      <c r="AE163" s="34"/>
      <c r="AR163" s="197" t="s">
        <v>308</v>
      </c>
      <c r="AT163" s="197" t="s">
        <v>454</v>
      </c>
      <c r="AU163" s="197" t="s">
        <v>89</v>
      </c>
      <c r="AY163" s="15" t="s">
        <v>178</v>
      </c>
      <c r="BE163" s="198">
        <f>IF(N163="základná",J163,0)</f>
        <v>0</v>
      </c>
      <c r="BF163" s="198">
        <f>IF(N163="znížená",J163,0)</f>
        <v>0</v>
      </c>
      <c r="BG163" s="198">
        <f>IF(N163="zákl. prenesená",J163,0)</f>
        <v>0</v>
      </c>
      <c r="BH163" s="198">
        <f>IF(N163="zníž. prenesená",J163,0)</f>
        <v>0</v>
      </c>
      <c r="BI163" s="198">
        <f>IF(N163="nulová",J163,0)</f>
        <v>0</v>
      </c>
      <c r="BJ163" s="15" t="s">
        <v>89</v>
      </c>
      <c r="BK163" s="198">
        <f>ROUND(I163*H163,2)</f>
        <v>0</v>
      </c>
      <c r="BL163" s="15" t="s">
        <v>243</v>
      </c>
      <c r="BM163" s="197" t="s">
        <v>2179</v>
      </c>
    </row>
    <row r="164" s="2" customFormat="1" ht="14.4" customHeight="1">
      <c r="A164" s="34"/>
      <c r="B164" s="184"/>
      <c r="C164" s="185" t="s">
        <v>287</v>
      </c>
      <c r="D164" s="185" t="s">
        <v>180</v>
      </c>
      <c r="E164" s="186" t="s">
        <v>2180</v>
      </c>
      <c r="F164" s="187" t="s">
        <v>2181</v>
      </c>
      <c r="G164" s="188" t="s">
        <v>306</v>
      </c>
      <c r="H164" s="189">
        <v>4</v>
      </c>
      <c r="I164" s="190"/>
      <c r="J164" s="191">
        <f>ROUND(I164*H164,2)</f>
        <v>0</v>
      </c>
      <c r="K164" s="192"/>
      <c r="L164" s="35"/>
      <c r="M164" s="193" t="s">
        <v>1</v>
      </c>
      <c r="N164" s="194" t="s">
        <v>42</v>
      </c>
      <c r="O164" s="78"/>
      <c r="P164" s="195">
        <f>O164*H164</f>
        <v>0</v>
      </c>
      <c r="Q164" s="195">
        <v>0.00064000000000000005</v>
      </c>
      <c r="R164" s="195">
        <f>Q164*H164</f>
        <v>0.0025600000000000002</v>
      </c>
      <c r="S164" s="195">
        <v>0</v>
      </c>
      <c r="T164" s="196">
        <f>S164*H164</f>
        <v>0</v>
      </c>
      <c r="U164" s="34"/>
      <c r="V164" s="34"/>
      <c r="W164" s="34"/>
      <c r="X164" s="34"/>
      <c r="Y164" s="34"/>
      <c r="Z164" s="34"/>
      <c r="AA164" s="34"/>
      <c r="AB164" s="34"/>
      <c r="AC164" s="34"/>
      <c r="AD164" s="34"/>
      <c r="AE164" s="34"/>
      <c r="AR164" s="197" t="s">
        <v>243</v>
      </c>
      <c r="AT164" s="197" t="s">
        <v>180</v>
      </c>
      <c r="AU164" s="197" t="s">
        <v>89</v>
      </c>
      <c r="AY164" s="15" t="s">
        <v>178</v>
      </c>
      <c r="BE164" s="198">
        <f>IF(N164="základná",J164,0)</f>
        <v>0</v>
      </c>
      <c r="BF164" s="198">
        <f>IF(N164="znížená",J164,0)</f>
        <v>0</v>
      </c>
      <c r="BG164" s="198">
        <f>IF(N164="zákl. prenesená",J164,0)</f>
        <v>0</v>
      </c>
      <c r="BH164" s="198">
        <f>IF(N164="zníž. prenesená",J164,0)</f>
        <v>0</v>
      </c>
      <c r="BI164" s="198">
        <f>IF(N164="nulová",J164,0)</f>
        <v>0</v>
      </c>
      <c r="BJ164" s="15" t="s">
        <v>89</v>
      </c>
      <c r="BK164" s="198">
        <f>ROUND(I164*H164,2)</f>
        <v>0</v>
      </c>
      <c r="BL164" s="15" t="s">
        <v>243</v>
      </c>
      <c r="BM164" s="197" t="s">
        <v>2182</v>
      </c>
    </row>
    <row r="165" s="2" customFormat="1" ht="22.2" customHeight="1">
      <c r="A165" s="34"/>
      <c r="B165" s="184"/>
      <c r="C165" s="185" t="s">
        <v>291</v>
      </c>
      <c r="D165" s="185" t="s">
        <v>180</v>
      </c>
      <c r="E165" s="186" t="s">
        <v>2183</v>
      </c>
      <c r="F165" s="187" t="s">
        <v>2184</v>
      </c>
      <c r="G165" s="188" t="s">
        <v>683</v>
      </c>
      <c r="H165" s="189">
        <v>270</v>
      </c>
      <c r="I165" s="190"/>
      <c r="J165" s="191">
        <f>ROUND(I165*H165,2)</f>
        <v>0</v>
      </c>
      <c r="K165" s="192"/>
      <c r="L165" s="35"/>
      <c r="M165" s="193" t="s">
        <v>1</v>
      </c>
      <c r="N165" s="194" t="s">
        <v>42</v>
      </c>
      <c r="O165" s="78"/>
      <c r="P165" s="195">
        <f>O165*H165</f>
        <v>0</v>
      </c>
      <c r="Q165" s="195">
        <v>0</v>
      </c>
      <c r="R165" s="195">
        <f>Q165*H165</f>
        <v>0</v>
      </c>
      <c r="S165" s="195">
        <v>0</v>
      </c>
      <c r="T165" s="196">
        <f>S165*H165</f>
        <v>0</v>
      </c>
      <c r="U165" s="34"/>
      <c r="V165" s="34"/>
      <c r="W165" s="34"/>
      <c r="X165" s="34"/>
      <c r="Y165" s="34"/>
      <c r="Z165" s="34"/>
      <c r="AA165" s="34"/>
      <c r="AB165" s="34"/>
      <c r="AC165" s="34"/>
      <c r="AD165" s="34"/>
      <c r="AE165" s="34"/>
      <c r="AR165" s="197" t="s">
        <v>243</v>
      </c>
      <c r="AT165" s="197" t="s">
        <v>180</v>
      </c>
      <c r="AU165" s="197" t="s">
        <v>89</v>
      </c>
      <c r="AY165" s="15" t="s">
        <v>178</v>
      </c>
      <c r="BE165" s="198">
        <f>IF(N165="základná",J165,0)</f>
        <v>0</v>
      </c>
      <c r="BF165" s="198">
        <f>IF(N165="znížená",J165,0)</f>
        <v>0</v>
      </c>
      <c r="BG165" s="198">
        <f>IF(N165="zákl. prenesená",J165,0)</f>
        <v>0</v>
      </c>
      <c r="BH165" s="198">
        <f>IF(N165="zníž. prenesená",J165,0)</f>
        <v>0</v>
      </c>
      <c r="BI165" s="198">
        <f>IF(N165="nulová",J165,0)</f>
        <v>0</v>
      </c>
      <c r="BJ165" s="15" t="s">
        <v>89</v>
      </c>
      <c r="BK165" s="198">
        <f>ROUND(I165*H165,2)</f>
        <v>0</v>
      </c>
      <c r="BL165" s="15" t="s">
        <v>243</v>
      </c>
      <c r="BM165" s="197" t="s">
        <v>2185</v>
      </c>
    </row>
    <row r="166" s="2" customFormat="1" ht="22.2" customHeight="1">
      <c r="A166" s="34"/>
      <c r="B166" s="184"/>
      <c r="C166" s="185" t="s">
        <v>295</v>
      </c>
      <c r="D166" s="185" t="s">
        <v>180</v>
      </c>
      <c r="E166" s="186" t="s">
        <v>2186</v>
      </c>
      <c r="F166" s="187" t="s">
        <v>2187</v>
      </c>
      <c r="G166" s="188" t="s">
        <v>683</v>
      </c>
      <c r="H166" s="189">
        <v>15</v>
      </c>
      <c r="I166" s="190"/>
      <c r="J166" s="191">
        <f>ROUND(I166*H166,2)</f>
        <v>0</v>
      </c>
      <c r="K166" s="192"/>
      <c r="L166" s="35"/>
      <c r="M166" s="193" t="s">
        <v>1</v>
      </c>
      <c r="N166" s="194" t="s">
        <v>42</v>
      </c>
      <c r="O166" s="78"/>
      <c r="P166" s="195">
        <f>O166*H166</f>
        <v>0</v>
      </c>
      <c r="Q166" s="195">
        <v>0</v>
      </c>
      <c r="R166" s="195">
        <f>Q166*H166</f>
        <v>0</v>
      </c>
      <c r="S166" s="195">
        <v>0</v>
      </c>
      <c r="T166" s="196">
        <f>S166*H166</f>
        <v>0</v>
      </c>
      <c r="U166" s="34"/>
      <c r="V166" s="34"/>
      <c r="W166" s="34"/>
      <c r="X166" s="34"/>
      <c r="Y166" s="34"/>
      <c r="Z166" s="34"/>
      <c r="AA166" s="34"/>
      <c r="AB166" s="34"/>
      <c r="AC166" s="34"/>
      <c r="AD166" s="34"/>
      <c r="AE166" s="34"/>
      <c r="AR166" s="197" t="s">
        <v>243</v>
      </c>
      <c r="AT166" s="197" t="s">
        <v>180</v>
      </c>
      <c r="AU166" s="197" t="s">
        <v>89</v>
      </c>
      <c r="AY166" s="15" t="s">
        <v>178</v>
      </c>
      <c r="BE166" s="198">
        <f>IF(N166="základná",J166,0)</f>
        <v>0</v>
      </c>
      <c r="BF166" s="198">
        <f>IF(N166="znížená",J166,0)</f>
        <v>0</v>
      </c>
      <c r="BG166" s="198">
        <f>IF(N166="zákl. prenesená",J166,0)</f>
        <v>0</v>
      </c>
      <c r="BH166" s="198">
        <f>IF(N166="zníž. prenesená",J166,0)</f>
        <v>0</v>
      </c>
      <c r="BI166" s="198">
        <f>IF(N166="nulová",J166,0)</f>
        <v>0</v>
      </c>
      <c r="BJ166" s="15" t="s">
        <v>89</v>
      </c>
      <c r="BK166" s="198">
        <f>ROUND(I166*H166,2)</f>
        <v>0</v>
      </c>
      <c r="BL166" s="15" t="s">
        <v>243</v>
      </c>
      <c r="BM166" s="197" t="s">
        <v>2188</v>
      </c>
    </row>
    <row r="167" s="2" customFormat="1" ht="22.2" customHeight="1">
      <c r="A167" s="34"/>
      <c r="B167" s="184"/>
      <c r="C167" s="185" t="s">
        <v>299</v>
      </c>
      <c r="D167" s="185" t="s">
        <v>180</v>
      </c>
      <c r="E167" s="186" t="s">
        <v>2189</v>
      </c>
      <c r="F167" s="187" t="s">
        <v>2190</v>
      </c>
      <c r="G167" s="188" t="s">
        <v>794</v>
      </c>
      <c r="H167" s="210"/>
      <c r="I167" s="190"/>
      <c r="J167" s="191">
        <f>ROUND(I167*H167,2)</f>
        <v>0</v>
      </c>
      <c r="K167" s="192"/>
      <c r="L167" s="35"/>
      <c r="M167" s="193" t="s">
        <v>1</v>
      </c>
      <c r="N167" s="194" t="s">
        <v>42</v>
      </c>
      <c r="O167" s="78"/>
      <c r="P167" s="195">
        <f>O167*H167</f>
        <v>0</v>
      </c>
      <c r="Q167" s="195">
        <v>0</v>
      </c>
      <c r="R167" s="195">
        <f>Q167*H167</f>
        <v>0</v>
      </c>
      <c r="S167" s="195">
        <v>0</v>
      </c>
      <c r="T167" s="196">
        <f>S167*H167</f>
        <v>0</v>
      </c>
      <c r="U167" s="34"/>
      <c r="V167" s="34"/>
      <c r="W167" s="34"/>
      <c r="X167" s="34"/>
      <c r="Y167" s="34"/>
      <c r="Z167" s="34"/>
      <c r="AA167" s="34"/>
      <c r="AB167" s="34"/>
      <c r="AC167" s="34"/>
      <c r="AD167" s="34"/>
      <c r="AE167" s="34"/>
      <c r="AR167" s="197" t="s">
        <v>243</v>
      </c>
      <c r="AT167" s="197" t="s">
        <v>180</v>
      </c>
      <c r="AU167" s="197" t="s">
        <v>89</v>
      </c>
      <c r="AY167" s="15" t="s">
        <v>178</v>
      </c>
      <c r="BE167" s="198">
        <f>IF(N167="základná",J167,0)</f>
        <v>0</v>
      </c>
      <c r="BF167" s="198">
        <f>IF(N167="znížená",J167,0)</f>
        <v>0</v>
      </c>
      <c r="BG167" s="198">
        <f>IF(N167="zákl. prenesená",J167,0)</f>
        <v>0</v>
      </c>
      <c r="BH167" s="198">
        <f>IF(N167="zníž. prenesená",J167,0)</f>
        <v>0</v>
      </c>
      <c r="BI167" s="198">
        <f>IF(N167="nulová",J167,0)</f>
        <v>0</v>
      </c>
      <c r="BJ167" s="15" t="s">
        <v>89</v>
      </c>
      <c r="BK167" s="198">
        <f>ROUND(I167*H167,2)</f>
        <v>0</v>
      </c>
      <c r="BL167" s="15" t="s">
        <v>243</v>
      </c>
      <c r="BM167" s="197" t="s">
        <v>2191</v>
      </c>
    </row>
    <row r="168" s="12" customFormat="1" ht="22.8" customHeight="1">
      <c r="A168" s="12"/>
      <c r="B168" s="171"/>
      <c r="C168" s="12"/>
      <c r="D168" s="172" t="s">
        <v>75</v>
      </c>
      <c r="E168" s="182" t="s">
        <v>2192</v>
      </c>
      <c r="F168" s="182" t="s">
        <v>2193</v>
      </c>
      <c r="G168" s="12"/>
      <c r="H168" s="12"/>
      <c r="I168" s="174"/>
      <c r="J168" s="183">
        <f>BK168</f>
        <v>0</v>
      </c>
      <c r="K168" s="12"/>
      <c r="L168" s="171"/>
      <c r="M168" s="176"/>
      <c r="N168" s="177"/>
      <c r="O168" s="177"/>
      <c r="P168" s="178">
        <f>SUM(P169:P194)</f>
        <v>0</v>
      </c>
      <c r="Q168" s="177"/>
      <c r="R168" s="178">
        <f>SUM(R169:R194)</f>
        <v>0.31315000000000004</v>
      </c>
      <c r="S168" s="177"/>
      <c r="T168" s="179">
        <f>SUM(T169:T194)</f>
        <v>0</v>
      </c>
      <c r="U168" s="12"/>
      <c r="V168" s="12"/>
      <c r="W168" s="12"/>
      <c r="X168" s="12"/>
      <c r="Y168" s="12"/>
      <c r="Z168" s="12"/>
      <c r="AA168" s="12"/>
      <c r="AB168" s="12"/>
      <c r="AC168" s="12"/>
      <c r="AD168" s="12"/>
      <c r="AE168" s="12"/>
      <c r="AR168" s="172" t="s">
        <v>89</v>
      </c>
      <c r="AT168" s="180" t="s">
        <v>75</v>
      </c>
      <c r="AU168" s="180" t="s">
        <v>83</v>
      </c>
      <c r="AY168" s="172" t="s">
        <v>178</v>
      </c>
      <c r="BK168" s="181">
        <f>SUM(BK169:BK194)</f>
        <v>0</v>
      </c>
    </row>
    <row r="169" s="2" customFormat="1" ht="14.4" customHeight="1">
      <c r="A169" s="34"/>
      <c r="B169" s="184"/>
      <c r="C169" s="185" t="s">
        <v>303</v>
      </c>
      <c r="D169" s="185" t="s">
        <v>180</v>
      </c>
      <c r="E169" s="186" t="s">
        <v>2194</v>
      </c>
      <c r="F169" s="187" t="s">
        <v>2195</v>
      </c>
      <c r="G169" s="188" t="s">
        <v>683</v>
      </c>
      <c r="H169" s="189">
        <v>150</v>
      </c>
      <c r="I169" s="190"/>
      <c r="J169" s="191">
        <f>ROUND(I169*H169,2)</f>
        <v>0</v>
      </c>
      <c r="K169" s="192"/>
      <c r="L169" s="35"/>
      <c r="M169" s="193" t="s">
        <v>1</v>
      </c>
      <c r="N169" s="194" t="s">
        <v>42</v>
      </c>
      <c r="O169" s="78"/>
      <c r="P169" s="195">
        <f>O169*H169</f>
        <v>0</v>
      </c>
      <c r="Q169" s="195">
        <v>0.00022000000000000001</v>
      </c>
      <c r="R169" s="195">
        <f>Q169*H169</f>
        <v>0.033000000000000002</v>
      </c>
      <c r="S169" s="195">
        <v>0</v>
      </c>
      <c r="T169" s="196">
        <f>S169*H169</f>
        <v>0</v>
      </c>
      <c r="U169" s="34"/>
      <c r="V169" s="34"/>
      <c r="W169" s="34"/>
      <c r="X169" s="34"/>
      <c r="Y169" s="34"/>
      <c r="Z169" s="34"/>
      <c r="AA169" s="34"/>
      <c r="AB169" s="34"/>
      <c r="AC169" s="34"/>
      <c r="AD169" s="34"/>
      <c r="AE169" s="34"/>
      <c r="AR169" s="197" t="s">
        <v>243</v>
      </c>
      <c r="AT169" s="197" t="s">
        <v>180</v>
      </c>
      <c r="AU169" s="197" t="s">
        <v>89</v>
      </c>
      <c r="AY169" s="15" t="s">
        <v>178</v>
      </c>
      <c r="BE169" s="198">
        <f>IF(N169="základná",J169,0)</f>
        <v>0</v>
      </c>
      <c r="BF169" s="198">
        <f>IF(N169="znížená",J169,0)</f>
        <v>0</v>
      </c>
      <c r="BG169" s="198">
        <f>IF(N169="zákl. prenesená",J169,0)</f>
        <v>0</v>
      </c>
      <c r="BH169" s="198">
        <f>IF(N169="zníž. prenesená",J169,0)</f>
        <v>0</v>
      </c>
      <c r="BI169" s="198">
        <f>IF(N169="nulová",J169,0)</f>
        <v>0</v>
      </c>
      <c r="BJ169" s="15" t="s">
        <v>89</v>
      </c>
      <c r="BK169" s="198">
        <f>ROUND(I169*H169,2)</f>
        <v>0</v>
      </c>
      <c r="BL169" s="15" t="s">
        <v>243</v>
      </c>
      <c r="BM169" s="197" t="s">
        <v>2196</v>
      </c>
    </row>
    <row r="170" s="2" customFormat="1" ht="14.4" customHeight="1">
      <c r="A170" s="34"/>
      <c r="B170" s="184"/>
      <c r="C170" s="185" t="s">
        <v>308</v>
      </c>
      <c r="D170" s="185" t="s">
        <v>180</v>
      </c>
      <c r="E170" s="186" t="s">
        <v>2197</v>
      </c>
      <c r="F170" s="187" t="s">
        <v>2198</v>
      </c>
      <c r="G170" s="188" t="s">
        <v>683</v>
      </c>
      <c r="H170" s="189">
        <v>110</v>
      </c>
      <c r="I170" s="190"/>
      <c r="J170" s="191">
        <f>ROUND(I170*H170,2)</f>
        <v>0</v>
      </c>
      <c r="K170" s="192"/>
      <c r="L170" s="35"/>
      <c r="M170" s="193" t="s">
        <v>1</v>
      </c>
      <c r="N170" s="194" t="s">
        <v>42</v>
      </c>
      <c r="O170" s="78"/>
      <c r="P170" s="195">
        <f>O170*H170</f>
        <v>0</v>
      </c>
      <c r="Q170" s="195">
        <v>0.00042999999999999999</v>
      </c>
      <c r="R170" s="195">
        <f>Q170*H170</f>
        <v>0.047300000000000002</v>
      </c>
      <c r="S170" s="195">
        <v>0</v>
      </c>
      <c r="T170" s="196">
        <f>S170*H170</f>
        <v>0</v>
      </c>
      <c r="U170" s="34"/>
      <c r="V170" s="34"/>
      <c r="W170" s="34"/>
      <c r="X170" s="34"/>
      <c r="Y170" s="34"/>
      <c r="Z170" s="34"/>
      <c r="AA170" s="34"/>
      <c r="AB170" s="34"/>
      <c r="AC170" s="34"/>
      <c r="AD170" s="34"/>
      <c r="AE170" s="34"/>
      <c r="AR170" s="197" t="s">
        <v>243</v>
      </c>
      <c r="AT170" s="197" t="s">
        <v>180</v>
      </c>
      <c r="AU170" s="197" t="s">
        <v>89</v>
      </c>
      <c r="AY170" s="15" t="s">
        <v>178</v>
      </c>
      <c r="BE170" s="198">
        <f>IF(N170="základná",J170,0)</f>
        <v>0</v>
      </c>
      <c r="BF170" s="198">
        <f>IF(N170="znížená",J170,0)</f>
        <v>0</v>
      </c>
      <c r="BG170" s="198">
        <f>IF(N170="zákl. prenesená",J170,0)</f>
        <v>0</v>
      </c>
      <c r="BH170" s="198">
        <f>IF(N170="zníž. prenesená",J170,0)</f>
        <v>0</v>
      </c>
      <c r="BI170" s="198">
        <f>IF(N170="nulová",J170,0)</f>
        <v>0</v>
      </c>
      <c r="BJ170" s="15" t="s">
        <v>89</v>
      </c>
      <c r="BK170" s="198">
        <f>ROUND(I170*H170,2)</f>
        <v>0</v>
      </c>
      <c r="BL170" s="15" t="s">
        <v>243</v>
      </c>
      <c r="BM170" s="197" t="s">
        <v>2199</v>
      </c>
    </row>
    <row r="171" s="2" customFormat="1" ht="14.4" customHeight="1">
      <c r="A171" s="34"/>
      <c r="B171" s="184"/>
      <c r="C171" s="185" t="s">
        <v>312</v>
      </c>
      <c r="D171" s="185" t="s">
        <v>180</v>
      </c>
      <c r="E171" s="186" t="s">
        <v>2200</v>
      </c>
      <c r="F171" s="187" t="s">
        <v>2201</v>
      </c>
      <c r="G171" s="188" t="s">
        <v>683</v>
      </c>
      <c r="H171" s="189">
        <v>40</v>
      </c>
      <c r="I171" s="190"/>
      <c r="J171" s="191">
        <f>ROUND(I171*H171,2)</f>
        <v>0</v>
      </c>
      <c r="K171" s="192"/>
      <c r="L171" s="35"/>
      <c r="M171" s="193" t="s">
        <v>1</v>
      </c>
      <c r="N171" s="194" t="s">
        <v>42</v>
      </c>
      <c r="O171" s="78"/>
      <c r="P171" s="195">
        <f>O171*H171</f>
        <v>0</v>
      </c>
      <c r="Q171" s="195">
        <v>0.00059000000000000003</v>
      </c>
      <c r="R171" s="195">
        <f>Q171*H171</f>
        <v>0.023600000000000003</v>
      </c>
      <c r="S171" s="195">
        <v>0</v>
      </c>
      <c r="T171" s="196">
        <f>S171*H171</f>
        <v>0</v>
      </c>
      <c r="U171" s="34"/>
      <c r="V171" s="34"/>
      <c r="W171" s="34"/>
      <c r="X171" s="34"/>
      <c r="Y171" s="34"/>
      <c r="Z171" s="34"/>
      <c r="AA171" s="34"/>
      <c r="AB171" s="34"/>
      <c r="AC171" s="34"/>
      <c r="AD171" s="34"/>
      <c r="AE171" s="34"/>
      <c r="AR171" s="197" t="s">
        <v>243</v>
      </c>
      <c r="AT171" s="197" t="s">
        <v>180</v>
      </c>
      <c r="AU171" s="197" t="s">
        <v>89</v>
      </c>
      <c r="AY171" s="15" t="s">
        <v>178</v>
      </c>
      <c r="BE171" s="198">
        <f>IF(N171="základná",J171,0)</f>
        <v>0</v>
      </c>
      <c r="BF171" s="198">
        <f>IF(N171="znížená",J171,0)</f>
        <v>0</v>
      </c>
      <c r="BG171" s="198">
        <f>IF(N171="zákl. prenesená",J171,0)</f>
        <v>0</v>
      </c>
      <c r="BH171" s="198">
        <f>IF(N171="zníž. prenesená",J171,0)</f>
        <v>0</v>
      </c>
      <c r="BI171" s="198">
        <f>IF(N171="nulová",J171,0)</f>
        <v>0</v>
      </c>
      <c r="BJ171" s="15" t="s">
        <v>89</v>
      </c>
      <c r="BK171" s="198">
        <f>ROUND(I171*H171,2)</f>
        <v>0</v>
      </c>
      <c r="BL171" s="15" t="s">
        <v>243</v>
      </c>
      <c r="BM171" s="197" t="s">
        <v>2202</v>
      </c>
    </row>
    <row r="172" s="2" customFormat="1" ht="14.4" customHeight="1">
      <c r="A172" s="34"/>
      <c r="B172" s="184"/>
      <c r="C172" s="185" t="s">
        <v>316</v>
      </c>
      <c r="D172" s="185" t="s">
        <v>180</v>
      </c>
      <c r="E172" s="186" t="s">
        <v>2203</v>
      </c>
      <c r="F172" s="187" t="s">
        <v>2204</v>
      </c>
      <c r="G172" s="188" t="s">
        <v>683</v>
      </c>
      <c r="H172" s="189">
        <v>30</v>
      </c>
      <c r="I172" s="190"/>
      <c r="J172" s="191">
        <f>ROUND(I172*H172,2)</f>
        <v>0</v>
      </c>
      <c r="K172" s="192"/>
      <c r="L172" s="35"/>
      <c r="M172" s="193" t="s">
        <v>1</v>
      </c>
      <c r="N172" s="194" t="s">
        <v>42</v>
      </c>
      <c r="O172" s="78"/>
      <c r="P172" s="195">
        <f>O172*H172</f>
        <v>0</v>
      </c>
      <c r="Q172" s="195">
        <v>0.00093999999999999997</v>
      </c>
      <c r="R172" s="195">
        <f>Q172*H172</f>
        <v>0.028199999999999999</v>
      </c>
      <c r="S172" s="195">
        <v>0</v>
      </c>
      <c r="T172" s="196">
        <f>S172*H172</f>
        <v>0</v>
      </c>
      <c r="U172" s="34"/>
      <c r="V172" s="34"/>
      <c r="W172" s="34"/>
      <c r="X172" s="34"/>
      <c r="Y172" s="34"/>
      <c r="Z172" s="34"/>
      <c r="AA172" s="34"/>
      <c r="AB172" s="34"/>
      <c r="AC172" s="34"/>
      <c r="AD172" s="34"/>
      <c r="AE172" s="34"/>
      <c r="AR172" s="197" t="s">
        <v>243</v>
      </c>
      <c r="AT172" s="197" t="s">
        <v>180</v>
      </c>
      <c r="AU172" s="197" t="s">
        <v>89</v>
      </c>
      <c r="AY172" s="15" t="s">
        <v>178</v>
      </c>
      <c r="BE172" s="198">
        <f>IF(N172="základná",J172,0)</f>
        <v>0</v>
      </c>
      <c r="BF172" s="198">
        <f>IF(N172="znížená",J172,0)</f>
        <v>0</v>
      </c>
      <c r="BG172" s="198">
        <f>IF(N172="zákl. prenesená",J172,0)</f>
        <v>0</v>
      </c>
      <c r="BH172" s="198">
        <f>IF(N172="zníž. prenesená",J172,0)</f>
        <v>0</v>
      </c>
      <c r="BI172" s="198">
        <f>IF(N172="nulová",J172,0)</f>
        <v>0</v>
      </c>
      <c r="BJ172" s="15" t="s">
        <v>89</v>
      </c>
      <c r="BK172" s="198">
        <f>ROUND(I172*H172,2)</f>
        <v>0</v>
      </c>
      <c r="BL172" s="15" t="s">
        <v>243</v>
      </c>
      <c r="BM172" s="197" t="s">
        <v>2205</v>
      </c>
    </row>
    <row r="173" s="2" customFormat="1" ht="19.8" customHeight="1">
      <c r="A173" s="34"/>
      <c r="B173" s="184"/>
      <c r="C173" s="185" t="s">
        <v>320</v>
      </c>
      <c r="D173" s="185" t="s">
        <v>180</v>
      </c>
      <c r="E173" s="186" t="s">
        <v>2206</v>
      </c>
      <c r="F173" s="187" t="s">
        <v>2207</v>
      </c>
      <c r="G173" s="188" t="s">
        <v>306</v>
      </c>
      <c r="H173" s="189">
        <v>24</v>
      </c>
      <c r="I173" s="190"/>
      <c r="J173" s="191">
        <f>ROUND(I173*H173,2)</f>
        <v>0</v>
      </c>
      <c r="K173" s="192"/>
      <c r="L173" s="35"/>
      <c r="M173" s="193" t="s">
        <v>1</v>
      </c>
      <c r="N173" s="194" t="s">
        <v>42</v>
      </c>
      <c r="O173" s="78"/>
      <c r="P173" s="195">
        <f>O173*H173</f>
        <v>0</v>
      </c>
      <c r="Q173" s="195">
        <v>0.00067000000000000002</v>
      </c>
      <c r="R173" s="195">
        <f>Q173*H173</f>
        <v>0.016080000000000001</v>
      </c>
      <c r="S173" s="195">
        <v>0</v>
      </c>
      <c r="T173" s="196">
        <f>S173*H173</f>
        <v>0</v>
      </c>
      <c r="U173" s="34"/>
      <c r="V173" s="34"/>
      <c r="W173" s="34"/>
      <c r="X173" s="34"/>
      <c r="Y173" s="34"/>
      <c r="Z173" s="34"/>
      <c r="AA173" s="34"/>
      <c r="AB173" s="34"/>
      <c r="AC173" s="34"/>
      <c r="AD173" s="34"/>
      <c r="AE173" s="34"/>
      <c r="AR173" s="197" t="s">
        <v>243</v>
      </c>
      <c r="AT173" s="197" t="s">
        <v>180</v>
      </c>
      <c r="AU173" s="197" t="s">
        <v>89</v>
      </c>
      <c r="AY173" s="15" t="s">
        <v>178</v>
      </c>
      <c r="BE173" s="198">
        <f>IF(N173="základná",J173,0)</f>
        <v>0</v>
      </c>
      <c r="BF173" s="198">
        <f>IF(N173="znížená",J173,0)</f>
        <v>0</v>
      </c>
      <c r="BG173" s="198">
        <f>IF(N173="zákl. prenesená",J173,0)</f>
        <v>0</v>
      </c>
      <c r="BH173" s="198">
        <f>IF(N173="zníž. prenesená",J173,0)</f>
        <v>0</v>
      </c>
      <c r="BI173" s="198">
        <f>IF(N173="nulová",J173,0)</f>
        <v>0</v>
      </c>
      <c r="BJ173" s="15" t="s">
        <v>89</v>
      </c>
      <c r="BK173" s="198">
        <f>ROUND(I173*H173,2)</f>
        <v>0</v>
      </c>
      <c r="BL173" s="15" t="s">
        <v>243</v>
      </c>
      <c r="BM173" s="197" t="s">
        <v>2208</v>
      </c>
    </row>
    <row r="174" s="2" customFormat="1" ht="14.4" customHeight="1">
      <c r="A174" s="34"/>
      <c r="B174" s="184"/>
      <c r="C174" s="199" t="s">
        <v>324</v>
      </c>
      <c r="D174" s="199" t="s">
        <v>454</v>
      </c>
      <c r="E174" s="200" t="s">
        <v>2209</v>
      </c>
      <c r="F174" s="201" t="s">
        <v>2210</v>
      </c>
      <c r="G174" s="202" t="s">
        <v>306</v>
      </c>
      <c r="H174" s="203">
        <v>24</v>
      </c>
      <c r="I174" s="204"/>
      <c r="J174" s="205">
        <f>ROUND(I174*H174,2)</f>
        <v>0</v>
      </c>
      <c r="K174" s="206"/>
      <c r="L174" s="207"/>
      <c r="M174" s="208" t="s">
        <v>1</v>
      </c>
      <c r="N174" s="209" t="s">
        <v>42</v>
      </c>
      <c r="O174" s="78"/>
      <c r="P174" s="195">
        <f>O174*H174</f>
        <v>0</v>
      </c>
      <c r="Q174" s="195">
        <v>0</v>
      </c>
      <c r="R174" s="195">
        <f>Q174*H174</f>
        <v>0</v>
      </c>
      <c r="S174" s="195">
        <v>0</v>
      </c>
      <c r="T174" s="196">
        <f>S174*H174</f>
        <v>0</v>
      </c>
      <c r="U174" s="34"/>
      <c r="V174" s="34"/>
      <c r="W174" s="34"/>
      <c r="X174" s="34"/>
      <c r="Y174" s="34"/>
      <c r="Z174" s="34"/>
      <c r="AA174" s="34"/>
      <c r="AB174" s="34"/>
      <c r="AC174" s="34"/>
      <c r="AD174" s="34"/>
      <c r="AE174" s="34"/>
      <c r="AR174" s="197" t="s">
        <v>308</v>
      </c>
      <c r="AT174" s="197" t="s">
        <v>454</v>
      </c>
      <c r="AU174" s="197" t="s">
        <v>89</v>
      </c>
      <c r="AY174" s="15" t="s">
        <v>178</v>
      </c>
      <c r="BE174" s="198">
        <f>IF(N174="základná",J174,0)</f>
        <v>0</v>
      </c>
      <c r="BF174" s="198">
        <f>IF(N174="znížená",J174,0)</f>
        <v>0</v>
      </c>
      <c r="BG174" s="198">
        <f>IF(N174="zákl. prenesená",J174,0)</f>
        <v>0</v>
      </c>
      <c r="BH174" s="198">
        <f>IF(N174="zníž. prenesená",J174,0)</f>
        <v>0</v>
      </c>
      <c r="BI174" s="198">
        <f>IF(N174="nulová",J174,0)</f>
        <v>0</v>
      </c>
      <c r="BJ174" s="15" t="s">
        <v>89</v>
      </c>
      <c r="BK174" s="198">
        <f>ROUND(I174*H174,2)</f>
        <v>0</v>
      </c>
      <c r="BL174" s="15" t="s">
        <v>243</v>
      </c>
      <c r="BM174" s="197" t="s">
        <v>2211</v>
      </c>
    </row>
    <row r="175" s="2" customFormat="1" ht="19.8" customHeight="1">
      <c r="A175" s="34"/>
      <c r="B175" s="184"/>
      <c r="C175" s="185" t="s">
        <v>328</v>
      </c>
      <c r="D175" s="185" t="s">
        <v>180</v>
      </c>
      <c r="E175" s="186" t="s">
        <v>2212</v>
      </c>
      <c r="F175" s="187" t="s">
        <v>2213</v>
      </c>
      <c r="G175" s="188" t="s">
        <v>2214</v>
      </c>
      <c r="H175" s="189">
        <v>36</v>
      </c>
      <c r="I175" s="190"/>
      <c r="J175" s="191">
        <f>ROUND(I175*H175,2)</f>
        <v>0</v>
      </c>
      <c r="K175" s="192"/>
      <c r="L175" s="35"/>
      <c r="M175" s="193" t="s">
        <v>1</v>
      </c>
      <c r="N175" s="194" t="s">
        <v>42</v>
      </c>
      <c r="O175" s="78"/>
      <c r="P175" s="195">
        <f>O175*H175</f>
        <v>0</v>
      </c>
      <c r="Q175" s="195">
        <v>0.00156</v>
      </c>
      <c r="R175" s="195">
        <f>Q175*H175</f>
        <v>0.056160000000000002</v>
      </c>
      <c r="S175" s="195">
        <v>0</v>
      </c>
      <c r="T175" s="196">
        <f>S175*H175</f>
        <v>0</v>
      </c>
      <c r="U175" s="34"/>
      <c r="V175" s="34"/>
      <c r="W175" s="34"/>
      <c r="X175" s="34"/>
      <c r="Y175" s="34"/>
      <c r="Z175" s="34"/>
      <c r="AA175" s="34"/>
      <c r="AB175" s="34"/>
      <c r="AC175" s="34"/>
      <c r="AD175" s="34"/>
      <c r="AE175" s="34"/>
      <c r="AR175" s="197" t="s">
        <v>243</v>
      </c>
      <c r="AT175" s="197" t="s">
        <v>180</v>
      </c>
      <c r="AU175" s="197" t="s">
        <v>89</v>
      </c>
      <c r="AY175" s="15" t="s">
        <v>178</v>
      </c>
      <c r="BE175" s="198">
        <f>IF(N175="základná",J175,0)</f>
        <v>0</v>
      </c>
      <c r="BF175" s="198">
        <f>IF(N175="znížená",J175,0)</f>
        <v>0</v>
      </c>
      <c r="BG175" s="198">
        <f>IF(N175="zákl. prenesená",J175,0)</f>
        <v>0</v>
      </c>
      <c r="BH175" s="198">
        <f>IF(N175="zníž. prenesená",J175,0)</f>
        <v>0</v>
      </c>
      <c r="BI175" s="198">
        <f>IF(N175="nulová",J175,0)</f>
        <v>0</v>
      </c>
      <c r="BJ175" s="15" t="s">
        <v>89</v>
      </c>
      <c r="BK175" s="198">
        <f>ROUND(I175*H175,2)</f>
        <v>0</v>
      </c>
      <c r="BL175" s="15" t="s">
        <v>243</v>
      </c>
      <c r="BM175" s="197" t="s">
        <v>2215</v>
      </c>
    </row>
    <row r="176" s="2" customFormat="1" ht="14.4" customHeight="1">
      <c r="A176" s="34"/>
      <c r="B176" s="184"/>
      <c r="C176" s="199" t="s">
        <v>332</v>
      </c>
      <c r="D176" s="199" t="s">
        <v>454</v>
      </c>
      <c r="E176" s="200" t="s">
        <v>2209</v>
      </c>
      <c r="F176" s="201" t="s">
        <v>2210</v>
      </c>
      <c r="G176" s="202" t="s">
        <v>306</v>
      </c>
      <c r="H176" s="203">
        <v>72</v>
      </c>
      <c r="I176" s="204"/>
      <c r="J176" s="205">
        <f>ROUND(I176*H176,2)</f>
        <v>0</v>
      </c>
      <c r="K176" s="206"/>
      <c r="L176" s="207"/>
      <c r="M176" s="208" t="s">
        <v>1</v>
      </c>
      <c r="N176" s="209" t="s">
        <v>42</v>
      </c>
      <c r="O176" s="78"/>
      <c r="P176" s="195">
        <f>O176*H176</f>
        <v>0</v>
      </c>
      <c r="Q176" s="195">
        <v>0</v>
      </c>
      <c r="R176" s="195">
        <f>Q176*H176</f>
        <v>0</v>
      </c>
      <c r="S176" s="195">
        <v>0</v>
      </c>
      <c r="T176" s="196">
        <f>S176*H176</f>
        <v>0</v>
      </c>
      <c r="U176" s="34"/>
      <c r="V176" s="34"/>
      <c r="W176" s="34"/>
      <c r="X176" s="34"/>
      <c r="Y176" s="34"/>
      <c r="Z176" s="34"/>
      <c r="AA176" s="34"/>
      <c r="AB176" s="34"/>
      <c r="AC176" s="34"/>
      <c r="AD176" s="34"/>
      <c r="AE176" s="34"/>
      <c r="AR176" s="197" t="s">
        <v>308</v>
      </c>
      <c r="AT176" s="197" t="s">
        <v>454</v>
      </c>
      <c r="AU176" s="197" t="s">
        <v>89</v>
      </c>
      <c r="AY176" s="15" t="s">
        <v>178</v>
      </c>
      <c r="BE176" s="198">
        <f>IF(N176="základná",J176,0)</f>
        <v>0</v>
      </c>
      <c r="BF176" s="198">
        <f>IF(N176="znížená",J176,0)</f>
        <v>0</v>
      </c>
      <c r="BG176" s="198">
        <f>IF(N176="zákl. prenesená",J176,0)</f>
        <v>0</v>
      </c>
      <c r="BH176" s="198">
        <f>IF(N176="zníž. prenesená",J176,0)</f>
        <v>0</v>
      </c>
      <c r="BI176" s="198">
        <f>IF(N176="nulová",J176,0)</f>
        <v>0</v>
      </c>
      <c r="BJ176" s="15" t="s">
        <v>89</v>
      </c>
      <c r="BK176" s="198">
        <f>ROUND(I176*H176,2)</f>
        <v>0</v>
      </c>
      <c r="BL176" s="15" t="s">
        <v>243</v>
      </c>
      <c r="BM176" s="197" t="s">
        <v>2216</v>
      </c>
    </row>
    <row r="177" s="2" customFormat="1" ht="19.8" customHeight="1">
      <c r="A177" s="34"/>
      <c r="B177" s="184"/>
      <c r="C177" s="199" t="s">
        <v>336</v>
      </c>
      <c r="D177" s="199" t="s">
        <v>454</v>
      </c>
      <c r="E177" s="200" t="s">
        <v>2217</v>
      </c>
      <c r="F177" s="201" t="s">
        <v>2218</v>
      </c>
      <c r="G177" s="202" t="s">
        <v>306</v>
      </c>
      <c r="H177" s="203">
        <v>36</v>
      </c>
      <c r="I177" s="204"/>
      <c r="J177" s="205">
        <f>ROUND(I177*H177,2)</f>
        <v>0</v>
      </c>
      <c r="K177" s="206"/>
      <c r="L177" s="207"/>
      <c r="M177" s="208" t="s">
        <v>1</v>
      </c>
      <c r="N177" s="209" t="s">
        <v>42</v>
      </c>
      <c r="O177" s="78"/>
      <c r="P177" s="195">
        <f>O177*H177</f>
        <v>0</v>
      </c>
      <c r="Q177" s="195">
        <v>0.00029999999999999997</v>
      </c>
      <c r="R177" s="195">
        <f>Q177*H177</f>
        <v>0.010799999999999999</v>
      </c>
      <c r="S177" s="195">
        <v>0</v>
      </c>
      <c r="T177" s="196">
        <f>S177*H177</f>
        <v>0</v>
      </c>
      <c r="U177" s="34"/>
      <c r="V177" s="34"/>
      <c r="W177" s="34"/>
      <c r="X177" s="34"/>
      <c r="Y177" s="34"/>
      <c r="Z177" s="34"/>
      <c r="AA177" s="34"/>
      <c r="AB177" s="34"/>
      <c r="AC177" s="34"/>
      <c r="AD177" s="34"/>
      <c r="AE177" s="34"/>
      <c r="AR177" s="197" t="s">
        <v>308</v>
      </c>
      <c r="AT177" s="197" t="s">
        <v>454</v>
      </c>
      <c r="AU177" s="197" t="s">
        <v>89</v>
      </c>
      <c r="AY177" s="15" t="s">
        <v>178</v>
      </c>
      <c r="BE177" s="198">
        <f>IF(N177="základná",J177,0)</f>
        <v>0</v>
      </c>
      <c r="BF177" s="198">
        <f>IF(N177="znížená",J177,0)</f>
        <v>0</v>
      </c>
      <c r="BG177" s="198">
        <f>IF(N177="zákl. prenesená",J177,0)</f>
        <v>0</v>
      </c>
      <c r="BH177" s="198">
        <f>IF(N177="zníž. prenesená",J177,0)</f>
        <v>0</v>
      </c>
      <c r="BI177" s="198">
        <f>IF(N177="nulová",J177,0)</f>
        <v>0</v>
      </c>
      <c r="BJ177" s="15" t="s">
        <v>89</v>
      </c>
      <c r="BK177" s="198">
        <f>ROUND(I177*H177,2)</f>
        <v>0</v>
      </c>
      <c r="BL177" s="15" t="s">
        <v>243</v>
      </c>
      <c r="BM177" s="197" t="s">
        <v>2219</v>
      </c>
    </row>
    <row r="178" s="2" customFormat="1" ht="22.2" customHeight="1">
      <c r="A178" s="34"/>
      <c r="B178" s="184"/>
      <c r="C178" s="185" t="s">
        <v>340</v>
      </c>
      <c r="D178" s="185" t="s">
        <v>180</v>
      </c>
      <c r="E178" s="186" t="s">
        <v>2220</v>
      </c>
      <c r="F178" s="187" t="s">
        <v>2221</v>
      </c>
      <c r="G178" s="188" t="s">
        <v>306</v>
      </c>
      <c r="H178" s="189">
        <v>1</v>
      </c>
      <c r="I178" s="190"/>
      <c r="J178" s="191">
        <f>ROUND(I178*H178,2)</f>
        <v>0</v>
      </c>
      <c r="K178" s="192"/>
      <c r="L178" s="35"/>
      <c r="M178" s="193" t="s">
        <v>1</v>
      </c>
      <c r="N178" s="194" t="s">
        <v>42</v>
      </c>
      <c r="O178" s="78"/>
      <c r="P178" s="195">
        <f>O178*H178</f>
        <v>0</v>
      </c>
      <c r="Q178" s="195">
        <v>6.0000000000000002E-05</v>
      </c>
      <c r="R178" s="195">
        <f>Q178*H178</f>
        <v>6.0000000000000002E-05</v>
      </c>
      <c r="S178" s="195">
        <v>0</v>
      </c>
      <c r="T178" s="196">
        <f>S178*H178</f>
        <v>0</v>
      </c>
      <c r="U178" s="34"/>
      <c r="V178" s="34"/>
      <c r="W178" s="34"/>
      <c r="X178" s="34"/>
      <c r="Y178" s="34"/>
      <c r="Z178" s="34"/>
      <c r="AA178" s="34"/>
      <c r="AB178" s="34"/>
      <c r="AC178" s="34"/>
      <c r="AD178" s="34"/>
      <c r="AE178" s="34"/>
      <c r="AR178" s="197" t="s">
        <v>243</v>
      </c>
      <c r="AT178" s="197" t="s">
        <v>180</v>
      </c>
      <c r="AU178" s="197" t="s">
        <v>89</v>
      </c>
      <c r="AY178" s="15" t="s">
        <v>178</v>
      </c>
      <c r="BE178" s="198">
        <f>IF(N178="základná",J178,0)</f>
        <v>0</v>
      </c>
      <c r="BF178" s="198">
        <f>IF(N178="znížená",J178,0)</f>
        <v>0</v>
      </c>
      <c r="BG178" s="198">
        <f>IF(N178="zákl. prenesená",J178,0)</f>
        <v>0</v>
      </c>
      <c r="BH178" s="198">
        <f>IF(N178="zníž. prenesená",J178,0)</f>
        <v>0</v>
      </c>
      <c r="BI178" s="198">
        <f>IF(N178="nulová",J178,0)</f>
        <v>0</v>
      </c>
      <c r="BJ178" s="15" t="s">
        <v>89</v>
      </c>
      <c r="BK178" s="198">
        <f>ROUND(I178*H178,2)</f>
        <v>0</v>
      </c>
      <c r="BL178" s="15" t="s">
        <v>243</v>
      </c>
      <c r="BM178" s="197" t="s">
        <v>2222</v>
      </c>
    </row>
    <row r="179" s="2" customFormat="1" ht="14.4" customHeight="1">
      <c r="A179" s="34"/>
      <c r="B179" s="184"/>
      <c r="C179" s="199" t="s">
        <v>344</v>
      </c>
      <c r="D179" s="199" t="s">
        <v>454</v>
      </c>
      <c r="E179" s="200" t="s">
        <v>2223</v>
      </c>
      <c r="F179" s="201" t="s">
        <v>2224</v>
      </c>
      <c r="G179" s="202" t="s">
        <v>306</v>
      </c>
      <c r="H179" s="203">
        <v>1</v>
      </c>
      <c r="I179" s="204"/>
      <c r="J179" s="205">
        <f>ROUND(I179*H179,2)</f>
        <v>0</v>
      </c>
      <c r="K179" s="206"/>
      <c r="L179" s="207"/>
      <c r="M179" s="208" t="s">
        <v>1</v>
      </c>
      <c r="N179" s="209" t="s">
        <v>42</v>
      </c>
      <c r="O179" s="78"/>
      <c r="P179" s="195">
        <f>O179*H179</f>
        <v>0</v>
      </c>
      <c r="Q179" s="195">
        <v>0.0023500000000000001</v>
      </c>
      <c r="R179" s="195">
        <f>Q179*H179</f>
        <v>0.0023500000000000001</v>
      </c>
      <c r="S179" s="195">
        <v>0</v>
      </c>
      <c r="T179" s="196">
        <f>S179*H179</f>
        <v>0</v>
      </c>
      <c r="U179" s="34"/>
      <c r="V179" s="34"/>
      <c r="W179" s="34"/>
      <c r="X179" s="34"/>
      <c r="Y179" s="34"/>
      <c r="Z179" s="34"/>
      <c r="AA179" s="34"/>
      <c r="AB179" s="34"/>
      <c r="AC179" s="34"/>
      <c r="AD179" s="34"/>
      <c r="AE179" s="34"/>
      <c r="AR179" s="197" t="s">
        <v>308</v>
      </c>
      <c r="AT179" s="197" t="s">
        <v>454</v>
      </c>
      <c r="AU179" s="197" t="s">
        <v>89</v>
      </c>
      <c r="AY179" s="15" t="s">
        <v>178</v>
      </c>
      <c r="BE179" s="198">
        <f>IF(N179="základná",J179,0)</f>
        <v>0</v>
      </c>
      <c r="BF179" s="198">
        <f>IF(N179="znížená",J179,0)</f>
        <v>0</v>
      </c>
      <c r="BG179" s="198">
        <f>IF(N179="zákl. prenesená",J179,0)</f>
        <v>0</v>
      </c>
      <c r="BH179" s="198">
        <f>IF(N179="zníž. prenesená",J179,0)</f>
        <v>0</v>
      </c>
      <c r="BI179" s="198">
        <f>IF(N179="nulová",J179,0)</f>
        <v>0</v>
      </c>
      <c r="BJ179" s="15" t="s">
        <v>89</v>
      </c>
      <c r="BK179" s="198">
        <f>ROUND(I179*H179,2)</f>
        <v>0</v>
      </c>
      <c r="BL179" s="15" t="s">
        <v>243</v>
      </c>
      <c r="BM179" s="197" t="s">
        <v>2225</v>
      </c>
    </row>
    <row r="180" s="2" customFormat="1" ht="22.2" customHeight="1">
      <c r="A180" s="34"/>
      <c r="B180" s="184"/>
      <c r="C180" s="185" t="s">
        <v>348</v>
      </c>
      <c r="D180" s="185" t="s">
        <v>180</v>
      </c>
      <c r="E180" s="186" t="s">
        <v>2226</v>
      </c>
      <c r="F180" s="187" t="s">
        <v>2227</v>
      </c>
      <c r="G180" s="188" t="s">
        <v>306</v>
      </c>
      <c r="H180" s="189">
        <v>1</v>
      </c>
      <c r="I180" s="190"/>
      <c r="J180" s="191">
        <f>ROUND(I180*H180,2)</f>
        <v>0</v>
      </c>
      <c r="K180" s="192"/>
      <c r="L180" s="35"/>
      <c r="M180" s="193" t="s">
        <v>1</v>
      </c>
      <c r="N180" s="194" t="s">
        <v>42</v>
      </c>
      <c r="O180" s="78"/>
      <c r="P180" s="195">
        <f>O180*H180</f>
        <v>0</v>
      </c>
      <c r="Q180" s="195">
        <v>6.0000000000000002E-05</v>
      </c>
      <c r="R180" s="195">
        <f>Q180*H180</f>
        <v>6.0000000000000002E-05</v>
      </c>
      <c r="S180" s="195">
        <v>0</v>
      </c>
      <c r="T180" s="196">
        <f>S180*H180</f>
        <v>0</v>
      </c>
      <c r="U180" s="34"/>
      <c r="V180" s="34"/>
      <c r="W180" s="34"/>
      <c r="X180" s="34"/>
      <c r="Y180" s="34"/>
      <c r="Z180" s="34"/>
      <c r="AA180" s="34"/>
      <c r="AB180" s="34"/>
      <c r="AC180" s="34"/>
      <c r="AD180" s="34"/>
      <c r="AE180" s="34"/>
      <c r="AR180" s="197" t="s">
        <v>243</v>
      </c>
      <c r="AT180" s="197" t="s">
        <v>180</v>
      </c>
      <c r="AU180" s="197" t="s">
        <v>89</v>
      </c>
      <c r="AY180" s="15" t="s">
        <v>178</v>
      </c>
      <c r="BE180" s="198">
        <f>IF(N180="základná",J180,0)</f>
        <v>0</v>
      </c>
      <c r="BF180" s="198">
        <f>IF(N180="znížená",J180,0)</f>
        <v>0</v>
      </c>
      <c r="BG180" s="198">
        <f>IF(N180="zákl. prenesená",J180,0)</f>
        <v>0</v>
      </c>
      <c r="BH180" s="198">
        <f>IF(N180="zníž. prenesená",J180,0)</f>
        <v>0</v>
      </c>
      <c r="BI180" s="198">
        <f>IF(N180="nulová",J180,0)</f>
        <v>0</v>
      </c>
      <c r="BJ180" s="15" t="s">
        <v>89</v>
      </c>
      <c r="BK180" s="198">
        <f>ROUND(I180*H180,2)</f>
        <v>0</v>
      </c>
      <c r="BL180" s="15" t="s">
        <v>243</v>
      </c>
      <c r="BM180" s="197" t="s">
        <v>2228</v>
      </c>
    </row>
    <row r="181" s="2" customFormat="1" ht="14.4" customHeight="1">
      <c r="A181" s="34"/>
      <c r="B181" s="184"/>
      <c r="C181" s="199" t="s">
        <v>352</v>
      </c>
      <c r="D181" s="199" t="s">
        <v>454</v>
      </c>
      <c r="E181" s="200" t="s">
        <v>2229</v>
      </c>
      <c r="F181" s="201" t="s">
        <v>2230</v>
      </c>
      <c r="G181" s="202" t="s">
        <v>306</v>
      </c>
      <c r="H181" s="203">
        <v>1</v>
      </c>
      <c r="I181" s="204"/>
      <c r="J181" s="205">
        <f>ROUND(I181*H181,2)</f>
        <v>0</v>
      </c>
      <c r="K181" s="206"/>
      <c r="L181" s="207"/>
      <c r="M181" s="208" t="s">
        <v>1</v>
      </c>
      <c r="N181" s="209" t="s">
        <v>42</v>
      </c>
      <c r="O181" s="78"/>
      <c r="P181" s="195">
        <f>O181*H181</f>
        <v>0</v>
      </c>
      <c r="Q181" s="195">
        <v>0.0035000000000000001</v>
      </c>
      <c r="R181" s="195">
        <f>Q181*H181</f>
        <v>0.0035000000000000001</v>
      </c>
      <c r="S181" s="195">
        <v>0</v>
      </c>
      <c r="T181" s="196">
        <f>S181*H181</f>
        <v>0</v>
      </c>
      <c r="U181" s="34"/>
      <c r="V181" s="34"/>
      <c r="W181" s="34"/>
      <c r="X181" s="34"/>
      <c r="Y181" s="34"/>
      <c r="Z181" s="34"/>
      <c r="AA181" s="34"/>
      <c r="AB181" s="34"/>
      <c r="AC181" s="34"/>
      <c r="AD181" s="34"/>
      <c r="AE181" s="34"/>
      <c r="AR181" s="197" t="s">
        <v>308</v>
      </c>
      <c r="AT181" s="197" t="s">
        <v>454</v>
      </c>
      <c r="AU181" s="197" t="s">
        <v>89</v>
      </c>
      <c r="AY181" s="15" t="s">
        <v>178</v>
      </c>
      <c r="BE181" s="198">
        <f>IF(N181="základná",J181,0)</f>
        <v>0</v>
      </c>
      <c r="BF181" s="198">
        <f>IF(N181="znížená",J181,0)</f>
        <v>0</v>
      </c>
      <c r="BG181" s="198">
        <f>IF(N181="zákl. prenesená",J181,0)</f>
        <v>0</v>
      </c>
      <c r="BH181" s="198">
        <f>IF(N181="zníž. prenesená",J181,0)</f>
        <v>0</v>
      </c>
      <c r="BI181" s="198">
        <f>IF(N181="nulová",J181,0)</f>
        <v>0</v>
      </c>
      <c r="BJ181" s="15" t="s">
        <v>89</v>
      </c>
      <c r="BK181" s="198">
        <f>ROUND(I181*H181,2)</f>
        <v>0</v>
      </c>
      <c r="BL181" s="15" t="s">
        <v>243</v>
      </c>
      <c r="BM181" s="197" t="s">
        <v>2231</v>
      </c>
    </row>
    <row r="182" s="2" customFormat="1" ht="19.8" customHeight="1">
      <c r="A182" s="34"/>
      <c r="B182" s="184"/>
      <c r="C182" s="185" t="s">
        <v>356</v>
      </c>
      <c r="D182" s="185" t="s">
        <v>180</v>
      </c>
      <c r="E182" s="186" t="s">
        <v>2232</v>
      </c>
      <c r="F182" s="187" t="s">
        <v>2233</v>
      </c>
      <c r="G182" s="188" t="s">
        <v>306</v>
      </c>
      <c r="H182" s="189">
        <v>1</v>
      </c>
      <c r="I182" s="190"/>
      <c r="J182" s="191">
        <f>ROUND(I182*H182,2)</f>
        <v>0</v>
      </c>
      <c r="K182" s="192"/>
      <c r="L182" s="35"/>
      <c r="M182" s="193" t="s">
        <v>1</v>
      </c>
      <c r="N182" s="194" t="s">
        <v>42</v>
      </c>
      <c r="O182" s="78"/>
      <c r="P182" s="195">
        <f>O182*H182</f>
        <v>0</v>
      </c>
      <c r="Q182" s="195">
        <v>6.0000000000000002E-05</v>
      </c>
      <c r="R182" s="195">
        <f>Q182*H182</f>
        <v>6.0000000000000002E-05</v>
      </c>
      <c r="S182" s="195">
        <v>0</v>
      </c>
      <c r="T182" s="196">
        <f>S182*H182</f>
        <v>0</v>
      </c>
      <c r="U182" s="34"/>
      <c r="V182" s="34"/>
      <c r="W182" s="34"/>
      <c r="X182" s="34"/>
      <c r="Y182" s="34"/>
      <c r="Z182" s="34"/>
      <c r="AA182" s="34"/>
      <c r="AB182" s="34"/>
      <c r="AC182" s="34"/>
      <c r="AD182" s="34"/>
      <c r="AE182" s="34"/>
      <c r="AR182" s="197" t="s">
        <v>243</v>
      </c>
      <c r="AT182" s="197" t="s">
        <v>180</v>
      </c>
      <c r="AU182" s="197" t="s">
        <v>89</v>
      </c>
      <c r="AY182" s="15" t="s">
        <v>178</v>
      </c>
      <c r="BE182" s="198">
        <f>IF(N182="základná",J182,0)</f>
        <v>0</v>
      </c>
      <c r="BF182" s="198">
        <f>IF(N182="znížená",J182,0)</f>
        <v>0</v>
      </c>
      <c r="BG182" s="198">
        <f>IF(N182="zákl. prenesená",J182,0)</f>
        <v>0</v>
      </c>
      <c r="BH182" s="198">
        <f>IF(N182="zníž. prenesená",J182,0)</f>
        <v>0</v>
      </c>
      <c r="BI182" s="198">
        <f>IF(N182="nulová",J182,0)</f>
        <v>0</v>
      </c>
      <c r="BJ182" s="15" t="s">
        <v>89</v>
      </c>
      <c r="BK182" s="198">
        <f>ROUND(I182*H182,2)</f>
        <v>0</v>
      </c>
      <c r="BL182" s="15" t="s">
        <v>243</v>
      </c>
      <c r="BM182" s="197" t="s">
        <v>2234</v>
      </c>
    </row>
    <row r="183" s="2" customFormat="1" ht="19.8" customHeight="1">
      <c r="A183" s="34"/>
      <c r="B183" s="184"/>
      <c r="C183" s="199" t="s">
        <v>360</v>
      </c>
      <c r="D183" s="199" t="s">
        <v>454</v>
      </c>
      <c r="E183" s="200" t="s">
        <v>2235</v>
      </c>
      <c r="F183" s="201" t="s">
        <v>2236</v>
      </c>
      <c r="G183" s="202" t="s">
        <v>306</v>
      </c>
      <c r="H183" s="203">
        <v>1</v>
      </c>
      <c r="I183" s="204"/>
      <c r="J183" s="205">
        <f>ROUND(I183*H183,2)</f>
        <v>0</v>
      </c>
      <c r="K183" s="206"/>
      <c r="L183" s="207"/>
      <c r="M183" s="208" t="s">
        <v>1</v>
      </c>
      <c r="N183" s="209" t="s">
        <v>42</v>
      </c>
      <c r="O183" s="78"/>
      <c r="P183" s="195">
        <f>O183*H183</f>
        <v>0</v>
      </c>
      <c r="Q183" s="195">
        <v>0.00122</v>
      </c>
      <c r="R183" s="195">
        <f>Q183*H183</f>
        <v>0.00122</v>
      </c>
      <c r="S183" s="195">
        <v>0</v>
      </c>
      <c r="T183" s="196">
        <f>S183*H183</f>
        <v>0</v>
      </c>
      <c r="U183" s="34"/>
      <c r="V183" s="34"/>
      <c r="W183" s="34"/>
      <c r="X183" s="34"/>
      <c r="Y183" s="34"/>
      <c r="Z183" s="34"/>
      <c r="AA183" s="34"/>
      <c r="AB183" s="34"/>
      <c r="AC183" s="34"/>
      <c r="AD183" s="34"/>
      <c r="AE183" s="34"/>
      <c r="AR183" s="197" t="s">
        <v>308</v>
      </c>
      <c r="AT183" s="197" t="s">
        <v>454</v>
      </c>
      <c r="AU183" s="197" t="s">
        <v>89</v>
      </c>
      <c r="AY183" s="15" t="s">
        <v>178</v>
      </c>
      <c r="BE183" s="198">
        <f>IF(N183="základná",J183,0)</f>
        <v>0</v>
      </c>
      <c r="BF183" s="198">
        <f>IF(N183="znížená",J183,0)</f>
        <v>0</v>
      </c>
      <c r="BG183" s="198">
        <f>IF(N183="zákl. prenesená",J183,0)</f>
        <v>0</v>
      </c>
      <c r="BH183" s="198">
        <f>IF(N183="zníž. prenesená",J183,0)</f>
        <v>0</v>
      </c>
      <c r="BI183" s="198">
        <f>IF(N183="nulová",J183,0)</f>
        <v>0</v>
      </c>
      <c r="BJ183" s="15" t="s">
        <v>89</v>
      </c>
      <c r="BK183" s="198">
        <f>ROUND(I183*H183,2)</f>
        <v>0</v>
      </c>
      <c r="BL183" s="15" t="s">
        <v>243</v>
      </c>
      <c r="BM183" s="197" t="s">
        <v>2237</v>
      </c>
    </row>
    <row r="184" s="2" customFormat="1" ht="14.4" customHeight="1">
      <c r="A184" s="34"/>
      <c r="B184" s="184"/>
      <c r="C184" s="185" t="s">
        <v>364</v>
      </c>
      <c r="D184" s="185" t="s">
        <v>180</v>
      </c>
      <c r="E184" s="186" t="s">
        <v>2238</v>
      </c>
      <c r="F184" s="187" t="s">
        <v>2239</v>
      </c>
      <c r="G184" s="188" t="s">
        <v>306</v>
      </c>
      <c r="H184" s="189">
        <v>1</v>
      </c>
      <c r="I184" s="190"/>
      <c r="J184" s="191">
        <f>ROUND(I184*H184,2)</f>
        <v>0</v>
      </c>
      <c r="K184" s="192"/>
      <c r="L184" s="35"/>
      <c r="M184" s="193" t="s">
        <v>1</v>
      </c>
      <c r="N184" s="194" t="s">
        <v>42</v>
      </c>
      <c r="O184" s="78"/>
      <c r="P184" s="195">
        <f>O184*H184</f>
        <v>0</v>
      </c>
      <c r="Q184" s="195">
        <v>6.0000000000000002E-05</v>
      </c>
      <c r="R184" s="195">
        <f>Q184*H184</f>
        <v>6.0000000000000002E-05</v>
      </c>
      <c r="S184" s="195">
        <v>0</v>
      </c>
      <c r="T184" s="196">
        <f>S184*H184</f>
        <v>0</v>
      </c>
      <c r="U184" s="34"/>
      <c r="V184" s="34"/>
      <c r="W184" s="34"/>
      <c r="X184" s="34"/>
      <c r="Y184" s="34"/>
      <c r="Z184" s="34"/>
      <c r="AA184" s="34"/>
      <c r="AB184" s="34"/>
      <c r="AC184" s="34"/>
      <c r="AD184" s="34"/>
      <c r="AE184" s="34"/>
      <c r="AR184" s="197" t="s">
        <v>243</v>
      </c>
      <c r="AT184" s="197" t="s">
        <v>180</v>
      </c>
      <c r="AU184" s="197" t="s">
        <v>89</v>
      </c>
      <c r="AY184" s="15" t="s">
        <v>178</v>
      </c>
      <c r="BE184" s="198">
        <f>IF(N184="základná",J184,0)</f>
        <v>0</v>
      </c>
      <c r="BF184" s="198">
        <f>IF(N184="znížená",J184,0)</f>
        <v>0</v>
      </c>
      <c r="BG184" s="198">
        <f>IF(N184="zákl. prenesená",J184,0)</f>
        <v>0</v>
      </c>
      <c r="BH184" s="198">
        <f>IF(N184="zníž. prenesená",J184,0)</f>
        <v>0</v>
      </c>
      <c r="BI184" s="198">
        <f>IF(N184="nulová",J184,0)</f>
        <v>0</v>
      </c>
      <c r="BJ184" s="15" t="s">
        <v>89</v>
      </c>
      <c r="BK184" s="198">
        <f>ROUND(I184*H184,2)</f>
        <v>0</v>
      </c>
      <c r="BL184" s="15" t="s">
        <v>243</v>
      </c>
      <c r="BM184" s="197" t="s">
        <v>2240</v>
      </c>
    </row>
    <row r="185" s="2" customFormat="1" ht="22.2" customHeight="1">
      <c r="A185" s="34"/>
      <c r="B185" s="184"/>
      <c r="C185" s="199" t="s">
        <v>368</v>
      </c>
      <c r="D185" s="199" t="s">
        <v>454</v>
      </c>
      <c r="E185" s="200" t="s">
        <v>2241</v>
      </c>
      <c r="F185" s="201" t="s">
        <v>2242</v>
      </c>
      <c r="G185" s="202" t="s">
        <v>306</v>
      </c>
      <c r="H185" s="203">
        <v>1</v>
      </c>
      <c r="I185" s="204"/>
      <c r="J185" s="205">
        <f>ROUND(I185*H185,2)</f>
        <v>0</v>
      </c>
      <c r="K185" s="206"/>
      <c r="L185" s="207"/>
      <c r="M185" s="208" t="s">
        <v>1</v>
      </c>
      <c r="N185" s="209" t="s">
        <v>42</v>
      </c>
      <c r="O185" s="78"/>
      <c r="P185" s="195">
        <f>O185*H185</f>
        <v>0</v>
      </c>
      <c r="Q185" s="195">
        <v>0.001</v>
      </c>
      <c r="R185" s="195">
        <f>Q185*H185</f>
        <v>0.001</v>
      </c>
      <c r="S185" s="195">
        <v>0</v>
      </c>
      <c r="T185" s="196">
        <f>S185*H185</f>
        <v>0</v>
      </c>
      <c r="U185" s="34"/>
      <c r="V185" s="34"/>
      <c r="W185" s="34"/>
      <c r="X185" s="34"/>
      <c r="Y185" s="34"/>
      <c r="Z185" s="34"/>
      <c r="AA185" s="34"/>
      <c r="AB185" s="34"/>
      <c r="AC185" s="34"/>
      <c r="AD185" s="34"/>
      <c r="AE185" s="34"/>
      <c r="AR185" s="197" t="s">
        <v>308</v>
      </c>
      <c r="AT185" s="197" t="s">
        <v>454</v>
      </c>
      <c r="AU185" s="197" t="s">
        <v>89</v>
      </c>
      <c r="AY185" s="15" t="s">
        <v>178</v>
      </c>
      <c r="BE185" s="198">
        <f>IF(N185="základná",J185,0)</f>
        <v>0</v>
      </c>
      <c r="BF185" s="198">
        <f>IF(N185="znížená",J185,0)</f>
        <v>0</v>
      </c>
      <c r="BG185" s="198">
        <f>IF(N185="zákl. prenesená",J185,0)</f>
        <v>0</v>
      </c>
      <c r="BH185" s="198">
        <f>IF(N185="zníž. prenesená",J185,0)</f>
        <v>0</v>
      </c>
      <c r="BI185" s="198">
        <f>IF(N185="nulová",J185,0)</f>
        <v>0</v>
      </c>
      <c r="BJ185" s="15" t="s">
        <v>89</v>
      </c>
      <c r="BK185" s="198">
        <f>ROUND(I185*H185,2)</f>
        <v>0</v>
      </c>
      <c r="BL185" s="15" t="s">
        <v>243</v>
      </c>
      <c r="BM185" s="197" t="s">
        <v>2243</v>
      </c>
    </row>
    <row r="186" s="2" customFormat="1" ht="14.4" customHeight="1">
      <c r="A186" s="34"/>
      <c r="B186" s="184"/>
      <c r="C186" s="185" t="s">
        <v>372</v>
      </c>
      <c r="D186" s="185" t="s">
        <v>180</v>
      </c>
      <c r="E186" s="186" t="s">
        <v>2244</v>
      </c>
      <c r="F186" s="187" t="s">
        <v>2245</v>
      </c>
      <c r="G186" s="188" t="s">
        <v>306</v>
      </c>
      <c r="H186" s="189">
        <v>3</v>
      </c>
      <c r="I186" s="190"/>
      <c r="J186" s="191">
        <f>ROUND(I186*H186,2)</f>
        <v>0</v>
      </c>
      <c r="K186" s="192"/>
      <c r="L186" s="35"/>
      <c r="M186" s="193" t="s">
        <v>1</v>
      </c>
      <c r="N186" s="194" t="s">
        <v>42</v>
      </c>
      <c r="O186" s="78"/>
      <c r="P186" s="195">
        <f>O186*H186</f>
        <v>0</v>
      </c>
      <c r="Q186" s="195">
        <v>0.00025999999999999998</v>
      </c>
      <c r="R186" s="195">
        <f>Q186*H186</f>
        <v>0.00077999999999999988</v>
      </c>
      <c r="S186" s="195">
        <v>0</v>
      </c>
      <c r="T186" s="196">
        <f>S186*H186</f>
        <v>0</v>
      </c>
      <c r="U186" s="34"/>
      <c r="V186" s="34"/>
      <c r="W186" s="34"/>
      <c r="X186" s="34"/>
      <c r="Y186" s="34"/>
      <c r="Z186" s="34"/>
      <c r="AA186" s="34"/>
      <c r="AB186" s="34"/>
      <c r="AC186" s="34"/>
      <c r="AD186" s="34"/>
      <c r="AE186" s="34"/>
      <c r="AR186" s="197" t="s">
        <v>243</v>
      </c>
      <c r="AT186" s="197" t="s">
        <v>180</v>
      </c>
      <c r="AU186" s="197" t="s">
        <v>89</v>
      </c>
      <c r="AY186" s="15" t="s">
        <v>178</v>
      </c>
      <c r="BE186" s="198">
        <f>IF(N186="základná",J186,0)</f>
        <v>0</v>
      </c>
      <c r="BF186" s="198">
        <f>IF(N186="znížená",J186,0)</f>
        <v>0</v>
      </c>
      <c r="BG186" s="198">
        <f>IF(N186="zákl. prenesená",J186,0)</f>
        <v>0</v>
      </c>
      <c r="BH186" s="198">
        <f>IF(N186="zníž. prenesená",J186,0)</f>
        <v>0</v>
      </c>
      <c r="BI186" s="198">
        <f>IF(N186="nulová",J186,0)</f>
        <v>0</v>
      </c>
      <c r="BJ186" s="15" t="s">
        <v>89</v>
      </c>
      <c r="BK186" s="198">
        <f>ROUND(I186*H186,2)</f>
        <v>0</v>
      </c>
      <c r="BL186" s="15" t="s">
        <v>243</v>
      </c>
      <c r="BM186" s="197" t="s">
        <v>2246</v>
      </c>
    </row>
    <row r="187" s="2" customFormat="1" ht="19.8" customHeight="1">
      <c r="A187" s="34"/>
      <c r="B187" s="184"/>
      <c r="C187" s="199" t="s">
        <v>377</v>
      </c>
      <c r="D187" s="199" t="s">
        <v>454</v>
      </c>
      <c r="E187" s="200" t="s">
        <v>2247</v>
      </c>
      <c r="F187" s="201" t="s">
        <v>2248</v>
      </c>
      <c r="G187" s="202" t="s">
        <v>306</v>
      </c>
      <c r="H187" s="203">
        <v>3</v>
      </c>
      <c r="I187" s="204"/>
      <c r="J187" s="205">
        <f>ROUND(I187*H187,2)</f>
        <v>0</v>
      </c>
      <c r="K187" s="206"/>
      <c r="L187" s="207"/>
      <c r="M187" s="208" t="s">
        <v>1</v>
      </c>
      <c r="N187" s="209" t="s">
        <v>42</v>
      </c>
      <c r="O187" s="78"/>
      <c r="P187" s="195">
        <f>O187*H187</f>
        <v>0</v>
      </c>
      <c r="Q187" s="195">
        <v>0.0047000000000000002</v>
      </c>
      <c r="R187" s="195">
        <f>Q187*H187</f>
        <v>0.014100000000000001</v>
      </c>
      <c r="S187" s="195">
        <v>0</v>
      </c>
      <c r="T187" s="196">
        <f>S187*H187</f>
        <v>0</v>
      </c>
      <c r="U187" s="34"/>
      <c r="V187" s="34"/>
      <c r="W187" s="34"/>
      <c r="X187" s="34"/>
      <c r="Y187" s="34"/>
      <c r="Z187" s="34"/>
      <c r="AA187" s="34"/>
      <c r="AB187" s="34"/>
      <c r="AC187" s="34"/>
      <c r="AD187" s="34"/>
      <c r="AE187" s="34"/>
      <c r="AR187" s="197" t="s">
        <v>308</v>
      </c>
      <c r="AT187" s="197" t="s">
        <v>454</v>
      </c>
      <c r="AU187" s="197" t="s">
        <v>89</v>
      </c>
      <c r="AY187" s="15" t="s">
        <v>178</v>
      </c>
      <c r="BE187" s="198">
        <f>IF(N187="základná",J187,0)</f>
        <v>0</v>
      </c>
      <c r="BF187" s="198">
        <f>IF(N187="znížená",J187,0)</f>
        <v>0</v>
      </c>
      <c r="BG187" s="198">
        <f>IF(N187="zákl. prenesená",J187,0)</f>
        <v>0</v>
      </c>
      <c r="BH187" s="198">
        <f>IF(N187="zníž. prenesená",J187,0)</f>
        <v>0</v>
      </c>
      <c r="BI187" s="198">
        <f>IF(N187="nulová",J187,0)</f>
        <v>0</v>
      </c>
      <c r="BJ187" s="15" t="s">
        <v>89</v>
      </c>
      <c r="BK187" s="198">
        <f>ROUND(I187*H187,2)</f>
        <v>0</v>
      </c>
      <c r="BL187" s="15" t="s">
        <v>243</v>
      </c>
      <c r="BM187" s="197" t="s">
        <v>2249</v>
      </c>
    </row>
    <row r="188" s="2" customFormat="1" ht="14.4" customHeight="1">
      <c r="A188" s="34"/>
      <c r="B188" s="184"/>
      <c r="C188" s="185" t="s">
        <v>381</v>
      </c>
      <c r="D188" s="185" t="s">
        <v>180</v>
      </c>
      <c r="E188" s="186" t="s">
        <v>2250</v>
      </c>
      <c r="F188" s="187" t="s">
        <v>2251</v>
      </c>
      <c r="G188" s="188" t="s">
        <v>306</v>
      </c>
      <c r="H188" s="189">
        <v>3</v>
      </c>
      <c r="I188" s="190"/>
      <c r="J188" s="191">
        <f>ROUND(I188*H188,2)</f>
        <v>0</v>
      </c>
      <c r="K188" s="192"/>
      <c r="L188" s="35"/>
      <c r="M188" s="193" t="s">
        <v>1</v>
      </c>
      <c r="N188" s="194" t="s">
        <v>42</v>
      </c>
      <c r="O188" s="78"/>
      <c r="P188" s="195">
        <f>O188*H188</f>
        <v>0</v>
      </c>
      <c r="Q188" s="195">
        <v>4.0000000000000003E-05</v>
      </c>
      <c r="R188" s="195">
        <f>Q188*H188</f>
        <v>0.00012000000000000002</v>
      </c>
      <c r="S188" s="195">
        <v>0</v>
      </c>
      <c r="T188" s="196">
        <f>S188*H188</f>
        <v>0</v>
      </c>
      <c r="U188" s="34"/>
      <c r="V188" s="34"/>
      <c r="W188" s="34"/>
      <c r="X188" s="34"/>
      <c r="Y188" s="34"/>
      <c r="Z188" s="34"/>
      <c r="AA188" s="34"/>
      <c r="AB188" s="34"/>
      <c r="AC188" s="34"/>
      <c r="AD188" s="34"/>
      <c r="AE188" s="34"/>
      <c r="AR188" s="197" t="s">
        <v>243</v>
      </c>
      <c r="AT188" s="197" t="s">
        <v>180</v>
      </c>
      <c r="AU188" s="197" t="s">
        <v>89</v>
      </c>
      <c r="AY188" s="15" t="s">
        <v>178</v>
      </c>
      <c r="BE188" s="198">
        <f>IF(N188="základná",J188,0)</f>
        <v>0</v>
      </c>
      <c r="BF188" s="198">
        <f>IF(N188="znížená",J188,0)</f>
        <v>0</v>
      </c>
      <c r="BG188" s="198">
        <f>IF(N188="zákl. prenesená",J188,0)</f>
        <v>0</v>
      </c>
      <c r="BH188" s="198">
        <f>IF(N188="zníž. prenesená",J188,0)</f>
        <v>0</v>
      </c>
      <c r="BI188" s="198">
        <f>IF(N188="nulová",J188,0)</f>
        <v>0</v>
      </c>
      <c r="BJ188" s="15" t="s">
        <v>89</v>
      </c>
      <c r="BK188" s="198">
        <f>ROUND(I188*H188,2)</f>
        <v>0</v>
      </c>
      <c r="BL188" s="15" t="s">
        <v>243</v>
      </c>
      <c r="BM188" s="197" t="s">
        <v>2252</v>
      </c>
    </row>
    <row r="189" s="2" customFormat="1" ht="22.2" customHeight="1">
      <c r="A189" s="34"/>
      <c r="B189" s="184"/>
      <c r="C189" s="199" t="s">
        <v>385</v>
      </c>
      <c r="D189" s="199" t="s">
        <v>454</v>
      </c>
      <c r="E189" s="200" t="s">
        <v>2253</v>
      </c>
      <c r="F189" s="201" t="s">
        <v>2254</v>
      </c>
      <c r="G189" s="202" t="s">
        <v>306</v>
      </c>
      <c r="H189" s="203">
        <v>3</v>
      </c>
      <c r="I189" s="204"/>
      <c r="J189" s="205">
        <f>ROUND(I189*H189,2)</f>
        <v>0</v>
      </c>
      <c r="K189" s="206"/>
      <c r="L189" s="207"/>
      <c r="M189" s="208" t="s">
        <v>1</v>
      </c>
      <c r="N189" s="209" t="s">
        <v>42</v>
      </c>
      <c r="O189" s="78"/>
      <c r="P189" s="195">
        <f>O189*H189</f>
        <v>0</v>
      </c>
      <c r="Q189" s="195">
        <v>0.00040000000000000002</v>
      </c>
      <c r="R189" s="195">
        <f>Q189*H189</f>
        <v>0.0012000000000000001</v>
      </c>
      <c r="S189" s="195">
        <v>0</v>
      </c>
      <c r="T189" s="196">
        <f>S189*H189</f>
        <v>0</v>
      </c>
      <c r="U189" s="34"/>
      <c r="V189" s="34"/>
      <c r="W189" s="34"/>
      <c r="X189" s="34"/>
      <c r="Y189" s="34"/>
      <c r="Z189" s="34"/>
      <c r="AA189" s="34"/>
      <c r="AB189" s="34"/>
      <c r="AC189" s="34"/>
      <c r="AD189" s="34"/>
      <c r="AE189" s="34"/>
      <c r="AR189" s="197" t="s">
        <v>308</v>
      </c>
      <c r="AT189" s="197" t="s">
        <v>454</v>
      </c>
      <c r="AU189" s="197" t="s">
        <v>89</v>
      </c>
      <c r="AY189" s="15" t="s">
        <v>178</v>
      </c>
      <c r="BE189" s="198">
        <f>IF(N189="základná",J189,0)</f>
        <v>0</v>
      </c>
      <c r="BF189" s="198">
        <f>IF(N189="znížená",J189,0)</f>
        <v>0</v>
      </c>
      <c r="BG189" s="198">
        <f>IF(N189="zákl. prenesená",J189,0)</f>
        <v>0</v>
      </c>
      <c r="BH189" s="198">
        <f>IF(N189="zníž. prenesená",J189,0)</f>
        <v>0</v>
      </c>
      <c r="BI189" s="198">
        <f>IF(N189="nulová",J189,0)</f>
        <v>0</v>
      </c>
      <c r="BJ189" s="15" t="s">
        <v>89</v>
      </c>
      <c r="BK189" s="198">
        <f>ROUND(I189*H189,2)</f>
        <v>0</v>
      </c>
      <c r="BL189" s="15" t="s">
        <v>243</v>
      </c>
      <c r="BM189" s="197" t="s">
        <v>2255</v>
      </c>
    </row>
    <row r="190" s="2" customFormat="1" ht="14.4" customHeight="1">
      <c r="A190" s="34"/>
      <c r="B190" s="184"/>
      <c r="C190" s="185" t="s">
        <v>389</v>
      </c>
      <c r="D190" s="185" t="s">
        <v>180</v>
      </c>
      <c r="E190" s="186" t="s">
        <v>2256</v>
      </c>
      <c r="F190" s="187" t="s">
        <v>2257</v>
      </c>
      <c r="G190" s="188" t="s">
        <v>683</v>
      </c>
      <c r="H190" s="189">
        <v>60</v>
      </c>
      <c r="I190" s="190"/>
      <c r="J190" s="191">
        <f>ROUND(I190*H190,2)</f>
        <v>0</v>
      </c>
      <c r="K190" s="192"/>
      <c r="L190" s="35"/>
      <c r="M190" s="193" t="s">
        <v>1</v>
      </c>
      <c r="N190" s="194" t="s">
        <v>42</v>
      </c>
      <c r="O190" s="78"/>
      <c r="P190" s="195">
        <f>O190*H190</f>
        <v>0</v>
      </c>
      <c r="Q190" s="195">
        <v>0</v>
      </c>
      <c r="R190" s="195">
        <f>Q190*H190</f>
        <v>0</v>
      </c>
      <c r="S190" s="195">
        <v>0</v>
      </c>
      <c r="T190" s="196">
        <f>S190*H190</f>
        <v>0</v>
      </c>
      <c r="U190" s="34"/>
      <c r="V190" s="34"/>
      <c r="W190" s="34"/>
      <c r="X190" s="34"/>
      <c r="Y190" s="34"/>
      <c r="Z190" s="34"/>
      <c r="AA190" s="34"/>
      <c r="AB190" s="34"/>
      <c r="AC190" s="34"/>
      <c r="AD190" s="34"/>
      <c r="AE190" s="34"/>
      <c r="AR190" s="197" t="s">
        <v>243</v>
      </c>
      <c r="AT190" s="197" t="s">
        <v>180</v>
      </c>
      <c r="AU190" s="197" t="s">
        <v>89</v>
      </c>
      <c r="AY190" s="15" t="s">
        <v>178</v>
      </c>
      <c r="BE190" s="198">
        <f>IF(N190="základná",J190,0)</f>
        <v>0</v>
      </c>
      <c r="BF190" s="198">
        <f>IF(N190="znížená",J190,0)</f>
        <v>0</v>
      </c>
      <c r="BG190" s="198">
        <f>IF(N190="zákl. prenesená",J190,0)</f>
        <v>0</v>
      </c>
      <c r="BH190" s="198">
        <f>IF(N190="zníž. prenesená",J190,0)</f>
        <v>0</v>
      </c>
      <c r="BI190" s="198">
        <f>IF(N190="nulová",J190,0)</f>
        <v>0</v>
      </c>
      <c r="BJ190" s="15" t="s">
        <v>89</v>
      </c>
      <c r="BK190" s="198">
        <f>ROUND(I190*H190,2)</f>
        <v>0</v>
      </c>
      <c r="BL190" s="15" t="s">
        <v>243</v>
      </c>
      <c r="BM190" s="197" t="s">
        <v>2258</v>
      </c>
    </row>
    <row r="191" s="2" customFormat="1" ht="19.8" customHeight="1">
      <c r="A191" s="34"/>
      <c r="B191" s="184"/>
      <c r="C191" s="199" t="s">
        <v>393</v>
      </c>
      <c r="D191" s="199" t="s">
        <v>454</v>
      </c>
      <c r="E191" s="200" t="s">
        <v>2259</v>
      </c>
      <c r="F191" s="201" t="s">
        <v>2260</v>
      </c>
      <c r="G191" s="202" t="s">
        <v>306</v>
      </c>
      <c r="H191" s="203">
        <v>3</v>
      </c>
      <c r="I191" s="204"/>
      <c r="J191" s="205">
        <f>ROUND(I191*H191,2)</f>
        <v>0</v>
      </c>
      <c r="K191" s="206"/>
      <c r="L191" s="207"/>
      <c r="M191" s="208" t="s">
        <v>1</v>
      </c>
      <c r="N191" s="209" t="s">
        <v>42</v>
      </c>
      <c r="O191" s="78"/>
      <c r="P191" s="195">
        <f>O191*H191</f>
        <v>0</v>
      </c>
      <c r="Q191" s="195">
        <v>0.0025000000000000001</v>
      </c>
      <c r="R191" s="195">
        <f>Q191*H191</f>
        <v>0.0074999999999999997</v>
      </c>
      <c r="S191" s="195">
        <v>0</v>
      </c>
      <c r="T191" s="196">
        <f>S191*H191</f>
        <v>0</v>
      </c>
      <c r="U191" s="34"/>
      <c r="V191" s="34"/>
      <c r="W191" s="34"/>
      <c r="X191" s="34"/>
      <c r="Y191" s="34"/>
      <c r="Z191" s="34"/>
      <c r="AA191" s="34"/>
      <c r="AB191" s="34"/>
      <c r="AC191" s="34"/>
      <c r="AD191" s="34"/>
      <c r="AE191" s="34"/>
      <c r="AR191" s="197" t="s">
        <v>308</v>
      </c>
      <c r="AT191" s="197" t="s">
        <v>454</v>
      </c>
      <c r="AU191" s="197" t="s">
        <v>89</v>
      </c>
      <c r="AY191" s="15" t="s">
        <v>178</v>
      </c>
      <c r="BE191" s="198">
        <f>IF(N191="základná",J191,0)</f>
        <v>0</v>
      </c>
      <c r="BF191" s="198">
        <f>IF(N191="znížená",J191,0)</f>
        <v>0</v>
      </c>
      <c r="BG191" s="198">
        <f>IF(N191="zákl. prenesená",J191,0)</f>
        <v>0</v>
      </c>
      <c r="BH191" s="198">
        <f>IF(N191="zníž. prenesená",J191,0)</f>
        <v>0</v>
      </c>
      <c r="BI191" s="198">
        <f>IF(N191="nulová",J191,0)</f>
        <v>0</v>
      </c>
      <c r="BJ191" s="15" t="s">
        <v>89</v>
      </c>
      <c r="BK191" s="198">
        <f>ROUND(I191*H191,2)</f>
        <v>0</v>
      </c>
      <c r="BL191" s="15" t="s">
        <v>243</v>
      </c>
      <c r="BM191" s="197" t="s">
        <v>2261</v>
      </c>
    </row>
    <row r="192" s="2" customFormat="1" ht="14.4" customHeight="1">
      <c r="A192" s="34"/>
      <c r="B192" s="184"/>
      <c r="C192" s="185" t="s">
        <v>397</v>
      </c>
      <c r="D192" s="185" t="s">
        <v>180</v>
      </c>
      <c r="E192" s="186" t="s">
        <v>2262</v>
      </c>
      <c r="F192" s="187" t="s">
        <v>2263</v>
      </c>
      <c r="G192" s="188" t="s">
        <v>683</v>
      </c>
      <c r="H192" s="189">
        <v>330</v>
      </c>
      <c r="I192" s="190"/>
      <c r="J192" s="191">
        <f>ROUND(I192*H192,2)</f>
        <v>0</v>
      </c>
      <c r="K192" s="192"/>
      <c r="L192" s="35"/>
      <c r="M192" s="193" t="s">
        <v>1</v>
      </c>
      <c r="N192" s="194" t="s">
        <v>42</v>
      </c>
      <c r="O192" s="78"/>
      <c r="P192" s="195">
        <f>O192*H192</f>
        <v>0</v>
      </c>
      <c r="Q192" s="195">
        <v>0.00019000000000000001</v>
      </c>
      <c r="R192" s="195">
        <f>Q192*H192</f>
        <v>0.062700000000000006</v>
      </c>
      <c r="S192" s="195">
        <v>0</v>
      </c>
      <c r="T192" s="196">
        <f>S192*H192</f>
        <v>0</v>
      </c>
      <c r="U192" s="34"/>
      <c r="V192" s="34"/>
      <c r="W192" s="34"/>
      <c r="X192" s="34"/>
      <c r="Y192" s="34"/>
      <c r="Z192" s="34"/>
      <c r="AA192" s="34"/>
      <c r="AB192" s="34"/>
      <c r="AC192" s="34"/>
      <c r="AD192" s="34"/>
      <c r="AE192" s="34"/>
      <c r="AR192" s="197" t="s">
        <v>243</v>
      </c>
      <c r="AT192" s="197" t="s">
        <v>180</v>
      </c>
      <c r="AU192" s="197" t="s">
        <v>89</v>
      </c>
      <c r="AY192" s="15" t="s">
        <v>178</v>
      </c>
      <c r="BE192" s="198">
        <f>IF(N192="základná",J192,0)</f>
        <v>0</v>
      </c>
      <c r="BF192" s="198">
        <f>IF(N192="znížená",J192,0)</f>
        <v>0</v>
      </c>
      <c r="BG192" s="198">
        <f>IF(N192="zákl. prenesená",J192,0)</f>
        <v>0</v>
      </c>
      <c r="BH192" s="198">
        <f>IF(N192="zníž. prenesená",J192,0)</f>
        <v>0</v>
      </c>
      <c r="BI192" s="198">
        <f>IF(N192="nulová",J192,0)</f>
        <v>0</v>
      </c>
      <c r="BJ192" s="15" t="s">
        <v>89</v>
      </c>
      <c r="BK192" s="198">
        <f>ROUND(I192*H192,2)</f>
        <v>0</v>
      </c>
      <c r="BL192" s="15" t="s">
        <v>243</v>
      </c>
      <c r="BM192" s="197" t="s">
        <v>2264</v>
      </c>
    </row>
    <row r="193" s="2" customFormat="1" ht="22.2" customHeight="1">
      <c r="A193" s="34"/>
      <c r="B193" s="184"/>
      <c r="C193" s="185" t="s">
        <v>401</v>
      </c>
      <c r="D193" s="185" t="s">
        <v>180</v>
      </c>
      <c r="E193" s="186" t="s">
        <v>2265</v>
      </c>
      <c r="F193" s="187" t="s">
        <v>2266</v>
      </c>
      <c r="G193" s="188" t="s">
        <v>683</v>
      </c>
      <c r="H193" s="189">
        <v>330</v>
      </c>
      <c r="I193" s="190"/>
      <c r="J193" s="191">
        <f>ROUND(I193*H193,2)</f>
        <v>0</v>
      </c>
      <c r="K193" s="192"/>
      <c r="L193" s="35"/>
      <c r="M193" s="193" t="s">
        <v>1</v>
      </c>
      <c r="N193" s="194" t="s">
        <v>42</v>
      </c>
      <c r="O193" s="78"/>
      <c r="P193" s="195">
        <f>O193*H193</f>
        <v>0</v>
      </c>
      <c r="Q193" s="195">
        <v>1.0000000000000001E-05</v>
      </c>
      <c r="R193" s="195">
        <f>Q193*H193</f>
        <v>0.0033000000000000004</v>
      </c>
      <c r="S193" s="195">
        <v>0</v>
      </c>
      <c r="T193" s="196">
        <f>S193*H193</f>
        <v>0</v>
      </c>
      <c r="U193" s="34"/>
      <c r="V193" s="34"/>
      <c r="W193" s="34"/>
      <c r="X193" s="34"/>
      <c r="Y193" s="34"/>
      <c r="Z193" s="34"/>
      <c r="AA193" s="34"/>
      <c r="AB193" s="34"/>
      <c r="AC193" s="34"/>
      <c r="AD193" s="34"/>
      <c r="AE193" s="34"/>
      <c r="AR193" s="197" t="s">
        <v>243</v>
      </c>
      <c r="AT193" s="197" t="s">
        <v>180</v>
      </c>
      <c r="AU193" s="197" t="s">
        <v>89</v>
      </c>
      <c r="AY193" s="15" t="s">
        <v>178</v>
      </c>
      <c r="BE193" s="198">
        <f>IF(N193="základná",J193,0)</f>
        <v>0</v>
      </c>
      <c r="BF193" s="198">
        <f>IF(N193="znížená",J193,0)</f>
        <v>0</v>
      </c>
      <c r="BG193" s="198">
        <f>IF(N193="zákl. prenesená",J193,0)</f>
        <v>0</v>
      </c>
      <c r="BH193" s="198">
        <f>IF(N193="zníž. prenesená",J193,0)</f>
        <v>0</v>
      </c>
      <c r="BI193" s="198">
        <f>IF(N193="nulová",J193,0)</f>
        <v>0</v>
      </c>
      <c r="BJ193" s="15" t="s">
        <v>89</v>
      </c>
      <c r="BK193" s="198">
        <f>ROUND(I193*H193,2)</f>
        <v>0</v>
      </c>
      <c r="BL193" s="15" t="s">
        <v>243</v>
      </c>
      <c r="BM193" s="197" t="s">
        <v>2267</v>
      </c>
    </row>
    <row r="194" s="2" customFormat="1" ht="22.2" customHeight="1">
      <c r="A194" s="34"/>
      <c r="B194" s="184"/>
      <c r="C194" s="185" t="s">
        <v>405</v>
      </c>
      <c r="D194" s="185" t="s">
        <v>180</v>
      </c>
      <c r="E194" s="186" t="s">
        <v>2268</v>
      </c>
      <c r="F194" s="187" t="s">
        <v>2269</v>
      </c>
      <c r="G194" s="188" t="s">
        <v>794</v>
      </c>
      <c r="H194" s="210"/>
      <c r="I194" s="190"/>
      <c r="J194" s="191">
        <f>ROUND(I194*H194,2)</f>
        <v>0</v>
      </c>
      <c r="K194" s="192"/>
      <c r="L194" s="35"/>
      <c r="M194" s="193" t="s">
        <v>1</v>
      </c>
      <c r="N194" s="194" t="s">
        <v>42</v>
      </c>
      <c r="O194" s="78"/>
      <c r="P194" s="195">
        <f>O194*H194</f>
        <v>0</v>
      </c>
      <c r="Q194" s="195">
        <v>0</v>
      </c>
      <c r="R194" s="195">
        <f>Q194*H194</f>
        <v>0</v>
      </c>
      <c r="S194" s="195">
        <v>0</v>
      </c>
      <c r="T194" s="196">
        <f>S194*H194</f>
        <v>0</v>
      </c>
      <c r="U194" s="34"/>
      <c r="V194" s="34"/>
      <c r="W194" s="34"/>
      <c r="X194" s="34"/>
      <c r="Y194" s="34"/>
      <c r="Z194" s="34"/>
      <c r="AA194" s="34"/>
      <c r="AB194" s="34"/>
      <c r="AC194" s="34"/>
      <c r="AD194" s="34"/>
      <c r="AE194" s="34"/>
      <c r="AR194" s="197" t="s">
        <v>243</v>
      </c>
      <c r="AT194" s="197" t="s">
        <v>180</v>
      </c>
      <c r="AU194" s="197" t="s">
        <v>89</v>
      </c>
      <c r="AY194" s="15" t="s">
        <v>178</v>
      </c>
      <c r="BE194" s="198">
        <f>IF(N194="základná",J194,0)</f>
        <v>0</v>
      </c>
      <c r="BF194" s="198">
        <f>IF(N194="znížená",J194,0)</f>
        <v>0</v>
      </c>
      <c r="BG194" s="198">
        <f>IF(N194="zákl. prenesená",J194,0)</f>
        <v>0</v>
      </c>
      <c r="BH194" s="198">
        <f>IF(N194="zníž. prenesená",J194,0)</f>
        <v>0</v>
      </c>
      <c r="BI194" s="198">
        <f>IF(N194="nulová",J194,0)</f>
        <v>0</v>
      </c>
      <c r="BJ194" s="15" t="s">
        <v>89</v>
      </c>
      <c r="BK194" s="198">
        <f>ROUND(I194*H194,2)</f>
        <v>0</v>
      </c>
      <c r="BL194" s="15" t="s">
        <v>243</v>
      </c>
      <c r="BM194" s="197" t="s">
        <v>2270</v>
      </c>
    </row>
    <row r="195" s="12" customFormat="1" ht="22.8" customHeight="1">
      <c r="A195" s="12"/>
      <c r="B195" s="171"/>
      <c r="C195" s="12"/>
      <c r="D195" s="172" t="s">
        <v>75</v>
      </c>
      <c r="E195" s="182" t="s">
        <v>2271</v>
      </c>
      <c r="F195" s="182" t="s">
        <v>2272</v>
      </c>
      <c r="G195" s="12"/>
      <c r="H195" s="12"/>
      <c r="I195" s="174"/>
      <c r="J195" s="183">
        <f>BK195</f>
        <v>0</v>
      </c>
      <c r="K195" s="12"/>
      <c r="L195" s="171"/>
      <c r="M195" s="176"/>
      <c r="N195" s="177"/>
      <c r="O195" s="177"/>
      <c r="P195" s="178">
        <f>SUM(P196:P237)</f>
        <v>0</v>
      </c>
      <c r="Q195" s="177"/>
      <c r="R195" s="178">
        <f>SUM(R196:R237)</f>
        <v>1.1848699999999997</v>
      </c>
      <c r="S195" s="177"/>
      <c r="T195" s="179">
        <f>SUM(T196:T237)</f>
        <v>0</v>
      </c>
      <c r="U195" s="12"/>
      <c r="V195" s="12"/>
      <c r="W195" s="12"/>
      <c r="X195" s="12"/>
      <c r="Y195" s="12"/>
      <c r="Z195" s="12"/>
      <c r="AA195" s="12"/>
      <c r="AB195" s="12"/>
      <c r="AC195" s="12"/>
      <c r="AD195" s="12"/>
      <c r="AE195" s="12"/>
      <c r="AR195" s="172" t="s">
        <v>89</v>
      </c>
      <c r="AT195" s="180" t="s">
        <v>75</v>
      </c>
      <c r="AU195" s="180" t="s">
        <v>83</v>
      </c>
      <c r="AY195" s="172" t="s">
        <v>178</v>
      </c>
      <c r="BK195" s="181">
        <f>SUM(BK196:BK237)</f>
        <v>0</v>
      </c>
    </row>
    <row r="196" s="2" customFormat="1" ht="22.2" customHeight="1">
      <c r="A196" s="34"/>
      <c r="B196" s="184"/>
      <c r="C196" s="185" t="s">
        <v>409</v>
      </c>
      <c r="D196" s="185" t="s">
        <v>180</v>
      </c>
      <c r="E196" s="186" t="s">
        <v>2273</v>
      </c>
      <c r="F196" s="187" t="s">
        <v>2274</v>
      </c>
      <c r="G196" s="188" t="s">
        <v>2275</v>
      </c>
      <c r="H196" s="189">
        <v>3</v>
      </c>
      <c r="I196" s="190"/>
      <c r="J196" s="191">
        <f>ROUND(I196*H196,2)</f>
        <v>0</v>
      </c>
      <c r="K196" s="192"/>
      <c r="L196" s="35"/>
      <c r="M196" s="193" t="s">
        <v>1</v>
      </c>
      <c r="N196" s="194" t="s">
        <v>42</v>
      </c>
      <c r="O196" s="78"/>
      <c r="P196" s="195">
        <f>O196*H196</f>
        <v>0</v>
      </c>
      <c r="Q196" s="195">
        <v>0.00027</v>
      </c>
      <c r="R196" s="195">
        <f>Q196*H196</f>
        <v>0.00080999999999999996</v>
      </c>
      <c r="S196" s="195">
        <v>0</v>
      </c>
      <c r="T196" s="196">
        <f>S196*H196</f>
        <v>0</v>
      </c>
      <c r="U196" s="34"/>
      <c r="V196" s="34"/>
      <c r="W196" s="34"/>
      <c r="X196" s="34"/>
      <c r="Y196" s="34"/>
      <c r="Z196" s="34"/>
      <c r="AA196" s="34"/>
      <c r="AB196" s="34"/>
      <c r="AC196" s="34"/>
      <c r="AD196" s="34"/>
      <c r="AE196" s="34"/>
      <c r="AR196" s="197" t="s">
        <v>243</v>
      </c>
      <c r="AT196" s="197" t="s">
        <v>180</v>
      </c>
      <c r="AU196" s="197" t="s">
        <v>89</v>
      </c>
      <c r="AY196" s="15" t="s">
        <v>178</v>
      </c>
      <c r="BE196" s="198">
        <f>IF(N196="základná",J196,0)</f>
        <v>0</v>
      </c>
      <c r="BF196" s="198">
        <f>IF(N196="znížená",J196,0)</f>
        <v>0</v>
      </c>
      <c r="BG196" s="198">
        <f>IF(N196="zákl. prenesená",J196,0)</f>
        <v>0</v>
      </c>
      <c r="BH196" s="198">
        <f>IF(N196="zníž. prenesená",J196,0)</f>
        <v>0</v>
      </c>
      <c r="BI196" s="198">
        <f>IF(N196="nulová",J196,0)</f>
        <v>0</v>
      </c>
      <c r="BJ196" s="15" t="s">
        <v>89</v>
      </c>
      <c r="BK196" s="198">
        <f>ROUND(I196*H196,2)</f>
        <v>0</v>
      </c>
      <c r="BL196" s="15" t="s">
        <v>243</v>
      </c>
      <c r="BM196" s="197" t="s">
        <v>2276</v>
      </c>
    </row>
    <row r="197" s="2" customFormat="1" ht="22.2" customHeight="1">
      <c r="A197" s="34"/>
      <c r="B197" s="184"/>
      <c r="C197" s="199" t="s">
        <v>413</v>
      </c>
      <c r="D197" s="199" t="s">
        <v>454</v>
      </c>
      <c r="E197" s="200" t="s">
        <v>2277</v>
      </c>
      <c r="F197" s="201" t="s">
        <v>2278</v>
      </c>
      <c r="G197" s="202" t="s">
        <v>306</v>
      </c>
      <c r="H197" s="203">
        <v>3</v>
      </c>
      <c r="I197" s="204"/>
      <c r="J197" s="205">
        <f>ROUND(I197*H197,2)</f>
        <v>0</v>
      </c>
      <c r="K197" s="206"/>
      <c r="L197" s="207"/>
      <c r="M197" s="208" t="s">
        <v>1</v>
      </c>
      <c r="N197" s="209" t="s">
        <v>42</v>
      </c>
      <c r="O197" s="78"/>
      <c r="P197" s="195">
        <f>O197*H197</f>
        <v>0</v>
      </c>
      <c r="Q197" s="195">
        <v>0.034599999999999999</v>
      </c>
      <c r="R197" s="195">
        <f>Q197*H197</f>
        <v>0.1038</v>
      </c>
      <c r="S197" s="195">
        <v>0</v>
      </c>
      <c r="T197" s="196">
        <f>S197*H197</f>
        <v>0</v>
      </c>
      <c r="U197" s="34"/>
      <c r="V197" s="34"/>
      <c r="W197" s="34"/>
      <c r="X197" s="34"/>
      <c r="Y197" s="34"/>
      <c r="Z197" s="34"/>
      <c r="AA197" s="34"/>
      <c r="AB197" s="34"/>
      <c r="AC197" s="34"/>
      <c r="AD197" s="34"/>
      <c r="AE197" s="34"/>
      <c r="AR197" s="197" t="s">
        <v>308</v>
      </c>
      <c r="AT197" s="197" t="s">
        <v>454</v>
      </c>
      <c r="AU197" s="197" t="s">
        <v>89</v>
      </c>
      <c r="AY197" s="15" t="s">
        <v>178</v>
      </c>
      <c r="BE197" s="198">
        <f>IF(N197="základná",J197,0)</f>
        <v>0</v>
      </c>
      <c r="BF197" s="198">
        <f>IF(N197="znížená",J197,0)</f>
        <v>0</v>
      </c>
      <c r="BG197" s="198">
        <f>IF(N197="zákl. prenesená",J197,0)</f>
        <v>0</v>
      </c>
      <c r="BH197" s="198">
        <f>IF(N197="zníž. prenesená",J197,0)</f>
        <v>0</v>
      </c>
      <c r="BI197" s="198">
        <f>IF(N197="nulová",J197,0)</f>
        <v>0</v>
      </c>
      <c r="BJ197" s="15" t="s">
        <v>89</v>
      </c>
      <c r="BK197" s="198">
        <f>ROUND(I197*H197,2)</f>
        <v>0</v>
      </c>
      <c r="BL197" s="15" t="s">
        <v>243</v>
      </c>
      <c r="BM197" s="197" t="s">
        <v>2279</v>
      </c>
    </row>
    <row r="198" s="2" customFormat="1" ht="22.2" customHeight="1">
      <c r="A198" s="34"/>
      <c r="B198" s="184"/>
      <c r="C198" s="185" t="s">
        <v>417</v>
      </c>
      <c r="D198" s="185" t="s">
        <v>180</v>
      </c>
      <c r="E198" s="186" t="s">
        <v>2280</v>
      </c>
      <c r="F198" s="187" t="s">
        <v>2281</v>
      </c>
      <c r="G198" s="188" t="s">
        <v>2275</v>
      </c>
      <c r="H198" s="189">
        <v>21</v>
      </c>
      <c r="I198" s="190"/>
      <c r="J198" s="191">
        <f>ROUND(I198*H198,2)</f>
        <v>0</v>
      </c>
      <c r="K198" s="192"/>
      <c r="L198" s="35"/>
      <c r="M198" s="193" t="s">
        <v>1</v>
      </c>
      <c r="N198" s="194" t="s">
        <v>42</v>
      </c>
      <c r="O198" s="78"/>
      <c r="P198" s="195">
        <f>O198*H198</f>
        <v>0</v>
      </c>
      <c r="Q198" s="195">
        <v>0.00017000000000000001</v>
      </c>
      <c r="R198" s="195">
        <f>Q198*H198</f>
        <v>0.0035700000000000003</v>
      </c>
      <c r="S198" s="195">
        <v>0</v>
      </c>
      <c r="T198" s="196">
        <f>S198*H198</f>
        <v>0</v>
      </c>
      <c r="U198" s="34"/>
      <c r="V198" s="34"/>
      <c r="W198" s="34"/>
      <c r="X198" s="34"/>
      <c r="Y198" s="34"/>
      <c r="Z198" s="34"/>
      <c r="AA198" s="34"/>
      <c r="AB198" s="34"/>
      <c r="AC198" s="34"/>
      <c r="AD198" s="34"/>
      <c r="AE198" s="34"/>
      <c r="AR198" s="197" t="s">
        <v>243</v>
      </c>
      <c r="AT198" s="197" t="s">
        <v>180</v>
      </c>
      <c r="AU198" s="197" t="s">
        <v>89</v>
      </c>
      <c r="AY198" s="15" t="s">
        <v>178</v>
      </c>
      <c r="BE198" s="198">
        <f>IF(N198="základná",J198,0)</f>
        <v>0</v>
      </c>
      <c r="BF198" s="198">
        <f>IF(N198="znížená",J198,0)</f>
        <v>0</v>
      </c>
      <c r="BG198" s="198">
        <f>IF(N198="zákl. prenesená",J198,0)</f>
        <v>0</v>
      </c>
      <c r="BH198" s="198">
        <f>IF(N198="zníž. prenesená",J198,0)</f>
        <v>0</v>
      </c>
      <c r="BI198" s="198">
        <f>IF(N198="nulová",J198,0)</f>
        <v>0</v>
      </c>
      <c r="BJ198" s="15" t="s">
        <v>89</v>
      </c>
      <c r="BK198" s="198">
        <f>ROUND(I198*H198,2)</f>
        <v>0</v>
      </c>
      <c r="BL198" s="15" t="s">
        <v>243</v>
      </c>
      <c r="BM198" s="197" t="s">
        <v>2282</v>
      </c>
    </row>
    <row r="199" s="2" customFormat="1" ht="19.8" customHeight="1">
      <c r="A199" s="34"/>
      <c r="B199" s="184"/>
      <c r="C199" s="199" t="s">
        <v>421</v>
      </c>
      <c r="D199" s="199" t="s">
        <v>454</v>
      </c>
      <c r="E199" s="200" t="s">
        <v>2283</v>
      </c>
      <c r="F199" s="201" t="s">
        <v>2284</v>
      </c>
      <c r="G199" s="202" t="s">
        <v>306</v>
      </c>
      <c r="H199" s="203">
        <v>21</v>
      </c>
      <c r="I199" s="204"/>
      <c r="J199" s="205">
        <f>ROUND(I199*H199,2)</f>
        <v>0</v>
      </c>
      <c r="K199" s="206"/>
      <c r="L199" s="207"/>
      <c r="M199" s="208" t="s">
        <v>1</v>
      </c>
      <c r="N199" s="209" t="s">
        <v>42</v>
      </c>
      <c r="O199" s="78"/>
      <c r="P199" s="195">
        <f>O199*H199</f>
        <v>0</v>
      </c>
      <c r="Q199" s="195">
        <v>0.0135</v>
      </c>
      <c r="R199" s="195">
        <f>Q199*H199</f>
        <v>0.28349999999999997</v>
      </c>
      <c r="S199" s="195">
        <v>0</v>
      </c>
      <c r="T199" s="196">
        <f>S199*H199</f>
        <v>0</v>
      </c>
      <c r="U199" s="34"/>
      <c r="V199" s="34"/>
      <c r="W199" s="34"/>
      <c r="X199" s="34"/>
      <c r="Y199" s="34"/>
      <c r="Z199" s="34"/>
      <c r="AA199" s="34"/>
      <c r="AB199" s="34"/>
      <c r="AC199" s="34"/>
      <c r="AD199" s="34"/>
      <c r="AE199" s="34"/>
      <c r="AR199" s="197" t="s">
        <v>308</v>
      </c>
      <c r="AT199" s="197" t="s">
        <v>454</v>
      </c>
      <c r="AU199" s="197" t="s">
        <v>89</v>
      </c>
      <c r="AY199" s="15" t="s">
        <v>178</v>
      </c>
      <c r="BE199" s="198">
        <f>IF(N199="základná",J199,0)</f>
        <v>0</v>
      </c>
      <c r="BF199" s="198">
        <f>IF(N199="znížená",J199,0)</f>
        <v>0</v>
      </c>
      <c r="BG199" s="198">
        <f>IF(N199="zákl. prenesená",J199,0)</f>
        <v>0</v>
      </c>
      <c r="BH199" s="198">
        <f>IF(N199="zníž. prenesená",J199,0)</f>
        <v>0</v>
      </c>
      <c r="BI199" s="198">
        <f>IF(N199="nulová",J199,0)</f>
        <v>0</v>
      </c>
      <c r="BJ199" s="15" t="s">
        <v>89</v>
      </c>
      <c r="BK199" s="198">
        <f>ROUND(I199*H199,2)</f>
        <v>0</v>
      </c>
      <c r="BL199" s="15" t="s">
        <v>243</v>
      </c>
      <c r="BM199" s="197" t="s">
        <v>2285</v>
      </c>
    </row>
    <row r="200" s="2" customFormat="1" ht="22.2" customHeight="1">
      <c r="A200" s="34"/>
      <c r="B200" s="184"/>
      <c r="C200" s="185" t="s">
        <v>425</v>
      </c>
      <c r="D200" s="185" t="s">
        <v>180</v>
      </c>
      <c r="E200" s="186" t="s">
        <v>2286</v>
      </c>
      <c r="F200" s="187" t="s">
        <v>2287</v>
      </c>
      <c r="G200" s="188" t="s">
        <v>2275</v>
      </c>
      <c r="H200" s="189">
        <v>21</v>
      </c>
      <c r="I200" s="190"/>
      <c r="J200" s="191">
        <f>ROUND(I200*H200,2)</f>
        <v>0</v>
      </c>
      <c r="K200" s="192"/>
      <c r="L200" s="35"/>
      <c r="M200" s="193" t="s">
        <v>1</v>
      </c>
      <c r="N200" s="194" t="s">
        <v>42</v>
      </c>
      <c r="O200" s="78"/>
      <c r="P200" s="195">
        <f>O200*H200</f>
        <v>0</v>
      </c>
      <c r="Q200" s="195">
        <v>0</v>
      </c>
      <c r="R200" s="195">
        <f>Q200*H200</f>
        <v>0</v>
      </c>
      <c r="S200" s="195">
        <v>0</v>
      </c>
      <c r="T200" s="196">
        <f>S200*H200</f>
        <v>0</v>
      </c>
      <c r="U200" s="34"/>
      <c r="V200" s="34"/>
      <c r="W200" s="34"/>
      <c r="X200" s="34"/>
      <c r="Y200" s="34"/>
      <c r="Z200" s="34"/>
      <c r="AA200" s="34"/>
      <c r="AB200" s="34"/>
      <c r="AC200" s="34"/>
      <c r="AD200" s="34"/>
      <c r="AE200" s="34"/>
      <c r="AR200" s="197" t="s">
        <v>243</v>
      </c>
      <c r="AT200" s="197" t="s">
        <v>180</v>
      </c>
      <c r="AU200" s="197" t="s">
        <v>89</v>
      </c>
      <c r="AY200" s="15" t="s">
        <v>178</v>
      </c>
      <c r="BE200" s="198">
        <f>IF(N200="základná",J200,0)</f>
        <v>0</v>
      </c>
      <c r="BF200" s="198">
        <f>IF(N200="znížená",J200,0)</f>
        <v>0</v>
      </c>
      <c r="BG200" s="198">
        <f>IF(N200="zákl. prenesená",J200,0)</f>
        <v>0</v>
      </c>
      <c r="BH200" s="198">
        <f>IF(N200="zníž. prenesená",J200,0)</f>
        <v>0</v>
      </c>
      <c r="BI200" s="198">
        <f>IF(N200="nulová",J200,0)</f>
        <v>0</v>
      </c>
      <c r="BJ200" s="15" t="s">
        <v>89</v>
      </c>
      <c r="BK200" s="198">
        <f>ROUND(I200*H200,2)</f>
        <v>0</v>
      </c>
      <c r="BL200" s="15" t="s">
        <v>243</v>
      </c>
      <c r="BM200" s="197" t="s">
        <v>2288</v>
      </c>
    </row>
    <row r="201" s="2" customFormat="1" ht="22.2" customHeight="1">
      <c r="A201" s="34"/>
      <c r="B201" s="184"/>
      <c r="C201" s="199" t="s">
        <v>429</v>
      </c>
      <c r="D201" s="199" t="s">
        <v>454</v>
      </c>
      <c r="E201" s="200" t="s">
        <v>2289</v>
      </c>
      <c r="F201" s="201" t="s">
        <v>2290</v>
      </c>
      <c r="G201" s="202" t="s">
        <v>306</v>
      </c>
      <c r="H201" s="203">
        <v>21</v>
      </c>
      <c r="I201" s="204"/>
      <c r="J201" s="205">
        <f>ROUND(I201*H201,2)</f>
        <v>0</v>
      </c>
      <c r="K201" s="206"/>
      <c r="L201" s="207"/>
      <c r="M201" s="208" t="s">
        <v>1</v>
      </c>
      <c r="N201" s="209" t="s">
        <v>42</v>
      </c>
      <c r="O201" s="78"/>
      <c r="P201" s="195">
        <f>O201*H201</f>
        <v>0</v>
      </c>
      <c r="Q201" s="195">
        <v>0.0057999999999999996</v>
      </c>
      <c r="R201" s="195">
        <f>Q201*H201</f>
        <v>0.12179999999999999</v>
      </c>
      <c r="S201" s="195">
        <v>0</v>
      </c>
      <c r="T201" s="196">
        <f>S201*H201</f>
        <v>0</v>
      </c>
      <c r="U201" s="34"/>
      <c r="V201" s="34"/>
      <c r="W201" s="34"/>
      <c r="X201" s="34"/>
      <c r="Y201" s="34"/>
      <c r="Z201" s="34"/>
      <c r="AA201" s="34"/>
      <c r="AB201" s="34"/>
      <c r="AC201" s="34"/>
      <c r="AD201" s="34"/>
      <c r="AE201" s="34"/>
      <c r="AR201" s="197" t="s">
        <v>308</v>
      </c>
      <c r="AT201" s="197" t="s">
        <v>454</v>
      </c>
      <c r="AU201" s="197" t="s">
        <v>89</v>
      </c>
      <c r="AY201" s="15" t="s">
        <v>178</v>
      </c>
      <c r="BE201" s="198">
        <f>IF(N201="základná",J201,0)</f>
        <v>0</v>
      </c>
      <c r="BF201" s="198">
        <f>IF(N201="znížená",J201,0)</f>
        <v>0</v>
      </c>
      <c r="BG201" s="198">
        <f>IF(N201="zákl. prenesená",J201,0)</f>
        <v>0</v>
      </c>
      <c r="BH201" s="198">
        <f>IF(N201="zníž. prenesená",J201,0)</f>
        <v>0</v>
      </c>
      <c r="BI201" s="198">
        <f>IF(N201="nulová",J201,0)</f>
        <v>0</v>
      </c>
      <c r="BJ201" s="15" t="s">
        <v>89</v>
      </c>
      <c r="BK201" s="198">
        <f>ROUND(I201*H201,2)</f>
        <v>0</v>
      </c>
      <c r="BL201" s="15" t="s">
        <v>243</v>
      </c>
      <c r="BM201" s="197" t="s">
        <v>2291</v>
      </c>
    </row>
    <row r="202" s="2" customFormat="1" ht="22.2" customHeight="1">
      <c r="A202" s="34"/>
      <c r="B202" s="184"/>
      <c r="C202" s="185" t="s">
        <v>433</v>
      </c>
      <c r="D202" s="185" t="s">
        <v>180</v>
      </c>
      <c r="E202" s="186" t="s">
        <v>2292</v>
      </c>
      <c r="F202" s="187" t="s">
        <v>2293</v>
      </c>
      <c r="G202" s="188" t="s">
        <v>2275</v>
      </c>
      <c r="H202" s="189">
        <v>24</v>
      </c>
      <c r="I202" s="190"/>
      <c r="J202" s="191">
        <f>ROUND(I202*H202,2)</f>
        <v>0</v>
      </c>
      <c r="K202" s="192"/>
      <c r="L202" s="35"/>
      <c r="M202" s="193" t="s">
        <v>1</v>
      </c>
      <c r="N202" s="194" t="s">
        <v>42</v>
      </c>
      <c r="O202" s="78"/>
      <c r="P202" s="195">
        <f>O202*H202</f>
        <v>0</v>
      </c>
      <c r="Q202" s="195">
        <v>0.00056999999999999998</v>
      </c>
      <c r="R202" s="195">
        <f>Q202*H202</f>
        <v>0.01368</v>
      </c>
      <c r="S202" s="195">
        <v>0</v>
      </c>
      <c r="T202" s="196">
        <f>S202*H202</f>
        <v>0</v>
      </c>
      <c r="U202" s="34"/>
      <c r="V202" s="34"/>
      <c r="W202" s="34"/>
      <c r="X202" s="34"/>
      <c r="Y202" s="34"/>
      <c r="Z202" s="34"/>
      <c r="AA202" s="34"/>
      <c r="AB202" s="34"/>
      <c r="AC202" s="34"/>
      <c r="AD202" s="34"/>
      <c r="AE202" s="34"/>
      <c r="AR202" s="197" t="s">
        <v>243</v>
      </c>
      <c r="AT202" s="197" t="s">
        <v>180</v>
      </c>
      <c r="AU202" s="197" t="s">
        <v>89</v>
      </c>
      <c r="AY202" s="15" t="s">
        <v>178</v>
      </c>
      <c r="BE202" s="198">
        <f>IF(N202="základná",J202,0)</f>
        <v>0</v>
      </c>
      <c r="BF202" s="198">
        <f>IF(N202="znížená",J202,0)</f>
        <v>0</v>
      </c>
      <c r="BG202" s="198">
        <f>IF(N202="zákl. prenesená",J202,0)</f>
        <v>0</v>
      </c>
      <c r="BH202" s="198">
        <f>IF(N202="zníž. prenesená",J202,0)</f>
        <v>0</v>
      </c>
      <c r="BI202" s="198">
        <f>IF(N202="nulová",J202,0)</f>
        <v>0</v>
      </c>
      <c r="BJ202" s="15" t="s">
        <v>89</v>
      </c>
      <c r="BK202" s="198">
        <f>ROUND(I202*H202,2)</f>
        <v>0</v>
      </c>
      <c r="BL202" s="15" t="s">
        <v>243</v>
      </c>
      <c r="BM202" s="197" t="s">
        <v>2294</v>
      </c>
    </row>
    <row r="203" s="2" customFormat="1" ht="14.4" customHeight="1">
      <c r="A203" s="34"/>
      <c r="B203" s="184"/>
      <c r="C203" s="199" t="s">
        <v>437</v>
      </c>
      <c r="D203" s="199" t="s">
        <v>454</v>
      </c>
      <c r="E203" s="200" t="s">
        <v>2295</v>
      </c>
      <c r="F203" s="201" t="s">
        <v>2296</v>
      </c>
      <c r="G203" s="202" t="s">
        <v>306</v>
      </c>
      <c r="H203" s="203">
        <v>21</v>
      </c>
      <c r="I203" s="204"/>
      <c r="J203" s="205">
        <f>ROUND(I203*H203,2)</f>
        <v>0</v>
      </c>
      <c r="K203" s="206"/>
      <c r="L203" s="207"/>
      <c r="M203" s="208" t="s">
        <v>1</v>
      </c>
      <c r="N203" s="209" t="s">
        <v>42</v>
      </c>
      <c r="O203" s="78"/>
      <c r="P203" s="195">
        <f>O203*H203</f>
        <v>0</v>
      </c>
      <c r="Q203" s="195">
        <v>0.012999999999999999</v>
      </c>
      <c r="R203" s="195">
        <f>Q203*H203</f>
        <v>0.27299999999999996</v>
      </c>
      <c r="S203" s="195">
        <v>0</v>
      </c>
      <c r="T203" s="196">
        <f>S203*H203</f>
        <v>0</v>
      </c>
      <c r="U203" s="34"/>
      <c r="V203" s="34"/>
      <c r="W203" s="34"/>
      <c r="X203" s="34"/>
      <c r="Y203" s="34"/>
      <c r="Z203" s="34"/>
      <c r="AA203" s="34"/>
      <c r="AB203" s="34"/>
      <c r="AC203" s="34"/>
      <c r="AD203" s="34"/>
      <c r="AE203" s="34"/>
      <c r="AR203" s="197" t="s">
        <v>308</v>
      </c>
      <c r="AT203" s="197" t="s">
        <v>454</v>
      </c>
      <c r="AU203" s="197" t="s">
        <v>89</v>
      </c>
      <c r="AY203" s="15" t="s">
        <v>178</v>
      </c>
      <c r="BE203" s="198">
        <f>IF(N203="základná",J203,0)</f>
        <v>0</v>
      </c>
      <c r="BF203" s="198">
        <f>IF(N203="znížená",J203,0)</f>
        <v>0</v>
      </c>
      <c r="BG203" s="198">
        <f>IF(N203="zákl. prenesená",J203,0)</f>
        <v>0</v>
      </c>
      <c r="BH203" s="198">
        <f>IF(N203="zníž. prenesená",J203,0)</f>
        <v>0</v>
      </c>
      <c r="BI203" s="198">
        <f>IF(N203="nulová",J203,0)</f>
        <v>0</v>
      </c>
      <c r="BJ203" s="15" t="s">
        <v>89</v>
      </c>
      <c r="BK203" s="198">
        <f>ROUND(I203*H203,2)</f>
        <v>0</v>
      </c>
      <c r="BL203" s="15" t="s">
        <v>243</v>
      </c>
      <c r="BM203" s="197" t="s">
        <v>2297</v>
      </c>
    </row>
    <row r="204" s="2" customFormat="1" ht="14.4" customHeight="1">
      <c r="A204" s="34"/>
      <c r="B204" s="184"/>
      <c r="C204" s="199" t="s">
        <v>441</v>
      </c>
      <c r="D204" s="199" t="s">
        <v>454</v>
      </c>
      <c r="E204" s="200" t="s">
        <v>2298</v>
      </c>
      <c r="F204" s="201" t="s">
        <v>2299</v>
      </c>
      <c r="G204" s="202" t="s">
        <v>306</v>
      </c>
      <c r="H204" s="203">
        <v>3</v>
      </c>
      <c r="I204" s="204"/>
      <c r="J204" s="205">
        <f>ROUND(I204*H204,2)</f>
        <v>0</v>
      </c>
      <c r="K204" s="206"/>
      <c r="L204" s="207"/>
      <c r="M204" s="208" t="s">
        <v>1</v>
      </c>
      <c r="N204" s="209" t="s">
        <v>42</v>
      </c>
      <c r="O204" s="78"/>
      <c r="P204" s="195">
        <f>O204*H204</f>
        <v>0</v>
      </c>
      <c r="Q204" s="195">
        <v>0.017000000000000001</v>
      </c>
      <c r="R204" s="195">
        <f>Q204*H204</f>
        <v>0.051000000000000004</v>
      </c>
      <c r="S204" s="195">
        <v>0</v>
      </c>
      <c r="T204" s="196">
        <f>S204*H204</f>
        <v>0</v>
      </c>
      <c r="U204" s="34"/>
      <c r="V204" s="34"/>
      <c r="W204" s="34"/>
      <c r="X204" s="34"/>
      <c r="Y204" s="34"/>
      <c r="Z204" s="34"/>
      <c r="AA204" s="34"/>
      <c r="AB204" s="34"/>
      <c r="AC204" s="34"/>
      <c r="AD204" s="34"/>
      <c r="AE204" s="34"/>
      <c r="AR204" s="197" t="s">
        <v>308</v>
      </c>
      <c r="AT204" s="197" t="s">
        <v>454</v>
      </c>
      <c r="AU204" s="197" t="s">
        <v>89</v>
      </c>
      <c r="AY204" s="15" t="s">
        <v>178</v>
      </c>
      <c r="BE204" s="198">
        <f>IF(N204="základná",J204,0)</f>
        <v>0</v>
      </c>
      <c r="BF204" s="198">
        <f>IF(N204="znížená",J204,0)</f>
        <v>0</v>
      </c>
      <c r="BG204" s="198">
        <f>IF(N204="zákl. prenesená",J204,0)</f>
        <v>0</v>
      </c>
      <c r="BH204" s="198">
        <f>IF(N204="zníž. prenesená",J204,0)</f>
        <v>0</v>
      </c>
      <c r="BI204" s="198">
        <f>IF(N204="nulová",J204,0)</f>
        <v>0</v>
      </c>
      <c r="BJ204" s="15" t="s">
        <v>89</v>
      </c>
      <c r="BK204" s="198">
        <f>ROUND(I204*H204,2)</f>
        <v>0</v>
      </c>
      <c r="BL204" s="15" t="s">
        <v>243</v>
      </c>
      <c r="BM204" s="197" t="s">
        <v>2300</v>
      </c>
    </row>
    <row r="205" s="2" customFormat="1" ht="22.2" customHeight="1">
      <c r="A205" s="34"/>
      <c r="B205" s="184"/>
      <c r="C205" s="185" t="s">
        <v>445</v>
      </c>
      <c r="D205" s="185" t="s">
        <v>180</v>
      </c>
      <c r="E205" s="186" t="s">
        <v>2301</v>
      </c>
      <c r="F205" s="187" t="s">
        <v>2302</v>
      </c>
      <c r="G205" s="188" t="s">
        <v>2275</v>
      </c>
      <c r="H205" s="189">
        <v>24</v>
      </c>
      <c r="I205" s="190"/>
      <c r="J205" s="191">
        <f>ROUND(I205*H205,2)</f>
        <v>0</v>
      </c>
      <c r="K205" s="192"/>
      <c r="L205" s="35"/>
      <c r="M205" s="193" t="s">
        <v>1</v>
      </c>
      <c r="N205" s="194" t="s">
        <v>42</v>
      </c>
      <c r="O205" s="78"/>
      <c r="P205" s="195">
        <f>O205*H205</f>
        <v>0</v>
      </c>
      <c r="Q205" s="195">
        <v>3.0000000000000001E-05</v>
      </c>
      <c r="R205" s="195">
        <f>Q205*H205</f>
        <v>0.00072000000000000005</v>
      </c>
      <c r="S205" s="195">
        <v>0</v>
      </c>
      <c r="T205" s="196">
        <f>S205*H205</f>
        <v>0</v>
      </c>
      <c r="U205" s="34"/>
      <c r="V205" s="34"/>
      <c r="W205" s="34"/>
      <c r="X205" s="34"/>
      <c r="Y205" s="34"/>
      <c r="Z205" s="34"/>
      <c r="AA205" s="34"/>
      <c r="AB205" s="34"/>
      <c r="AC205" s="34"/>
      <c r="AD205" s="34"/>
      <c r="AE205" s="34"/>
      <c r="AR205" s="197" t="s">
        <v>243</v>
      </c>
      <c r="AT205" s="197" t="s">
        <v>180</v>
      </c>
      <c r="AU205" s="197" t="s">
        <v>89</v>
      </c>
      <c r="AY205" s="15" t="s">
        <v>178</v>
      </c>
      <c r="BE205" s="198">
        <f>IF(N205="základná",J205,0)</f>
        <v>0</v>
      </c>
      <c r="BF205" s="198">
        <f>IF(N205="znížená",J205,0)</f>
        <v>0</v>
      </c>
      <c r="BG205" s="198">
        <f>IF(N205="zákl. prenesená",J205,0)</f>
        <v>0</v>
      </c>
      <c r="BH205" s="198">
        <f>IF(N205="zníž. prenesená",J205,0)</f>
        <v>0</v>
      </c>
      <c r="BI205" s="198">
        <f>IF(N205="nulová",J205,0)</f>
        <v>0</v>
      </c>
      <c r="BJ205" s="15" t="s">
        <v>89</v>
      </c>
      <c r="BK205" s="198">
        <f>ROUND(I205*H205,2)</f>
        <v>0</v>
      </c>
      <c r="BL205" s="15" t="s">
        <v>243</v>
      </c>
      <c r="BM205" s="197" t="s">
        <v>2303</v>
      </c>
    </row>
    <row r="206" s="2" customFormat="1" ht="22.2" customHeight="1">
      <c r="A206" s="34"/>
      <c r="B206" s="184"/>
      <c r="C206" s="199" t="s">
        <v>449</v>
      </c>
      <c r="D206" s="199" t="s">
        <v>454</v>
      </c>
      <c r="E206" s="200" t="s">
        <v>2304</v>
      </c>
      <c r="F206" s="201" t="s">
        <v>2305</v>
      </c>
      <c r="G206" s="202" t="s">
        <v>306</v>
      </c>
      <c r="H206" s="203">
        <v>24</v>
      </c>
      <c r="I206" s="204"/>
      <c r="J206" s="205">
        <f>ROUND(I206*H206,2)</f>
        <v>0</v>
      </c>
      <c r="K206" s="206"/>
      <c r="L206" s="207"/>
      <c r="M206" s="208" t="s">
        <v>1</v>
      </c>
      <c r="N206" s="209" t="s">
        <v>42</v>
      </c>
      <c r="O206" s="78"/>
      <c r="P206" s="195">
        <f>O206*H206</f>
        <v>0</v>
      </c>
      <c r="Q206" s="195">
        <v>0.0011999999999999999</v>
      </c>
      <c r="R206" s="195">
        <f>Q206*H206</f>
        <v>0.028799999999999999</v>
      </c>
      <c r="S206" s="195">
        <v>0</v>
      </c>
      <c r="T206" s="196">
        <f>S206*H206</f>
        <v>0</v>
      </c>
      <c r="U206" s="34"/>
      <c r="V206" s="34"/>
      <c r="W206" s="34"/>
      <c r="X206" s="34"/>
      <c r="Y206" s="34"/>
      <c r="Z206" s="34"/>
      <c r="AA206" s="34"/>
      <c r="AB206" s="34"/>
      <c r="AC206" s="34"/>
      <c r="AD206" s="34"/>
      <c r="AE206" s="34"/>
      <c r="AR206" s="197" t="s">
        <v>308</v>
      </c>
      <c r="AT206" s="197" t="s">
        <v>454</v>
      </c>
      <c r="AU206" s="197" t="s">
        <v>89</v>
      </c>
      <c r="AY206" s="15" t="s">
        <v>178</v>
      </c>
      <c r="BE206" s="198">
        <f>IF(N206="základná",J206,0)</f>
        <v>0</v>
      </c>
      <c r="BF206" s="198">
        <f>IF(N206="znížená",J206,0)</f>
        <v>0</v>
      </c>
      <c r="BG206" s="198">
        <f>IF(N206="zákl. prenesená",J206,0)</f>
        <v>0</v>
      </c>
      <c r="BH206" s="198">
        <f>IF(N206="zníž. prenesená",J206,0)</f>
        <v>0</v>
      </c>
      <c r="BI206" s="198">
        <f>IF(N206="nulová",J206,0)</f>
        <v>0</v>
      </c>
      <c r="BJ206" s="15" t="s">
        <v>89</v>
      </c>
      <c r="BK206" s="198">
        <f>ROUND(I206*H206,2)</f>
        <v>0</v>
      </c>
      <c r="BL206" s="15" t="s">
        <v>243</v>
      </c>
      <c r="BM206" s="197" t="s">
        <v>2306</v>
      </c>
    </row>
    <row r="207" s="2" customFormat="1" ht="19.8" customHeight="1">
      <c r="A207" s="34"/>
      <c r="B207" s="184"/>
      <c r="C207" s="185" t="s">
        <v>453</v>
      </c>
      <c r="D207" s="185" t="s">
        <v>180</v>
      </c>
      <c r="E207" s="186" t="s">
        <v>2307</v>
      </c>
      <c r="F207" s="187" t="s">
        <v>2308</v>
      </c>
      <c r="G207" s="188" t="s">
        <v>2275</v>
      </c>
      <c r="H207" s="189">
        <v>6</v>
      </c>
      <c r="I207" s="190"/>
      <c r="J207" s="191">
        <f>ROUND(I207*H207,2)</f>
        <v>0</v>
      </c>
      <c r="K207" s="192"/>
      <c r="L207" s="35"/>
      <c r="M207" s="193" t="s">
        <v>1</v>
      </c>
      <c r="N207" s="194" t="s">
        <v>42</v>
      </c>
      <c r="O207" s="78"/>
      <c r="P207" s="195">
        <f>O207*H207</f>
        <v>0</v>
      </c>
      <c r="Q207" s="195">
        <v>0</v>
      </c>
      <c r="R207" s="195">
        <f>Q207*H207</f>
        <v>0</v>
      </c>
      <c r="S207" s="195">
        <v>0</v>
      </c>
      <c r="T207" s="196">
        <f>S207*H207</f>
        <v>0</v>
      </c>
      <c r="U207" s="34"/>
      <c r="V207" s="34"/>
      <c r="W207" s="34"/>
      <c r="X207" s="34"/>
      <c r="Y207" s="34"/>
      <c r="Z207" s="34"/>
      <c r="AA207" s="34"/>
      <c r="AB207" s="34"/>
      <c r="AC207" s="34"/>
      <c r="AD207" s="34"/>
      <c r="AE207" s="34"/>
      <c r="AR207" s="197" t="s">
        <v>243</v>
      </c>
      <c r="AT207" s="197" t="s">
        <v>180</v>
      </c>
      <c r="AU207" s="197" t="s">
        <v>89</v>
      </c>
      <c r="AY207" s="15" t="s">
        <v>178</v>
      </c>
      <c r="BE207" s="198">
        <f>IF(N207="základná",J207,0)</f>
        <v>0</v>
      </c>
      <c r="BF207" s="198">
        <f>IF(N207="znížená",J207,0)</f>
        <v>0</v>
      </c>
      <c r="BG207" s="198">
        <f>IF(N207="zákl. prenesená",J207,0)</f>
        <v>0</v>
      </c>
      <c r="BH207" s="198">
        <f>IF(N207="zníž. prenesená",J207,0)</f>
        <v>0</v>
      </c>
      <c r="BI207" s="198">
        <f>IF(N207="nulová",J207,0)</f>
        <v>0</v>
      </c>
      <c r="BJ207" s="15" t="s">
        <v>89</v>
      </c>
      <c r="BK207" s="198">
        <f>ROUND(I207*H207,2)</f>
        <v>0</v>
      </c>
      <c r="BL207" s="15" t="s">
        <v>243</v>
      </c>
      <c r="BM207" s="197" t="s">
        <v>2309</v>
      </c>
    </row>
    <row r="208" s="2" customFormat="1" ht="14.4" customHeight="1">
      <c r="A208" s="34"/>
      <c r="B208" s="184"/>
      <c r="C208" s="199" t="s">
        <v>458</v>
      </c>
      <c r="D208" s="199" t="s">
        <v>454</v>
      </c>
      <c r="E208" s="200" t="s">
        <v>2310</v>
      </c>
      <c r="F208" s="201" t="s">
        <v>2311</v>
      </c>
      <c r="G208" s="202" t="s">
        <v>306</v>
      </c>
      <c r="H208" s="203">
        <v>3</v>
      </c>
      <c r="I208" s="204"/>
      <c r="J208" s="205">
        <f>ROUND(I208*H208,2)</f>
        <v>0</v>
      </c>
      <c r="K208" s="206"/>
      <c r="L208" s="207"/>
      <c r="M208" s="208" t="s">
        <v>1</v>
      </c>
      <c r="N208" s="209" t="s">
        <v>42</v>
      </c>
      <c r="O208" s="78"/>
      <c r="P208" s="195">
        <f>O208*H208</f>
        <v>0</v>
      </c>
      <c r="Q208" s="195">
        <v>0.00044000000000000002</v>
      </c>
      <c r="R208" s="195">
        <f>Q208*H208</f>
        <v>0.00132</v>
      </c>
      <c r="S208" s="195">
        <v>0</v>
      </c>
      <c r="T208" s="196">
        <f>S208*H208</f>
        <v>0</v>
      </c>
      <c r="U208" s="34"/>
      <c r="V208" s="34"/>
      <c r="W208" s="34"/>
      <c r="X208" s="34"/>
      <c r="Y208" s="34"/>
      <c r="Z208" s="34"/>
      <c r="AA208" s="34"/>
      <c r="AB208" s="34"/>
      <c r="AC208" s="34"/>
      <c r="AD208" s="34"/>
      <c r="AE208" s="34"/>
      <c r="AR208" s="197" t="s">
        <v>308</v>
      </c>
      <c r="AT208" s="197" t="s">
        <v>454</v>
      </c>
      <c r="AU208" s="197" t="s">
        <v>89</v>
      </c>
      <c r="AY208" s="15" t="s">
        <v>178</v>
      </c>
      <c r="BE208" s="198">
        <f>IF(N208="základná",J208,0)</f>
        <v>0</v>
      </c>
      <c r="BF208" s="198">
        <f>IF(N208="znížená",J208,0)</f>
        <v>0</v>
      </c>
      <c r="BG208" s="198">
        <f>IF(N208="zákl. prenesená",J208,0)</f>
        <v>0</v>
      </c>
      <c r="BH208" s="198">
        <f>IF(N208="zníž. prenesená",J208,0)</f>
        <v>0</v>
      </c>
      <c r="BI208" s="198">
        <f>IF(N208="nulová",J208,0)</f>
        <v>0</v>
      </c>
      <c r="BJ208" s="15" t="s">
        <v>89</v>
      </c>
      <c r="BK208" s="198">
        <f>ROUND(I208*H208,2)</f>
        <v>0</v>
      </c>
      <c r="BL208" s="15" t="s">
        <v>243</v>
      </c>
      <c r="BM208" s="197" t="s">
        <v>2312</v>
      </c>
    </row>
    <row r="209" s="2" customFormat="1" ht="19.8" customHeight="1">
      <c r="A209" s="34"/>
      <c r="B209" s="184"/>
      <c r="C209" s="199" t="s">
        <v>462</v>
      </c>
      <c r="D209" s="199" t="s">
        <v>454</v>
      </c>
      <c r="E209" s="200" t="s">
        <v>2313</v>
      </c>
      <c r="F209" s="201" t="s">
        <v>2314</v>
      </c>
      <c r="G209" s="202" t="s">
        <v>306</v>
      </c>
      <c r="H209" s="203">
        <v>3</v>
      </c>
      <c r="I209" s="204"/>
      <c r="J209" s="205">
        <f>ROUND(I209*H209,2)</f>
        <v>0</v>
      </c>
      <c r="K209" s="206"/>
      <c r="L209" s="207"/>
      <c r="M209" s="208" t="s">
        <v>1</v>
      </c>
      <c r="N209" s="209" t="s">
        <v>42</v>
      </c>
      <c r="O209" s="78"/>
      <c r="P209" s="195">
        <f>O209*H209</f>
        <v>0</v>
      </c>
      <c r="Q209" s="195">
        <v>0.0070000000000000001</v>
      </c>
      <c r="R209" s="195">
        <f>Q209*H209</f>
        <v>0.021000000000000001</v>
      </c>
      <c r="S209" s="195">
        <v>0</v>
      </c>
      <c r="T209" s="196">
        <f>S209*H209</f>
        <v>0</v>
      </c>
      <c r="U209" s="34"/>
      <c r="V209" s="34"/>
      <c r="W209" s="34"/>
      <c r="X209" s="34"/>
      <c r="Y209" s="34"/>
      <c r="Z209" s="34"/>
      <c r="AA209" s="34"/>
      <c r="AB209" s="34"/>
      <c r="AC209" s="34"/>
      <c r="AD209" s="34"/>
      <c r="AE209" s="34"/>
      <c r="AR209" s="197" t="s">
        <v>308</v>
      </c>
      <c r="AT209" s="197" t="s">
        <v>454</v>
      </c>
      <c r="AU209" s="197" t="s">
        <v>89</v>
      </c>
      <c r="AY209" s="15" t="s">
        <v>178</v>
      </c>
      <c r="BE209" s="198">
        <f>IF(N209="základná",J209,0)</f>
        <v>0</v>
      </c>
      <c r="BF209" s="198">
        <f>IF(N209="znížená",J209,0)</f>
        <v>0</v>
      </c>
      <c r="BG209" s="198">
        <f>IF(N209="zákl. prenesená",J209,0)</f>
        <v>0</v>
      </c>
      <c r="BH209" s="198">
        <f>IF(N209="zníž. prenesená",J209,0)</f>
        <v>0</v>
      </c>
      <c r="BI209" s="198">
        <f>IF(N209="nulová",J209,0)</f>
        <v>0</v>
      </c>
      <c r="BJ209" s="15" t="s">
        <v>89</v>
      </c>
      <c r="BK209" s="198">
        <f>ROUND(I209*H209,2)</f>
        <v>0</v>
      </c>
      <c r="BL209" s="15" t="s">
        <v>243</v>
      </c>
      <c r="BM209" s="197" t="s">
        <v>2315</v>
      </c>
    </row>
    <row r="210" s="2" customFormat="1" ht="22.2" customHeight="1">
      <c r="A210" s="34"/>
      <c r="B210" s="184"/>
      <c r="C210" s="185" t="s">
        <v>466</v>
      </c>
      <c r="D210" s="185" t="s">
        <v>180</v>
      </c>
      <c r="E210" s="186" t="s">
        <v>2316</v>
      </c>
      <c r="F210" s="187" t="s">
        <v>2317</v>
      </c>
      <c r="G210" s="188" t="s">
        <v>2275</v>
      </c>
      <c r="H210" s="189">
        <v>3</v>
      </c>
      <c r="I210" s="190"/>
      <c r="J210" s="191">
        <f>ROUND(I210*H210,2)</f>
        <v>0</v>
      </c>
      <c r="K210" s="192"/>
      <c r="L210" s="35"/>
      <c r="M210" s="193" t="s">
        <v>1</v>
      </c>
      <c r="N210" s="194" t="s">
        <v>42</v>
      </c>
      <c r="O210" s="78"/>
      <c r="P210" s="195">
        <f>O210*H210</f>
        <v>0</v>
      </c>
      <c r="Q210" s="195">
        <v>0</v>
      </c>
      <c r="R210" s="195">
        <f>Q210*H210</f>
        <v>0</v>
      </c>
      <c r="S210" s="195">
        <v>0</v>
      </c>
      <c r="T210" s="196">
        <f>S210*H210</f>
        <v>0</v>
      </c>
      <c r="U210" s="34"/>
      <c r="V210" s="34"/>
      <c r="W210" s="34"/>
      <c r="X210" s="34"/>
      <c r="Y210" s="34"/>
      <c r="Z210" s="34"/>
      <c r="AA210" s="34"/>
      <c r="AB210" s="34"/>
      <c r="AC210" s="34"/>
      <c r="AD210" s="34"/>
      <c r="AE210" s="34"/>
      <c r="AR210" s="197" t="s">
        <v>243</v>
      </c>
      <c r="AT210" s="197" t="s">
        <v>180</v>
      </c>
      <c r="AU210" s="197" t="s">
        <v>89</v>
      </c>
      <c r="AY210" s="15" t="s">
        <v>178</v>
      </c>
      <c r="BE210" s="198">
        <f>IF(N210="základná",J210,0)</f>
        <v>0</v>
      </c>
      <c r="BF210" s="198">
        <f>IF(N210="znížená",J210,0)</f>
        <v>0</v>
      </c>
      <c r="BG210" s="198">
        <f>IF(N210="zákl. prenesená",J210,0)</f>
        <v>0</v>
      </c>
      <c r="BH210" s="198">
        <f>IF(N210="zníž. prenesená",J210,0)</f>
        <v>0</v>
      </c>
      <c r="BI210" s="198">
        <f>IF(N210="nulová",J210,0)</f>
        <v>0</v>
      </c>
      <c r="BJ210" s="15" t="s">
        <v>89</v>
      </c>
      <c r="BK210" s="198">
        <f>ROUND(I210*H210,2)</f>
        <v>0</v>
      </c>
      <c r="BL210" s="15" t="s">
        <v>243</v>
      </c>
      <c r="BM210" s="197" t="s">
        <v>2318</v>
      </c>
    </row>
    <row r="211" s="2" customFormat="1" ht="19.8" customHeight="1">
      <c r="A211" s="34"/>
      <c r="B211" s="184"/>
      <c r="C211" s="199" t="s">
        <v>470</v>
      </c>
      <c r="D211" s="199" t="s">
        <v>454</v>
      </c>
      <c r="E211" s="200" t="s">
        <v>2319</v>
      </c>
      <c r="F211" s="201" t="s">
        <v>2320</v>
      </c>
      <c r="G211" s="202" t="s">
        <v>306</v>
      </c>
      <c r="H211" s="203">
        <v>3</v>
      </c>
      <c r="I211" s="204"/>
      <c r="J211" s="205">
        <f>ROUND(I211*H211,2)</f>
        <v>0</v>
      </c>
      <c r="K211" s="206"/>
      <c r="L211" s="207"/>
      <c r="M211" s="208" t="s">
        <v>1</v>
      </c>
      <c r="N211" s="209" t="s">
        <v>42</v>
      </c>
      <c r="O211" s="78"/>
      <c r="P211" s="195">
        <f>O211*H211</f>
        <v>0</v>
      </c>
      <c r="Q211" s="195">
        <v>0.0030000000000000001</v>
      </c>
      <c r="R211" s="195">
        <f>Q211*H211</f>
        <v>0.0090000000000000011</v>
      </c>
      <c r="S211" s="195">
        <v>0</v>
      </c>
      <c r="T211" s="196">
        <f>S211*H211</f>
        <v>0</v>
      </c>
      <c r="U211" s="34"/>
      <c r="V211" s="34"/>
      <c r="W211" s="34"/>
      <c r="X211" s="34"/>
      <c r="Y211" s="34"/>
      <c r="Z211" s="34"/>
      <c r="AA211" s="34"/>
      <c r="AB211" s="34"/>
      <c r="AC211" s="34"/>
      <c r="AD211" s="34"/>
      <c r="AE211" s="34"/>
      <c r="AR211" s="197" t="s">
        <v>308</v>
      </c>
      <c r="AT211" s="197" t="s">
        <v>454</v>
      </c>
      <c r="AU211" s="197" t="s">
        <v>89</v>
      </c>
      <c r="AY211" s="15" t="s">
        <v>178</v>
      </c>
      <c r="BE211" s="198">
        <f>IF(N211="základná",J211,0)</f>
        <v>0</v>
      </c>
      <c r="BF211" s="198">
        <f>IF(N211="znížená",J211,0)</f>
        <v>0</v>
      </c>
      <c r="BG211" s="198">
        <f>IF(N211="zákl. prenesená",J211,0)</f>
        <v>0</v>
      </c>
      <c r="BH211" s="198">
        <f>IF(N211="zníž. prenesená",J211,0)</f>
        <v>0</v>
      </c>
      <c r="BI211" s="198">
        <f>IF(N211="nulová",J211,0)</f>
        <v>0</v>
      </c>
      <c r="BJ211" s="15" t="s">
        <v>89</v>
      </c>
      <c r="BK211" s="198">
        <f>ROUND(I211*H211,2)</f>
        <v>0</v>
      </c>
      <c r="BL211" s="15" t="s">
        <v>243</v>
      </c>
      <c r="BM211" s="197" t="s">
        <v>2321</v>
      </c>
    </row>
    <row r="212" s="2" customFormat="1" ht="22.2" customHeight="1">
      <c r="A212" s="34"/>
      <c r="B212" s="184"/>
      <c r="C212" s="185" t="s">
        <v>474</v>
      </c>
      <c r="D212" s="185" t="s">
        <v>180</v>
      </c>
      <c r="E212" s="186" t="s">
        <v>2322</v>
      </c>
      <c r="F212" s="187" t="s">
        <v>2323</v>
      </c>
      <c r="G212" s="188" t="s">
        <v>2275</v>
      </c>
      <c r="H212" s="189">
        <v>4</v>
      </c>
      <c r="I212" s="190"/>
      <c r="J212" s="191">
        <f>ROUND(I212*H212,2)</f>
        <v>0</v>
      </c>
      <c r="K212" s="192"/>
      <c r="L212" s="35"/>
      <c r="M212" s="193" t="s">
        <v>1</v>
      </c>
      <c r="N212" s="194" t="s">
        <v>42</v>
      </c>
      <c r="O212" s="78"/>
      <c r="P212" s="195">
        <f>O212*H212</f>
        <v>0</v>
      </c>
      <c r="Q212" s="195">
        <v>0.00031</v>
      </c>
      <c r="R212" s="195">
        <f>Q212*H212</f>
        <v>0.00124</v>
      </c>
      <c r="S212" s="195">
        <v>0</v>
      </c>
      <c r="T212" s="196">
        <f>S212*H212</f>
        <v>0</v>
      </c>
      <c r="U212" s="34"/>
      <c r="V212" s="34"/>
      <c r="W212" s="34"/>
      <c r="X212" s="34"/>
      <c r="Y212" s="34"/>
      <c r="Z212" s="34"/>
      <c r="AA212" s="34"/>
      <c r="AB212" s="34"/>
      <c r="AC212" s="34"/>
      <c r="AD212" s="34"/>
      <c r="AE212" s="34"/>
      <c r="AR212" s="197" t="s">
        <v>243</v>
      </c>
      <c r="AT212" s="197" t="s">
        <v>180</v>
      </c>
      <c r="AU212" s="197" t="s">
        <v>89</v>
      </c>
      <c r="AY212" s="15" t="s">
        <v>178</v>
      </c>
      <c r="BE212" s="198">
        <f>IF(N212="základná",J212,0)</f>
        <v>0</v>
      </c>
      <c r="BF212" s="198">
        <f>IF(N212="znížená",J212,0)</f>
        <v>0</v>
      </c>
      <c r="BG212" s="198">
        <f>IF(N212="zákl. prenesená",J212,0)</f>
        <v>0</v>
      </c>
      <c r="BH212" s="198">
        <f>IF(N212="zníž. prenesená",J212,0)</f>
        <v>0</v>
      </c>
      <c r="BI212" s="198">
        <f>IF(N212="nulová",J212,0)</f>
        <v>0</v>
      </c>
      <c r="BJ212" s="15" t="s">
        <v>89</v>
      </c>
      <c r="BK212" s="198">
        <f>ROUND(I212*H212,2)</f>
        <v>0</v>
      </c>
      <c r="BL212" s="15" t="s">
        <v>243</v>
      </c>
      <c r="BM212" s="197" t="s">
        <v>2324</v>
      </c>
    </row>
    <row r="213" s="2" customFormat="1" ht="14.4" customHeight="1">
      <c r="A213" s="34"/>
      <c r="B213" s="184"/>
      <c r="C213" s="199" t="s">
        <v>478</v>
      </c>
      <c r="D213" s="199" t="s">
        <v>454</v>
      </c>
      <c r="E213" s="200" t="s">
        <v>2325</v>
      </c>
      <c r="F213" s="201" t="s">
        <v>2326</v>
      </c>
      <c r="G213" s="202" t="s">
        <v>306</v>
      </c>
      <c r="H213" s="203">
        <v>4</v>
      </c>
      <c r="I213" s="204"/>
      <c r="J213" s="205">
        <f>ROUND(I213*H213,2)</f>
        <v>0</v>
      </c>
      <c r="K213" s="206"/>
      <c r="L213" s="207"/>
      <c r="M213" s="208" t="s">
        <v>1</v>
      </c>
      <c r="N213" s="209" t="s">
        <v>42</v>
      </c>
      <c r="O213" s="78"/>
      <c r="P213" s="195">
        <f>O213*H213</f>
        <v>0</v>
      </c>
      <c r="Q213" s="195">
        <v>0.0012999999999999999</v>
      </c>
      <c r="R213" s="195">
        <f>Q213*H213</f>
        <v>0.0051999999999999998</v>
      </c>
      <c r="S213" s="195">
        <v>0</v>
      </c>
      <c r="T213" s="196">
        <f>S213*H213</f>
        <v>0</v>
      </c>
      <c r="U213" s="34"/>
      <c r="V213" s="34"/>
      <c r="W213" s="34"/>
      <c r="X213" s="34"/>
      <c r="Y213" s="34"/>
      <c r="Z213" s="34"/>
      <c r="AA213" s="34"/>
      <c r="AB213" s="34"/>
      <c r="AC213" s="34"/>
      <c r="AD213" s="34"/>
      <c r="AE213" s="34"/>
      <c r="AR213" s="197" t="s">
        <v>308</v>
      </c>
      <c r="AT213" s="197" t="s">
        <v>454</v>
      </c>
      <c r="AU213" s="197" t="s">
        <v>89</v>
      </c>
      <c r="AY213" s="15" t="s">
        <v>178</v>
      </c>
      <c r="BE213" s="198">
        <f>IF(N213="základná",J213,0)</f>
        <v>0</v>
      </c>
      <c r="BF213" s="198">
        <f>IF(N213="znížená",J213,0)</f>
        <v>0</v>
      </c>
      <c r="BG213" s="198">
        <f>IF(N213="zákl. prenesená",J213,0)</f>
        <v>0</v>
      </c>
      <c r="BH213" s="198">
        <f>IF(N213="zníž. prenesená",J213,0)</f>
        <v>0</v>
      </c>
      <c r="BI213" s="198">
        <f>IF(N213="nulová",J213,0)</f>
        <v>0</v>
      </c>
      <c r="BJ213" s="15" t="s">
        <v>89</v>
      </c>
      <c r="BK213" s="198">
        <f>ROUND(I213*H213,2)</f>
        <v>0</v>
      </c>
      <c r="BL213" s="15" t="s">
        <v>243</v>
      </c>
      <c r="BM213" s="197" t="s">
        <v>2327</v>
      </c>
    </row>
    <row r="214" s="2" customFormat="1" ht="22.2" customHeight="1">
      <c r="A214" s="34"/>
      <c r="B214" s="184"/>
      <c r="C214" s="185" t="s">
        <v>483</v>
      </c>
      <c r="D214" s="185" t="s">
        <v>180</v>
      </c>
      <c r="E214" s="186" t="s">
        <v>2328</v>
      </c>
      <c r="F214" s="187" t="s">
        <v>2329</v>
      </c>
      <c r="G214" s="188" t="s">
        <v>306</v>
      </c>
      <c r="H214" s="189">
        <v>1</v>
      </c>
      <c r="I214" s="190"/>
      <c r="J214" s="191">
        <f>ROUND(I214*H214,2)</f>
        <v>0</v>
      </c>
      <c r="K214" s="192"/>
      <c r="L214" s="35"/>
      <c r="M214" s="193" t="s">
        <v>1</v>
      </c>
      <c r="N214" s="194" t="s">
        <v>42</v>
      </c>
      <c r="O214" s="78"/>
      <c r="P214" s="195">
        <f>O214*H214</f>
        <v>0</v>
      </c>
      <c r="Q214" s="195">
        <v>0.00093999999999999997</v>
      </c>
      <c r="R214" s="195">
        <f>Q214*H214</f>
        <v>0.00093999999999999997</v>
      </c>
      <c r="S214" s="195">
        <v>0</v>
      </c>
      <c r="T214" s="196">
        <f>S214*H214</f>
        <v>0</v>
      </c>
      <c r="U214" s="34"/>
      <c r="V214" s="34"/>
      <c r="W214" s="34"/>
      <c r="X214" s="34"/>
      <c r="Y214" s="34"/>
      <c r="Z214" s="34"/>
      <c r="AA214" s="34"/>
      <c r="AB214" s="34"/>
      <c r="AC214" s="34"/>
      <c r="AD214" s="34"/>
      <c r="AE214" s="34"/>
      <c r="AR214" s="197" t="s">
        <v>243</v>
      </c>
      <c r="AT214" s="197" t="s">
        <v>180</v>
      </c>
      <c r="AU214" s="197" t="s">
        <v>89</v>
      </c>
      <c r="AY214" s="15" t="s">
        <v>178</v>
      </c>
      <c r="BE214" s="198">
        <f>IF(N214="základná",J214,0)</f>
        <v>0</v>
      </c>
      <c r="BF214" s="198">
        <f>IF(N214="znížená",J214,0)</f>
        <v>0</v>
      </c>
      <c r="BG214" s="198">
        <f>IF(N214="zákl. prenesená",J214,0)</f>
        <v>0</v>
      </c>
      <c r="BH214" s="198">
        <f>IF(N214="zníž. prenesená",J214,0)</f>
        <v>0</v>
      </c>
      <c r="BI214" s="198">
        <f>IF(N214="nulová",J214,0)</f>
        <v>0</v>
      </c>
      <c r="BJ214" s="15" t="s">
        <v>89</v>
      </c>
      <c r="BK214" s="198">
        <f>ROUND(I214*H214,2)</f>
        <v>0</v>
      </c>
      <c r="BL214" s="15" t="s">
        <v>243</v>
      </c>
      <c r="BM214" s="197" t="s">
        <v>2330</v>
      </c>
    </row>
    <row r="215" s="2" customFormat="1" ht="19.8" customHeight="1">
      <c r="A215" s="34"/>
      <c r="B215" s="184"/>
      <c r="C215" s="199" t="s">
        <v>487</v>
      </c>
      <c r="D215" s="199" t="s">
        <v>454</v>
      </c>
      <c r="E215" s="200" t="s">
        <v>2331</v>
      </c>
      <c r="F215" s="201" t="s">
        <v>2332</v>
      </c>
      <c r="G215" s="202" t="s">
        <v>306</v>
      </c>
      <c r="H215" s="203">
        <v>1</v>
      </c>
      <c r="I215" s="204"/>
      <c r="J215" s="205">
        <f>ROUND(I215*H215,2)</f>
        <v>0</v>
      </c>
      <c r="K215" s="206"/>
      <c r="L215" s="207"/>
      <c r="M215" s="208" t="s">
        <v>1</v>
      </c>
      <c r="N215" s="209" t="s">
        <v>42</v>
      </c>
      <c r="O215" s="78"/>
      <c r="P215" s="195">
        <f>O215*H215</f>
        <v>0</v>
      </c>
      <c r="Q215" s="195">
        <v>0.0012999999999999999</v>
      </c>
      <c r="R215" s="195">
        <f>Q215*H215</f>
        <v>0.0012999999999999999</v>
      </c>
      <c r="S215" s="195">
        <v>0</v>
      </c>
      <c r="T215" s="196">
        <f>S215*H215</f>
        <v>0</v>
      </c>
      <c r="U215" s="34"/>
      <c r="V215" s="34"/>
      <c r="W215" s="34"/>
      <c r="X215" s="34"/>
      <c r="Y215" s="34"/>
      <c r="Z215" s="34"/>
      <c r="AA215" s="34"/>
      <c r="AB215" s="34"/>
      <c r="AC215" s="34"/>
      <c r="AD215" s="34"/>
      <c r="AE215" s="34"/>
      <c r="AR215" s="197" t="s">
        <v>308</v>
      </c>
      <c r="AT215" s="197" t="s">
        <v>454</v>
      </c>
      <c r="AU215" s="197" t="s">
        <v>89</v>
      </c>
      <c r="AY215" s="15" t="s">
        <v>178</v>
      </c>
      <c r="BE215" s="198">
        <f>IF(N215="základná",J215,0)</f>
        <v>0</v>
      </c>
      <c r="BF215" s="198">
        <f>IF(N215="znížená",J215,0)</f>
        <v>0</v>
      </c>
      <c r="BG215" s="198">
        <f>IF(N215="zákl. prenesená",J215,0)</f>
        <v>0</v>
      </c>
      <c r="BH215" s="198">
        <f>IF(N215="zníž. prenesená",J215,0)</f>
        <v>0</v>
      </c>
      <c r="BI215" s="198">
        <f>IF(N215="nulová",J215,0)</f>
        <v>0</v>
      </c>
      <c r="BJ215" s="15" t="s">
        <v>89</v>
      </c>
      <c r="BK215" s="198">
        <f>ROUND(I215*H215,2)</f>
        <v>0</v>
      </c>
      <c r="BL215" s="15" t="s">
        <v>243</v>
      </c>
      <c r="BM215" s="197" t="s">
        <v>2333</v>
      </c>
    </row>
    <row r="216" s="2" customFormat="1" ht="22.2" customHeight="1">
      <c r="A216" s="34"/>
      <c r="B216" s="184"/>
      <c r="C216" s="185" t="s">
        <v>491</v>
      </c>
      <c r="D216" s="185" t="s">
        <v>180</v>
      </c>
      <c r="E216" s="186" t="s">
        <v>2334</v>
      </c>
      <c r="F216" s="187" t="s">
        <v>2335</v>
      </c>
      <c r="G216" s="188" t="s">
        <v>2275</v>
      </c>
      <c r="H216" s="189">
        <v>3</v>
      </c>
      <c r="I216" s="190"/>
      <c r="J216" s="191">
        <f>ROUND(I216*H216,2)</f>
        <v>0</v>
      </c>
      <c r="K216" s="192"/>
      <c r="L216" s="35"/>
      <c r="M216" s="193" t="s">
        <v>1</v>
      </c>
      <c r="N216" s="194" t="s">
        <v>42</v>
      </c>
      <c r="O216" s="78"/>
      <c r="P216" s="195">
        <f>O216*H216</f>
        <v>0</v>
      </c>
      <c r="Q216" s="195">
        <v>0.00048999999999999998</v>
      </c>
      <c r="R216" s="195">
        <f>Q216*H216</f>
        <v>0.00147</v>
      </c>
      <c r="S216" s="195">
        <v>0</v>
      </c>
      <c r="T216" s="196">
        <f>S216*H216</f>
        <v>0</v>
      </c>
      <c r="U216" s="34"/>
      <c r="V216" s="34"/>
      <c r="W216" s="34"/>
      <c r="X216" s="34"/>
      <c r="Y216" s="34"/>
      <c r="Z216" s="34"/>
      <c r="AA216" s="34"/>
      <c r="AB216" s="34"/>
      <c r="AC216" s="34"/>
      <c r="AD216" s="34"/>
      <c r="AE216" s="34"/>
      <c r="AR216" s="197" t="s">
        <v>243</v>
      </c>
      <c r="AT216" s="197" t="s">
        <v>180</v>
      </c>
      <c r="AU216" s="197" t="s">
        <v>89</v>
      </c>
      <c r="AY216" s="15" t="s">
        <v>178</v>
      </c>
      <c r="BE216" s="198">
        <f>IF(N216="základná",J216,0)</f>
        <v>0</v>
      </c>
      <c r="BF216" s="198">
        <f>IF(N216="znížená",J216,0)</f>
        <v>0</v>
      </c>
      <c r="BG216" s="198">
        <f>IF(N216="zákl. prenesená",J216,0)</f>
        <v>0</v>
      </c>
      <c r="BH216" s="198">
        <f>IF(N216="zníž. prenesená",J216,0)</f>
        <v>0</v>
      </c>
      <c r="BI216" s="198">
        <f>IF(N216="nulová",J216,0)</f>
        <v>0</v>
      </c>
      <c r="BJ216" s="15" t="s">
        <v>89</v>
      </c>
      <c r="BK216" s="198">
        <f>ROUND(I216*H216,2)</f>
        <v>0</v>
      </c>
      <c r="BL216" s="15" t="s">
        <v>243</v>
      </c>
      <c r="BM216" s="197" t="s">
        <v>2336</v>
      </c>
    </row>
    <row r="217" s="2" customFormat="1" ht="19.8" customHeight="1">
      <c r="A217" s="34"/>
      <c r="B217" s="184"/>
      <c r="C217" s="199" t="s">
        <v>496</v>
      </c>
      <c r="D217" s="199" t="s">
        <v>454</v>
      </c>
      <c r="E217" s="200" t="s">
        <v>2337</v>
      </c>
      <c r="F217" s="201" t="s">
        <v>2338</v>
      </c>
      <c r="G217" s="202" t="s">
        <v>306</v>
      </c>
      <c r="H217" s="203">
        <v>3</v>
      </c>
      <c r="I217" s="204"/>
      <c r="J217" s="205">
        <f>ROUND(I217*H217,2)</f>
        <v>0</v>
      </c>
      <c r="K217" s="206"/>
      <c r="L217" s="207"/>
      <c r="M217" s="208" t="s">
        <v>1</v>
      </c>
      <c r="N217" s="209" t="s">
        <v>42</v>
      </c>
      <c r="O217" s="78"/>
      <c r="P217" s="195">
        <f>O217*H217</f>
        <v>0</v>
      </c>
      <c r="Q217" s="195">
        <v>0.016199999999999999</v>
      </c>
      <c r="R217" s="195">
        <f>Q217*H217</f>
        <v>0.048599999999999997</v>
      </c>
      <c r="S217" s="195">
        <v>0</v>
      </c>
      <c r="T217" s="196">
        <f>S217*H217</f>
        <v>0</v>
      </c>
      <c r="U217" s="34"/>
      <c r="V217" s="34"/>
      <c r="W217" s="34"/>
      <c r="X217" s="34"/>
      <c r="Y217" s="34"/>
      <c r="Z217" s="34"/>
      <c r="AA217" s="34"/>
      <c r="AB217" s="34"/>
      <c r="AC217" s="34"/>
      <c r="AD217" s="34"/>
      <c r="AE217" s="34"/>
      <c r="AR217" s="197" t="s">
        <v>308</v>
      </c>
      <c r="AT217" s="197" t="s">
        <v>454</v>
      </c>
      <c r="AU217" s="197" t="s">
        <v>89</v>
      </c>
      <c r="AY217" s="15" t="s">
        <v>178</v>
      </c>
      <c r="BE217" s="198">
        <f>IF(N217="základná",J217,0)</f>
        <v>0</v>
      </c>
      <c r="BF217" s="198">
        <f>IF(N217="znížená",J217,0)</f>
        <v>0</v>
      </c>
      <c r="BG217" s="198">
        <f>IF(N217="zákl. prenesená",J217,0)</f>
        <v>0</v>
      </c>
      <c r="BH217" s="198">
        <f>IF(N217="zníž. prenesená",J217,0)</f>
        <v>0</v>
      </c>
      <c r="BI217" s="198">
        <f>IF(N217="nulová",J217,0)</f>
        <v>0</v>
      </c>
      <c r="BJ217" s="15" t="s">
        <v>89</v>
      </c>
      <c r="BK217" s="198">
        <f>ROUND(I217*H217,2)</f>
        <v>0</v>
      </c>
      <c r="BL217" s="15" t="s">
        <v>243</v>
      </c>
      <c r="BM217" s="197" t="s">
        <v>2339</v>
      </c>
    </row>
    <row r="218" s="2" customFormat="1" ht="14.4" customHeight="1">
      <c r="A218" s="34"/>
      <c r="B218" s="184"/>
      <c r="C218" s="185" t="s">
        <v>500</v>
      </c>
      <c r="D218" s="185" t="s">
        <v>180</v>
      </c>
      <c r="E218" s="186" t="s">
        <v>2340</v>
      </c>
      <c r="F218" s="187" t="s">
        <v>2341</v>
      </c>
      <c r="G218" s="188" t="s">
        <v>2275</v>
      </c>
      <c r="H218" s="189">
        <v>28</v>
      </c>
      <c r="I218" s="190"/>
      <c r="J218" s="191">
        <f>ROUND(I218*H218,2)</f>
        <v>0</v>
      </c>
      <c r="K218" s="192"/>
      <c r="L218" s="35"/>
      <c r="M218" s="193" t="s">
        <v>1</v>
      </c>
      <c r="N218" s="194" t="s">
        <v>42</v>
      </c>
      <c r="O218" s="78"/>
      <c r="P218" s="195">
        <f>O218*H218</f>
        <v>0</v>
      </c>
      <c r="Q218" s="195">
        <v>0.00027999999999999998</v>
      </c>
      <c r="R218" s="195">
        <f>Q218*H218</f>
        <v>0.0078399999999999997</v>
      </c>
      <c r="S218" s="195">
        <v>0</v>
      </c>
      <c r="T218" s="196">
        <f>S218*H218</f>
        <v>0</v>
      </c>
      <c r="U218" s="34"/>
      <c r="V218" s="34"/>
      <c r="W218" s="34"/>
      <c r="X218" s="34"/>
      <c r="Y218" s="34"/>
      <c r="Z218" s="34"/>
      <c r="AA218" s="34"/>
      <c r="AB218" s="34"/>
      <c r="AC218" s="34"/>
      <c r="AD218" s="34"/>
      <c r="AE218" s="34"/>
      <c r="AR218" s="197" t="s">
        <v>243</v>
      </c>
      <c r="AT218" s="197" t="s">
        <v>180</v>
      </c>
      <c r="AU218" s="197" t="s">
        <v>89</v>
      </c>
      <c r="AY218" s="15" t="s">
        <v>178</v>
      </c>
      <c r="BE218" s="198">
        <f>IF(N218="základná",J218,0)</f>
        <v>0</v>
      </c>
      <c r="BF218" s="198">
        <f>IF(N218="znížená",J218,0)</f>
        <v>0</v>
      </c>
      <c r="BG218" s="198">
        <f>IF(N218="zákl. prenesená",J218,0)</f>
        <v>0</v>
      </c>
      <c r="BH218" s="198">
        <f>IF(N218="zníž. prenesená",J218,0)</f>
        <v>0</v>
      </c>
      <c r="BI218" s="198">
        <f>IF(N218="nulová",J218,0)</f>
        <v>0</v>
      </c>
      <c r="BJ218" s="15" t="s">
        <v>89</v>
      </c>
      <c r="BK218" s="198">
        <f>ROUND(I218*H218,2)</f>
        <v>0</v>
      </c>
      <c r="BL218" s="15" t="s">
        <v>243</v>
      </c>
      <c r="BM218" s="197" t="s">
        <v>2342</v>
      </c>
    </row>
    <row r="219" s="2" customFormat="1" ht="22.2" customHeight="1">
      <c r="A219" s="34"/>
      <c r="B219" s="184"/>
      <c r="C219" s="199" t="s">
        <v>504</v>
      </c>
      <c r="D219" s="199" t="s">
        <v>454</v>
      </c>
      <c r="E219" s="200" t="s">
        <v>2343</v>
      </c>
      <c r="F219" s="201" t="s">
        <v>2344</v>
      </c>
      <c r="G219" s="202" t="s">
        <v>306</v>
      </c>
      <c r="H219" s="203">
        <v>28</v>
      </c>
      <c r="I219" s="204"/>
      <c r="J219" s="205">
        <f>ROUND(I219*H219,2)</f>
        <v>0</v>
      </c>
      <c r="K219" s="206"/>
      <c r="L219" s="207"/>
      <c r="M219" s="208" t="s">
        <v>1</v>
      </c>
      <c r="N219" s="209" t="s">
        <v>42</v>
      </c>
      <c r="O219" s="78"/>
      <c r="P219" s="195">
        <f>O219*H219</f>
        <v>0</v>
      </c>
      <c r="Q219" s="195">
        <v>0.00011</v>
      </c>
      <c r="R219" s="195">
        <f>Q219*H219</f>
        <v>0.0030800000000000003</v>
      </c>
      <c r="S219" s="195">
        <v>0</v>
      </c>
      <c r="T219" s="196">
        <f>S219*H219</f>
        <v>0</v>
      </c>
      <c r="U219" s="34"/>
      <c r="V219" s="34"/>
      <c r="W219" s="34"/>
      <c r="X219" s="34"/>
      <c r="Y219" s="34"/>
      <c r="Z219" s="34"/>
      <c r="AA219" s="34"/>
      <c r="AB219" s="34"/>
      <c r="AC219" s="34"/>
      <c r="AD219" s="34"/>
      <c r="AE219" s="34"/>
      <c r="AR219" s="197" t="s">
        <v>308</v>
      </c>
      <c r="AT219" s="197" t="s">
        <v>454</v>
      </c>
      <c r="AU219" s="197" t="s">
        <v>89</v>
      </c>
      <c r="AY219" s="15" t="s">
        <v>178</v>
      </c>
      <c r="BE219" s="198">
        <f>IF(N219="základná",J219,0)</f>
        <v>0</v>
      </c>
      <c r="BF219" s="198">
        <f>IF(N219="znížená",J219,0)</f>
        <v>0</v>
      </c>
      <c r="BG219" s="198">
        <f>IF(N219="zákl. prenesená",J219,0)</f>
        <v>0</v>
      </c>
      <c r="BH219" s="198">
        <f>IF(N219="zníž. prenesená",J219,0)</f>
        <v>0</v>
      </c>
      <c r="BI219" s="198">
        <f>IF(N219="nulová",J219,0)</f>
        <v>0</v>
      </c>
      <c r="BJ219" s="15" t="s">
        <v>89</v>
      </c>
      <c r="BK219" s="198">
        <f>ROUND(I219*H219,2)</f>
        <v>0</v>
      </c>
      <c r="BL219" s="15" t="s">
        <v>243</v>
      </c>
      <c r="BM219" s="197" t="s">
        <v>2345</v>
      </c>
    </row>
    <row r="220" s="2" customFormat="1" ht="22.2" customHeight="1">
      <c r="A220" s="34"/>
      <c r="B220" s="184"/>
      <c r="C220" s="185" t="s">
        <v>508</v>
      </c>
      <c r="D220" s="185" t="s">
        <v>180</v>
      </c>
      <c r="E220" s="186" t="s">
        <v>2346</v>
      </c>
      <c r="F220" s="187" t="s">
        <v>2347</v>
      </c>
      <c r="G220" s="188" t="s">
        <v>306</v>
      </c>
      <c r="H220" s="189">
        <v>3</v>
      </c>
      <c r="I220" s="190"/>
      <c r="J220" s="191">
        <f>ROUND(I220*H220,2)</f>
        <v>0</v>
      </c>
      <c r="K220" s="192"/>
      <c r="L220" s="35"/>
      <c r="M220" s="193" t="s">
        <v>1</v>
      </c>
      <c r="N220" s="194" t="s">
        <v>42</v>
      </c>
      <c r="O220" s="78"/>
      <c r="P220" s="195">
        <f>O220*H220</f>
        <v>0</v>
      </c>
      <c r="Q220" s="195">
        <v>0.00012</v>
      </c>
      <c r="R220" s="195">
        <f>Q220*H220</f>
        <v>0.00036000000000000002</v>
      </c>
      <c r="S220" s="195">
        <v>0</v>
      </c>
      <c r="T220" s="196">
        <f>S220*H220</f>
        <v>0</v>
      </c>
      <c r="U220" s="34"/>
      <c r="V220" s="34"/>
      <c r="W220" s="34"/>
      <c r="X220" s="34"/>
      <c r="Y220" s="34"/>
      <c r="Z220" s="34"/>
      <c r="AA220" s="34"/>
      <c r="AB220" s="34"/>
      <c r="AC220" s="34"/>
      <c r="AD220" s="34"/>
      <c r="AE220" s="34"/>
      <c r="AR220" s="197" t="s">
        <v>243</v>
      </c>
      <c r="AT220" s="197" t="s">
        <v>180</v>
      </c>
      <c r="AU220" s="197" t="s">
        <v>89</v>
      </c>
      <c r="AY220" s="15" t="s">
        <v>178</v>
      </c>
      <c r="BE220" s="198">
        <f>IF(N220="základná",J220,0)</f>
        <v>0</v>
      </c>
      <c r="BF220" s="198">
        <f>IF(N220="znížená",J220,0)</f>
        <v>0</v>
      </c>
      <c r="BG220" s="198">
        <f>IF(N220="zákl. prenesená",J220,0)</f>
        <v>0</v>
      </c>
      <c r="BH220" s="198">
        <f>IF(N220="zníž. prenesená",J220,0)</f>
        <v>0</v>
      </c>
      <c r="BI220" s="198">
        <f>IF(N220="nulová",J220,0)</f>
        <v>0</v>
      </c>
      <c r="BJ220" s="15" t="s">
        <v>89</v>
      </c>
      <c r="BK220" s="198">
        <f>ROUND(I220*H220,2)</f>
        <v>0</v>
      </c>
      <c r="BL220" s="15" t="s">
        <v>243</v>
      </c>
      <c r="BM220" s="197" t="s">
        <v>2348</v>
      </c>
    </row>
    <row r="221" s="2" customFormat="1" ht="30" customHeight="1">
      <c r="A221" s="34"/>
      <c r="B221" s="184"/>
      <c r="C221" s="199" t="s">
        <v>512</v>
      </c>
      <c r="D221" s="199" t="s">
        <v>454</v>
      </c>
      <c r="E221" s="200" t="s">
        <v>2349</v>
      </c>
      <c r="F221" s="201" t="s">
        <v>2350</v>
      </c>
      <c r="G221" s="202" t="s">
        <v>306</v>
      </c>
      <c r="H221" s="203">
        <v>3</v>
      </c>
      <c r="I221" s="204"/>
      <c r="J221" s="205">
        <f>ROUND(I221*H221,2)</f>
        <v>0</v>
      </c>
      <c r="K221" s="206"/>
      <c r="L221" s="207"/>
      <c r="M221" s="208" t="s">
        <v>1</v>
      </c>
      <c r="N221" s="209" t="s">
        <v>42</v>
      </c>
      <c r="O221" s="78"/>
      <c r="P221" s="195">
        <f>O221*H221</f>
        <v>0</v>
      </c>
      <c r="Q221" s="195">
        <v>0.0010200000000000001</v>
      </c>
      <c r="R221" s="195">
        <f>Q221*H221</f>
        <v>0.0030600000000000002</v>
      </c>
      <c r="S221" s="195">
        <v>0</v>
      </c>
      <c r="T221" s="196">
        <f>S221*H221</f>
        <v>0</v>
      </c>
      <c r="U221" s="34"/>
      <c r="V221" s="34"/>
      <c r="W221" s="34"/>
      <c r="X221" s="34"/>
      <c r="Y221" s="34"/>
      <c r="Z221" s="34"/>
      <c r="AA221" s="34"/>
      <c r="AB221" s="34"/>
      <c r="AC221" s="34"/>
      <c r="AD221" s="34"/>
      <c r="AE221" s="34"/>
      <c r="AR221" s="197" t="s">
        <v>308</v>
      </c>
      <c r="AT221" s="197" t="s">
        <v>454</v>
      </c>
      <c r="AU221" s="197" t="s">
        <v>89</v>
      </c>
      <c r="AY221" s="15" t="s">
        <v>178</v>
      </c>
      <c r="BE221" s="198">
        <f>IF(N221="základná",J221,0)</f>
        <v>0</v>
      </c>
      <c r="BF221" s="198">
        <f>IF(N221="znížená",J221,0)</f>
        <v>0</v>
      </c>
      <c r="BG221" s="198">
        <f>IF(N221="zákl. prenesená",J221,0)</f>
        <v>0</v>
      </c>
      <c r="BH221" s="198">
        <f>IF(N221="zníž. prenesená",J221,0)</f>
        <v>0</v>
      </c>
      <c r="BI221" s="198">
        <f>IF(N221="nulová",J221,0)</f>
        <v>0</v>
      </c>
      <c r="BJ221" s="15" t="s">
        <v>89</v>
      </c>
      <c r="BK221" s="198">
        <f>ROUND(I221*H221,2)</f>
        <v>0</v>
      </c>
      <c r="BL221" s="15" t="s">
        <v>243</v>
      </c>
      <c r="BM221" s="197" t="s">
        <v>2351</v>
      </c>
    </row>
    <row r="222" s="2" customFormat="1" ht="22.2" customHeight="1">
      <c r="A222" s="34"/>
      <c r="B222" s="184"/>
      <c r="C222" s="185" t="s">
        <v>516</v>
      </c>
      <c r="D222" s="185" t="s">
        <v>180</v>
      </c>
      <c r="E222" s="186" t="s">
        <v>2352</v>
      </c>
      <c r="F222" s="187" t="s">
        <v>2353</v>
      </c>
      <c r="G222" s="188" t="s">
        <v>306</v>
      </c>
      <c r="H222" s="189">
        <v>28</v>
      </c>
      <c r="I222" s="190"/>
      <c r="J222" s="191">
        <f>ROUND(I222*H222,2)</f>
        <v>0</v>
      </c>
      <c r="K222" s="192"/>
      <c r="L222" s="35"/>
      <c r="M222" s="193" t="s">
        <v>1</v>
      </c>
      <c r="N222" s="194" t="s">
        <v>42</v>
      </c>
      <c r="O222" s="78"/>
      <c r="P222" s="195">
        <f>O222*H222</f>
        <v>0</v>
      </c>
      <c r="Q222" s="195">
        <v>0.00010000000000000001</v>
      </c>
      <c r="R222" s="195">
        <f>Q222*H222</f>
        <v>0.0028</v>
      </c>
      <c r="S222" s="195">
        <v>0</v>
      </c>
      <c r="T222" s="196">
        <f>S222*H222</f>
        <v>0</v>
      </c>
      <c r="U222" s="34"/>
      <c r="V222" s="34"/>
      <c r="W222" s="34"/>
      <c r="X222" s="34"/>
      <c r="Y222" s="34"/>
      <c r="Z222" s="34"/>
      <c r="AA222" s="34"/>
      <c r="AB222" s="34"/>
      <c r="AC222" s="34"/>
      <c r="AD222" s="34"/>
      <c r="AE222" s="34"/>
      <c r="AR222" s="197" t="s">
        <v>243</v>
      </c>
      <c r="AT222" s="197" t="s">
        <v>180</v>
      </c>
      <c r="AU222" s="197" t="s">
        <v>89</v>
      </c>
      <c r="AY222" s="15" t="s">
        <v>178</v>
      </c>
      <c r="BE222" s="198">
        <f>IF(N222="základná",J222,0)</f>
        <v>0</v>
      </c>
      <c r="BF222" s="198">
        <f>IF(N222="znížená",J222,0)</f>
        <v>0</v>
      </c>
      <c r="BG222" s="198">
        <f>IF(N222="zákl. prenesená",J222,0)</f>
        <v>0</v>
      </c>
      <c r="BH222" s="198">
        <f>IF(N222="zníž. prenesená",J222,0)</f>
        <v>0</v>
      </c>
      <c r="BI222" s="198">
        <f>IF(N222="nulová",J222,0)</f>
        <v>0</v>
      </c>
      <c r="BJ222" s="15" t="s">
        <v>89</v>
      </c>
      <c r="BK222" s="198">
        <f>ROUND(I222*H222,2)</f>
        <v>0</v>
      </c>
      <c r="BL222" s="15" t="s">
        <v>243</v>
      </c>
      <c r="BM222" s="197" t="s">
        <v>2354</v>
      </c>
    </row>
    <row r="223" s="2" customFormat="1" ht="14.4" customHeight="1">
      <c r="A223" s="34"/>
      <c r="B223" s="184"/>
      <c r="C223" s="199" t="s">
        <v>520</v>
      </c>
      <c r="D223" s="199" t="s">
        <v>454</v>
      </c>
      <c r="E223" s="200" t="s">
        <v>2355</v>
      </c>
      <c r="F223" s="201" t="s">
        <v>2356</v>
      </c>
      <c r="G223" s="202" t="s">
        <v>306</v>
      </c>
      <c r="H223" s="203">
        <v>24</v>
      </c>
      <c r="I223" s="204"/>
      <c r="J223" s="205">
        <f>ROUND(I223*H223,2)</f>
        <v>0</v>
      </c>
      <c r="K223" s="206"/>
      <c r="L223" s="207"/>
      <c r="M223" s="208" t="s">
        <v>1</v>
      </c>
      <c r="N223" s="209" t="s">
        <v>42</v>
      </c>
      <c r="O223" s="78"/>
      <c r="P223" s="195">
        <f>O223*H223</f>
        <v>0</v>
      </c>
      <c r="Q223" s="195">
        <v>0.0064999999999999997</v>
      </c>
      <c r="R223" s="195">
        <f>Q223*H223</f>
        <v>0.156</v>
      </c>
      <c r="S223" s="195">
        <v>0</v>
      </c>
      <c r="T223" s="196">
        <f>S223*H223</f>
        <v>0</v>
      </c>
      <c r="U223" s="34"/>
      <c r="V223" s="34"/>
      <c r="W223" s="34"/>
      <c r="X223" s="34"/>
      <c r="Y223" s="34"/>
      <c r="Z223" s="34"/>
      <c r="AA223" s="34"/>
      <c r="AB223" s="34"/>
      <c r="AC223" s="34"/>
      <c r="AD223" s="34"/>
      <c r="AE223" s="34"/>
      <c r="AR223" s="197" t="s">
        <v>308</v>
      </c>
      <c r="AT223" s="197" t="s">
        <v>454</v>
      </c>
      <c r="AU223" s="197" t="s">
        <v>89</v>
      </c>
      <c r="AY223" s="15" t="s">
        <v>178</v>
      </c>
      <c r="BE223" s="198">
        <f>IF(N223="základná",J223,0)</f>
        <v>0</v>
      </c>
      <c r="BF223" s="198">
        <f>IF(N223="znížená",J223,0)</f>
        <v>0</v>
      </c>
      <c r="BG223" s="198">
        <f>IF(N223="zákl. prenesená",J223,0)</f>
        <v>0</v>
      </c>
      <c r="BH223" s="198">
        <f>IF(N223="zníž. prenesená",J223,0)</f>
        <v>0</v>
      </c>
      <c r="BI223" s="198">
        <f>IF(N223="nulová",J223,0)</f>
        <v>0</v>
      </c>
      <c r="BJ223" s="15" t="s">
        <v>89</v>
      </c>
      <c r="BK223" s="198">
        <f>ROUND(I223*H223,2)</f>
        <v>0</v>
      </c>
      <c r="BL223" s="15" t="s">
        <v>243</v>
      </c>
      <c r="BM223" s="197" t="s">
        <v>2357</v>
      </c>
    </row>
    <row r="224" s="2" customFormat="1" ht="19.8" customHeight="1">
      <c r="A224" s="34"/>
      <c r="B224" s="184"/>
      <c r="C224" s="199" t="s">
        <v>524</v>
      </c>
      <c r="D224" s="199" t="s">
        <v>454</v>
      </c>
      <c r="E224" s="200" t="s">
        <v>2358</v>
      </c>
      <c r="F224" s="201" t="s">
        <v>2359</v>
      </c>
      <c r="G224" s="202" t="s">
        <v>306</v>
      </c>
      <c r="H224" s="203">
        <v>4</v>
      </c>
      <c r="I224" s="204"/>
      <c r="J224" s="205">
        <f>ROUND(I224*H224,2)</f>
        <v>0</v>
      </c>
      <c r="K224" s="206"/>
      <c r="L224" s="207"/>
      <c r="M224" s="208" t="s">
        <v>1</v>
      </c>
      <c r="N224" s="209" t="s">
        <v>42</v>
      </c>
      <c r="O224" s="78"/>
      <c r="P224" s="195">
        <f>O224*H224</f>
        <v>0</v>
      </c>
      <c r="Q224" s="195">
        <v>0.0058999999999999999</v>
      </c>
      <c r="R224" s="195">
        <f>Q224*H224</f>
        <v>0.023599999999999999</v>
      </c>
      <c r="S224" s="195">
        <v>0</v>
      </c>
      <c r="T224" s="196">
        <f>S224*H224</f>
        <v>0</v>
      </c>
      <c r="U224" s="34"/>
      <c r="V224" s="34"/>
      <c r="W224" s="34"/>
      <c r="X224" s="34"/>
      <c r="Y224" s="34"/>
      <c r="Z224" s="34"/>
      <c r="AA224" s="34"/>
      <c r="AB224" s="34"/>
      <c r="AC224" s="34"/>
      <c r="AD224" s="34"/>
      <c r="AE224" s="34"/>
      <c r="AR224" s="197" t="s">
        <v>308</v>
      </c>
      <c r="AT224" s="197" t="s">
        <v>454</v>
      </c>
      <c r="AU224" s="197" t="s">
        <v>89</v>
      </c>
      <c r="AY224" s="15" t="s">
        <v>178</v>
      </c>
      <c r="BE224" s="198">
        <f>IF(N224="základná",J224,0)</f>
        <v>0</v>
      </c>
      <c r="BF224" s="198">
        <f>IF(N224="znížená",J224,0)</f>
        <v>0</v>
      </c>
      <c r="BG224" s="198">
        <f>IF(N224="zákl. prenesená",J224,0)</f>
        <v>0</v>
      </c>
      <c r="BH224" s="198">
        <f>IF(N224="zníž. prenesená",J224,0)</f>
        <v>0</v>
      </c>
      <c r="BI224" s="198">
        <f>IF(N224="nulová",J224,0)</f>
        <v>0</v>
      </c>
      <c r="BJ224" s="15" t="s">
        <v>89</v>
      </c>
      <c r="BK224" s="198">
        <f>ROUND(I224*H224,2)</f>
        <v>0</v>
      </c>
      <c r="BL224" s="15" t="s">
        <v>243</v>
      </c>
      <c r="BM224" s="197" t="s">
        <v>2360</v>
      </c>
    </row>
    <row r="225" s="2" customFormat="1" ht="19.8" customHeight="1">
      <c r="A225" s="34"/>
      <c r="B225" s="184"/>
      <c r="C225" s="185" t="s">
        <v>528</v>
      </c>
      <c r="D225" s="185" t="s">
        <v>180</v>
      </c>
      <c r="E225" s="186" t="s">
        <v>2361</v>
      </c>
      <c r="F225" s="187" t="s">
        <v>2362</v>
      </c>
      <c r="G225" s="188" t="s">
        <v>306</v>
      </c>
      <c r="H225" s="189">
        <v>5</v>
      </c>
      <c r="I225" s="190"/>
      <c r="J225" s="191">
        <f>ROUND(I225*H225,2)</f>
        <v>0</v>
      </c>
      <c r="K225" s="192"/>
      <c r="L225" s="35"/>
      <c r="M225" s="193" t="s">
        <v>1</v>
      </c>
      <c r="N225" s="194" t="s">
        <v>42</v>
      </c>
      <c r="O225" s="78"/>
      <c r="P225" s="195">
        <f>O225*H225</f>
        <v>0</v>
      </c>
      <c r="Q225" s="195">
        <v>0</v>
      </c>
      <c r="R225" s="195">
        <f>Q225*H225</f>
        <v>0</v>
      </c>
      <c r="S225" s="195">
        <v>0</v>
      </c>
      <c r="T225" s="196">
        <f>S225*H225</f>
        <v>0</v>
      </c>
      <c r="U225" s="34"/>
      <c r="V225" s="34"/>
      <c r="W225" s="34"/>
      <c r="X225" s="34"/>
      <c r="Y225" s="34"/>
      <c r="Z225" s="34"/>
      <c r="AA225" s="34"/>
      <c r="AB225" s="34"/>
      <c r="AC225" s="34"/>
      <c r="AD225" s="34"/>
      <c r="AE225" s="34"/>
      <c r="AR225" s="197" t="s">
        <v>243</v>
      </c>
      <c r="AT225" s="197" t="s">
        <v>180</v>
      </c>
      <c r="AU225" s="197" t="s">
        <v>89</v>
      </c>
      <c r="AY225" s="15" t="s">
        <v>178</v>
      </c>
      <c r="BE225" s="198">
        <f>IF(N225="základná",J225,0)</f>
        <v>0</v>
      </c>
      <c r="BF225" s="198">
        <f>IF(N225="znížená",J225,0)</f>
        <v>0</v>
      </c>
      <c r="BG225" s="198">
        <f>IF(N225="zákl. prenesená",J225,0)</f>
        <v>0</v>
      </c>
      <c r="BH225" s="198">
        <f>IF(N225="zníž. prenesená",J225,0)</f>
        <v>0</v>
      </c>
      <c r="BI225" s="198">
        <f>IF(N225="nulová",J225,0)</f>
        <v>0</v>
      </c>
      <c r="BJ225" s="15" t="s">
        <v>89</v>
      </c>
      <c r="BK225" s="198">
        <f>ROUND(I225*H225,2)</f>
        <v>0</v>
      </c>
      <c r="BL225" s="15" t="s">
        <v>243</v>
      </c>
      <c r="BM225" s="197" t="s">
        <v>2363</v>
      </c>
    </row>
    <row r="226" s="2" customFormat="1" ht="22.2" customHeight="1">
      <c r="A226" s="34"/>
      <c r="B226" s="184"/>
      <c r="C226" s="199" t="s">
        <v>532</v>
      </c>
      <c r="D226" s="199" t="s">
        <v>454</v>
      </c>
      <c r="E226" s="200" t="s">
        <v>2364</v>
      </c>
      <c r="F226" s="201" t="s">
        <v>2365</v>
      </c>
      <c r="G226" s="202" t="s">
        <v>306</v>
      </c>
      <c r="H226" s="203">
        <v>5</v>
      </c>
      <c r="I226" s="204"/>
      <c r="J226" s="205">
        <f>ROUND(I226*H226,2)</f>
        <v>0</v>
      </c>
      <c r="K226" s="206"/>
      <c r="L226" s="207"/>
      <c r="M226" s="208" t="s">
        <v>1</v>
      </c>
      <c r="N226" s="209" t="s">
        <v>42</v>
      </c>
      <c r="O226" s="78"/>
      <c r="P226" s="195">
        <f>O226*H226</f>
        <v>0</v>
      </c>
      <c r="Q226" s="195">
        <v>0.0011199999999999999</v>
      </c>
      <c r="R226" s="195">
        <f>Q226*H226</f>
        <v>0.0055999999999999991</v>
      </c>
      <c r="S226" s="195">
        <v>0</v>
      </c>
      <c r="T226" s="196">
        <f>S226*H226</f>
        <v>0</v>
      </c>
      <c r="U226" s="34"/>
      <c r="V226" s="34"/>
      <c r="W226" s="34"/>
      <c r="X226" s="34"/>
      <c r="Y226" s="34"/>
      <c r="Z226" s="34"/>
      <c r="AA226" s="34"/>
      <c r="AB226" s="34"/>
      <c r="AC226" s="34"/>
      <c r="AD226" s="34"/>
      <c r="AE226" s="34"/>
      <c r="AR226" s="197" t="s">
        <v>308</v>
      </c>
      <c r="AT226" s="197" t="s">
        <v>454</v>
      </c>
      <c r="AU226" s="197" t="s">
        <v>89</v>
      </c>
      <c r="AY226" s="15" t="s">
        <v>178</v>
      </c>
      <c r="BE226" s="198">
        <f>IF(N226="základná",J226,0)</f>
        <v>0</v>
      </c>
      <c r="BF226" s="198">
        <f>IF(N226="znížená",J226,0)</f>
        <v>0</v>
      </c>
      <c r="BG226" s="198">
        <f>IF(N226="zákl. prenesená",J226,0)</f>
        <v>0</v>
      </c>
      <c r="BH226" s="198">
        <f>IF(N226="zníž. prenesená",J226,0)</f>
        <v>0</v>
      </c>
      <c r="BI226" s="198">
        <f>IF(N226="nulová",J226,0)</f>
        <v>0</v>
      </c>
      <c r="BJ226" s="15" t="s">
        <v>89</v>
      </c>
      <c r="BK226" s="198">
        <f>ROUND(I226*H226,2)</f>
        <v>0</v>
      </c>
      <c r="BL226" s="15" t="s">
        <v>243</v>
      </c>
      <c r="BM226" s="197" t="s">
        <v>2366</v>
      </c>
    </row>
    <row r="227" s="2" customFormat="1" ht="22.2" customHeight="1">
      <c r="A227" s="34"/>
      <c r="B227" s="184"/>
      <c r="C227" s="185" t="s">
        <v>536</v>
      </c>
      <c r="D227" s="185" t="s">
        <v>180</v>
      </c>
      <c r="E227" s="186" t="s">
        <v>2367</v>
      </c>
      <c r="F227" s="187" t="s">
        <v>2368</v>
      </c>
      <c r="G227" s="188" t="s">
        <v>306</v>
      </c>
      <c r="H227" s="189">
        <v>5</v>
      </c>
      <c r="I227" s="190"/>
      <c r="J227" s="191">
        <f>ROUND(I227*H227,2)</f>
        <v>0</v>
      </c>
      <c r="K227" s="192"/>
      <c r="L227" s="35"/>
      <c r="M227" s="193" t="s">
        <v>1</v>
      </c>
      <c r="N227" s="194" t="s">
        <v>42</v>
      </c>
      <c r="O227" s="78"/>
      <c r="P227" s="195">
        <f>O227*H227</f>
        <v>0</v>
      </c>
      <c r="Q227" s="195">
        <v>0</v>
      </c>
      <c r="R227" s="195">
        <f>Q227*H227</f>
        <v>0</v>
      </c>
      <c r="S227" s="195">
        <v>0</v>
      </c>
      <c r="T227" s="196">
        <f>S227*H227</f>
        <v>0</v>
      </c>
      <c r="U227" s="34"/>
      <c r="V227" s="34"/>
      <c r="W227" s="34"/>
      <c r="X227" s="34"/>
      <c r="Y227" s="34"/>
      <c r="Z227" s="34"/>
      <c r="AA227" s="34"/>
      <c r="AB227" s="34"/>
      <c r="AC227" s="34"/>
      <c r="AD227" s="34"/>
      <c r="AE227" s="34"/>
      <c r="AR227" s="197" t="s">
        <v>243</v>
      </c>
      <c r="AT227" s="197" t="s">
        <v>180</v>
      </c>
      <c r="AU227" s="197" t="s">
        <v>89</v>
      </c>
      <c r="AY227" s="15" t="s">
        <v>178</v>
      </c>
      <c r="BE227" s="198">
        <f>IF(N227="základná",J227,0)</f>
        <v>0</v>
      </c>
      <c r="BF227" s="198">
        <f>IF(N227="znížená",J227,0)</f>
        <v>0</v>
      </c>
      <c r="BG227" s="198">
        <f>IF(N227="zákl. prenesená",J227,0)</f>
        <v>0</v>
      </c>
      <c r="BH227" s="198">
        <f>IF(N227="zníž. prenesená",J227,0)</f>
        <v>0</v>
      </c>
      <c r="BI227" s="198">
        <f>IF(N227="nulová",J227,0)</f>
        <v>0</v>
      </c>
      <c r="BJ227" s="15" t="s">
        <v>89</v>
      </c>
      <c r="BK227" s="198">
        <f>ROUND(I227*H227,2)</f>
        <v>0</v>
      </c>
      <c r="BL227" s="15" t="s">
        <v>243</v>
      </c>
      <c r="BM227" s="197" t="s">
        <v>2369</v>
      </c>
    </row>
    <row r="228" s="2" customFormat="1" ht="22.2" customHeight="1">
      <c r="A228" s="34"/>
      <c r="B228" s="184"/>
      <c r="C228" s="199" t="s">
        <v>540</v>
      </c>
      <c r="D228" s="199" t="s">
        <v>454</v>
      </c>
      <c r="E228" s="200" t="s">
        <v>2370</v>
      </c>
      <c r="F228" s="201" t="s">
        <v>2371</v>
      </c>
      <c r="G228" s="202" t="s">
        <v>306</v>
      </c>
      <c r="H228" s="203">
        <v>5</v>
      </c>
      <c r="I228" s="204"/>
      <c r="J228" s="205">
        <f>ROUND(I228*H228,2)</f>
        <v>0</v>
      </c>
      <c r="K228" s="206"/>
      <c r="L228" s="207"/>
      <c r="M228" s="208" t="s">
        <v>1</v>
      </c>
      <c r="N228" s="209" t="s">
        <v>42</v>
      </c>
      <c r="O228" s="78"/>
      <c r="P228" s="195">
        <f>O228*H228</f>
        <v>0</v>
      </c>
      <c r="Q228" s="195">
        <v>0.00054000000000000001</v>
      </c>
      <c r="R228" s="195">
        <f>Q228*H228</f>
        <v>0.0027000000000000001</v>
      </c>
      <c r="S228" s="195">
        <v>0</v>
      </c>
      <c r="T228" s="196">
        <f>S228*H228</f>
        <v>0</v>
      </c>
      <c r="U228" s="34"/>
      <c r="V228" s="34"/>
      <c r="W228" s="34"/>
      <c r="X228" s="34"/>
      <c r="Y228" s="34"/>
      <c r="Z228" s="34"/>
      <c r="AA228" s="34"/>
      <c r="AB228" s="34"/>
      <c r="AC228" s="34"/>
      <c r="AD228" s="34"/>
      <c r="AE228" s="34"/>
      <c r="AR228" s="197" t="s">
        <v>308</v>
      </c>
      <c r="AT228" s="197" t="s">
        <v>454</v>
      </c>
      <c r="AU228" s="197" t="s">
        <v>89</v>
      </c>
      <c r="AY228" s="15" t="s">
        <v>178</v>
      </c>
      <c r="BE228" s="198">
        <f>IF(N228="základná",J228,0)</f>
        <v>0</v>
      </c>
      <c r="BF228" s="198">
        <f>IF(N228="znížená",J228,0)</f>
        <v>0</v>
      </c>
      <c r="BG228" s="198">
        <f>IF(N228="zákl. prenesená",J228,0)</f>
        <v>0</v>
      </c>
      <c r="BH228" s="198">
        <f>IF(N228="zníž. prenesená",J228,0)</f>
        <v>0</v>
      </c>
      <c r="BI228" s="198">
        <f>IF(N228="nulová",J228,0)</f>
        <v>0</v>
      </c>
      <c r="BJ228" s="15" t="s">
        <v>89</v>
      </c>
      <c r="BK228" s="198">
        <f>ROUND(I228*H228,2)</f>
        <v>0</v>
      </c>
      <c r="BL228" s="15" t="s">
        <v>243</v>
      </c>
      <c r="BM228" s="197" t="s">
        <v>2372</v>
      </c>
    </row>
    <row r="229" s="2" customFormat="1" ht="22.2" customHeight="1">
      <c r="A229" s="34"/>
      <c r="B229" s="184"/>
      <c r="C229" s="185" t="s">
        <v>544</v>
      </c>
      <c r="D229" s="185" t="s">
        <v>180</v>
      </c>
      <c r="E229" s="186" t="s">
        <v>2373</v>
      </c>
      <c r="F229" s="187" t="s">
        <v>2374</v>
      </c>
      <c r="G229" s="188" t="s">
        <v>306</v>
      </c>
      <c r="H229" s="189">
        <v>24</v>
      </c>
      <c r="I229" s="190"/>
      <c r="J229" s="191">
        <f>ROUND(I229*H229,2)</f>
        <v>0</v>
      </c>
      <c r="K229" s="192"/>
      <c r="L229" s="35"/>
      <c r="M229" s="193" t="s">
        <v>1</v>
      </c>
      <c r="N229" s="194" t="s">
        <v>42</v>
      </c>
      <c r="O229" s="78"/>
      <c r="P229" s="195">
        <f>O229*H229</f>
        <v>0</v>
      </c>
      <c r="Q229" s="195">
        <v>1.0000000000000001E-05</v>
      </c>
      <c r="R229" s="195">
        <f>Q229*H229</f>
        <v>0.00024000000000000003</v>
      </c>
      <c r="S229" s="195">
        <v>0</v>
      </c>
      <c r="T229" s="196">
        <f>S229*H229</f>
        <v>0</v>
      </c>
      <c r="U229" s="34"/>
      <c r="V229" s="34"/>
      <c r="W229" s="34"/>
      <c r="X229" s="34"/>
      <c r="Y229" s="34"/>
      <c r="Z229" s="34"/>
      <c r="AA229" s="34"/>
      <c r="AB229" s="34"/>
      <c r="AC229" s="34"/>
      <c r="AD229" s="34"/>
      <c r="AE229" s="34"/>
      <c r="AR229" s="197" t="s">
        <v>243</v>
      </c>
      <c r="AT229" s="197" t="s">
        <v>180</v>
      </c>
      <c r="AU229" s="197" t="s">
        <v>89</v>
      </c>
      <c r="AY229" s="15" t="s">
        <v>178</v>
      </c>
      <c r="BE229" s="198">
        <f>IF(N229="základná",J229,0)</f>
        <v>0</v>
      </c>
      <c r="BF229" s="198">
        <f>IF(N229="znížená",J229,0)</f>
        <v>0</v>
      </c>
      <c r="BG229" s="198">
        <f>IF(N229="zákl. prenesená",J229,0)</f>
        <v>0</v>
      </c>
      <c r="BH229" s="198">
        <f>IF(N229="zníž. prenesená",J229,0)</f>
        <v>0</v>
      </c>
      <c r="BI229" s="198">
        <f>IF(N229="nulová",J229,0)</f>
        <v>0</v>
      </c>
      <c r="BJ229" s="15" t="s">
        <v>89</v>
      </c>
      <c r="BK229" s="198">
        <f>ROUND(I229*H229,2)</f>
        <v>0</v>
      </c>
      <c r="BL229" s="15" t="s">
        <v>243</v>
      </c>
      <c r="BM229" s="197" t="s">
        <v>2375</v>
      </c>
    </row>
    <row r="230" s="2" customFormat="1" ht="30" customHeight="1">
      <c r="A230" s="34"/>
      <c r="B230" s="184"/>
      <c r="C230" s="199" t="s">
        <v>548</v>
      </c>
      <c r="D230" s="199" t="s">
        <v>454</v>
      </c>
      <c r="E230" s="200" t="s">
        <v>2376</v>
      </c>
      <c r="F230" s="201" t="s">
        <v>2377</v>
      </c>
      <c r="G230" s="202" t="s">
        <v>306</v>
      </c>
      <c r="H230" s="203">
        <v>24</v>
      </c>
      <c r="I230" s="204"/>
      <c r="J230" s="205">
        <f>ROUND(I230*H230,2)</f>
        <v>0</v>
      </c>
      <c r="K230" s="206"/>
      <c r="L230" s="207"/>
      <c r="M230" s="208" t="s">
        <v>1</v>
      </c>
      <c r="N230" s="209" t="s">
        <v>42</v>
      </c>
      <c r="O230" s="78"/>
      <c r="P230" s="195">
        <f>O230*H230</f>
        <v>0</v>
      </c>
      <c r="Q230" s="195">
        <v>0.00023000000000000001</v>
      </c>
      <c r="R230" s="195">
        <f>Q230*H230</f>
        <v>0.0055200000000000006</v>
      </c>
      <c r="S230" s="195">
        <v>0</v>
      </c>
      <c r="T230" s="196">
        <f>S230*H230</f>
        <v>0</v>
      </c>
      <c r="U230" s="34"/>
      <c r="V230" s="34"/>
      <c r="W230" s="34"/>
      <c r="X230" s="34"/>
      <c r="Y230" s="34"/>
      <c r="Z230" s="34"/>
      <c r="AA230" s="34"/>
      <c r="AB230" s="34"/>
      <c r="AC230" s="34"/>
      <c r="AD230" s="34"/>
      <c r="AE230" s="34"/>
      <c r="AR230" s="197" t="s">
        <v>308</v>
      </c>
      <c r="AT230" s="197" t="s">
        <v>454</v>
      </c>
      <c r="AU230" s="197" t="s">
        <v>89</v>
      </c>
      <c r="AY230" s="15" t="s">
        <v>178</v>
      </c>
      <c r="BE230" s="198">
        <f>IF(N230="základná",J230,0)</f>
        <v>0</v>
      </c>
      <c r="BF230" s="198">
        <f>IF(N230="znížená",J230,0)</f>
        <v>0</v>
      </c>
      <c r="BG230" s="198">
        <f>IF(N230="zákl. prenesená",J230,0)</f>
        <v>0</v>
      </c>
      <c r="BH230" s="198">
        <f>IF(N230="zníž. prenesená",J230,0)</f>
        <v>0</v>
      </c>
      <c r="BI230" s="198">
        <f>IF(N230="nulová",J230,0)</f>
        <v>0</v>
      </c>
      <c r="BJ230" s="15" t="s">
        <v>89</v>
      </c>
      <c r="BK230" s="198">
        <f>ROUND(I230*H230,2)</f>
        <v>0</v>
      </c>
      <c r="BL230" s="15" t="s">
        <v>243</v>
      </c>
      <c r="BM230" s="197" t="s">
        <v>2378</v>
      </c>
    </row>
    <row r="231" s="2" customFormat="1" ht="22.2" customHeight="1">
      <c r="A231" s="34"/>
      <c r="B231" s="184"/>
      <c r="C231" s="185" t="s">
        <v>552</v>
      </c>
      <c r="D231" s="185" t="s">
        <v>180</v>
      </c>
      <c r="E231" s="186" t="s">
        <v>2379</v>
      </c>
      <c r="F231" s="187" t="s">
        <v>2380</v>
      </c>
      <c r="G231" s="188" t="s">
        <v>306</v>
      </c>
      <c r="H231" s="189">
        <v>4</v>
      </c>
      <c r="I231" s="190"/>
      <c r="J231" s="191">
        <f>ROUND(I231*H231,2)</f>
        <v>0</v>
      </c>
      <c r="K231" s="192"/>
      <c r="L231" s="35"/>
      <c r="M231" s="193" t="s">
        <v>1</v>
      </c>
      <c r="N231" s="194" t="s">
        <v>42</v>
      </c>
      <c r="O231" s="78"/>
      <c r="P231" s="195">
        <f>O231*H231</f>
        <v>0</v>
      </c>
      <c r="Q231" s="195">
        <v>1.0000000000000001E-05</v>
      </c>
      <c r="R231" s="195">
        <f>Q231*H231</f>
        <v>4.0000000000000003E-05</v>
      </c>
      <c r="S231" s="195">
        <v>0</v>
      </c>
      <c r="T231" s="196">
        <f>S231*H231</f>
        <v>0</v>
      </c>
      <c r="U231" s="34"/>
      <c r="V231" s="34"/>
      <c r="W231" s="34"/>
      <c r="X231" s="34"/>
      <c r="Y231" s="34"/>
      <c r="Z231" s="34"/>
      <c r="AA231" s="34"/>
      <c r="AB231" s="34"/>
      <c r="AC231" s="34"/>
      <c r="AD231" s="34"/>
      <c r="AE231" s="34"/>
      <c r="AR231" s="197" t="s">
        <v>243</v>
      </c>
      <c r="AT231" s="197" t="s">
        <v>180</v>
      </c>
      <c r="AU231" s="197" t="s">
        <v>89</v>
      </c>
      <c r="AY231" s="15" t="s">
        <v>178</v>
      </c>
      <c r="BE231" s="198">
        <f>IF(N231="základná",J231,0)</f>
        <v>0</v>
      </c>
      <c r="BF231" s="198">
        <f>IF(N231="znížená",J231,0)</f>
        <v>0</v>
      </c>
      <c r="BG231" s="198">
        <f>IF(N231="zákl. prenesená",J231,0)</f>
        <v>0</v>
      </c>
      <c r="BH231" s="198">
        <f>IF(N231="zníž. prenesená",J231,0)</f>
        <v>0</v>
      </c>
      <c r="BI231" s="198">
        <f>IF(N231="nulová",J231,0)</f>
        <v>0</v>
      </c>
      <c r="BJ231" s="15" t="s">
        <v>89</v>
      </c>
      <c r="BK231" s="198">
        <f>ROUND(I231*H231,2)</f>
        <v>0</v>
      </c>
      <c r="BL231" s="15" t="s">
        <v>243</v>
      </c>
      <c r="BM231" s="197" t="s">
        <v>2381</v>
      </c>
    </row>
    <row r="232" s="2" customFormat="1" ht="34.8" customHeight="1">
      <c r="A232" s="34"/>
      <c r="B232" s="184"/>
      <c r="C232" s="199" t="s">
        <v>556</v>
      </c>
      <c r="D232" s="199" t="s">
        <v>454</v>
      </c>
      <c r="E232" s="200" t="s">
        <v>2382</v>
      </c>
      <c r="F232" s="201" t="s">
        <v>2383</v>
      </c>
      <c r="G232" s="202" t="s">
        <v>306</v>
      </c>
      <c r="H232" s="203">
        <v>4</v>
      </c>
      <c r="I232" s="204"/>
      <c r="J232" s="205">
        <f>ROUND(I232*H232,2)</f>
        <v>0</v>
      </c>
      <c r="K232" s="206"/>
      <c r="L232" s="207"/>
      <c r="M232" s="208" t="s">
        <v>1</v>
      </c>
      <c r="N232" s="209" t="s">
        <v>42</v>
      </c>
      <c r="O232" s="78"/>
      <c r="P232" s="195">
        <f>O232*H232</f>
        <v>0</v>
      </c>
      <c r="Q232" s="195">
        <v>0.00036000000000000002</v>
      </c>
      <c r="R232" s="195">
        <f>Q232*H232</f>
        <v>0.0014400000000000001</v>
      </c>
      <c r="S232" s="195">
        <v>0</v>
      </c>
      <c r="T232" s="196">
        <f>S232*H232</f>
        <v>0</v>
      </c>
      <c r="U232" s="34"/>
      <c r="V232" s="34"/>
      <c r="W232" s="34"/>
      <c r="X232" s="34"/>
      <c r="Y232" s="34"/>
      <c r="Z232" s="34"/>
      <c r="AA232" s="34"/>
      <c r="AB232" s="34"/>
      <c r="AC232" s="34"/>
      <c r="AD232" s="34"/>
      <c r="AE232" s="34"/>
      <c r="AR232" s="197" t="s">
        <v>308</v>
      </c>
      <c r="AT232" s="197" t="s">
        <v>454</v>
      </c>
      <c r="AU232" s="197" t="s">
        <v>89</v>
      </c>
      <c r="AY232" s="15" t="s">
        <v>178</v>
      </c>
      <c r="BE232" s="198">
        <f>IF(N232="základná",J232,0)</f>
        <v>0</v>
      </c>
      <c r="BF232" s="198">
        <f>IF(N232="znížená",J232,0)</f>
        <v>0</v>
      </c>
      <c r="BG232" s="198">
        <f>IF(N232="zákl. prenesená",J232,0)</f>
        <v>0</v>
      </c>
      <c r="BH232" s="198">
        <f>IF(N232="zníž. prenesená",J232,0)</f>
        <v>0</v>
      </c>
      <c r="BI232" s="198">
        <f>IF(N232="nulová",J232,0)</f>
        <v>0</v>
      </c>
      <c r="BJ232" s="15" t="s">
        <v>89</v>
      </c>
      <c r="BK232" s="198">
        <f>ROUND(I232*H232,2)</f>
        <v>0</v>
      </c>
      <c r="BL232" s="15" t="s">
        <v>243</v>
      </c>
      <c r="BM232" s="197" t="s">
        <v>2384</v>
      </c>
    </row>
    <row r="233" s="2" customFormat="1" ht="22.2" customHeight="1">
      <c r="A233" s="34"/>
      <c r="B233" s="184"/>
      <c r="C233" s="185" t="s">
        <v>560</v>
      </c>
      <c r="D233" s="185" t="s">
        <v>180</v>
      </c>
      <c r="E233" s="186" t="s">
        <v>2385</v>
      </c>
      <c r="F233" s="187" t="s">
        <v>2386</v>
      </c>
      <c r="G233" s="188" t="s">
        <v>306</v>
      </c>
      <c r="H233" s="189">
        <v>1</v>
      </c>
      <c r="I233" s="190"/>
      <c r="J233" s="191">
        <f>ROUND(I233*H233,2)</f>
        <v>0</v>
      </c>
      <c r="K233" s="192"/>
      <c r="L233" s="35"/>
      <c r="M233" s="193" t="s">
        <v>1</v>
      </c>
      <c r="N233" s="194" t="s">
        <v>42</v>
      </c>
      <c r="O233" s="78"/>
      <c r="P233" s="195">
        <f>O233*H233</f>
        <v>0</v>
      </c>
      <c r="Q233" s="195">
        <v>0</v>
      </c>
      <c r="R233" s="195">
        <f>Q233*H233</f>
        <v>0</v>
      </c>
      <c r="S233" s="195">
        <v>0</v>
      </c>
      <c r="T233" s="196">
        <f>S233*H233</f>
        <v>0</v>
      </c>
      <c r="U233" s="34"/>
      <c r="V233" s="34"/>
      <c r="W233" s="34"/>
      <c r="X233" s="34"/>
      <c r="Y233" s="34"/>
      <c r="Z233" s="34"/>
      <c r="AA233" s="34"/>
      <c r="AB233" s="34"/>
      <c r="AC233" s="34"/>
      <c r="AD233" s="34"/>
      <c r="AE233" s="34"/>
      <c r="AR233" s="197" t="s">
        <v>243</v>
      </c>
      <c r="AT233" s="197" t="s">
        <v>180</v>
      </c>
      <c r="AU233" s="197" t="s">
        <v>89</v>
      </c>
      <c r="AY233" s="15" t="s">
        <v>178</v>
      </c>
      <c r="BE233" s="198">
        <f>IF(N233="základná",J233,0)</f>
        <v>0</v>
      </c>
      <c r="BF233" s="198">
        <f>IF(N233="znížená",J233,0)</f>
        <v>0</v>
      </c>
      <c r="BG233" s="198">
        <f>IF(N233="zákl. prenesená",J233,0)</f>
        <v>0</v>
      </c>
      <c r="BH233" s="198">
        <f>IF(N233="zníž. prenesená",J233,0)</f>
        <v>0</v>
      </c>
      <c r="BI233" s="198">
        <f>IF(N233="nulová",J233,0)</f>
        <v>0</v>
      </c>
      <c r="BJ233" s="15" t="s">
        <v>89</v>
      </c>
      <c r="BK233" s="198">
        <f>ROUND(I233*H233,2)</f>
        <v>0</v>
      </c>
      <c r="BL233" s="15" t="s">
        <v>243</v>
      </c>
      <c r="BM233" s="197" t="s">
        <v>2387</v>
      </c>
    </row>
    <row r="234" s="2" customFormat="1" ht="45" customHeight="1">
      <c r="A234" s="34"/>
      <c r="B234" s="184"/>
      <c r="C234" s="199" t="s">
        <v>564</v>
      </c>
      <c r="D234" s="199" t="s">
        <v>454</v>
      </c>
      <c r="E234" s="200" t="s">
        <v>2388</v>
      </c>
      <c r="F234" s="201" t="s">
        <v>2389</v>
      </c>
      <c r="G234" s="202" t="s">
        <v>306</v>
      </c>
      <c r="H234" s="203">
        <v>1</v>
      </c>
      <c r="I234" s="204"/>
      <c r="J234" s="205">
        <f>ROUND(I234*H234,2)</f>
        <v>0</v>
      </c>
      <c r="K234" s="206"/>
      <c r="L234" s="207"/>
      <c r="M234" s="208" t="s">
        <v>1</v>
      </c>
      <c r="N234" s="209" t="s">
        <v>42</v>
      </c>
      <c r="O234" s="78"/>
      <c r="P234" s="195">
        <f>O234*H234</f>
        <v>0</v>
      </c>
      <c r="Q234" s="195">
        <v>0.00072999999999999996</v>
      </c>
      <c r="R234" s="195">
        <f>Q234*H234</f>
        <v>0.00072999999999999996</v>
      </c>
      <c r="S234" s="195">
        <v>0</v>
      </c>
      <c r="T234" s="196">
        <f>S234*H234</f>
        <v>0</v>
      </c>
      <c r="U234" s="34"/>
      <c r="V234" s="34"/>
      <c r="W234" s="34"/>
      <c r="X234" s="34"/>
      <c r="Y234" s="34"/>
      <c r="Z234" s="34"/>
      <c r="AA234" s="34"/>
      <c r="AB234" s="34"/>
      <c r="AC234" s="34"/>
      <c r="AD234" s="34"/>
      <c r="AE234" s="34"/>
      <c r="AR234" s="197" t="s">
        <v>308</v>
      </c>
      <c r="AT234" s="197" t="s">
        <v>454</v>
      </c>
      <c r="AU234" s="197" t="s">
        <v>89</v>
      </c>
      <c r="AY234" s="15" t="s">
        <v>178</v>
      </c>
      <c r="BE234" s="198">
        <f>IF(N234="základná",J234,0)</f>
        <v>0</v>
      </c>
      <c r="BF234" s="198">
        <f>IF(N234="znížená",J234,0)</f>
        <v>0</v>
      </c>
      <c r="BG234" s="198">
        <f>IF(N234="zákl. prenesená",J234,0)</f>
        <v>0</v>
      </c>
      <c r="BH234" s="198">
        <f>IF(N234="zníž. prenesená",J234,0)</f>
        <v>0</v>
      </c>
      <c r="BI234" s="198">
        <f>IF(N234="nulová",J234,0)</f>
        <v>0</v>
      </c>
      <c r="BJ234" s="15" t="s">
        <v>89</v>
      </c>
      <c r="BK234" s="198">
        <f>ROUND(I234*H234,2)</f>
        <v>0</v>
      </c>
      <c r="BL234" s="15" t="s">
        <v>243</v>
      </c>
      <c r="BM234" s="197" t="s">
        <v>2390</v>
      </c>
    </row>
    <row r="235" s="2" customFormat="1" ht="22.2" customHeight="1">
      <c r="A235" s="34"/>
      <c r="B235" s="184"/>
      <c r="C235" s="185" t="s">
        <v>568</v>
      </c>
      <c r="D235" s="185" t="s">
        <v>180</v>
      </c>
      <c r="E235" s="186" t="s">
        <v>2391</v>
      </c>
      <c r="F235" s="187" t="s">
        <v>2392</v>
      </c>
      <c r="G235" s="188" t="s">
        <v>306</v>
      </c>
      <c r="H235" s="189">
        <v>3</v>
      </c>
      <c r="I235" s="190"/>
      <c r="J235" s="191">
        <f>ROUND(I235*H235,2)</f>
        <v>0</v>
      </c>
      <c r="K235" s="192"/>
      <c r="L235" s="35"/>
      <c r="M235" s="193" t="s">
        <v>1</v>
      </c>
      <c r="N235" s="194" t="s">
        <v>42</v>
      </c>
      <c r="O235" s="78"/>
      <c r="P235" s="195">
        <f>O235*H235</f>
        <v>0</v>
      </c>
      <c r="Q235" s="195">
        <v>1.0000000000000001E-05</v>
      </c>
      <c r="R235" s="195">
        <f>Q235*H235</f>
        <v>3.0000000000000004E-05</v>
      </c>
      <c r="S235" s="195">
        <v>0</v>
      </c>
      <c r="T235" s="196">
        <f>S235*H235</f>
        <v>0</v>
      </c>
      <c r="U235" s="34"/>
      <c r="V235" s="34"/>
      <c r="W235" s="34"/>
      <c r="X235" s="34"/>
      <c r="Y235" s="34"/>
      <c r="Z235" s="34"/>
      <c r="AA235" s="34"/>
      <c r="AB235" s="34"/>
      <c r="AC235" s="34"/>
      <c r="AD235" s="34"/>
      <c r="AE235" s="34"/>
      <c r="AR235" s="197" t="s">
        <v>243</v>
      </c>
      <c r="AT235" s="197" t="s">
        <v>180</v>
      </c>
      <c r="AU235" s="197" t="s">
        <v>89</v>
      </c>
      <c r="AY235" s="15" t="s">
        <v>178</v>
      </c>
      <c r="BE235" s="198">
        <f>IF(N235="základná",J235,0)</f>
        <v>0</v>
      </c>
      <c r="BF235" s="198">
        <f>IF(N235="znížená",J235,0)</f>
        <v>0</v>
      </c>
      <c r="BG235" s="198">
        <f>IF(N235="zákl. prenesená",J235,0)</f>
        <v>0</v>
      </c>
      <c r="BH235" s="198">
        <f>IF(N235="zníž. prenesená",J235,0)</f>
        <v>0</v>
      </c>
      <c r="BI235" s="198">
        <f>IF(N235="nulová",J235,0)</f>
        <v>0</v>
      </c>
      <c r="BJ235" s="15" t="s">
        <v>89</v>
      </c>
      <c r="BK235" s="198">
        <f>ROUND(I235*H235,2)</f>
        <v>0</v>
      </c>
      <c r="BL235" s="15" t="s">
        <v>243</v>
      </c>
      <c r="BM235" s="197" t="s">
        <v>2393</v>
      </c>
    </row>
    <row r="236" s="2" customFormat="1" ht="34.8" customHeight="1">
      <c r="A236" s="34"/>
      <c r="B236" s="184"/>
      <c r="C236" s="199" t="s">
        <v>572</v>
      </c>
      <c r="D236" s="199" t="s">
        <v>454</v>
      </c>
      <c r="E236" s="200" t="s">
        <v>2382</v>
      </c>
      <c r="F236" s="201" t="s">
        <v>2383</v>
      </c>
      <c r="G236" s="202" t="s">
        <v>306</v>
      </c>
      <c r="H236" s="203">
        <v>3</v>
      </c>
      <c r="I236" s="204"/>
      <c r="J236" s="205">
        <f>ROUND(I236*H236,2)</f>
        <v>0</v>
      </c>
      <c r="K236" s="206"/>
      <c r="L236" s="207"/>
      <c r="M236" s="208" t="s">
        <v>1</v>
      </c>
      <c r="N236" s="209" t="s">
        <v>42</v>
      </c>
      <c r="O236" s="78"/>
      <c r="P236" s="195">
        <f>O236*H236</f>
        <v>0</v>
      </c>
      <c r="Q236" s="195">
        <v>0.00036000000000000002</v>
      </c>
      <c r="R236" s="195">
        <f>Q236*H236</f>
        <v>0.00108</v>
      </c>
      <c r="S236" s="195">
        <v>0</v>
      </c>
      <c r="T236" s="196">
        <f>S236*H236</f>
        <v>0</v>
      </c>
      <c r="U236" s="34"/>
      <c r="V236" s="34"/>
      <c r="W236" s="34"/>
      <c r="X236" s="34"/>
      <c r="Y236" s="34"/>
      <c r="Z236" s="34"/>
      <c r="AA236" s="34"/>
      <c r="AB236" s="34"/>
      <c r="AC236" s="34"/>
      <c r="AD236" s="34"/>
      <c r="AE236" s="34"/>
      <c r="AR236" s="197" t="s">
        <v>308</v>
      </c>
      <c r="AT236" s="197" t="s">
        <v>454</v>
      </c>
      <c r="AU236" s="197" t="s">
        <v>89</v>
      </c>
      <c r="AY236" s="15" t="s">
        <v>178</v>
      </c>
      <c r="BE236" s="198">
        <f>IF(N236="základná",J236,0)</f>
        <v>0</v>
      </c>
      <c r="BF236" s="198">
        <f>IF(N236="znížená",J236,0)</f>
        <v>0</v>
      </c>
      <c r="BG236" s="198">
        <f>IF(N236="zákl. prenesená",J236,0)</f>
        <v>0</v>
      </c>
      <c r="BH236" s="198">
        <f>IF(N236="zníž. prenesená",J236,0)</f>
        <v>0</v>
      </c>
      <c r="BI236" s="198">
        <f>IF(N236="nulová",J236,0)</f>
        <v>0</v>
      </c>
      <c r="BJ236" s="15" t="s">
        <v>89</v>
      </c>
      <c r="BK236" s="198">
        <f>ROUND(I236*H236,2)</f>
        <v>0</v>
      </c>
      <c r="BL236" s="15" t="s">
        <v>243</v>
      </c>
      <c r="BM236" s="197" t="s">
        <v>2394</v>
      </c>
    </row>
    <row r="237" s="2" customFormat="1" ht="22.2" customHeight="1">
      <c r="A237" s="34"/>
      <c r="B237" s="184"/>
      <c r="C237" s="185" t="s">
        <v>576</v>
      </c>
      <c r="D237" s="185" t="s">
        <v>180</v>
      </c>
      <c r="E237" s="186" t="s">
        <v>2395</v>
      </c>
      <c r="F237" s="187" t="s">
        <v>2396</v>
      </c>
      <c r="G237" s="188" t="s">
        <v>794</v>
      </c>
      <c r="H237" s="210"/>
      <c r="I237" s="190"/>
      <c r="J237" s="191">
        <f>ROUND(I237*H237,2)</f>
        <v>0</v>
      </c>
      <c r="K237" s="192"/>
      <c r="L237" s="35"/>
      <c r="M237" s="193" t="s">
        <v>1</v>
      </c>
      <c r="N237" s="194" t="s">
        <v>42</v>
      </c>
      <c r="O237" s="78"/>
      <c r="P237" s="195">
        <f>O237*H237</f>
        <v>0</v>
      </c>
      <c r="Q237" s="195">
        <v>0</v>
      </c>
      <c r="R237" s="195">
        <f>Q237*H237</f>
        <v>0</v>
      </c>
      <c r="S237" s="195">
        <v>0</v>
      </c>
      <c r="T237" s="196">
        <f>S237*H237</f>
        <v>0</v>
      </c>
      <c r="U237" s="34"/>
      <c r="V237" s="34"/>
      <c r="W237" s="34"/>
      <c r="X237" s="34"/>
      <c r="Y237" s="34"/>
      <c r="Z237" s="34"/>
      <c r="AA237" s="34"/>
      <c r="AB237" s="34"/>
      <c r="AC237" s="34"/>
      <c r="AD237" s="34"/>
      <c r="AE237" s="34"/>
      <c r="AR237" s="197" t="s">
        <v>243</v>
      </c>
      <c r="AT237" s="197" t="s">
        <v>180</v>
      </c>
      <c r="AU237" s="197" t="s">
        <v>89</v>
      </c>
      <c r="AY237" s="15" t="s">
        <v>178</v>
      </c>
      <c r="BE237" s="198">
        <f>IF(N237="základná",J237,0)</f>
        <v>0</v>
      </c>
      <c r="BF237" s="198">
        <f>IF(N237="znížená",J237,0)</f>
        <v>0</v>
      </c>
      <c r="BG237" s="198">
        <f>IF(N237="zákl. prenesená",J237,0)</f>
        <v>0</v>
      </c>
      <c r="BH237" s="198">
        <f>IF(N237="zníž. prenesená",J237,0)</f>
        <v>0</v>
      </c>
      <c r="BI237" s="198">
        <f>IF(N237="nulová",J237,0)</f>
        <v>0</v>
      </c>
      <c r="BJ237" s="15" t="s">
        <v>89</v>
      </c>
      <c r="BK237" s="198">
        <f>ROUND(I237*H237,2)</f>
        <v>0</v>
      </c>
      <c r="BL237" s="15" t="s">
        <v>243</v>
      </c>
      <c r="BM237" s="197" t="s">
        <v>2397</v>
      </c>
    </row>
    <row r="238" s="12" customFormat="1" ht="22.8" customHeight="1">
      <c r="A238" s="12"/>
      <c r="B238" s="171"/>
      <c r="C238" s="12"/>
      <c r="D238" s="172" t="s">
        <v>75</v>
      </c>
      <c r="E238" s="182" t="s">
        <v>1222</v>
      </c>
      <c r="F238" s="182" t="s">
        <v>1223</v>
      </c>
      <c r="G238" s="12"/>
      <c r="H238" s="12"/>
      <c r="I238" s="174"/>
      <c r="J238" s="183">
        <f>BK238</f>
        <v>0</v>
      </c>
      <c r="K238" s="12"/>
      <c r="L238" s="171"/>
      <c r="M238" s="176"/>
      <c r="N238" s="177"/>
      <c r="O238" s="177"/>
      <c r="P238" s="178">
        <f>SUM(P239:P241)</f>
        <v>0</v>
      </c>
      <c r="Q238" s="177"/>
      <c r="R238" s="178">
        <f>SUM(R239:R241)</f>
        <v>0.0054000000000000003</v>
      </c>
      <c r="S238" s="177"/>
      <c r="T238" s="179">
        <f>SUM(T239:T241)</f>
        <v>0</v>
      </c>
      <c r="U238" s="12"/>
      <c r="V238" s="12"/>
      <c r="W238" s="12"/>
      <c r="X238" s="12"/>
      <c r="Y238" s="12"/>
      <c r="Z238" s="12"/>
      <c r="AA238" s="12"/>
      <c r="AB238" s="12"/>
      <c r="AC238" s="12"/>
      <c r="AD238" s="12"/>
      <c r="AE238" s="12"/>
      <c r="AR238" s="172" t="s">
        <v>89</v>
      </c>
      <c r="AT238" s="180" t="s">
        <v>75</v>
      </c>
      <c r="AU238" s="180" t="s">
        <v>83</v>
      </c>
      <c r="AY238" s="172" t="s">
        <v>178</v>
      </c>
      <c r="BK238" s="181">
        <f>SUM(BK239:BK241)</f>
        <v>0</v>
      </c>
    </row>
    <row r="239" s="2" customFormat="1" ht="22.2" customHeight="1">
      <c r="A239" s="34"/>
      <c r="B239" s="184"/>
      <c r="C239" s="185" t="s">
        <v>580</v>
      </c>
      <c r="D239" s="185" t="s">
        <v>180</v>
      </c>
      <c r="E239" s="186" t="s">
        <v>2398</v>
      </c>
      <c r="F239" s="187" t="s">
        <v>2399</v>
      </c>
      <c r="G239" s="188" t="s">
        <v>1549</v>
      </c>
      <c r="H239" s="189">
        <v>5</v>
      </c>
      <c r="I239" s="190"/>
      <c r="J239" s="191">
        <f>ROUND(I239*H239,2)</f>
        <v>0</v>
      </c>
      <c r="K239" s="192"/>
      <c r="L239" s="35"/>
      <c r="M239" s="193" t="s">
        <v>1</v>
      </c>
      <c r="N239" s="194" t="s">
        <v>42</v>
      </c>
      <c r="O239" s="78"/>
      <c r="P239" s="195">
        <f>O239*H239</f>
        <v>0</v>
      </c>
      <c r="Q239" s="195">
        <v>8.0000000000000007E-05</v>
      </c>
      <c r="R239" s="195">
        <f>Q239*H239</f>
        <v>0.00040000000000000002</v>
      </c>
      <c r="S239" s="195">
        <v>0</v>
      </c>
      <c r="T239" s="196">
        <f>S239*H239</f>
        <v>0</v>
      </c>
      <c r="U239" s="34"/>
      <c r="V239" s="34"/>
      <c r="W239" s="34"/>
      <c r="X239" s="34"/>
      <c r="Y239" s="34"/>
      <c r="Z239" s="34"/>
      <c r="AA239" s="34"/>
      <c r="AB239" s="34"/>
      <c r="AC239" s="34"/>
      <c r="AD239" s="34"/>
      <c r="AE239" s="34"/>
      <c r="AR239" s="197" t="s">
        <v>243</v>
      </c>
      <c r="AT239" s="197" t="s">
        <v>180</v>
      </c>
      <c r="AU239" s="197" t="s">
        <v>89</v>
      </c>
      <c r="AY239" s="15" t="s">
        <v>178</v>
      </c>
      <c r="BE239" s="198">
        <f>IF(N239="základná",J239,0)</f>
        <v>0</v>
      </c>
      <c r="BF239" s="198">
        <f>IF(N239="znížená",J239,0)</f>
        <v>0</v>
      </c>
      <c r="BG239" s="198">
        <f>IF(N239="zákl. prenesená",J239,0)</f>
        <v>0</v>
      </c>
      <c r="BH239" s="198">
        <f>IF(N239="zníž. prenesená",J239,0)</f>
        <v>0</v>
      </c>
      <c r="BI239" s="198">
        <f>IF(N239="nulová",J239,0)</f>
        <v>0</v>
      </c>
      <c r="BJ239" s="15" t="s">
        <v>89</v>
      </c>
      <c r="BK239" s="198">
        <f>ROUND(I239*H239,2)</f>
        <v>0</v>
      </c>
      <c r="BL239" s="15" t="s">
        <v>243</v>
      </c>
      <c r="BM239" s="197" t="s">
        <v>2400</v>
      </c>
    </row>
    <row r="240" s="2" customFormat="1" ht="45" customHeight="1">
      <c r="A240" s="34"/>
      <c r="B240" s="184"/>
      <c r="C240" s="199" t="s">
        <v>584</v>
      </c>
      <c r="D240" s="199" t="s">
        <v>454</v>
      </c>
      <c r="E240" s="200" t="s">
        <v>2401</v>
      </c>
      <c r="F240" s="201" t="s">
        <v>2402</v>
      </c>
      <c r="G240" s="202" t="s">
        <v>2403</v>
      </c>
      <c r="H240" s="203">
        <v>5</v>
      </c>
      <c r="I240" s="204"/>
      <c r="J240" s="205">
        <f>ROUND(I240*H240,2)</f>
        <v>0</v>
      </c>
      <c r="K240" s="206"/>
      <c r="L240" s="207"/>
      <c r="M240" s="208" t="s">
        <v>1</v>
      </c>
      <c r="N240" s="209" t="s">
        <v>42</v>
      </c>
      <c r="O240" s="78"/>
      <c r="P240" s="195">
        <f>O240*H240</f>
        <v>0</v>
      </c>
      <c r="Q240" s="195">
        <v>0.001</v>
      </c>
      <c r="R240" s="195">
        <f>Q240*H240</f>
        <v>0.0050000000000000001</v>
      </c>
      <c r="S240" s="195">
        <v>0</v>
      </c>
      <c r="T240" s="196">
        <f>S240*H240</f>
        <v>0</v>
      </c>
      <c r="U240" s="34"/>
      <c r="V240" s="34"/>
      <c r="W240" s="34"/>
      <c r="X240" s="34"/>
      <c r="Y240" s="34"/>
      <c r="Z240" s="34"/>
      <c r="AA240" s="34"/>
      <c r="AB240" s="34"/>
      <c r="AC240" s="34"/>
      <c r="AD240" s="34"/>
      <c r="AE240" s="34"/>
      <c r="AR240" s="197" t="s">
        <v>308</v>
      </c>
      <c r="AT240" s="197" t="s">
        <v>454</v>
      </c>
      <c r="AU240" s="197" t="s">
        <v>89</v>
      </c>
      <c r="AY240" s="15" t="s">
        <v>178</v>
      </c>
      <c r="BE240" s="198">
        <f>IF(N240="základná",J240,0)</f>
        <v>0</v>
      </c>
      <c r="BF240" s="198">
        <f>IF(N240="znížená",J240,0)</f>
        <v>0</v>
      </c>
      <c r="BG240" s="198">
        <f>IF(N240="zákl. prenesená",J240,0)</f>
        <v>0</v>
      </c>
      <c r="BH240" s="198">
        <f>IF(N240="zníž. prenesená",J240,0)</f>
        <v>0</v>
      </c>
      <c r="BI240" s="198">
        <f>IF(N240="nulová",J240,0)</f>
        <v>0</v>
      </c>
      <c r="BJ240" s="15" t="s">
        <v>89</v>
      </c>
      <c r="BK240" s="198">
        <f>ROUND(I240*H240,2)</f>
        <v>0</v>
      </c>
      <c r="BL240" s="15" t="s">
        <v>243</v>
      </c>
      <c r="BM240" s="197" t="s">
        <v>2404</v>
      </c>
    </row>
    <row r="241" s="2" customFormat="1" ht="22.2" customHeight="1">
      <c r="A241" s="34"/>
      <c r="B241" s="184"/>
      <c r="C241" s="185" t="s">
        <v>588</v>
      </c>
      <c r="D241" s="185" t="s">
        <v>180</v>
      </c>
      <c r="E241" s="186" t="s">
        <v>2405</v>
      </c>
      <c r="F241" s="187" t="s">
        <v>2406</v>
      </c>
      <c r="G241" s="188" t="s">
        <v>794</v>
      </c>
      <c r="H241" s="210"/>
      <c r="I241" s="190"/>
      <c r="J241" s="191">
        <f>ROUND(I241*H241,2)</f>
        <v>0</v>
      </c>
      <c r="K241" s="192"/>
      <c r="L241" s="35"/>
      <c r="M241" s="216" t="s">
        <v>1</v>
      </c>
      <c r="N241" s="217" t="s">
        <v>42</v>
      </c>
      <c r="O241" s="213"/>
      <c r="P241" s="214">
        <f>O241*H241</f>
        <v>0</v>
      </c>
      <c r="Q241" s="214">
        <v>0</v>
      </c>
      <c r="R241" s="214">
        <f>Q241*H241</f>
        <v>0</v>
      </c>
      <c r="S241" s="214">
        <v>0</v>
      </c>
      <c r="T241" s="215">
        <f>S241*H241</f>
        <v>0</v>
      </c>
      <c r="U241" s="34"/>
      <c r="V241" s="34"/>
      <c r="W241" s="34"/>
      <c r="X241" s="34"/>
      <c r="Y241" s="34"/>
      <c r="Z241" s="34"/>
      <c r="AA241" s="34"/>
      <c r="AB241" s="34"/>
      <c r="AC241" s="34"/>
      <c r="AD241" s="34"/>
      <c r="AE241" s="34"/>
      <c r="AR241" s="197" t="s">
        <v>243</v>
      </c>
      <c r="AT241" s="197" t="s">
        <v>180</v>
      </c>
      <c r="AU241" s="197" t="s">
        <v>89</v>
      </c>
      <c r="AY241" s="15" t="s">
        <v>178</v>
      </c>
      <c r="BE241" s="198">
        <f>IF(N241="základná",J241,0)</f>
        <v>0</v>
      </c>
      <c r="BF241" s="198">
        <f>IF(N241="znížená",J241,0)</f>
        <v>0</v>
      </c>
      <c r="BG241" s="198">
        <f>IF(N241="zákl. prenesená",J241,0)</f>
        <v>0</v>
      </c>
      <c r="BH241" s="198">
        <f>IF(N241="zníž. prenesená",J241,0)</f>
        <v>0</v>
      </c>
      <c r="BI241" s="198">
        <f>IF(N241="nulová",J241,0)</f>
        <v>0</v>
      </c>
      <c r="BJ241" s="15" t="s">
        <v>89</v>
      </c>
      <c r="BK241" s="198">
        <f>ROUND(I241*H241,2)</f>
        <v>0</v>
      </c>
      <c r="BL241" s="15" t="s">
        <v>243</v>
      </c>
      <c r="BM241" s="197" t="s">
        <v>2407</v>
      </c>
    </row>
    <row r="242" s="2" customFormat="1" ht="6.96" customHeight="1">
      <c r="A242" s="34"/>
      <c r="B242" s="61"/>
      <c r="C242" s="62"/>
      <c r="D242" s="62"/>
      <c r="E242" s="62"/>
      <c r="F242" s="62"/>
      <c r="G242" s="62"/>
      <c r="H242" s="62"/>
      <c r="I242" s="62"/>
      <c r="J242" s="62"/>
      <c r="K242" s="62"/>
      <c r="L242" s="35"/>
      <c r="M242" s="34"/>
      <c r="O242" s="34"/>
      <c r="P242" s="34"/>
      <c r="Q242" s="34"/>
      <c r="R242" s="34"/>
      <c r="S242" s="34"/>
      <c r="T242" s="34"/>
      <c r="U242" s="34"/>
      <c r="V242" s="34"/>
      <c r="W242" s="34"/>
      <c r="X242" s="34"/>
      <c r="Y242" s="34"/>
      <c r="Z242" s="34"/>
      <c r="AA242" s="34"/>
      <c r="AB242" s="34"/>
      <c r="AC242" s="34"/>
      <c r="AD242" s="34"/>
      <c r="AE242" s="34"/>
    </row>
  </sheetData>
  <autoFilter ref="C129:K241"/>
  <mergeCells count="12">
    <mergeCell ref="E7:H7"/>
    <mergeCell ref="E9:H9"/>
    <mergeCell ref="E11:H11"/>
    <mergeCell ref="E20:H20"/>
    <mergeCell ref="E29:H29"/>
    <mergeCell ref="E85:H85"/>
    <mergeCell ref="E87:H87"/>
    <mergeCell ref="E89:H89"/>
    <mergeCell ref="E118:H118"/>
    <mergeCell ref="E120:H120"/>
    <mergeCell ref="E122:H122"/>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851563" style="1" customWidth="1"/>
    <col min="2" max="2" width="1.148438" style="1" customWidth="1"/>
    <col min="3" max="3" width="4.421875" style="1" customWidth="1"/>
    <col min="4" max="4" width="4.574219" style="1" customWidth="1"/>
    <col min="5" max="5" width="18.28125" style="1" customWidth="1"/>
    <col min="6" max="6" width="54.42188" style="1" customWidth="1"/>
    <col min="7" max="7" width="8.003906" style="1" customWidth="1"/>
    <col min="8" max="8" width="15.00391" style="1" customWidth="1"/>
    <col min="9" max="9" width="16.85156" style="1" customWidth="1"/>
    <col min="10" max="10" width="23.85156" style="1" customWidth="1"/>
    <col min="11" max="11" width="23.85156" style="1" hidden="1" customWidth="1"/>
    <col min="12" max="12" width="10.00391" style="1" customWidth="1"/>
    <col min="13" max="13" width="11.57422" style="1" hidden="1" customWidth="1"/>
    <col min="14" max="14" width="9.140625" style="1" hidden="1"/>
    <col min="15" max="15" width="15.14063" style="1" hidden="1" customWidth="1"/>
    <col min="16" max="16" width="15.14063" style="1" hidden="1" customWidth="1"/>
    <col min="17" max="17" width="15.14063" style="1" hidden="1" customWidth="1"/>
    <col min="18" max="18" width="15.14063" style="1" hidden="1" customWidth="1"/>
    <col min="19" max="19" width="15.14063" style="1" hidden="1" customWidth="1"/>
    <col min="20" max="20" width="15.14063" style="1" hidden="1" customWidth="1"/>
    <col min="21" max="21" width="17.42188" style="1" hidden="1" customWidth="1"/>
    <col min="22" max="22" width="13.14063" style="1" customWidth="1"/>
    <col min="23" max="23" width="17.42188" style="1" customWidth="1"/>
    <col min="24" max="24" width="13.14063" style="1" customWidth="1"/>
    <col min="25" max="25" width="16.00391" style="1" customWidth="1"/>
    <col min="26" max="26" width="11.71094" style="1" customWidth="1"/>
    <col min="27" max="27" width="16.00391" style="1" customWidth="1"/>
    <col min="28" max="28" width="17.42188" style="1" customWidth="1"/>
    <col min="29" max="29" width="11.71094" style="1" customWidth="1"/>
    <col min="30" max="30" width="16.00391" style="1" customWidth="1"/>
    <col min="31" max="31" width="17.42188"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L2" s="14" t="s">
        <v>5</v>
      </c>
      <c r="M2" s="1"/>
      <c r="N2" s="1"/>
      <c r="O2" s="1"/>
      <c r="P2" s="1"/>
      <c r="Q2" s="1"/>
      <c r="R2" s="1"/>
      <c r="S2" s="1"/>
      <c r="T2" s="1"/>
      <c r="U2" s="1"/>
      <c r="V2" s="1"/>
      <c r="AT2" s="15" t="s">
        <v>107</v>
      </c>
    </row>
    <row r="3" s="1" customFormat="1" ht="6.96" customHeight="1">
      <c r="B3" s="16"/>
      <c r="C3" s="17"/>
      <c r="D3" s="17"/>
      <c r="E3" s="17"/>
      <c r="F3" s="17"/>
      <c r="G3" s="17"/>
      <c r="H3" s="17"/>
      <c r="I3" s="17"/>
      <c r="J3" s="17"/>
      <c r="K3" s="17"/>
      <c r="L3" s="18"/>
      <c r="AT3" s="15" t="s">
        <v>76</v>
      </c>
    </row>
    <row r="4" s="1" customFormat="1" ht="24.96" customHeight="1">
      <c r="B4" s="18"/>
      <c r="D4" s="19" t="s">
        <v>123</v>
      </c>
      <c r="L4" s="18"/>
      <c r="M4" s="129" t="s">
        <v>9</v>
      </c>
      <c r="AT4" s="15" t="s">
        <v>3</v>
      </c>
    </row>
    <row r="5" s="1" customFormat="1" ht="6.96" customHeight="1">
      <c r="B5" s="18"/>
      <c r="L5" s="18"/>
    </row>
    <row r="6" s="1" customFormat="1" ht="12" customHeight="1">
      <c r="B6" s="18"/>
      <c r="D6" s="28" t="s">
        <v>15</v>
      </c>
      <c r="L6" s="18"/>
    </row>
    <row r="7" s="1" customFormat="1" ht="27" customHeight="1">
      <c r="B7" s="18"/>
      <c r="E7" s="130" t="str">
        <f>'Rekapitulácia stavby'!K6</f>
        <v>Centrum integrovanej zdravotnej starostlivosti, denné centrum pre seniorov, denný stacionár v meste Bánovce nad Bebravou</v>
      </c>
      <c r="F7" s="28"/>
      <c r="G7" s="28"/>
      <c r="H7" s="28"/>
      <c r="L7" s="18"/>
    </row>
    <row r="8" s="1" customFormat="1" ht="12" customHeight="1">
      <c r="B8" s="18"/>
      <c r="D8" s="28" t="s">
        <v>124</v>
      </c>
      <c r="L8" s="18"/>
    </row>
    <row r="9" s="2" customFormat="1" ht="14.4" customHeight="1">
      <c r="A9" s="34"/>
      <c r="B9" s="35"/>
      <c r="C9" s="34"/>
      <c r="D9" s="34"/>
      <c r="E9" s="130" t="s">
        <v>125</v>
      </c>
      <c r="F9" s="34"/>
      <c r="G9" s="34"/>
      <c r="H9" s="34"/>
      <c r="I9" s="34"/>
      <c r="J9" s="34"/>
      <c r="K9" s="34"/>
      <c r="L9" s="56"/>
      <c r="S9" s="34"/>
      <c r="T9" s="34"/>
      <c r="U9" s="34"/>
      <c r="V9" s="34"/>
      <c r="W9" s="34"/>
      <c r="X9" s="34"/>
      <c r="Y9" s="34"/>
      <c r="Z9" s="34"/>
      <c r="AA9" s="34"/>
      <c r="AB9" s="34"/>
      <c r="AC9" s="34"/>
      <c r="AD9" s="34"/>
      <c r="AE9" s="34"/>
    </row>
    <row r="10" s="2" customFormat="1" ht="12" customHeight="1">
      <c r="A10" s="34"/>
      <c r="B10" s="35"/>
      <c r="C10" s="34"/>
      <c r="D10" s="28" t="s">
        <v>126</v>
      </c>
      <c r="E10" s="34"/>
      <c r="F10" s="34"/>
      <c r="G10" s="34"/>
      <c r="H10" s="34"/>
      <c r="I10" s="34"/>
      <c r="J10" s="34"/>
      <c r="K10" s="34"/>
      <c r="L10" s="56"/>
      <c r="S10" s="34"/>
      <c r="T10" s="34"/>
      <c r="U10" s="34"/>
      <c r="V10" s="34"/>
      <c r="W10" s="34"/>
      <c r="X10" s="34"/>
      <c r="Y10" s="34"/>
      <c r="Z10" s="34"/>
      <c r="AA10" s="34"/>
      <c r="AB10" s="34"/>
      <c r="AC10" s="34"/>
      <c r="AD10" s="34"/>
      <c r="AE10" s="34"/>
    </row>
    <row r="11" s="2" customFormat="1" ht="15.6" customHeight="1">
      <c r="A11" s="34"/>
      <c r="B11" s="35"/>
      <c r="C11" s="34"/>
      <c r="D11" s="34"/>
      <c r="E11" s="68" t="s">
        <v>2408</v>
      </c>
      <c r="F11" s="34"/>
      <c r="G11" s="34"/>
      <c r="H11" s="34"/>
      <c r="I11" s="34"/>
      <c r="J11" s="34"/>
      <c r="K11" s="34"/>
      <c r="L11" s="56"/>
      <c r="S11" s="34"/>
      <c r="T11" s="34"/>
      <c r="U11" s="34"/>
      <c r="V11" s="34"/>
      <c r="W11" s="34"/>
      <c r="X11" s="34"/>
      <c r="Y11" s="34"/>
      <c r="Z11" s="34"/>
      <c r="AA11" s="34"/>
      <c r="AB11" s="34"/>
      <c r="AC11" s="34"/>
      <c r="AD11" s="34"/>
      <c r="AE11" s="34"/>
    </row>
    <row r="12" s="2" customFormat="1">
      <c r="A12" s="34"/>
      <c r="B12" s="35"/>
      <c r="C12" s="34"/>
      <c r="D12" s="34"/>
      <c r="E12" s="34"/>
      <c r="F12" s="34"/>
      <c r="G12" s="34"/>
      <c r="H12" s="34"/>
      <c r="I12" s="34"/>
      <c r="J12" s="34"/>
      <c r="K12" s="34"/>
      <c r="L12" s="56"/>
      <c r="S12" s="34"/>
      <c r="T12" s="34"/>
      <c r="U12" s="34"/>
      <c r="V12" s="34"/>
      <c r="W12" s="34"/>
      <c r="X12" s="34"/>
      <c r="Y12" s="34"/>
      <c r="Z12" s="34"/>
      <c r="AA12" s="34"/>
      <c r="AB12" s="34"/>
      <c r="AC12" s="34"/>
      <c r="AD12" s="34"/>
      <c r="AE12" s="34"/>
    </row>
    <row r="13" s="2" customFormat="1" ht="12" customHeight="1">
      <c r="A13" s="34"/>
      <c r="B13" s="35"/>
      <c r="C13" s="34"/>
      <c r="D13" s="28" t="s">
        <v>17</v>
      </c>
      <c r="E13" s="34"/>
      <c r="F13" s="23" t="s">
        <v>1</v>
      </c>
      <c r="G13" s="34"/>
      <c r="H13" s="34"/>
      <c r="I13" s="28" t="s">
        <v>18</v>
      </c>
      <c r="J13" s="23" t="s">
        <v>1</v>
      </c>
      <c r="K13" s="34"/>
      <c r="L13" s="56"/>
      <c r="S13" s="34"/>
      <c r="T13" s="34"/>
      <c r="U13" s="34"/>
      <c r="V13" s="34"/>
      <c r="W13" s="34"/>
      <c r="X13" s="34"/>
      <c r="Y13" s="34"/>
      <c r="Z13" s="34"/>
      <c r="AA13" s="34"/>
      <c r="AB13" s="34"/>
      <c r="AC13" s="34"/>
      <c r="AD13" s="34"/>
      <c r="AE13" s="34"/>
    </row>
    <row r="14" s="2" customFormat="1" ht="12" customHeight="1">
      <c r="A14" s="34"/>
      <c r="B14" s="35"/>
      <c r="C14" s="34"/>
      <c r="D14" s="28" t="s">
        <v>19</v>
      </c>
      <c r="E14" s="34"/>
      <c r="F14" s="23" t="s">
        <v>20</v>
      </c>
      <c r="G14" s="34"/>
      <c r="H14" s="34"/>
      <c r="I14" s="28" t="s">
        <v>21</v>
      </c>
      <c r="J14" s="70" t="str">
        <f>'Rekapitulácia stavby'!AN8</f>
        <v>12. 7. 2021</v>
      </c>
      <c r="K14" s="34"/>
      <c r="L14" s="56"/>
      <c r="S14" s="34"/>
      <c r="T14" s="34"/>
      <c r="U14" s="34"/>
      <c r="V14" s="34"/>
      <c r="W14" s="34"/>
      <c r="X14" s="34"/>
      <c r="Y14" s="34"/>
      <c r="Z14" s="34"/>
      <c r="AA14" s="34"/>
      <c r="AB14" s="34"/>
      <c r="AC14" s="34"/>
      <c r="AD14" s="34"/>
      <c r="AE14" s="34"/>
    </row>
    <row r="15" s="2" customFormat="1" ht="10.8" customHeight="1">
      <c r="A15" s="34"/>
      <c r="B15" s="35"/>
      <c r="C15" s="34"/>
      <c r="D15" s="34"/>
      <c r="E15" s="34"/>
      <c r="F15" s="34"/>
      <c r="G15" s="34"/>
      <c r="H15" s="34"/>
      <c r="I15" s="34"/>
      <c r="J15" s="34"/>
      <c r="K15" s="34"/>
      <c r="L15" s="56"/>
      <c r="S15" s="34"/>
      <c r="T15" s="34"/>
      <c r="U15" s="34"/>
      <c r="V15" s="34"/>
      <c r="W15" s="34"/>
      <c r="X15" s="34"/>
      <c r="Y15" s="34"/>
      <c r="Z15" s="34"/>
      <c r="AA15" s="34"/>
      <c r="AB15" s="34"/>
      <c r="AC15" s="34"/>
      <c r="AD15" s="34"/>
      <c r="AE15" s="34"/>
    </row>
    <row r="16" s="2" customFormat="1" ht="12" customHeight="1">
      <c r="A16" s="34"/>
      <c r="B16" s="35"/>
      <c r="C16" s="34"/>
      <c r="D16" s="28" t="s">
        <v>23</v>
      </c>
      <c r="E16" s="34"/>
      <c r="F16" s="34"/>
      <c r="G16" s="34"/>
      <c r="H16" s="34"/>
      <c r="I16" s="28" t="s">
        <v>24</v>
      </c>
      <c r="J16" s="23" t="s">
        <v>1</v>
      </c>
      <c r="K16" s="34"/>
      <c r="L16" s="56"/>
      <c r="S16" s="34"/>
      <c r="T16" s="34"/>
      <c r="U16" s="34"/>
      <c r="V16" s="34"/>
      <c r="W16" s="34"/>
      <c r="X16" s="34"/>
      <c r="Y16" s="34"/>
      <c r="Z16" s="34"/>
      <c r="AA16" s="34"/>
      <c r="AB16" s="34"/>
      <c r="AC16" s="34"/>
      <c r="AD16" s="34"/>
      <c r="AE16" s="34"/>
    </row>
    <row r="17" s="2" customFormat="1" ht="18" customHeight="1">
      <c r="A17" s="34"/>
      <c r="B17" s="35"/>
      <c r="C17" s="34"/>
      <c r="D17" s="34"/>
      <c r="E17" s="23" t="s">
        <v>25</v>
      </c>
      <c r="F17" s="34"/>
      <c r="G17" s="34"/>
      <c r="H17" s="34"/>
      <c r="I17" s="28" t="s">
        <v>26</v>
      </c>
      <c r="J17" s="23" t="s">
        <v>1</v>
      </c>
      <c r="K17" s="34"/>
      <c r="L17" s="56"/>
      <c r="S17" s="34"/>
      <c r="T17" s="34"/>
      <c r="U17" s="34"/>
      <c r="V17" s="34"/>
      <c r="W17" s="34"/>
      <c r="X17" s="34"/>
      <c r="Y17" s="34"/>
      <c r="Z17" s="34"/>
      <c r="AA17" s="34"/>
      <c r="AB17" s="34"/>
      <c r="AC17" s="34"/>
      <c r="AD17" s="34"/>
      <c r="AE17" s="34"/>
    </row>
    <row r="18" s="2" customFormat="1" ht="6.96" customHeight="1">
      <c r="A18" s="34"/>
      <c r="B18" s="35"/>
      <c r="C18" s="34"/>
      <c r="D18" s="34"/>
      <c r="E18" s="34"/>
      <c r="F18" s="34"/>
      <c r="G18" s="34"/>
      <c r="H18" s="34"/>
      <c r="I18" s="34"/>
      <c r="J18" s="34"/>
      <c r="K18" s="34"/>
      <c r="L18" s="56"/>
      <c r="S18" s="34"/>
      <c r="T18" s="34"/>
      <c r="U18" s="34"/>
      <c r="V18" s="34"/>
      <c r="W18" s="34"/>
      <c r="X18" s="34"/>
      <c r="Y18" s="34"/>
      <c r="Z18" s="34"/>
      <c r="AA18" s="34"/>
      <c r="AB18" s="34"/>
      <c r="AC18" s="34"/>
      <c r="AD18" s="34"/>
      <c r="AE18" s="34"/>
    </row>
    <row r="19" s="2" customFormat="1" ht="12" customHeight="1">
      <c r="A19" s="34"/>
      <c r="B19" s="35"/>
      <c r="C19" s="34"/>
      <c r="D19" s="28" t="s">
        <v>27</v>
      </c>
      <c r="E19" s="34"/>
      <c r="F19" s="34"/>
      <c r="G19" s="34"/>
      <c r="H19" s="34"/>
      <c r="I19" s="28" t="s">
        <v>24</v>
      </c>
      <c r="J19" s="29" t="str">
        <f>'Rekapitulácia stavby'!AN13</f>
        <v>Vyplň údaj</v>
      </c>
      <c r="K19" s="34"/>
      <c r="L19" s="56"/>
      <c r="S19" s="34"/>
      <c r="T19" s="34"/>
      <c r="U19" s="34"/>
      <c r="V19" s="34"/>
      <c r="W19" s="34"/>
      <c r="X19" s="34"/>
      <c r="Y19" s="34"/>
      <c r="Z19" s="34"/>
      <c r="AA19" s="34"/>
      <c r="AB19" s="34"/>
      <c r="AC19" s="34"/>
      <c r="AD19" s="34"/>
      <c r="AE19" s="34"/>
    </row>
    <row r="20" s="2" customFormat="1" ht="18" customHeight="1">
      <c r="A20" s="34"/>
      <c r="B20" s="35"/>
      <c r="C20" s="34"/>
      <c r="D20" s="34"/>
      <c r="E20" s="29" t="str">
        <f>'Rekapitulácia stavby'!E14</f>
        <v>Vyplň údaj</v>
      </c>
      <c r="F20" s="23"/>
      <c r="G20" s="23"/>
      <c r="H20" s="23"/>
      <c r="I20" s="28" t="s">
        <v>26</v>
      </c>
      <c r="J20" s="29" t="str">
        <f>'Rekapitulácia stavby'!AN14</f>
        <v>Vyplň údaj</v>
      </c>
      <c r="K20" s="34"/>
      <c r="L20" s="56"/>
      <c r="S20" s="34"/>
      <c r="T20" s="34"/>
      <c r="U20" s="34"/>
      <c r="V20" s="34"/>
      <c r="W20" s="34"/>
      <c r="X20" s="34"/>
      <c r="Y20" s="34"/>
      <c r="Z20" s="34"/>
      <c r="AA20" s="34"/>
      <c r="AB20" s="34"/>
      <c r="AC20" s="34"/>
      <c r="AD20" s="34"/>
      <c r="AE20" s="34"/>
    </row>
    <row r="21" s="2" customFormat="1" ht="6.96" customHeight="1">
      <c r="A21" s="34"/>
      <c r="B21" s="35"/>
      <c r="C21" s="34"/>
      <c r="D21" s="34"/>
      <c r="E21" s="34"/>
      <c r="F21" s="34"/>
      <c r="G21" s="34"/>
      <c r="H21" s="34"/>
      <c r="I21" s="34"/>
      <c r="J21" s="34"/>
      <c r="K21" s="34"/>
      <c r="L21" s="56"/>
      <c r="S21" s="34"/>
      <c r="T21" s="34"/>
      <c r="U21" s="34"/>
      <c r="V21" s="34"/>
      <c r="W21" s="34"/>
      <c r="X21" s="34"/>
      <c r="Y21" s="34"/>
      <c r="Z21" s="34"/>
      <c r="AA21" s="34"/>
      <c r="AB21" s="34"/>
      <c r="AC21" s="34"/>
      <c r="AD21" s="34"/>
      <c r="AE21" s="34"/>
    </row>
    <row r="22" s="2" customFormat="1" ht="12" customHeight="1">
      <c r="A22" s="34"/>
      <c r="B22" s="35"/>
      <c r="C22" s="34"/>
      <c r="D22" s="28" t="s">
        <v>29</v>
      </c>
      <c r="E22" s="34"/>
      <c r="F22" s="34"/>
      <c r="G22" s="34"/>
      <c r="H22" s="34"/>
      <c r="I22" s="28" t="s">
        <v>24</v>
      </c>
      <c r="J22" s="23" t="s">
        <v>1</v>
      </c>
      <c r="K22" s="34"/>
      <c r="L22" s="56"/>
      <c r="S22" s="34"/>
      <c r="T22" s="34"/>
      <c r="U22" s="34"/>
      <c r="V22" s="34"/>
      <c r="W22" s="34"/>
      <c r="X22" s="34"/>
      <c r="Y22" s="34"/>
      <c r="Z22" s="34"/>
      <c r="AA22" s="34"/>
      <c r="AB22" s="34"/>
      <c r="AC22" s="34"/>
      <c r="AD22" s="34"/>
      <c r="AE22" s="34"/>
    </row>
    <row r="23" s="2" customFormat="1" ht="18" customHeight="1">
      <c r="A23" s="34"/>
      <c r="B23" s="35"/>
      <c r="C23" s="34"/>
      <c r="D23" s="34"/>
      <c r="E23" s="23" t="s">
        <v>2409</v>
      </c>
      <c r="F23" s="34"/>
      <c r="G23" s="34"/>
      <c r="H23" s="34"/>
      <c r="I23" s="28" t="s">
        <v>26</v>
      </c>
      <c r="J23" s="23" t="s">
        <v>1</v>
      </c>
      <c r="K23" s="34"/>
      <c r="L23" s="56"/>
      <c r="S23" s="34"/>
      <c r="T23" s="34"/>
      <c r="U23" s="34"/>
      <c r="V23" s="34"/>
      <c r="W23" s="34"/>
      <c r="X23" s="34"/>
      <c r="Y23" s="34"/>
      <c r="Z23" s="34"/>
      <c r="AA23" s="34"/>
      <c r="AB23" s="34"/>
      <c r="AC23" s="34"/>
      <c r="AD23" s="34"/>
      <c r="AE23" s="34"/>
    </row>
    <row r="24" s="2" customFormat="1" ht="6.96" customHeight="1">
      <c r="A24" s="34"/>
      <c r="B24" s="35"/>
      <c r="C24" s="34"/>
      <c r="D24" s="34"/>
      <c r="E24" s="34"/>
      <c r="F24" s="34"/>
      <c r="G24" s="34"/>
      <c r="H24" s="34"/>
      <c r="I24" s="34"/>
      <c r="J24" s="34"/>
      <c r="K24" s="34"/>
      <c r="L24" s="56"/>
      <c r="S24" s="34"/>
      <c r="T24" s="34"/>
      <c r="U24" s="34"/>
      <c r="V24" s="34"/>
      <c r="W24" s="34"/>
      <c r="X24" s="34"/>
      <c r="Y24" s="34"/>
      <c r="Z24" s="34"/>
      <c r="AA24" s="34"/>
      <c r="AB24" s="34"/>
      <c r="AC24" s="34"/>
      <c r="AD24" s="34"/>
      <c r="AE24" s="34"/>
    </row>
    <row r="25" s="2" customFormat="1" ht="12" customHeight="1">
      <c r="A25" s="34"/>
      <c r="B25" s="35"/>
      <c r="C25" s="34"/>
      <c r="D25" s="28" t="s">
        <v>32</v>
      </c>
      <c r="E25" s="34"/>
      <c r="F25" s="34"/>
      <c r="G25" s="34"/>
      <c r="H25" s="34"/>
      <c r="I25" s="28" t="s">
        <v>24</v>
      </c>
      <c r="J25" s="23" t="s">
        <v>1</v>
      </c>
      <c r="K25" s="34"/>
      <c r="L25" s="56"/>
      <c r="S25" s="34"/>
      <c r="T25" s="34"/>
      <c r="U25" s="34"/>
      <c r="V25" s="34"/>
      <c r="W25" s="34"/>
      <c r="X25" s="34"/>
      <c r="Y25" s="34"/>
      <c r="Z25" s="34"/>
      <c r="AA25" s="34"/>
      <c r="AB25" s="34"/>
      <c r="AC25" s="34"/>
      <c r="AD25" s="34"/>
      <c r="AE25" s="34"/>
    </row>
    <row r="26" s="2" customFormat="1" ht="18" customHeight="1">
      <c r="A26" s="34"/>
      <c r="B26" s="35"/>
      <c r="C26" s="34"/>
      <c r="D26" s="34"/>
      <c r="E26" s="23" t="s">
        <v>2410</v>
      </c>
      <c r="F26" s="34"/>
      <c r="G26" s="34"/>
      <c r="H26" s="34"/>
      <c r="I26" s="28" t="s">
        <v>26</v>
      </c>
      <c r="J26" s="23" t="s">
        <v>1</v>
      </c>
      <c r="K26" s="34"/>
      <c r="L26" s="56"/>
      <c r="S26" s="34"/>
      <c r="T26" s="34"/>
      <c r="U26" s="34"/>
      <c r="V26" s="34"/>
      <c r="W26" s="34"/>
      <c r="X26" s="34"/>
      <c r="Y26" s="34"/>
      <c r="Z26" s="34"/>
      <c r="AA26" s="34"/>
      <c r="AB26" s="34"/>
      <c r="AC26" s="34"/>
      <c r="AD26" s="34"/>
      <c r="AE26" s="34"/>
    </row>
    <row r="27" s="2" customFormat="1" ht="6.96" customHeight="1">
      <c r="A27" s="34"/>
      <c r="B27" s="35"/>
      <c r="C27" s="34"/>
      <c r="D27" s="34"/>
      <c r="E27" s="34"/>
      <c r="F27" s="34"/>
      <c r="G27" s="34"/>
      <c r="H27" s="34"/>
      <c r="I27" s="34"/>
      <c r="J27" s="34"/>
      <c r="K27" s="34"/>
      <c r="L27" s="56"/>
      <c r="S27" s="34"/>
      <c r="T27" s="34"/>
      <c r="U27" s="34"/>
      <c r="V27" s="34"/>
      <c r="W27" s="34"/>
      <c r="X27" s="34"/>
      <c r="Y27" s="34"/>
      <c r="Z27" s="34"/>
      <c r="AA27" s="34"/>
      <c r="AB27" s="34"/>
      <c r="AC27" s="34"/>
      <c r="AD27" s="34"/>
      <c r="AE27" s="34"/>
    </row>
    <row r="28" s="2" customFormat="1" ht="12" customHeight="1">
      <c r="A28" s="34"/>
      <c r="B28" s="35"/>
      <c r="C28" s="34"/>
      <c r="D28" s="28" t="s">
        <v>34</v>
      </c>
      <c r="E28" s="34"/>
      <c r="F28" s="34"/>
      <c r="G28" s="34"/>
      <c r="H28" s="34"/>
      <c r="I28" s="34"/>
      <c r="J28" s="34"/>
      <c r="K28" s="34"/>
      <c r="L28" s="56"/>
      <c r="S28" s="34"/>
      <c r="T28" s="34"/>
      <c r="U28" s="34"/>
      <c r="V28" s="34"/>
      <c r="W28" s="34"/>
      <c r="X28" s="34"/>
      <c r="Y28" s="34"/>
      <c r="Z28" s="34"/>
      <c r="AA28" s="34"/>
      <c r="AB28" s="34"/>
      <c r="AC28" s="34"/>
      <c r="AD28" s="34"/>
      <c r="AE28" s="34"/>
    </row>
    <row r="29" s="8" customFormat="1" ht="14.4" customHeight="1">
      <c r="A29" s="131"/>
      <c r="B29" s="132"/>
      <c r="C29" s="131"/>
      <c r="D29" s="131"/>
      <c r="E29" s="32" t="s">
        <v>1</v>
      </c>
      <c r="F29" s="32"/>
      <c r="G29" s="32"/>
      <c r="H29" s="32"/>
      <c r="I29" s="131"/>
      <c r="J29" s="131"/>
      <c r="K29" s="131"/>
      <c r="L29" s="133"/>
      <c r="S29" s="131"/>
      <c r="T29" s="131"/>
      <c r="U29" s="131"/>
      <c r="V29" s="131"/>
      <c r="W29" s="131"/>
      <c r="X29" s="131"/>
      <c r="Y29" s="131"/>
      <c r="Z29" s="131"/>
      <c r="AA29" s="131"/>
      <c r="AB29" s="131"/>
      <c r="AC29" s="131"/>
      <c r="AD29" s="131"/>
      <c r="AE29" s="131"/>
    </row>
    <row r="30" s="2" customFormat="1" ht="6.96" customHeight="1">
      <c r="A30" s="34"/>
      <c r="B30" s="35"/>
      <c r="C30" s="34"/>
      <c r="D30" s="34"/>
      <c r="E30" s="34"/>
      <c r="F30" s="34"/>
      <c r="G30" s="34"/>
      <c r="H30" s="34"/>
      <c r="I30" s="34"/>
      <c r="J30" s="34"/>
      <c r="K30" s="34"/>
      <c r="L30" s="56"/>
      <c r="S30" s="34"/>
      <c r="T30" s="34"/>
      <c r="U30" s="34"/>
      <c r="V30" s="34"/>
      <c r="W30" s="34"/>
      <c r="X30" s="34"/>
      <c r="Y30" s="34"/>
      <c r="Z30" s="34"/>
      <c r="AA30" s="34"/>
      <c r="AB30" s="34"/>
      <c r="AC30" s="34"/>
      <c r="AD30" s="34"/>
      <c r="AE30" s="34"/>
    </row>
    <row r="31" s="2" customFormat="1" ht="6.96" customHeight="1">
      <c r="A31" s="34"/>
      <c r="B31" s="35"/>
      <c r="C31" s="34"/>
      <c r="D31" s="91"/>
      <c r="E31" s="91"/>
      <c r="F31" s="91"/>
      <c r="G31" s="91"/>
      <c r="H31" s="91"/>
      <c r="I31" s="91"/>
      <c r="J31" s="91"/>
      <c r="K31" s="91"/>
      <c r="L31" s="56"/>
      <c r="S31" s="34"/>
      <c r="T31" s="34"/>
      <c r="U31" s="34"/>
      <c r="V31" s="34"/>
      <c r="W31" s="34"/>
      <c r="X31" s="34"/>
      <c r="Y31" s="34"/>
      <c r="Z31" s="34"/>
      <c r="AA31" s="34"/>
      <c r="AB31" s="34"/>
      <c r="AC31" s="34"/>
      <c r="AD31" s="34"/>
      <c r="AE31" s="34"/>
    </row>
    <row r="32" s="2" customFormat="1" ht="25.44" customHeight="1">
      <c r="A32" s="34"/>
      <c r="B32" s="35"/>
      <c r="C32" s="34"/>
      <c r="D32" s="134" t="s">
        <v>36</v>
      </c>
      <c r="E32" s="34"/>
      <c r="F32" s="34"/>
      <c r="G32" s="34"/>
      <c r="H32" s="34"/>
      <c r="I32" s="34"/>
      <c r="J32" s="97">
        <f>ROUND(J127, 2)</f>
        <v>0</v>
      </c>
      <c r="K32" s="34"/>
      <c r="L32" s="56"/>
      <c r="S32" s="34"/>
      <c r="T32" s="34"/>
      <c r="U32" s="34"/>
      <c r="V32" s="34"/>
      <c r="W32" s="34"/>
      <c r="X32" s="34"/>
      <c r="Y32" s="34"/>
      <c r="Z32" s="34"/>
      <c r="AA32" s="34"/>
      <c r="AB32" s="34"/>
      <c r="AC32" s="34"/>
      <c r="AD32" s="34"/>
      <c r="AE32" s="34"/>
    </row>
    <row r="33" s="2" customFormat="1" ht="6.96" customHeight="1">
      <c r="A33" s="34"/>
      <c r="B33" s="35"/>
      <c r="C33" s="34"/>
      <c r="D33" s="91"/>
      <c r="E33" s="91"/>
      <c r="F33" s="91"/>
      <c r="G33" s="91"/>
      <c r="H33" s="91"/>
      <c r="I33" s="91"/>
      <c r="J33" s="91"/>
      <c r="K33" s="91"/>
      <c r="L33" s="56"/>
      <c r="S33" s="34"/>
      <c r="T33" s="34"/>
      <c r="U33" s="34"/>
      <c r="V33" s="34"/>
      <c r="W33" s="34"/>
      <c r="X33" s="34"/>
      <c r="Y33" s="34"/>
      <c r="Z33" s="34"/>
      <c r="AA33" s="34"/>
      <c r="AB33" s="34"/>
      <c r="AC33" s="34"/>
      <c r="AD33" s="34"/>
      <c r="AE33" s="34"/>
    </row>
    <row r="34" s="2" customFormat="1" ht="14.4" customHeight="1">
      <c r="A34" s="34"/>
      <c r="B34" s="35"/>
      <c r="C34" s="34"/>
      <c r="D34" s="34"/>
      <c r="E34" s="34"/>
      <c r="F34" s="39" t="s">
        <v>38</v>
      </c>
      <c r="G34" s="34"/>
      <c r="H34" s="34"/>
      <c r="I34" s="39" t="s">
        <v>37</v>
      </c>
      <c r="J34" s="39" t="s">
        <v>39</v>
      </c>
      <c r="K34" s="34"/>
      <c r="L34" s="56"/>
      <c r="S34" s="34"/>
      <c r="T34" s="34"/>
      <c r="U34" s="34"/>
      <c r="V34" s="34"/>
      <c r="W34" s="34"/>
      <c r="X34" s="34"/>
      <c r="Y34" s="34"/>
      <c r="Z34" s="34"/>
      <c r="AA34" s="34"/>
      <c r="AB34" s="34"/>
      <c r="AC34" s="34"/>
      <c r="AD34" s="34"/>
      <c r="AE34" s="34"/>
    </row>
    <row r="35" s="2" customFormat="1" ht="14.4" customHeight="1">
      <c r="A35" s="34"/>
      <c r="B35" s="35"/>
      <c r="C35" s="34"/>
      <c r="D35" s="135" t="s">
        <v>40</v>
      </c>
      <c r="E35" s="41" t="s">
        <v>41</v>
      </c>
      <c r="F35" s="136">
        <f>ROUND((SUM(BE127:BE187)),  2)</f>
        <v>0</v>
      </c>
      <c r="G35" s="137"/>
      <c r="H35" s="137"/>
      <c r="I35" s="138">
        <v>0.20000000000000001</v>
      </c>
      <c r="J35" s="136">
        <f>ROUND(((SUM(BE127:BE187))*I35),  2)</f>
        <v>0</v>
      </c>
      <c r="K35" s="34"/>
      <c r="L35" s="56"/>
      <c r="S35" s="34"/>
      <c r="T35" s="34"/>
      <c r="U35" s="34"/>
      <c r="V35" s="34"/>
      <c r="W35" s="34"/>
      <c r="X35" s="34"/>
      <c r="Y35" s="34"/>
      <c r="Z35" s="34"/>
      <c r="AA35" s="34"/>
      <c r="AB35" s="34"/>
      <c r="AC35" s="34"/>
      <c r="AD35" s="34"/>
      <c r="AE35" s="34"/>
    </row>
    <row r="36" s="2" customFormat="1" ht="14.4" customHeight="1">
      <c r="A36" s="34"/>
      <c r="B36" s="35"/>
      <c r="C36" s="34"/>
      <c r="D36" s="34"/>
      <c r="E36" s="41" t="s">
        <v>42</v>
      </c>
      <c r="F36" s="136">
        <f>ROUND((SUM(BF127:BF187)),  2)</f>
        <v>0</v>
      </c>
      <c r="G36" s="137"/>
      <c r="H36" s="137"/>
      <c r="I36" s="138">
        <v>0.20000000000000001</v>
      </c>
      <c r="J36" s="136">
        <f>ROUND(((SUM(BF127:BF187))*I36),  2)</f>
        <v>0</v>
      </c>
      <c r="K36" s="34"/>
      <c r="L36" s="56"/>
      <c r="S36" s="34"/>
      <c r="T36" s="34"/>
      <c r="U36" s="34"/>
      <c r="V36" s="34"/>
      <c r="W36" s="34"/>
      <c r="X36" s="34"/>
      <c r="Y36" s="34"/>
      <c r="Z36" s="34"/>
      <c r="AA36" s="34"/>
      <c r="AB36" s="34"/>
      <c r="AC36" s="34"/>
      <c r="AD36" s="34"/>
      <c r="AE36" s="34"/>
    </row>
    <row r="37" hidden="1" s="2" customFormat="1" ht="14.4" customHeight="1">
      <c r="A37" s="34"/>
      <c r="B37" s="35"/>
      <c r="C37" s="34"/>
      <c r="D37" s="34"/>
      <c r="E37" s="28" t="s">
        <v>43</v>
      </c>
      <c r="F37" s="139">
        <f>ROUND((SUM(BG127:BG187)),  2)</f>
        <v>0</v>
      </c>
      <c r="G37" s="34"/>
      <c r="H37" s="34"/>
      <c r="I37" s="140">
        <v>0.20000000000000001</v>
      </c>
      <c r="J37" s="139">
        <f>0</f>
        <v>0</v>
      </c>
      <c r="K37" s="34"/>
      <c r="L37" s="56"/>
      <c r="S37" s="34"/>
      <c r="T37" s="34"/>
      <c r="U37" s="34"/>
      <c r="V37" s="34"/>
      <c r="W37" s="34"/>
      <c r="X37" s="34"/>
      <c r="Y37" s="34"/>
      <c r="Z37" s="34"/>
      <c r="AA37" s="34"/>
      <c r="AB37" s="34"/>
      <c r="AC37" s="34"/>
      <c r="AD37" s="34"/>
      <c r="AE37" s="34"/>
    </row>
    <row r="38" hidden="1" s="2" customFormat="1" ht="14.4" customHeight="1">
      <c r="A38" s="34"/>
      <c r="B38" s="35"/>
      <c r="C38" s="34"/>
      <c r="D38" s="34"/>
      <c r="E38" s="28" t="s">
        <v>44</v>
      </c>
      <c r="F38" s="139">
        <f>ROUND((SUM(BH127:BH187)),  2)</f>
        <v>0</v>
      </c>
      <c r="G38" s="34"/>
      <c r="H38" s="34"/>
      <c r="I38" s="140">
        <v>0.20000000000000001</v>
      </c>
      <c r="J38" s="139">
        <f>0</f>
        <v>0</v>
      </c>
      <c r="K38" s="34"/>
      <c r="L38" s="56"/>
      <c r="S38" s="34"/>
      <c r="T38" s="34"/>
      <c r="U38" s="34"/>
      <c r="V38" s="34"/>
      <c r="W38" s="34"/>
      <c r="X38" s="34"/>
      <c r="Y38" s="34"/>
      <c r="Z38" s="34"/>
      <c r="AA38" s="34"/>
      <c r="AB38" s="34"/>
      <c r="AC38" s="34"/>
      <c r="AD38" s="34"/>
      <c r="AE38" s="34"/>
    </row>
    <row r="39" hidden="1" s="2" customFormat="1" ht="14.4" customHeight="1">
      <c r="A39" s="34"/>
      <c r="B39" s="35"/>
      <c r="C39" s="34"/>
      <c r="D39" s="34"/>
      <c r="E39" s="41" t="s">
        <v>45</v>
      </c>
      <c r="F39" s="136">
        <f>ROUND((SUM(BI127:BI187)),  2)</f>
        <v>0</v>
      </c>
      <c r="G39" s="137"/>
      <c r="H39" s="137"/>
      <c r="I39" s="138">
        <v>0</v>
      </c>
      <c r="J39" s="136">
        <f>0</f>
        <v>0</v>
      </c>
      <c r="K39" s="34"/>
      <c r="L39" s="56"/>
      <c r="S39" s="34"/>
      <c r="T39" s="34"/>
      <c r="U39" s="34"/>
      <c r="V39" s="34"/>
      <c r="W39" s="34"/>
      <c r="X39" s="34"/>
      <c r="Y39" s="34"/>
      <c r="Z39" s="34"/>
      <c r="AA39" s="34"/>
      <c r="AB39" s="34"/>
      <c r="AC39" s="34"/>
      <c r="AD39" s="34"/>
      <c r="AE39" s="34"/>
    </row>
    <row r="40" s="2" customFormat="1" ht="6.96" customHeight="1">
      <c r="A40" s="34"/>
      <c r="B40" s="35"/>
      <c r="C40" s="34"/>
      <c r="D40" s="34"/>
      <c r="E40" s="34"/>
      <c r="F40" s="34"/>
      <c r="G40" s="34"/>
      <c r="H40" s="34"/>
      <c r="I40" s="34"/>
      <c r="J40" s="34"/>
      <c r="K40" s="34"/>
      <c r="L40" s="56"/>
      <c r="S40" s="34"/>
      <c r="T40" s="34"/>
      <c r="U40" s="34"/>
      <c r="V40" s="34"/>
      <c r="W40" s="34"/>
      <c r="X40" s="34"/>
      <c r="Y40" s="34"/>
      <c r="Z40" s="34"/>
      <c r="AA40" s="34"/>
      <c r="AB40" s="34"/>
      <c r="AC40" s="34"/>
      <c r="AD40" s="34"/>
      <c r="AE40" s="34"/>
    </row>
    <row r="41" s="2" customFormat="1" ht="25.44" customHeight="1">
      <c r="A41" s="34"/>
      <c r="B41" s="35"/>
      <c r="C41" s="141"/>
      <c r="D41" s="142" t="s">
        <v>46</v>
      </c>
      <c r="E41" s="82"/>
      <c r="F41" s="82"/>
      <c r="G41" s="143" t="s">
        <v>47</v>
      </c>
      <c r="H41" s="144" t="s">
        <v>48</v>
      </c>
      <c r="I41" s="82"/>
      <c r="J41" s="145">
        <f>SUM(J32:J39)</f>
        <v>0</v>
      </c>
      <c r="K41" s="146"/>
      <c r="L41" s="56"/>
      <c r="S41" s="34"/>
      <c r="T41" s="34"/>
      <c r="U41" s="34"/>
      <c r="V41" s="34"/>
      <c r="W41" s="34"/>
      <c r="X41" s="34"/>
      <c r="Y41" s="34"/>
      <c r="Z41" s="34"/>
      <c r="AA41" s="34"/>
      <c r="AB41" s="34"/>
      <c r="AC41" s="34"/>
      <c r="AD41" s="34"/>
      <c r="AE41" s="34"/>
    </row>
    <row r="42" s="2" customFormat="1" ht="14.4" customHeight="1">
      <c r="A42" s="34"/>
      <c r="B42" s="35"/>
      <c r="C42" s="34"/>
      <c r="D42" s="34"/>
      <c r="E42" s="34"/>
      <c r="F42" s="34"/>
      <c r="G42" s="34"/>
      <c r="H42" s="34"/>
      <c r="I42" s="34"/>
      <c r="J42" s="34"/>
      <c r="K42" s="34"/>
      <c r="L42" s="56"/>
      <c r="S42" s="34"/>
      <c r="T42" s="34"/>
      <c r="U42" s="34"/>
      <c r="V42" s="34"/>
      <c r="W42" s="34"/>
      <c r="X42" s="34"/>
      <c r="Y42" s="34"/>
      <c r="Z42" s="34"/>
      <c r="AA42" s="34"/>
      <c r="AB42" s="34"/>
      <c r="AC42" s="34"/>
      <c r="AD42" s="34"/>
      <c r="AE42" s="34"/>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56"/>
      <c r="D50" s="57" t="s">
        <v>49</v>
      </c>
      <c r="E50" s="58"/>
      <c r="F50" s="58"/>
      <c r="G50" s="57" t="s">
        <v>50</v>
      </c>
      <c r="H50" s="58"/>
      <c r="I50" s="58"/>
      <c r="J50" s="58"/>
      <c r="K50" s="58"/>
      <c r="L50" s="56"/>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34"/>
      <c r="B61" s="35"/>
      <c r="C61" s="34"/>
      <c r="D61" s="59" t="s">
        <v>51</v>
      </c>
      <c r="E61" s="37"/>
      <c r="F61" s="147" t="s">
        <v>52</v>
      </c>
      <c r="G61" s="59" t="s">
        <v>51</v>
      </c>
      <c r="H61" s="37"/>
      <c r="I61" s="37"/>
      <c r="J61" s="148" t="s">
        <v>52</v>
      </c>
      <c r="K61" s="37"/>
      <c r="L61" s="56"/>
      <c r="S61" s="34"/>
      <c r="T61" s="34"/>
      <c r="U61" s="34"/>
      <c r="V61" s="34"/>
      <c r="W61" s="34"/>
      <c r="X61" s="34"/>
      <c r="Y61" s="34"/>
      <c r="Z61" s="34"/>
      <c r="AA61" s="34"/>
      <c r="AB61" s="34"/>
      <c r="AC61" s="34"/>
      <c r="AD61" s="34"/>
      <c r="AE61" s="34"/>
    </row>
    <row r="62">
      <c r="B62" s="18"/>
      <c r="L62" s="18"/>
    </row>
    <row r="63">
      <c r="B63" s="18"/>
      <c r="L63" s="18"/>
    </row>
    <row r="64">
      <c r="B64" s="18"/>
      <c r="L64" s="18"/>
    </row>
    <row r="65" s="2" customFormat="1">
      <c r="A65" s="34"/>
      <c r="B65" s="35"/>
      <c r="C65" s="34"/>
      <c r="D65" s="57" t="s">
        <v>53</v>
      </c>
      <c r="E65" s="60"/>
      <c r="F65" s="60"/>
      <c r="G65" s="57" t="s">
        <v>54</v>
      </c>
      <c r="H65" s="60"/>
      <c r="I65" s="60"/>
      <c r="J65" s="60"/>
      <c r="K65" s="60"/>
      <c r="L65" s="56"/>
      <c r="S65" s="34"/>
      <c r="T65" s="34"/>
      <c r="U65" s="34"/>
      <c r="V65" s="34"/>
      <c r="W65" s="34"/>
      <c r="X65" s="34"/>
      <c r="Y65" s="34"/>
      <c r="Z65" s="34"/>
      <c r="AA65" s="34"/>
      <c r="AB65" s="34"/>
      <c r="AC65" s="34"/>
      <c r="AD65" s="34"/>
      <c r="AE65" s="34"/>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34"/>
      <c r="B76" s="35"/>
      <c r="C76" s="34"/>
      <c r="D76" s="59" t="s">
        <v>51</v>
      </c>
      <c r="E76" s="37"/>
      <c r="F76" s="147" t="s">
        <v>52</v>
      </c>
      <c r="G76" s="59" t="s">
        <v>51</v>
      </c>
      <c r="H76" s="37"/>
      <c r="I76" s="37"/>
      <c r="J76" s="148" t="s">
        <v>52</v>
      </c>
      <c r="K76" s="37"/>
      <c r="L76" s="56"/>
      <c r="S76" s="34"/>
      <c r="T76" s="34"/>
      <c r="U76" s="34"/>
      <c r="V76" s="34"/>
      <c r="W76" s="34"/>
      <c r="X76" s="34"/>
      <c r="Y76" s="34"/>
      <c r="Z76" s="34"/>
      <c r="AA76" s="34"/>
      <c r="AB76" s="34"/>
      <c r="AC76" s="34"/>
      <c r="AD76" s="34"/>
      <c r="AE76" s="34"/>
    </row>
    <row r="77" s="2" customFormat="1" ht="14.4" customHeight="1">
      <c r="A77" s="34"/>
      <c r="B77" s="61"/>
      <c r="C77" s="62"/>
      <c r="D77" s="62"/>
      <c r="E77" s="62"/>
      <c r="F77" s="62"/>
      <c r="G77" s="62"/>
      <c r="H77" s="62"/>
      <c r="I77" s="62"/>
      <c r="J77" s="62"/>
      <c r="K77" s="62"/>
      <c r="L77" s="56"/>
      <c r="S77" s="34"/>
      <c r="T77" s="34"/>
      <c r="U77" s="34"/>
      <c r="V77" s="34"/>
      <c r="W77" s="34"/>
      <c r="X77" s="34"/>
      <c r="Y77" s="34"/>
      <c r="Z77" s="34"/>
      <c r="AA77" s="34"/>
      <c r="AB77" s="34"/>
      <c r="AC77" s="34"/>
      <c r="AD77" s="34"/>
      <c r="AE77" s="34"/>
    </row>
    <row r="81" s="2" customFormat="1" ht="6.96" customHeight="1">
      <c r="A81" s="34"/>
      <c r="B81" s="63"/>
      <c r="C81" s="64"/>
      <c r="D81" s="64"/>
      <c r="E81" s="64"/>
      <c r="F81" s="64"/>
      <c r="G81" s="64"/>
      <c r="H81" s="64"/>
      <c r="I81" s="64"/>
      <c r="J81" s="64"/>
      <c r="K81" s="64"/>
      <c r="L81" s="56"/>
      <c r="S81" s="34"/>
      <c r="T81" s="34"/>
      <c r="U81" s="34"/>
      <c r="V81" s="34"/>
      <c r="W81" s="34"/>
      <c r="X81" s="34"/>
      <c r="Y81" s="34"/>
      <c r="Z81" s="34"/>
      <c r="AA81" s="34"/>
      <c r="AB81" s="34"/>
      <c r="AC81" s="34"/>
      <c r="AD81" s="34"/>
      <c r="AE81" s="34"/>
    </row>
    <row r="82" s="2" customFormat="1" ht="24.96" customHeight="1">
      <c r="A82" s="34"/>
      <c r="B82" s="35"/>
      <c r="C82" s="19" t="s">
        <v>128</v>
      </c>
      <c r="D82" s="34"/>
      <c r="E82" s="34"/>
      <c r="F82" s="34"/>
      <c r="G82" s="34"/>
      <c r="H82" s="34"/>
      <c r="I82" s="34"/>
      <c r="J82" s="34"/>
      <c r="K82" s="34"/>
      <c r="L82" s="56"/>
      <c r="S82" s="34"/>
      <c r="T82" s="34"/>
      <c r="U82" s="34"/>
      <c r="V82" s="34"/>
      <c r="W82" s="34"/>
      <c r="X82" s="34"/>
      <c r="Y82" s="34"/>
      <c r="Z82" s="34"/>
      <c r="AA82" s="34"/>
      <c r="AB82" s="34"/>
      <c r="AC82" s="34"/>
      <c r="AD82" s="34"/>
      <c r="AE82" s="34"/>
    </row>
    <row r="83" s="2" customFormat="1" ht="6.96" customHeight="1">
      <c r="A83" s="34"/>
      <c r="B83" s="35"/>
      <c r="C83" s="34"/>
      <c r="D83" s="34"/>
      <c r="E83" s="34"/>
      <c r="F83" s="34"/>
      <c r="G83" s="34"/>
      <c r="H83" s="34"/>
      <c r="I83" s="34"/>
      <c r="J83" s="34"/>
      <c r="K83" s="34"/>
      <c r="L83" s="56"/>
      <c r="S83" s="34"/>
      <c r="T83" s="34"/>
      <c r="U83" s="34"/>
      <c r="V83" s="34"/>
      <c r="W83" s="34"/>
      <c r="X83" s="34"/>
      <c r="Y83" s="34"/>
      <c r="Z83" s="34"/>
      <c r="AA83" s="34"/>
      <c r="AB83" s="34"/>
      <c r="AC83" s="34"/>
      <c r="AD83" s="34"/>
      <c r="AE83" s="34"/>
    </row>
    <row r="84" s="2" customFormat="1" ht="12" customHeight="1">
      <c r="A84" s="34"/>
      <c r="B84" s="35"/>
      <c r="C84" s="28" t="s">
        <v>15</v>
      </c>
      <c r="D84" s="34"/>
      <c r="E84" s="34"/>
      <c r="F84" s="34"/>
      <c r="G84" s="34"/>
      <c r="H84" s="34"/>
      <c r="I84" s="34"/>
      <c r="J84" s="34"/>
      <c r="K84" s="34"/>
      <c r="L84" s="56"/>
      <c r="S84" s="34"/>
      <c r="T84" s="34"/>
      <c r="U84" s="34"/>
      <c r="V84" s="34"/>
      <c r="W84" s="34"/>
      <c r="X84" s="34"/>
      <c r="Y84" s="34"/>
      <c r="Z84" s="34"/>
      <c r="AA84" s="34"/>
      <c r="AB84" s="34"/>
      <c r="AC84" s="34"/>
      <c r="AD84" s="34"/>
      <c r="AE84" s="34"/>
    </row>
    <row r="85" s="2" customFormat="1" ht="27" customHeight="1">
      <c r="A85" s="34"/>
      <c r="B85" s="35"/>
      <c r="C85" s="34"/>
      <c r="D85" s="34"/>
      <c r="E85" s="130" t="str">
        <f>E7</f>
        <v>Centrum integrovanej zdravotnej starostlivosti, denné centrum pre seniorov, denný stacionár v meste Bánovce nad Bebravou</v>
      </c>
      <c r="F85" s="28"/>
      <c r="G85" s="28"/>
      <c r="H85" s="28"/>
      <c r="I85" s="34"/>
      <c r="J85" s="34"/>
      <c r="K85" s="34"/>
      <c r="L85" s="56"/>
      <c r="S85" s="34"/>
      <c r="T85" s="34"/>
      <c r="U85" s="34"/>
      <c r="V85" s="34"/>
      <c r="W85" s="34"/>
      <c r="X85" s="34"/>
      <c r="Y85" s="34"/>
      <c r="Z85" s="34"/>
      <c r="AA85" s="34"/>
      <c r="AB85" s="34"/>
      <c r="AC85" s="34"/>
      <c r="AD85" s="34"/>
      <c r="AE85" s="34"/>
    </row>
    <row r="86" s="1" customFormat="1" ht="12" customHeight="1">
      <c r="B86" s="18"/>
      <c r="C86" s="28" t="s">
        <v>124</v>
      </c>
      <c r="L86" s="18"/>
    </row>
    <row r="87" s="2" customFormat="1" ht="14.4" customHeight="1">
      <c r="A87" s="34"/>
      <c r="B87" s="35"/>
      <c r="C87" s="34"/>
      <c r="D87" s="34"/>
      <c r="E87" s="130" t="s">
        <v>125</v>
      </c>
      <c r="F87" s="34"/>
      <c r="G87" s="34"/>
      <c r="H87" s="34"/>
      <c r="I87" s="34"/>
      <c r="J87" s="34"/>
      <c r="K87" s="34"/>
      <c r="L87" s="56"/>
      <c r="S87" s="34"/>
      <c r="T87" s="34"/>
      <c r="U87" s="34"/>
      <c r="V87" s="34"/>
      <c r="W87" s="34"/>
      <c r="X87" s="34"/>
      <c r="Y87" s="34"/>
      <c r="Z87" s="34"/>
      <c r="AA87" s="34"/>
      <c r="AB87" s="34"/>
      <c r="AC87" s="34"/>
      <c r="AD87" s="34"/>
      <c r="AE87" s="34"/>
    </row>
    <row r="88" s="2" customFormat="1" ht="12" customHeight="1">
      <c r="A88" s="34"/>
      <c r="B88" s="35"/>
      <c r="C88" s="28" t="s">
        <v>126</v>
      </c>
      <c r="D88" s="34"/>
      <c r="E88" s="34"/>
      <c r="F88" s="34"/>
      <c r="G88" s="34"/>
      <c r="H88" s="34"/>
      <c r="I88" s="34"/>
      <c r="J88" s="34"/>
      <c r="K88" s="34"/>
      <c r="L88" s="56"/>
      <c r="S88" s="34"/>
      <c r="T88" s="34"/>
      <c r="U88" s="34"/>
      <c r="V88" s="34"/>
      <c r="W88" s="34"/>
      <c r="X88" s="34"/>
      <c r="Y88" s="34"/>
      <c r="Z88" s="34"/>
      <c r="AA88" s="34"/>
      <c r="AB88" s="34"/>
      <c r="AC88" s="34"/>
      <c r="AD88" s="34"/>
      <c r="AE88" s="34"/>
    </row>
    <row r="89" s="2" customFormat="1" ht="15.6" customHeight="1">
      <c r="A89" s="34"/>
      <c r="B89" s="35"/>
      <c r="C89" s="34"/>
      <c r="D89" s="34"/>
      <c r="E89" s="68" t="str">
        <f>E11</f>
        <v>7a - plynoinštalácia</v>
      </c>
      <c r="F89" s="34"/>
      <c r="G89" s="34"/>
      <c r="H89" s="34"/>
      <c r="I89" s="34"/>
      <c r="J89" s="34"/>
      <c r="K89" s="34"/>
      <c r="L89" s="56"/>
      <c r="S89" s="34"/>
      <c r="T89" s="34"/>
      <c r="U89" s="34"/>
      <c r="V89" s="34"/>
      <c r="W89" s="34"/>
      <c r="X89" s="34"/>
      <c r="Y89" s="34"/>
      <c r="Z89" s="34"/>
      <c r="AA89" s="34"/>
      <c r="AB89" s="34"/>
      <c r="AC89" s="34"/>
      <c r="AD89" s="34"/>
      <c r="AE89" s="34"/>
    </row>
    <row r="90" s="2" customFormat="1" ht="6.96" customHeight="1">
      <c r="A90" s="34"/>
      <c r="B90" s="35"/>
      <c r="C90" s="34"/>
      <c r="D90" s="34"/>
      <c r="E90" s="34"/>
      <c r="F90" s="34"/>
      <c r="G90" s="34"/>
      <c r="H90" s="34"/>
      <c r="I90" s="34"/>
      <c r="J90" s="34"/>
      <c r="K90" s="34"/>
      <c r="L90" s="56"/>
      <c r="S90" s="34"/>
      <c r="T90" s="34"/>
      <c r="U90" s="34"/>
      <c r="V90" s="34"/>
      <c r="W90" s="34"/>
      <c r="X90" s="34"/>
      <c r="Y90" s="34"/>
      <c r="Z90" s="34"/>
      <c r="AA90" s="34"/>
      <c r="AB90" s="34"/>
      <c r="AC90" s="34"/>
      <c r="AD90" s="34"/>
      <c r="AE90" s="34"/>
    </row>
    <row r="91" s="2" customFormat="1" ht="12" customHeight="1">
      <c r="A91" s="34"/>
      <c r="B91" s="35"/>
      <c r="C91" s="28" t="s">
        <v>19</v>
      </c>
      <c r="D91" s="34"/>
      <c r="E91" s="34"/>
      <c r="F91" s="23" t="str">
        <f>F14</f>
        <v>Bánovce nad Bebravou</v>
      </c>
      <c r="G91" s="34"/>
      <c r="H91" s="34"/>
      <c r="I91" s="28" t="s">
        <v>21</v>
      </c>
      <c r="J91" s="70" t="str">
        <f>IF(J14="","",J14)</f>
        <v>12. 7. 2021</v>
      </c>
      <c r="K91" s="34"/>
      <c r="L91" s="56"/>
      <c r="S91" s="34"/>
      <c r="T91" s="34"/>
      <c r="U91" s="34"/>
      <c r="V91" s="34"/>
      <c r="W91" s="34"/>
      <c r="X91" s="34"/>
      <c r="Y91" s="34"/>
      <c r="Z91" s="34"/>
      <c r="AA91" s="34"/>
      <c r="AB91" s="34"/>
      <c r="AC91" s="34"/>
      <c r="AD91" s="34"/>
      <c r="AE91" s="34"/>
    </row>
    <row r="92" s="2" customFormat="1" ht="6.96" customHeight="1">
      <c r="A92" s="34"/>
      <c r="B92" s="35"/>
      <c r="C92" s="34"/>
      <c r="D92" s="34"/>
      <c r="E92" s="34"/>
      <c r="F92" s="34"/>
      <c r="G92" s="34"/>
      <c r="H92" s="34"/>
      <c r="I92" s="34"/>
      <c r="J92" s="34"/>
      <c r="K92" s="34"/>
      <c r="L92" s="56"/>
      <c r="S92" s="34"/>
      <c r="T92" s="34"/>
      <c r="U92" s="34"/>
      <c r="V92" s="34"/>
      <c r="W92" s="34"/>
      <c r="X92" s="34"/>
      <c r="Y92" s="34"/>
      <c r="Z92" s="34"/>
      <c r="AA92" s="34"/>
      <c r="AB92" s="34"/>
      <c r="AC92" s="34"/>
      <c r="AD92" s="34"/>
      <c r="AE92" s="34"/>
    </row>
    <row r="93" s="2" customFormat="1" ht="15.6" customHeight="1">
      <c r="A93" s="34"/>
      <c r="B93" s="35"/>
      <c r="C93" s="28" t="s">
        <v>23</v>
      </c>
      <c r="D93" s="34"/>
      <c r="E93" s="34"/>
      <c r="F93" s="23" t="str">
        <f>E17</f>
        <v>Mesto Bánovce nad Bebravou</v>
      </c>
      <c r="G93" s="34"/>
      <c r="H93" s="34"/>
      <c r="I93" s="28" t="s">
        <v>29</v>
      </c>
      <c r="J93" s="32" t="str">
        <f>E23</f>
        <v>PLYN AZ-PI</v>
      </c>
      <c r="K93" s="34"/>
      <c r="L93" s="56"/>
      <c r="S93" s="34"/>
      <c r="T93" s="34"/>
      <c r="U93" s="34"/>
      <c r="V93" s="34"/>
      <c r="W93" s="34"/>
      <c r="X93" s="34"/>
      <c r="Y93" s="34"/>
      <c r="Z93" s="34"/>
      <c r="AA93" s="34"/>
      <c r="AB93" s="34"/>
      <c r="AC93" s="34"/>
      <c r="AD93" s="34"/>
      <c r="AE93" s="34"/>
    </row>
    <row r="94" s="2" customFormat="1" ht="15.6" customHeight="1">
      <c r="A94" s="34"/>
      <c r="B94" s="35"/>
      <c r="C94" s="28" t="s">
        <v>27</v>
      </c>
      <c r="D94" s="34"/>
      <c r="E94" s="34"/>
      <c r="F94" s="23" t="str">
        <f>IF(E20="","",E20)</f>
        <v>Vyplň údaj</v>
      </c>
      <c r="G94" s="34"/>
      <c r="H94" s="34"/>
      <c r="I94" s="28" t="s">
        <v>32</v>
      </c>
      <c r="J94" s="32" t="str">
        <f>E26</f>
        <v>Andrej Zvarik</v>
      </c>
      <c r="K94" s="34"/>
      <c r="L94" s="56"/>
      <c r="S94" s="34"/>
      <c r="T94" s="34"/>
      <c r="U94" s="34"/>
      <c r="V94" s="34"/>
      <c r="W94" s="34"/>
      <c r="X94" s="34"/>
      <c r="Y94" s="34"/>
      <c r="Z94" s="34"/>
      <c r="AA94" s="34"/>
      <c r="AB94" s="34"/>
      <c r="AC94" s="34"/>
      <c r="AD94" s="34"/>
      <c r="AE94" s="34"/>
    </row>
    <row r="95" s="2" customFormat="1" ht="10.32" customHeight="1">
      <c r="A95" s="34"/>
      <c r="B95" s="35"/>
      <c r="C95" s="34"/>
      <c r="D95" s="34"/>
      <c r="E95" s="34"/>
      <c r="F95" s="34"/>
      <c r="G95" s="34"/>
      <c r="H95" s="34"/>
      <c r="I95" s="34"/>
      <c r="J95" s="34"/>
      <c r="K95" s="34"/>
      <c r="L95" s="56"/>
      <c r="S95" s="34"/>
      <c r="T95" s="34"/>
      <c r="U95" s="34"/>
      <c r="V95" s="34"/>
      <c r="W95" s="34"/>
      <c r="X95" s="34"/>
      <c r="Y95" s="34"/>
      <c r="Z95" s="34"/>
      <c r="AA95" s="34"/>
      <c r="AB95" s="34"/>
      <c r="AC95" s="34"/>
      <c r="AD95" s="34"/>
      <c r="AE95" s="34"/>
    </row>
    <row r="96" s="2" customFormat="1" ht="29.28" customHeight="1">
      <c r="A96" s="34"/>
      <c r="B96" s="35"/>
      <c r="C96" s="149" t="s">
        <v>129</v>
      </c>
      <c r="D96" s="141"/>
      <c r="E96" s="141"/>
      <c r="F96" s="141"/>
      <c r="G96" s="141"/>
      <c r="H96" s="141"/>
      <c r="I96" s="141"/>
      <c r="J96" s="150" t="s">
        <v>130</v>
      </c>
      <c r="K96" s="141"/>
      <c r="L96" s="56"/>
      <c r="S96" s="34"/>
      <c r="T96" s="34"/>
      <c r="U96" s="34"/>
      <c r="V96" s="34"/>
      <c r="W96" s="34"/>
      <c r="X96" s="34"/>
      <c r="Y96" s="34"/>
      <c r="Z96" s="34"/>
      <c r="AA96" s="34"/>
      <c r="AB96" s="34"/>
      <c r="AC96" s="34"/>
      <c r="AD96" s="34"/>
      <c r="AE96" s="34"/>
    </row>
    <row r="97" s="2" customFormat="1" ht="10.32" customHeight="1">
      <c r="A97" s="34"/>
      <c r="B97" s="35"/>
      <c r="C97" s="34"/>
      <c r="D97" s="34"/>
      <c r="E97" s="34"/>
      <c r="F97" s="34"/>
      <c r="G97" s="34"/>
      <c r="H97" s="34"/>
      <c r="I97" s="34"/>
      <c r="J97" s="34"/>
      <c r="K97" s="34"/>
      <c r="L97" s="56"/>
      <c r="S97" s="34"/>
      <c r="T97" s="34"/>
      <c r="U97" s="34"/>
      <c r="V97" s="34"/>
      <c r="W97" s="34"/>
      <c r="X97" s="34"/>
      <c r="Y97" s="34"/>
      <c r="Z97" s="34"/>
      <c r="AA97" s="34"/>
      <c r="AB97" s="34"/>
      <c r="AC97" s="34"/>
      <c r="AD97" s="34"/>
      <c r="AE97" s="34"/>
    </row>
    <row r="98" s="2" customFormat="1" ht="22.8" customHeight="1">
      <c r="A98" s="34"/>
      <c r="B98" s="35"/>
      <c r="C98" s="151" t="s">
        <v>131</v>
      </c>
      <c r="D98" s="34"/>
      <c r="E98" s="34"/>
      <c r="F98" s="34"/>
      <c r="G98" s="34"/>
      <c r="H98" s="34"/>
      <c r="I98" s="34"/>
      <c r="J98" s="97">
        <f>J127</f>
        <v>0</v>
      </c>
      <c r="K98" s="34"/>
      <c r="L98" s="56"/>
      <c r="S98" s="34"/>
      <c r="T98" s="34"/>
      <c r="U98" s="34"/>
      <c r="V98" s="34"/>
      <c r="W98" s="34"/>
      <c r="X98" s="34"/>
      <c r="Y98" s="34"/>
      <c r="Z98" s="34"/>
      <c r="AA98" s="34"/>
      <c r="AB98" s="34"/>
      <c r="AC98" s="34"/>
      <c r="AD98" s="34"/>
      <c r="AE98" s="34"/>
      <c r="AU98" s="15" t="s">
        <v>132</v>
      </c>
    </row>
    <row r="99" s="9" customFormat="1" ht="24.96" customHeight="1">
      <c r="A99" s="9"/>
      <c r="B99" s="152"/>
      <c r="C99" s="9"/>
      <c r="D99" s="153" t="s">
        <v>2411</v>
      </c>
      <c r="E99" s="154"/>
      <c r="F99" s="154"/>
      <c r="G99" s="154"/>
      <c r="H99" s="154"/>
      <c r="I99" s="154"/>
      <c r="J99" s="155">
        <f>J128</f>
        <v>0</v>
      </c>
      <c r="K99" s="9"/>
      <c r="L99" s="152"/>
      <c r="S99" s="9"/>
      <c r="T99" s="9"/>
      <c r="U99" s="9"/>
      <c r="V99" s="9"/>
      <c r="W99" s="9"/>
      <c r="X99" s="9"/>
      <c r="Y99" s="9"/>
      <c r="Z99" s="9"/>
      <c r="AA99" s="9"/>
      <c r="AB99" s="9"/>
      <c r="AC99" s="9"/>
      <c r="AD99" s="9"/>
      <c r="AE99" s="9"/>
    </row>
    <row r="100" s="10" customFormat="1" ht="19.92" customHeight="1">
      <c r="A100" s="10"/>
      <c r="B100" s="156"/>
      <c r="C100" s="10"/>
      <c r="D100" s="157" t="s">
        <v>2412</v>
      </c>
      <c r="E100" s="158"/>
      <c r="F100" s="158"/>
      <c r="G100" s="158"/>
      <c r="H100" s="158"/>
      <c r="I100" s="158"/>
      <c r="J100" s="159">
        <f>J129</f>
        <v>0</v>
      </c>
      <c r="K100" s="10"/>
      <c r="L100" s="156"/>
      <c r="S100" s="10"/>
      <c r="T100" s="10"/>
      <c r="U100" s="10"/>
      <c r="V100" s="10"/>
      <c r="W100" s="10"/>
      <c r="X100" s="10"/>
      <c r="Y100" s="10"/>
      <c r="Z100" s="10"/>
      <c r="AA100" s="10"/>
      <c r="AB100" s="10"/>
      <c r="AC100" s="10"/>
      <c r="AD100" s="10"/>
      <c r="AE100" s="10"/>
    </row>
    <row r="101" s="10" customFormat="1" ht="19.92" customHeight="1">
      <c r="A101" s="10"/>
      <c r="B101" s="156"/>
      <c r="C101" s="10"/>
      <c r="D101" s="157" t="s">
        <v>2413</v>
      </c>
      <c r="E101" s="158"/>
      <c r="F101" s="158"/>
      <c r="G101" s="158"/>
      <c r="H101" s="158"/>
      <c r="I101" s="158"/>
      <c r="J101" s="159">
        <f>J174</f>
        <v>0</v>
      </c>
      <c r="K101" s="10"/>
      <c r="L101" s="156"/>
      <c r="S101" s="10"/>
      <c r="T101" s="10"/>
      <c r="U101" s="10"/>
      <c r="V101" s="10"/>
      <c r="W101" s="10"/>
      <c r="X101" s="10"/>
      <c r="Y101" s="10"/>
      <c r="Z101" s="10"/>
      <c r="AA101" s="10"/>
      <c r="AB101" s="10"/>
      <c r="AC101" s="10"/>
      <c r="AD101" s="10"/>
      <c r="AE101" s="10"/>
    </row>
    <row r="102" s="10" customFormat="1" ht="14.88" customHeight="1">
      <c r="A102" s="10"/>
      <c r="B102" s="156"/>
      <c r="C102" s="10"/>
      <c r="D102" s="157" t="s">
        <v>2414</v>
      </c>
      <c r="E102" s="158"/>
      <c r="F102" s="158"/>
      <c r="G102" s="158"/>
      <c r="H102" s="158"/>
      <c r="I102" s="158"/>
      <c r="J102" s="159">
        <f>J176</f>
        <v>0</v>
      </c>
      <c r="K102" s="10"/>
      <c r="L102" s="156"/>
      <c r="S102" s="10"/>
      <c r="T102" s="10"/>
      <c r="U102" s="10"/>
      <c r="V102" s="10"/>
      <c r="W102" s="10"/>
      <c r="X102" s="10"/>
      <c r="Y102" s="10"/>
      <c r="Z102" s="10"/>
      <c r="AA102" s="10"/>
      <c r="AB102" s="10"/>
      <c r="AC102" s="10"/>
      <c r="AD102" s="10"/>
      <c r="AE102" s="10"/>
    </row>
    <row r="103" s="10" customFormat="1" ht="14.88" customHeight="1">
      <c r="A103" s="10"/>
      <c r="B103" s="156"/>
      <c r="C103" s="10"/>
      <c r="D103" s="157" t="s">
        <v>2415</v>
      </c>
      <c r="E103" s="158"/>
      <c r="F103" s="158"/>
      <c r="G103" s="158"/>
      <c r="H103" s="158"/>
      <c r="I103" s="158"/>
      <c r="J103" s="159">
        <f>J177</f>
        <v>0</v>
      </c>
      <c r="K103" s="10"/>
      <c r="L103" s="156"/>
      <c r="S103" s="10"/>
      <c r="T103" s="10"/>
      <c r="U103" s="10"/>
      <c r="V103" s="10"/>
      <c r="W103" s="10"/>
      <c r="X103" s="10"/>
      <c r="Y103" s="10"/>
      <c r="Z103" s="10"/>
      <c r="AA103" s="10"/>
      <c r="AB103" s="10"/>
      <c r="AC103" s="10"/>
      <c r="AD103" s="10"/>
      <c r="AE103" s="10"/>
    </row>
    <row r="104" s="10" customFormat="1" ht="19.92" customHeight="1">
      <c r="A104" s="10"/>
      <c r="B104" s="156"/>
      <c r="C104" s="10"/>
      <c r="D104" s="157" t="s">
        <v>2416</v>
      </c>
      <c r="E104" s="158"/>
      <c r="F104" s="158"/>
      <c r="G104" s="158"/>
      <c r="H104" s="158"/>
      <c r="I104" s="158"/>
      <c r="J104" s="159">
        <f>J180</f>
        <v>0</v>
      </c>
      <c r="K104" s="10"/>
      <c r="L104" s="156"/>
      <c r="S104" s="10"/>
      <c r="T104" s="10"/>
      <c r="U104" s="10"/>
      <c r="V104" s="10"/>
      <c r="W104" s="10"/>
      <c r="X104" s="10"/>
      <c r="Y104" s="10"/>
      <c r="Z104" s="10"/>
      <c r="AA104" s="10"/>
      <c r="AB104" s="10"/>
      <c r="AC104" s="10"/>
      <c r="AD104" s="10"/>
      <c r="AE104" s="10"/>
    </row>
    <row r="105" s="10" customFormat="1" ht="19.92" customHeight="1">
      <c r="A105" s="10"/>
      <c r="B105" s="156"/>
      <c r="C105" s="10"/>
      <c r="D105" s="157" t="s">
        <v>2417</v>
      </c>
      <c r="E105" s="158"/>
      <c r="F105" s="158"/>
      <c r="G105" s="158"/>
      <c r="H105" s="158"/>
      <c r="I105" s="158"/>
      <c r="J105" s="159">
        <f>J184</f>
        <v>0</v>
      </c>
      <c r="K105" s="10"/>
      <c r="L105" s="156"/>
      <c r="S105" s="10"/>
      <c r="T105" s="10"/>
      <c r="U105" s="10"/>
      <c r="V105" s="10"/>
      <c r="W105" s="10"/>
      <c r="X105" s="10"/>
      <c r="Y105" s="10"/>
      <c r="Z105" s="10"/>
      <c r="AA105" s="10"/>
      <c r="AB105" s="10"/>
      <c r="AC105" s="10"/>
      <c r="AD105" s="10"/>
      <c r="AE105" s="10"/>
    </row>
    <row r="106" s="2" customFormat="1" ht="21.84" customHeight="1">
      <c r="A106" s="34"/>
      <c r="B106" s="35"/>
      <c r="C106" s="34"/>
      <c r="D106" s="34"/>
      <c r="E106" s="34"/>
      <c r="F106" s="34"/>
      <c r="G106" s="34"/>
      <c r="H106" s="34"/>
      <c r="I106" s="34"/>
      <c r="J106" s="34"/>
      <c r="K106" s="34"/>
      <c r="L106" s="56"/>
      <c r="S106" s="34"/>
      <c r="T106" s="34"/>
      <c r="U106" s="34"/>
      <c r="V106" s="34"/>
      <c r="W106" s="34"/>
      <c r="X106" s="34"/>
      <c r="Y106" s="34"/>
      <c r="Z106" s="34"/>
      <c r="AA106" s="34"/>
      <c r="AB106" s="34"/>
      <c r="AC106" s="34"/>
      <c r="AD106" s="34"/>
      <c r="AE106" s="34"/>
    </row>
    <row r="107" s="2" customFormat="1" ht="6.96" customHeight="1">
      <c r="A107" s="34"/>
      <c r="B107" s="61"/>
      <c r="C107" s="62"/>
      <c r="D107" s="62"/>
      <c r="E107" s="62"/>
      <c r="F107" s="62"/>
      <c r="G107" s="62"/>
      <c r="H107" s="62"/>
      <c r="I107" s="62"/>
      <c r="J107" s="62"/>
      <c r="K107" s="62"/>
      <c r="L107" s="56"/>
      <c r="S107" s="34"/>
      <c r="T107" s="34"/>
      <c r="U107" s="34"/>
      <c r="V107" s="34"/>
      <c r="W107" s="34"/>
      <c r="X107" s="34"/>
      <c r="Y107" s="34"/>
      <c r="Z107" s="34"/>
      <c r="AA107" s="34"/>
      <c r="AB107" s="34"/>
      <c r="AC107" s="34"/>
      <c r="AD107" s="34"/>
      <c r="AE107" s="34"/>
    </row>
    <row r="111" s="2" customFormat="1" ht="6.96" customHeight="1">
      <c r="A111" s="34"/>
      <c r="B111" s="63"/>
      <c r="C111" s="64"/>
      <c r="D111" s="64"/>
      <c r="E111" s="64"/>
      <c r="F111" s="64"/>
      <c r="G111" s="64"/>
      <c r="H111" s="64"/>
      <c r="I111" s="64"/>
      <c r="J111" s="64"/>
      <c r="K111" s="64"/>
      <c r="L111" s="56"/>
      <c r="S111" s="34"/>
      <c r="T111" s="34"/>
      <c r="U111" s="34"/>
      <c r="V111" s="34"/>
      <c r="W111" s="34"/>
      <c r="X111" s="34"/>
      <c r="Y111" s="34"/>
      <c r="Z111" s="34"/>
      <c r="AA111" s="34"/>
      <c r="AB111" s="34"/>
      <c r="AC111" s="34"/>
      <c r="AD111" s="34"/>
      <c r="AE111" s="34"/>
    </row>
    <row r="112" s="2" customFormat="1" ht="24.96" customHeight="1">
      <c r="A112" s="34"/>
      <c r="B112" s="35"/>
      <c r="C112" s="19" t="s">
        <v>164</v>
      </c>
      <c r="D112" s="34"/>
      <c r="E112" s="34"/>
      <c r="F112" s="34"/>
      <c r="G112" s="34"/>
      <c r="H112" s="34"/>
      <c r="I112" s="34"/>
      <c r="J112" s="34"/>
      <c r="K112" s="34"/>
      <c r="L112" s="56"/>
      <c r="S112" s="34"/>
      <c r="T112" s="34"/>
      <c r="U112" s="34"/>
      <c r="V112" s="34"/>
      <c r="W112" s="34"/>
      <c r="X112" s="34"/>
      <c r="Y112" s="34"/>
      <c r="Z112" s="34"/>
      <c r="AA112" s="34"/>
      <c r="AB112" s="34"/>
      <c r="AC112" s="34"/>
      <c r="AD112" s="34"/>
      <c r="AE112" s="34"/>
    </row>
    <row r="113" s="2" customFormat="1" ht="6.96" customHeight="1">
      <c r="A113" s="34"/>
      <c r="B113" s="35"/>
      <c r="C113" s="34"/>
      <c r="D113" s="34"/>
      <c r="E113" s="34"/>
      <c r="F113" s="34"/>
      <c r="G113" s="34"/>
      <c r="H113" s="34"/>
      <c r="I113" s="34"/>
      <c r="J113" s="34"/>
      <c r="K113" s="34"/>
      <c r="L113" s="56"/>
      <c r="S113" s="34"/>
      <c r="T113" s="34"/>
      <c r="U113" s="34"/>
      <c r="V113" s="34"/>
      <c r="W113" s="34"/>
      <c r="X113" s="34"/>
      <c r="Y113" s="34"/>
      <c r="Z113" s="34"/>
      <c r="AA113" s="34"/>
      <c r="AB113" s="34"/>
      <c r="AC113" s="34"/>
      <c r="AD113" s="34"/>
      <c r="AE113" s="34"/>
    </row>
    <row r="114" s="2" customFormat="1" ht="12" customHeight="1">
      <c r="A114" s="34"/>
      <c r="B114" s="35"/>
      <c r="C114" s="28" t="s">
        <v>15</v>
      </c>
      <c r="D114" s="34"/>
      <c r="E114" s="34"/>
      <c r="F114" s="34"/>
      <c r="G114" s="34"/>
      <c r="H114" s="34"/>
      <c r="I114" s="34"/>
      <c r="J114" s="34"/>
      <c r="K114" s="34"/>
      <c r="L114" s="56"/>
      <c r="S114" s="34"/>
      <c r="T114" s="34"/>
      <c r="U114" s="34"/>
      <c r="V114" s="34"/>
      <c r="W114" s="34"/>
      <c r="X114" s="34"/>
      <c r="Y114" s="34"/>
      <c r="Z114" s="34"/>
      <c r="AA114" s="34"/>
      <c r="AB114" s="34"/>
      <c r="AC114" s="34"/>
      <c r="AD114" s="34"/>
      <c r="AE114" s="34"/>
    </row>
    <row r="115" s="2" customFormat="1" ht="27" customHeight="1">
      <c r="A115" s="34"/>
      <c r="B115" s="35"/>
      <c r="C115" s="34"/>
      <c r="D115" s="34"/>
      <c r="E115" s="130" t="str">
        <f>E7</f>
        <v>Centrum integrovanej zdravotnej starostlivosti, denné centrum pre seniorov, denný stacionár v meste Bánovce nad Bebravou</v>
      </c>
      <c r="F115" s="28"/>
      <c r="G115" s="28"/>
      <c r="H115" s="28"/>
      <c r="I115" s="34"/>
      <c r="J115" s="34"/>
      <c r="K115" s="34"/>
      <c r="L115" s="56"/>
      <c r="S115" s="34"/>
      <c r="T115" s="34"/>
      <c r="U115" s="34"/>
      <c r="V115" s="34"/>
      <c r="W115" s="34"/>
      <c r="X115" s="34"/>
      <c r="Y115" s="34"/>
      <c r="Z115" s="34"/>
      <c r="AA115" s="34"/>
      <c r="AB115" s="34"/>
      <c r="AC115" s="34"/>
      <c r="AD115" s="34"/>
      <c r="AE115" s="34"/>
    </row>
    <row r="116" s="1" customFormat="1" ht="12" customHeight="1">
      <c r="B116" s="18"/>
      <c r="C116" s="28" t="s">
        <v>124</v>
      </c>
      <c r="L116" s="18"/>
    </row>
    <row r="117" s="2" customFormat="1" ht="14.4" customHeight="1">
      <c r="A117" s="34"/>
      <c r="B117" s="35"/>
      <c r="C117" s="34"/>
      <c r="D117" s="34"/>
      <c r="E117" s="130" t="s">
        <v>125</v>
      </c>
      <c r="F117" s="34"/>
      <c r="G117" s="34"/>
      <c r="H117" s="34"/>
      <c r="I117" s="34"/>
      <c r="J117" s="34"/>
      <c r="K117" s="34"/>
      <c r="L117" s="56"/>
      <c r="S117" s="34"/>
      <c r="T117" s="34"/>
      <c r="U117" s="34"/>
      <c r="V117" s="34"/>
      <c r="W117" s="34"/>
      <c r="X117" s="34"/>
      <c r="Y117" s="34"/>
      <c r="Z117" s="34"/>
      <c r="AA117" s="34"/>
      <c r="AB117" s="34"/>
      <c r="AC117" s="34"/>
      <c r="AD117" s="34"/>
      <c r="AE117" s="34"/>
    </row>
    <row r="118" s="2" customFormat="1" ht="12" customHeight="1">
      <c r="A118" s="34"/>
      <c r="B118" s="35"/>
      <c r="C118" s="28" t="s">
        <v>126</v>
      </c>
      <c r="D118" s="34"/>
      <c r="E118" s="34"/>
      <c r="F118" s="34"/>
      <c r="G118" s="34"/>
      <c r="H118" s="34"/>
      <c r="I118" s="34"/>
      <c r="J118" s="34"/>
      <c r="K118" s="34"/>
      <c r="L118" s="56"/>
      <c r="S118" s="34"/>
      <c r="T118" s="34"/>
      <c r="U118" s="34"/>
      <c r="V118" s="34"/>
      <c r="W118" s="34"/>
      <c r="X118" s="34"/>
      <c r="Y118" s="34"/>
      <c r="Z118" s="34"/>
      <c r="AA118" s="34"/>
      <c r="AB118" s="34"/>
      <c r="AC118" s="34"/>
      <c r="AD118" s="34"/>
      <c r="AE118" s="34"/>
    </row>
    <row r="119" s="2" customFormat="1" ht="15.6" customHeight="1">
      <c r="A119" s="34"/>
      <c r="B119" s="35"/>
      <c r="C119" s="34"/>
      <c r="D119" s="34"/>
      <c r="E119" s="68" t="str">
        <f>E11</f>
        <v>7a - plynoinštalácia</v>
      </c>
      <c r="F119" s="34"/>
      <c r="G119" s="34"/>
      <c r="H119" s="34"/>
      <c r="I119" s="34"/>
      <c r="J119" s="34"/>
      <c r="K119" s="34"/>
      <c r="L119" s="56"/>
      <c r="S119" s="34"/>
      <c r="T119" s="34"/>
      <c r="U119" s="34"/>
      <c r="V119" s="34"/>
      <c r="W119" s="34"/>
      <c r="X119" s="34"/>
      <c r="Y119" s="34"/>
      <c r="Z119" s="34"/>
      <c r="AA119" s="34"/>
      <c r="AB119" s="34"/>
      <c r="AC119" s="34"/>
      <c r="AD119" s="34"/>
      <c r="AE119" s="34"/>
    </row>
    <row r="120" s="2" customFormat="1" ht="6.96" customHeight="1">
      <c r="A120" s="34"/>
      <c r="B120" s="35"/>
      <c r="C120" s="34"/>
      <c r="D120" s="34"/>
      <c r="E120" s="34"/>
      <c r="F120" s="34"/>
      <c r="G120" s="34"/>
      <c r="H120" s="34"/>
      <c r="I120" s="34"/>
      <c r="J120" s="34"/>
      <c r="K120" s="34"/>
      <c r="L120" s="56"/>
      <c r="S120" s="34"/>
      <c r="T120" s="34"/>
      <c r="U120" s="34"/>
      <c r="V120" s="34"/>
      <c r="W120" s="34"/>
      <c r="X120" s="34"/>
      <c r="Y120" s="34"/>
      <c r="Z120" s="34"/>
      <c r="AA120" s="34"/>
      <c r="AB120" s="34"/>
      <c r="AC120" s="34"/>
      <c r="AD120" s="34"/>
      <c r="AE120" s="34"/>
    </row>
    <row r="121" s="2" customFormat="1" ht="12" customHeight="1">
      <c r="A121" s="34"/>
      <c r="B121" s="35"/>
      <c r="C121" s="28" t="s">
        <v>19</v>
      </c>
      <c r="D121" s="34"/>
      <c r="E121" s="34"/>
      <c r="F121" s="23" t="str">
        <f>F14</f>
        <v>Bánovce nad Bebravou</v>
      </c>
      <c r="G121" s="34"/>
      <c r="H121" s="34"/>
      <c r="I121" s="28" t="s">
        <v>21</v>
      </c>
      <c r="J121" s="70" t="str">
        <f>IF(J14="","",J14)</f>
        <v>12. 7. 2021</v>
      </c>
      <c r="K121" s="34"/>
      <c r="L121" s="56"/>
      <c r="S121" s="34"/>
      <c r="T121" s="34"/>
      <c r="U121" s="34"/>
      <c r="V121" s="34"/>
      <c r="W121" s="34"/>
      <c r="X121" s="34"/>
      <c r="Y121" s="34"/>
      <c r="Z121" s="34"/>
      <c r="AA121" s="34"/>
      <c r="AB121" s="34"/>
      <c r="AC121" s="34"/>
      <c r="AD121" s="34"/>
      <c r="AE121" s="34"/>
    </row>
    <row r="122" s="2" customFormat="1" ht="6.96" customHeight="1">
      <c r="A122" s="34"/>
      <c r="B122" s="35"/>
      <c r="C122" s="34"/>
      <c r="D122" s="34"/>
      <c r="E122" s="34"/>
      <c r="F122" s="34"/>
      <c r="G122" s="34"/>
      <c r="H122" s="34"/>
      <c r="I122" s="34"/>
      <c r="J122" s="34"/>
      <c r="K122" s="34"/>
      <c r="L122" s="56"/>
      <c r="S122" s="34"/>
      <c r="T122" s="34"/>
      <c r="U122" s="34"/>
      <c r="V122" s="34"/>
      <c r="W122" s="34"/>
      <c r="X122" s="34"/>
      <c r="Y122" s="34"/>
      <c r="Z122" s="34"/>
      <c r="AA122" s="34"/>
      <c r="AB122" s="34"/>
      <c r="AC122" s="34"/>
      <c r="AD122" s="34"/>
      <c r="AE122" s="34"/>
    </row>
    <row r="123" s="2" customFormat="1" ht="15.6" customHeight="1">
      <c r="A123" s="34"/>
      <c r="B123" s="35"/>
      <c r="C123" s="28" t="s">
        <v>23</v>
      </c>
      <c r="D123" s="34"/>
      <c r="E123" s="34"/>
      <c r="F123" s="23" t="str">
        <f>E17</f>
        <v>Mesto Bánovce nad Bebravou</v>
      </c>
      <c r="G123" s="34"/>
      <c r="H123" s="34"/>
      <c r="I123" s="28" t="s">
        <v>29</v>
      </c>
      <c r="J123" s="32" t="str">
        <f>E23</f>
        <v>PLYN AZ-PI</v>
      </c>
      <c r="K123" s="34"/>
      <c r="L123" s="56"/>
      <c r="S123" s="34"/>
      <c r="T123" s="34"/>
      <c r="U123" s="34"/>
      <c r="V123" s="34"/>
      <c r="W123" s="34"/>
      <c r="X123" s="34"/>
      <c r="Y123" s="34"/>
      <c r="Z123" s="34"/>
      <c r="AA123" s="34"/>
      <c r="AB123" s="34"/>
      <c r="AC123" s="34"/>
      <c r="AD123" s="34"/>
      <c r="AE123" s="34"/>
    </row>
    <row r="124" s="2" customFormat="1" ht="15.6" customHeight="1">
      <c r="A124" s="34"/>
      <c r="B124" s="35"/>
      <c r="C124" s="28" t="s">
        <v>27</v>
      </c>
      <c r="D124" s="34"/>
      <c r="E124" s="34"/>
      <c r="F124" s="23" t="str">
        <f>IF(E20="","",E20)</f>
        <v>Vyplň údaj</v>
      </c>
      <c r="G124" s="34"/>
      <c r="H124" s="34"/>
      <c r="I124" s="28" t="s">
        <v>32</v>
      </c>
      <c r="J124" s="32" t="str">
        <f>E26</f>
        <v>Andrej Zvarik</v>
      </c>
      <c r="K124" s="34"/>
      <c r="L124" s="56"/>
      <c r="S124" s="34"/>
      <c r="T124" s="34"/>
      <c r="U124" s="34"/>
      <c r="V124" s="34"/>
      <c r="W124" s="34"/>
      <c r="X124" s="34"/>
      <c r="Y124" s="34"/>
      <c r="Z124" s="34"/>
      <c r="AA124" s="34"/>
      <c r="AB124" s="34"/>
      <c r="AC124" s="34"/>
      <c r="AD124" s="34"/>
      <c r="AE124" s="34"/>
    </row>
    <row r="125" s="2" customFormat="1" ht="10.32" customHeight="1">
      <c r="A125" s="34"/>
      <c r="B125" s="35"/>
      <c r="C125" s="34"/>
      <c r="D125" s="34"/>
      <c r="E125" s="34"/>
      <c r="F125" s="34"/>
      <c r="G125" s="34"/>
      <c r="H125" s="34"/>
      <c r="I125" s="34"/>
      <c r="J125" s="34"/>
      <c r="K125" s="34"/>
      <c r="L125" s="56"/>
      <c r="S125" s="34"/>
      <c r="T125" s="34"/>
      <c r="U125" s="34"/>
      <c r="V125" s="34"/>
      <c r="W125" s="34"/>
      <c r="X125" s="34"/>
      <c r="Y125" s="34"/>
      <c r="Z125" s="34"/>
      <c r="AA125" s="34"/>
      <c r="AB125" s="34"/>
      <c r="AC125" s="34"/>
      <c r="AD125" s="34"/>
      <c r="AE125" s="34"/>
    </row>
    <row r="126" s="11" customFormat="1" ht="29.28" customHeight="1">
      <c r="A126" s="160"/>
      <c r="B126" s="161"/>
      <c r="C126" s="162" t="s">
        <v>165</v>
      </c>
      <c r="D126" s="163" t="s">
        <v>61</v>
      </c>
      <c r="E126" s="163" t="s">
        <v>57</v>
      </c>
      <c r="F126" s="163" t="s">
        <v>58</v>
      </c>
      <c r="G126" s="163" t="s">
        <v>166</v>
      </c>
      <c r="H126" s="163" t="s">
        <v>167</v>
      </c>
      <c r="I126" s="163" t="s">
        <v>168</v>
      </c>
      <c r="J126" s="164" t="s">
        <v>130</v>
      </c>
      <c r="K126" s="165" t="s">
        <v>169</v>
      </c>
      <c r="L126" s="166"/>
      <c r="M126" s="87" t="s">
        <v>1</v>
      </c>
      <c r="N126" s="88" t="s">
        <v>40</v>
      </c>
      <c r="O126" s="88" t="s">
        <v>170</v>
      </c>
      <c r="P126" s="88" t="s">
        <v>171</v>
      </c>
      <c r="Q126" s="88" t="s">
        <v>172</v>
      </c>
      <c r="R126" s="88" t="s">
        <v>173</v>
      </c>
      <c r="S126" s="88" t="s">
        <v>174</v>
      </c>
      <c r="T126" s="89" t="s">
        <v>175</v>
      </c>
      <c r="U126" s="160"/>
      <c r="V126" s="160"/>
      <c r="W126" s="160"/>
      <c r="X126" s="160"/>
      <c r="Y126" s="160"/>
      <c r="Z126" s="160"/>
      <c r="AA126" s="160"/>
      <c r="AB126" s="160"/>
      <c r="AC126" s="160"/>
      <c r="AD126" s="160"/>
      <c r="AE126" s="160"/>
    </row>
    <row r="127" s="2" customFormat="1" ht="22.8" customHeight="1">
      <c r="A127" s="34"/>
      <c r="B127" s="35"/>
      <c r="C127" s="94" t="s">
        <v>131</v>
      </c>
      <c r="D127" s="34"/>
      <c r="E127" s="34"/>
      <c r="F127" s="34"/>
      <c r="G127" s="34"/>
      <c r="H127" s="34"/>
      <c r="I127" s="34"/>
      <c r="J127" s="167">
        <f>BK127</f>
        <v>0</v>
      </c>
      <c r="K127" s="34"/>
      <c r="L127" s="35"/>
      <c r="M127" s="90"/>
      <c r="N127" s="74"/>
      <c r="O127" s="91"/>
      <c r="P127" s="168">
        <f>P128</f>
        <v>0</v>
      </c>
      <c r="Q127" s="91"/>
      <c r="R127" s="168">
        <f>R128</f>
        <v>0.58928999999999965</v>
      </c>
      <c r="S127" s="91"/>
      <c r="T127" s="169">
        <f>T128</f>
        <v>0</v>
      </c>
      <c r="U127" s="34"/>
      <c r="V127" s="34"/>
      <c r="W127" s="34"/>
      <c r="X127" s="34"/>
      <c r="Y127" s="34"/>
      <c r="Z127" s="34"/>
      <c r="AA127" s="34"/>
      <c r="AB127" s="34"/>
      <c r="AC127" s="34"/>
      <c r="AD127" s="34"/>
      <c r="AE127" s="34"/>
      <c r="AT127" s="15" t="s">
        <v>75</v>
      </c>
      <c r="AU127" s="15" t="s">
        <v>132</v>
      </c>
      <c r="BK127" s="170">
        <f>BK128</f>
        <v>0</v>
      </c>
    </row>
    <row r="128" s="12" customFormat="1" ht="25.92" customHeight="1">
      <c r="A128" s="12"/>
      <c r="B128" s="171"/>
      <c r="C128" s="12"/>
      <c r="D128" s="172" t="s">
        <v>75</v>
      </c>
      <c r="E128" s="173" t="s">
        <v>734</v>
      </c>
      <c r="F128" s="173" t="s">
        <v>2418</v>
      </c>
      <c r="G128" s="12"/>
      <c r="H128" s="12"/>
      <c r="I128" s="174"/>
      <c r="J128" s="175">
        <f>BK128</f>
        <v>0</v>
      </c>
      <c r="K128" s="12"/>
      <c r="L128" s="171"/>
      <c r="M128" s="176"/>
      <c r="N128" s="177"/>
      <c r="O128" s="177"/>
      <c r="P128" s="178">
        <f>P129+P174+P180+P184</f>
        <v>0</v>
      </c>
      <c r="Q128" s="177"/>
      <c r="R128" s="178">
        <f>R129+R174+R180+R184</f>
        <v>0.58928999999999965</v>
      </c>
      <c r="S128" s="177"/>
      <c r="T128" s="179">
        <f>T129+T174+T180+T184</f>
        <v>0</v>
      </c>
      <c r="U128" s="12"/>
      <c r="V128" s="12"/>
      <c r="W128" s="12"/>
      <c r="X128" s="12"/>
      <c r="Y128" s="12"/>
      <c r="Z128" s="12"/>
      <c r="AA128" s="12"/>
      <c r="AB128" s="12"/>
      <c r="AC128" s="12"/>
      <c r="AD128" s="12"/>
      <c r="AE128" s="12"/>
      <c r="AR128" s="172" t="s">
        <v>89</v>
      </c>
      <c r="AT128" s="180" t="s">
        <v>75</v>
      </c>
      <c r="AU128" s="180" t="s">
        <v>76</v>
      </c>
      <c r="AY128" s="172" t="s">
        <v>178</v>
      </c>
      <c r="BK128" s="181">
        <f>BK129+BK174+BK180+BK184</f>
        <v>0</v>
      </c>
    </row>
    <row r="129" s="12" customFormat="1" ht="22.8" customHeight="1">
      <c r="A129" s="12"/>
      <c r="B129" s="171"/>
      <c r="C129" s="12"/>
      <c r="D129" s="172" t="s">
        <v>75</v>
      </c>
      <c r="E129" s="182" t="s">
        <v>2419</v>
      </c>
      <c r="F129" s="182" t="s">
        <v>2420</v>
      </c>
      <c r="G129" s="12"/>
      <c r="H129" s="12"/>
      <c r="I129" s="174"/>
      <c r="J129" s="183">
        <f>BK129</f>
        <v>0</v>
      </c>
      <c r="K129" s="12"/>
      <c r="L129" s="171"/>
      <c r="M129" s="176"/>
      <c r="N129" s="177"/>
      <c r="O129" s="177"/>
      <c r="P129" s="178">
        <f>SUM(P130:P173)</f>
        <v>0</v>
      </c>
      <c r="Q129" s="177"/>
      <c r="R129" s="178">
        <f>SUM(R130:R173)</f>
        <v>0.57373999999999969</v>
      </c>
      <c r="S129" s="177"/>
      <c r="T129" s="179">
        <f>SUM(T130:T173)</f>
        <v>0</v>
      </c>
      <c r="U129" s="12"/>
      <c r="V129" s="12"/>
      <c r="W129" s="12"/>
      <c r="X129" s="12"/>
      <c r="Y129" s="12"/>
      <c r="Z129" s="12"/>
      <c r="AA129" s="12"/>
      <c r="AB129" s="12"/>
      <c r="AC129" s="12"/>
      <c r="AD129" s="12"/>
      <c r="AE129" s="12"/>
      <c r="AR129" s="172" t="s">
        <v>89</v>
      </c>
      <c r="AT129" s="180" t="s">
        <v>75</v>
      </c>
      <c r="AU129" s="180" t="s">
        <v>83</v>
      </c>
      <c r="AY129" s="172" t="s">
        <v>178</v>
      </c>
      <c r="BK129" s="181">
        <f>SUM(BK130:BK173)</f>
        <v>0</v>
      </c>
    </row>
    <row r="130" s="2" customFormat="1" ht="22.2" customHeight="1">
      <c r="A130" s="34"/>
      <c r="B130" s="184"/>
      <c r="C130" s="185" t="s">
        <v>83</v>
      </c>
      <c r="D130" s="185" t="s">
        <v>180</v>
      </c>
      <c r="E130" s="186" t="s">
        <v>2421</v>
      </c>
      <c r="F130" s="187" t="s">
        <v>2422</v>
      </c>
      <c r="G130" s="188" t="s">
        <v>683</v>
      </c>
      <c r="H130" s="189">
        <v>2</v>
      </c>
      <c r="I130" s="190"/>
      <c r="J130" s="191">
        <f>ROUND(I130*H130,2)</f>
        <v>0</v>
      </c>
      <c r="K130" s="192"/>
      <c r="L130" s="35"/>
      <c r="M130" s="193" t="s">
        <v>1</v>
      </c>
      <c r="N130" s="194" t="s">
        <v>42</v>
      </c>
      <c r="O130" s="78"/>
      <c r="P130" s="195">
        <f>O130*H130</f>
        <v>0</v>
      </c>
      <c r="Q130" s="195">
        <v>0.01444</v>
      </c>
      <c r="R130" s="195">
        <f>Q130*H130</f>
        <v>0.028879999999999999</v>
      </c>
      <c r="S130" s="195">
        <v>0</v>
      </c>
      <c r="T130" s="196">
        <f>S130*H130</f>
        <v>0</v>
      </c>
      <c r="U130" s="34"/>
      <c r="V130" s="34"/>
      <c r="W130" s="34"/>
      <c r="X130" s="34"/>
      <c r="Y130" s="34"/>
      <c r="Z130" s="34"/>
      <c r="AA130" s="34"/>
      <c r="AB130" s="34"/>
      <c r="AC130" s="34"/>
      <c r="AD130" s="34"/>
      <c r="AE130" s="34"/>
      <c r="AR130" s="197" t="s">
        <v>243</v>
      </c>
      <c r="AT130" s="197" t="s">
        <v>180</v>
      </c>
      <c r="AU130" s="197" t="s">
        <v>89</v>
      </c>
      <c r="AY130" s="15" t="s">
        <v>178</v>
      </c>
      <c r="BE130" s="198">
        <f>IF(N130="základná",J130,0)</f>
        <v>0</v>
      </c>
      <c r="BF130" s="198">
        <f>IF(N130="znížená",J130,0)</f>
        <v>0</v>
      </c>
      <c r="BG130" s="198">
        <f>IF(N130="zákl. prenesená",J130,0)</f>
        <v>0</v>
      </c>
      <c r="BH130" s="198">
        <f>IF(N130="zníž. prenesená",J130,0)</f>
        <v>0</v>
      </c>
      <c r="BI130" s="198">
        <f>IF(N130="nulová",J130,0)</f>
        <v>0</v>
      </c>
      <c r="BJ130" s="15" t="s">
        <v>89</v>
      </c>
      <c r="BK130" s="198">
        <f>ROUND(I130*H130,2)</f>
        <v>0</v>
      </c>
      <c r="BL130" s="15" t="s">
        <v>243</v>
      </c>
      <c r="BM130" s="197" t="s">
        <v>89</v>
      </c>
    </row>
    <row r="131" s="2" customFormat="1" ht="22.2" customHeight="1">
      <c r="A131" s="34"/>
      <c r="B131" s="184"/>
      <c r="C131" s="185" t="s">
        <v>89</v>
      </c>
      <c r="D131" s="185" t="s">
        <v>180</v>
      </c>
      <c r="E131" s="186" t="s">
        <v>2423</v>
      </c>
      <c r="F131" s="187" t="s">
        <v>2424</v>
      </c>
      <c r="G131" s="188" t="s">
        <v>683</v>
      </c>
      <c r="H131" s="189">
        <v>2.5</v>
      </c>
      <c r="I131" s="190"/>
      <c r="J131" s="191">
        <f>ROUND(I131*H131,2)</f>
        <v>0</v>
      </c>
      <c r="K131" s="192"/>
      <c r="L131" s="35"/>
      <c r="M131" s="193" t="s">
        <v>1</v>
      </c>
      <c r="N131" s="194" t="s">
        <v>42</v>
      </c>
      <c r="O131" s="78"/>
      <c r="P131" s="195">
        <f>O131*H131</f>
        <v>0</v>
      </c>
      <c r="Q131" s="195">
        <v>0.0124</v>
      </c>
      <c r="R131" s="195">
        <f>Q131*H131</f>
        <v>0.031</v>
      </c>
      <c r="S131" s="195">
        <v>0</v>
      </c>
      <c r="T131" s="196">
        <f>S131*H131</f>
        <v>0</v>
      </c>
      <c r="U131" s="34"/>
      <c r="V131" s="34"/>
      <c r="W131" s="34"/>
      <c r="X131" s="34"/>
      <c r="Y131" s="34"/>
      <c r="Z131" s="34"/>
      <c r="AA131" s="34"/>
      <c r="AB131" s="34"/>
      <c r="AC131" s="34"/>
      <c r="AD131" s="34"/>
      <c r="AE131" s="34"/>
      <c r="AR131" s="197" t="s">
        <v>243</v>
      </c>
      <c r="AT131" s="197" t="s">
        <v>180</v>
      </c>
      <c r="AU131" s="197" t="s">
        <v>89</v>
      </c>
      <c r="AY131" s="15" t="s">
        <v>178</v>
      </c>
      <c r="BE131" s="198">
        <f>IF(N131="základná",J131,0)</f>
        <v>0</v>
      </c>
      <c r="BF131" s="198">
        <f>IF(N131="znížená",J131,0)</f>
        <v>0</v>
      </c>
      <c r="BG131" s="198">
        <f>IF(N131="zákl. prenesená",J131,0)</f>
        <v>0</v>
      </c>
      <c r="BH131" s="198">
        <f>IF(N131="zníž. prenesená",J131,0)</f>
        <v>0</v>
      </c>
      <c r="BI131" s="198">
        <f>IF(N131="nulová",J131,0)</f>
        <v>0</v>
      </c>
      <c r="BJ131" s="15" t="s">
        <v>89</v>
      </c>
      <c r="BK131" s="198">
        <f>ROUND(I131*H131,2)</f>
        <v>0</v>
      </c>
      <c r="BL131" s="15" t="s">
        <v>243</v>
      </c>
      <c r="BM131" s="197" t="s">
        <v>184</v>
      </c>
    </row>
    <row r="132" s="2" customFormat="1" ht="22.2" customHeight="1">
      <c r="A132" s="34"/>
      <c r="B132" s="184"/>
      <c r="C132" s="185" t="s">
        <v>189</v>
      </c>
      <c r="D132" s="185" t="s">
        <v>180</v>
      </c>
      <c r="E132" s="186" t="s">
        <v>2425</v>
      </c>
      <c r="F132" s="187" t="s">
        <v>2426</v>
      </c>
      <c r="G132" s="188" t="s">
        <v>683</v>
      </c>
      <c r="H132" s="189">
        <v>3</v>
      </c>
      <c r="I132" s="190"/>
      <c r="J132" s="191">
        <f>ROUND(I132*H132,2)</f>
        <v>0</v>
      </c>
      <c r="K132" s="192"/>
      <c r="L132" s="35"/>
      <c r="M132" s="193" t="s">
        <v>1</v>
      </c>
      <c r="N132" s="194" t="s">
        <v>42</v>
      </c>
      <c r="O132" s="78"/>
      <c r="P132" s="195">
        <f>O132*H132</f>
        <v>0</v>
      </c>
      <c r="Q132" s="195">
        <v>0.0035300000000000002</v>
      </c>
      <c r="R132" s="195">
        <f>Q132*H132</f>
        <v>0.010590000000000001</v>
      </c>
      <c r="S132" s="195">
        <v>0</v>
      </c>
      <c r="T132" s="196">
        <f>S132*H132</f>
        <v>0</v>
      </c>
      <c r="U132" s="34"/>
      <c r="V132" s="34"/>
      <c r="W132" s="34"/>
      <c r="X132" s="34"/>
      <c r="Y132" s="34"/>
      <c r="Z132" s="34"/>
      <c r="AA132" s="34"/>
      <c r="AB132" s="34"/>
      <c r="AC132" s="34"/>
      <c r="AD132" s="34"/>
      <c r="AE132" s="34"/>
      <c r="AR132" s="197" t="s">
        <v>243</v>
      </c>
      <c r="AT132" s="197" t="s">
        <v>180</v>
      </c>
      <c r="AU132" s="197" t="s">
        <v>89</v>
      </c>
      <c r="AY132" s="15" t="s">
        <v>178</v>
      </c>
      <c r="BE132" s="198">
        <f>IF(N132="základná",J132,0)</f>
        <v>0</v>
      </c>
      <c r="BF132" s="198">
        <f>IF(N132="znížená",J132,0)</f>
        <v>0</v>
      </c>
      <c r="BG132" s="198">
        <f>IF(N132="zákl. prenesená",J132,0)</f>
        <v>0</v>
      </c>
      <c r="BH132" s="198">
        <f>IF(N132="zníž. prenesená",J132,0)</f>
        <v>0</v>
      </c>
      <c r="BI132" s="198">
        <f>IF(N132="nulová",J132,0)</f>
        <v>0</v>
      </c>
      <c r="BJ132" s="15" t="s">
        <v>89</v>
      </c>
      <c r="BK132" s="198">
        <f>ROUND(I132*H132,2)</f>
        <v>0</v>
      </c>
      <c r="BL132" s="15" t="s">
        <v>243</v>
      </c>
      <c r="BM132" s="197" t="s">
        <v>200</v>
      </c>
    </row>
    <row r="133" s="2" customFormat="1" ht="22.2" customHeight="1">
      <c r="A133" s="34"/>
      <c r="B133" s="184"/>
      <c r="C133" s="185" t="s">
        <v>184</v>
      </c>
      <c r="D133" s="185" t="s">
        <v>180</v>
      </c>
      <c r="E133" s="186" t="s">
        <v>2427</v>
      </c>
      <c r="F133" s="187" t="s">
        <v>2428</v>
      </c>
      <c r="G133" s="188" t="s">
        <v>683</v>
      </c>
      <c r="H133" s="189">
        <v>7</v>
      </c>
      <c r="I133" s="190"/>
      <c r="J133" s="191">
        <f>ROUND(I133*H133,2)</f>
        <v>0</v>
      </c>
      <c r="K133" s="192"/>
      <c r="L133" s="35"/>
      <c r="M133" s="193" t="s">
        <v>1</v>
      </c>
      <c r="N133" s="194" t="s">
        <v>42</v>
      </c>
      <c r="O133" s="78"/>
      <c r="P133" s="195">
        <f>O133*H133</f>
        <v>0</v>
      </c>
      <c r="Q133" s="195">
        <v>0.014752857142857101</v>
      </c>
      <c r="R133" s="195">
        <f>Q133*H133</f>
        <v>0.10326999999999971</v>
      </c>
      <c r="S133" s="195">
        <v>0</v>
      </c>
      <c r="T133" s="196">
        <f>S133*H133</f>
        <v>0</v>
      </c>
      <c r="U133" s="34"/>
      <c r="V133" s="34"/>
      <c r="W133" s="34"/>
      <c r="X133" s="34"/>
      <c r="Y133" s="34"/>
      <c r="Z133" s="34"/>
      <c r="AA133" s="34"/>
      <c r="AB133" s="34"/>
      <c r="AC133" s="34"/>
      <c r="AD133" s="34"/>
      <c r="AE133" s="34"/>
      <c r="AR133" s="197" t="s">
        <v>243</v>
      </c>
      <c r="AT133" s="197" t="s">
        <v>180</v>
      </c>
      <c r="AU133" s="197" t="s">
        <v>89</v>
      </c>
      <c r="AY133" s="15" t="s">
        <v>178</v>
      </c>
      <c r="BE133" s="198">
        <f>IF(N133="základná",J133,0)</f>
        <v>0</v>
      </c>
      <c r="BF133" s="198">
        <f>IF(N133="znížená",J133,0)</f>
        <v>0</v>
      </c>
      <c r="BG133" s="198">
        <f>IF(N133="zákl. prenesená",J133,0)</f>
        <v>0</v>
      </c>
      <c r="BH133" s="198">
        <f>IF(N133="zníž. prenesená",J133,0)</f>
        <v>0</v>
      </c>
      <c r="BI133" s="198">
        <f>IF(N133="nulová",J133,0)</f>
        <v>0</v>
      </c>
      <c r="BJ133" s="15" t="s">
        <v>89</v>
      </c>
      <c r="BK133" s="198">
        <f>ROUND(I133*H133,2)</f>
        <v>0</v>
      </c>
      <c r="BL133" s="15" t="s">
        <v>243</v>
      </c>
      <c r="BM133" s="197" t="s">
        <v>208</v>
      </c>
    </row>
    <row r="134" s="2" customFormat="1" ht="22.2" customHeight="1">
      <c r="A134" s="34"/>
      <c r="B134" s="184"/>
      <c r="C134" s="185" t="s">
        <v>196</v>
      </c>
      <c r="D134" s="185" t="s">
        <v>180</v>
      </c>
      <c r="E134" s="186" t="s">
        <v>2429</v>
      </c>
      <c r="F134" s="187" t="s">
        <v>2430</v>
      </c>
      <c r="G134" s="188" t="s">
        <v>683</v>
      </c>
      <c r="H134" s="189">
        <v>1.6000000000000001</v>
      </c>
      <c r="I134" s="190"/>
      <c r="J134" s="191">
        <f>ROUND(I134*H134,2)</f>
        <v>0</v>
      </c>
      <c r="K134" s="192"/>
      <c r="L134" s="35"/>
      <c r="M134" s="193" t="s">
        <v>1</v>
      </c>
      <c r="N134" s="194" t="s">
        <v>42</v>
      </c>
      <c r="O134" s="78"/>
      <c r="P134" s="195">
        <f>O134*H134</f>
        <v>0</v>
      </c>
      <c r="Q134" s="195">
        <v>0.01681875</v>
      </c>
      <c r="R134" s="195">
        <f>Q134*H134</f>
        <v>0.026910000000000003</v>
      </c>
      <c r="S134" s="195">
        <v>0</v>
      </c>
      <c r="T134" s="196">
        <f>S134*H134</f>
        <v>0</v>
      </c>
      <c r="U134" s="34"/>
      <c r="V134" s="34"/>
      <c r="W134" s="34"/>
      <c r="X134" s="34"/>
      <c r="Y134" s="34"/>
      <c r="Z134" s="34"/>
      <c r="AA134" s="34"/>
      <c r="AB134" s="34"/>
      <c r="AC134" s="34"/>
      <c r="AD134" s="34"/>
      <c r="AE134" s="34"/>
      <c r="AR134" s="197" t="s">
        <v>243</v>
      </c>
      <c r="AT134" s="197" t="s">
        <v>180</v>
      </c>
      <c r="AU134" s="197" t="s">
        <v>89</v>
      </c>
      <c r="AY134" s="15" t="s">
        <v>178</v>
      </c>
      <c r="BE134" s="198">
        <f>IF(N134="základná",J134,0)</f>
        <v>0</v>
      </c>
      <c r="BF134" s="198">
        <f>IF(N134="znížená",J134,0)</f>
        <v>0</v>
      </c>
      <c r="BG134" s="198">
        <f>IF(N134="zákl. prenesená",J134,0)</f>
        <v>0</v>
      </c>
      <c r="BH134" s="198">
        <f>IF(N134="zníž. prenesená",J134,0)</f>
        <v>0</v>
      </c>
      <c r="BI134" s="198">
        <f>IF(N134="nulová",J134,0)</f>
        <v>0</v>
      </c>
      <c r="BJ134" s="15" t="s">
        <v>89</v>
      </c>
      <c r="BK134" s="198">
        <f>ROUND(I134*H134,2)</f>
        <v>0</v>
      </c>
      <c r="BL134" s="15" t="s">
        <v>243</v>
      </c>
      <c r="BM134" s="197" t="s">
        <v>216</v>
      </c>
    </row>
    <row r="135" s="2" customFormat="1" ht="30" customHeight="1">
      <c r="A135" s="34"/>
      <c r="B135" s="184"/>
      <c r="C135" s="185" t="s">
        <v>200</v>
      </c>
      <c r="D135" s="185" t="s">
        <v>180</v>
      </c>
      <c r="E135" s="186" t="s">
        <v>2431</v>
      </c>
      <c r="F135" s="187" t="s">
        <v>2432</v>
      </c>
      <c r="G135" s="188" t="s">
        <v>306</v>
      </c>
      <c r="H135" s="189">
        <v>2</v>
      </c>
      <c r="I135" s="190"/>
      <c r="J135" s="191">
        <f>ROUND(I135*H135,2)</f>
        <v>0</v>
      </c>
      <c r="K135" s="192"/>
      <c r="L135" s="35"/>
      <c r="M135" s="193" t="s">
        <v>1</v>
      </c>
      <c r="N135" s="194" t="s">
        <v>42</v>
      </c>
      <c r="O135" s="78"/>
      <c r="P135" s="195">
        <f>O135*H135</f>
        <v>0</v>
      </c>
      <c r="Q135" s="195">
        <v>0.0010300000000000001</v>
      </c>
      <c r="R135" s="195">
        <f>Q135*H135</f>
        <v>0.0020600000000000002</v>
      </c>
      <c r="S135" s="195">
        <v>0</v>
      </c>
      <c r="T135" s="196">
        <f>S135*H135</f>
        <v>0</v>
      </c>
      <c r="U135" s="34"/>
      <c r="V135" s="34"/>
      <c r="W135" s="34"/>
      <c r="X135" s="34"/>
      <c r="Y135" s="34"/>
      <c r="Z135" s="34"/>
      <c r="AA135" s="34"/>
      <c r="AB135" s="34"/>
      <c r="AC135" s="34"/>
      <c r="AD135" s="34"/>
      <c r="AE135" s="34"/>
      <c r="AR135" s="197" t="s">
        <v>243</v>
      </c>
      <c r="AT135" s="197" t="s">
        <v>180</v>
      </c>
      <c r="AU135" s="197" t="s">
        <v>89</v>
      </c>
      <c r="AY135" s="15" t="s">
        <v>178</v>
      </c>
      <c r="BE135" s="198">
        <f>IF(N135="základná",J135,0)</f>
        <v>0</v>
      </c>
      <c r="BF135" s="198">
        <f>IF(N135="znížená",J135,0)</f>
        <v>0</v>
      </c>
      <c r="BG135" s="198">
        <f>IF(N135="zákl. prenesená",J135,0)</f>
        <v>0</v>
      </c>
      <c r="BH135" s="198">
        <f>IF(N135="zníž. prenesená",J135,0)</f>
        <v>0</v>
      </c>
      <c r="BI135" s="198">
        <f>IF(N135="nulová",J135,0)</f>
        <v>0</v>
      </c>
      <c r="BJ135" s="15" t="s">
        <v>89</v>
      </c>
      <c r="BK135" s="198">
        <f>ROUND(I135*H135,2)</f>
        <v>0</v>
      </c>
      <c r="BL135" s="15" t="s">
        <v>243</v>
      </c>
      <c r="BM135" s="197" t="s">
        <v>224</v>
      </c>
    </row>
    <row r="136" s="2" customFormat="1" ht="30" customHeight="1">
      <c r="A136" s="34"/>
      <c r="B136" s="184"/>
      <c r="C136" s="185" t="s">
        <v>204</v>
      </c>
      <c r="D136" s="185" t="s">
        <v>180</v>
      </c>
      <c r="E136" s="186" t="s">
        <v>2433</v>
      </c>
      <c r="F136" s="187" t="s">
        <v>2434</v>
      </c>
      <c r="G136" s="188" t="s">
        <v>306</v>
      </c>
      <c r="H136" s="189">
        <v>1</v>
      </c>
      <c r="I136" s="190"/>
      <c r="J136" s="191">
        <f>ROUND(I136*H136,2)</f>
        <v>0</v>
      </c>
      <c r="K136" s="192"/>
      <c r="L136" s="35"/>
      <c r="M136" s="193" t="s">
        <v>1</v>
      </c>
      <c r="N136" s="194" t="s">
        <v>42</v>
      </c>
      <c r="O136" s="78"/>
      <c r="P136" s="195">
        <f>O136*H136</f>
        <v>0</v>
      </c>
      <c r="Q136" s="195">
        <v>0.00115</v>
      </c>
      <c r="R136" s="195">
        <f>Q136*H136</f>
        <v>0.00115</v>
      </c>
      <c r="S136" s="195">
        <v>0</v>
      </c>
      <c r="T136" s="196">
        <f>S136*H136</f>
        <v>0</v>
      </c>
      <c r="U136" s="34"/>
      <c r="V136" s="34"/>
      <c r="W136" s="34"/>
      <c r="X136" s="34"/>
      <c r="Y136" s="34"/>
      <c r="Z136" s="34"/>
      <c r="AA136" s="34"/>
      <c r="AB136" s="34"/>
      <c r="AC136" s="34"/>
      <c r="AD136" s="34"/>
      <c r="AE136" s="34"/>
      <c r="AR136" s="197" t="s">
        <v>243</v>
      </c>
      <c r="AT136" s="197" t="s">
        <v>180</v>
      </c>
      <c r="AU136" s="197" t="s">
        <v>89</v>
      </c>
      <c r="AY136" s="15" t="s">
        <v>178</v>
      </c>
      <c r="BE136" s="198">
        <f>IF(N136="základná",J136,0)</f>
        <v>0</v>
      </c>
      <c r="BF136" s="198">
        <f>IF(N136="znížená",J136,0)</f>
        <v>0</v>
      </c>
      <c r="BG136" s="198">
        <f>IF(N136="zákl. prenesená",J136,0)</f>
        <v>0</v>
      </c>
      <c r="BH136" s="198">
        <f>IF(N136="zníž. prenesená",J136,0)</f>
        <v>0</v>
      </c>
      <c r="BI136" s="198">
        <f>IF(N136="nulová",J136,0)</f>
        <v>0</v>
      </c>
      <c r="BJ136" s="15" t="s">
        <v>89</v>
      </c>
      <c r="BK136" s="198">
        <f>ROUND(I136*H136,2)</f>
        <v>0</v>
      </c>
      <c r="BL136" s="15" t="s">
        <v>243</v>
      </c>
      <c r="BM136" s="197" t="s">
        <v>233</v>
      </c>
    </row>
    <row r="137" s="2" customFormat="1" ht="30" customHeight="1">
      <c r="A137" s="34"/>
      <c r="B137" s="184"/>
      <c r="C137" s="185" t="s">
        <v>208</v>
      </c>
      <c r="D137" s="185" t="s">
        <v>180</v>
      </c>
      <c r="E137" s="186" t="s">
        <v>2435</v>
      </c>
      <c r="F137" s="187" t="s">
        <v>2436</v>
      </c>
      <c r="G137" s="188" t="s">
        <v>306</v>
      </c>
      <c r="H137" s="189">
        <v>1</v>
      </c>
      <c r="I137" s="190"/>
      <c r="J137" s="191">
        <f>ROUND(I137*H137,2)</f>
        <v>0</v>
      </c>
      <c r="K137" s="192"/>
      <c r="L137" s="35"/>
      <c r="M137" s="193" t="s">
        <v>1</v>
      </c>
      <c r="N137" s="194" t="s">
        <v>42</v>
      </c>
      <c r="O137" s="78"/>
      <c r="P137" s="195">
        <f>O137*H137</f>
        <v>0</v>
      </c>
      <c r="Q137" s="195">
        <v>0.0046800000000000001</v>
      </c>
      <c r="R137" s="195">
        <f>Q137*H137</f>
        <v>0.0046800000000000001</v>
      </c>
      <c r="S137" s="195">
        <v>0</v>
      </c>
      <c r="T137" s="196">
        <f>S137*H137</f>
        <v>0</v>
      </c>
      <c r="U137" s="34"/>
      <c r="V137" s="34"/>
      <c r="W137" s="34"/>
      <c r="X137" s="34"/>
      <c r="Y137" s="34"/>
      <c r="Z137" s="34"/>
      <c r="AA137" s="34"/>
      <c r="AB137" s="34"/>
      <c r="AC137" s="34"/>
      <c r="AD137" s="34"/>
      <c r="AE137" s="34"/>
      <c r="AR137" s="197" t="s">
        <v>243</v>
      </c>
      <c r="AT137" s="197" t="s">
        <v>180</v>
      </c>
      <c r="AU137" s="197" t="s">
        <v>89</v>
      </c>
      <c r="AY137" s="15" t="s">
        <v>178</v>
      </c>
      <c r="BE137" s="198">
        <f>IF(N137="základná",J137,0)</f>
        <v>0</v>
      </c>
      <c r="BF137" s="198">
        <f>IF(N137="znížená",J137,0)</f>
        <v>0</v>
      </c>
      <c r="BG137" s="198">
        <f>IF(N137="zákl. prenesená",J137,0)</f>
        <v>0</v>
      </c>
      <c r="BH137" s="198">
        <f>IF(N137="zníž. prenesená",J137,0)</f>
        <v>0</v>
      </c>
      <c r="BI137" s="198">
        <f>IF(N137="nulová",J137,0)</f>
        <v>0</v>
      </c>
      <c r="BJ137" s="15" t="s">
        <v>89</v>
      </c>
      <c r="BK137" s="198">
        <f>ROUND(I137*H137,2)</f>
        <v>0</v>
      </c>
      <c r="BL137" s="15" t="s">
        <v>243</v>
      </c>
      <c r="BM137" s="197" t="s">
        <v>243</v>
      </c>
    </row>
    <row r="138" s="2" customFormat="1" ht="22.2" customHeight="1">
      <c r="A138" s="34"/>
      <c r="B138" s="184"/>
      <c r="C138" s="185" t="s">
        <v>212</v>
      </c>
      <c r="D138" s="185" t="s">
        <v>180</v>
      </c>
      <c r="E138" s="186" t="s">
        <v>2437</v>
      </c>
      <c r="F138" s="187" t="s">
        <v>2438</v>
      </c>
      <c r="G138" s="188" t="s">
        <v>683</v>
      </c>
      <c r="H138" s="189">
        <v>0.69999999999999996</v>
      </c>
      <c r="I138" s="190"/>
      <c r="J138" s="191">
        <f>ROUND(I138*H138,2)</f>
        <v>0</v>
      </c>
      <c r="K138" s="192"/>
      <c r="L138" s="35"/>
      <c r="M138" s="193" t="s">
        <v>1</v>
      </c>
      <c r="N138" s="194" t="s">
        <v>42</v>
      </c>
      <c r="O138" s="78"/>
      <c r="P138" s="195">
        <f>O138*H138</f>
        <v>0</v>
      </c>
      <c r="Q138" s="195">
        <v>0.0063285714285714299</v>
      </c>
      <c r="R138" s="195">
        <f>Q138*H138</f>
        <v>0.0044300000000000008</v>
      </c>
      <c r="S138" s="195">
        <v>0</v>
      </c>
      <c r="T138" s="196">
        <f>S138*H138</f>
        <v>0</v>
      </c>
      <c r="U138" s="34"/>
      <c r="V138" s="34"/>
      <c r="W138" s="34"/>
      <c r="X138" s="34"/>
      <c r="Y138" s="34"/>
      <c r="Z138" s="34"/>
      <c r="AA138" s="34"/>
      <c r="AB138" s="34"/>
      <c r="AC138" s="34"/>
      <c r="AD138" s="34"/>
      <c r="AE138" s="34"/>
      <c r="AR138" s="197" t="s">
        <v>243</v>
      </c>
      <c r="AT138" s="197" t="s">
        <v>180</v>
      </c>
      <c r="AU138" s="197" t="s">
        <v>89</v>
      </c>
      <c r="AY138" s="15" t="s">
        <v>178</v>
      </c>
      <c r="BE138" s="198">
        <f>IF(N138="základná",J138,0)</f>
        <v>0</v>
      </c>
      <c r="BF138" s="198">
        <f>IF(N138="znížená",J138,0)</f>
        <v>0</v>
      </c>
      <c r="BG138" s="198">
        <f>IF(N138="zákl. prenesená",J138,0)</f>
        <v>0</v>
      </c>
      <c r="BH138" s="198">
        <f>IF(N138="zníž. prenesená",J138,0)</f>
        <v>0</v>
      </c>
      <c r="BI138" s="198">
        <f>IF(N138="nulová",J138,0)</f>
        <v>0</v>
      </c>
      <c r="BJ138" s="15" t="s">
        <v>89</v>
      </c>
      <c r="BK138" s="198">
        <f>ROUND(I138*H138,2)</f>
        <v>0</v>
      </c>
      <c r="BL138" s="15" t="s">
        <v>243</v>
      </c>
      <c r="BM138" s="197" t="s">
        <v>251</v>
      </c>
    </row>
    <row r="139" s="2" customFormat="1" ht="19.8" customHeight="1">
      <c r="A139" s="34"/>
      <c r="B139" s="184"/>
      <c r="C139" s="185" t="s">
        <v>216</v>
      </c>
      <c r="D139" s="185" t="s">
        <v>180</v>
      </c>
      <c r="E139" s="186" t="s">
        <v>2439</v>
      </c>
      <c r="F139" s="187" t="s">
        <v>2440</v>
      </c>
      <c r="G139" s="188" t="s">
        <v>2275</v>
      </c>
      <c r="H139" s="189">
        <v>2</v>
      </c>
      <c r="I139" s="190"/>
      <c r="J139" s="191">
        <f>ROUND(I139*H139,2)</f>
        <v>0</v>
      </c>
      <c r="K139" s="192"/>
      <c r="L139" s="35"/>
      <c r="M139" s="193" t="s">
        <v>1</v>
      </c>
      <c r="N139" s="194" t="s">
        <v>42</v>
      </c>
      <c r="O139" s="78"/>
      <c r="P139" s="195">
        <f>O139*H139</f>
        <v>0</v>
      </c>
      <c r="Q139" s="195">
        <v>0.00016000000000000001</v>
      </c>
      <c r="R139" s="195">
        <f>Q139*H139</f>
        <v>0.00032000000000000003</v>
      </c>
      <c r="S139" s="195">
        <v>0</v>
      </c>
      <c r="T139" s="196">
        <f>S139*H139</f>
        <v>0</v>
      </c>
      <c r="U139" s="34"/>
      <c r="V139" s="34"/>
      <c r="W139" s="34"/>
      <c r="X139" s="34"/>
      <c r="Y139" s="34"/>
      <c r="Z139" s="34"/>
      <c r="AA139" s="34"/>
      <c r="AB139" s="34"/>
      <c r="AC139" s="34"/>
      <c r="AD139" s="34"/>
      <c r="AE139" s="34"/>
      <c r="AR139" s="197" t="s">
        <v>243</v>
      </c>
      <c r="AT139" s="197" t="s">
        <v>180</v>
      </c>
      <c r="AU139" s="197" t="s">
        <v>89</v>
      </c>
      <c r="AY139" s="15" t="s">
        <v>178</v>
      </c>
      <c r="BE139" s="198">
        <f>IF(N139="základná",J139,0)</f>
        <v>0</v>
      </c>
      <c r="BF139" s="198">
        <f>IF(N139="znížená",J139,0)</f>
        <v>0</v>
      </c>
      <c r="BG139" s="198">
        <f>IF(N139="zákl. prenesená",J139,0)</f>
        <v>0</v>
      </c>
      <c r="BH139" s="198">
        <f>IF(N139="zníž. prenesená",J139,0)</f>
        <v>0</v>
      </c>
      <c r="BI139" s="198">
        <f>IF(N139="nulová",J139,0)</f>
        <v>0</v>
      </c>
      <c r="BJ139" s="15" t="s">
        <v>89</v>
      </c>
      <c r="BK139" s="198">
        <f>ROUND(I139*H139,2)</f>
        <v>0</v>
      </c>
      <c r="BL139" s="15" t="s">
        <v>243</v>
      </c>
      <c r="BM139" s="197" t="s">
        <v>7</v>
      </c>
    </row>
    <row r="140" s="2" customFormat="1" ht="22.2" customHeight="1">
      <c r="A140" s="34"/>
      <c r="B140" s="184"/>
      <c r="C140" s="185" t="s">
        <v>220</v>
      </c>
      <c r="D140" s="185" t="s">
        <v>180</v>
      </c>
      <c r="E140" s="186" t="s">
        <v>2441</v>
      </c>
      <c r="F140" s="187" t="s">
        <v>2442</v>
      </c>
      <c r="G140" s="188" t="s">
        <v>2275</v>
      </c>
      <c r="H140" s="189">
        <v>2</v>
      </c>
      <c r="I140" s="190"/>
      <c r="J140" s="191">
        <f>ROUND(I140*H140,2)</f>
        <v>0</v>
      </c>
      <c r="K140" s="192"/>
      <c r="L140" s="35"/>
      <c r="M140" s="193" t="s">
        <v>1</v>
      </c>
      <c r="N140" s="194" t="s">
        <v>42</v>
      </c>
      <c r="O140" s="78"/>
      <c r="P140" s="195">
        <f>O140*H140</f>
        <v>0</v>
      </c>
      <c r="Q140" s="195">
        <v>0.0042900000000000004</v>
      </c>
      <c r="R140" s="195">
        <f>Q140*H140</f>
        <v>0.0085800000000000008</v>
      </c>
      <c r="S140" s="195">
        <v>0</v>
      </c>
      <c r="T140" s="196">
        <f>S140*H140</f>
        <v>0</v>
      </c>
      <c r="U140" s="34"/>
      <c r="V140" s="34"/>
      <c r="W140" s="34"/>
      <c r="X140" s="34"/>
      <c r="Y140" s="34"/>
      <c r="Z140" s="34"/>
      <c r="AA140" s="34"/>
      <c r="AB140" s="34"/>
      <c r="AC140" s="34"/>
      <c r="AD140" s="34"/>
      <c r="AE140" s="34"/>
      <c r="AR140" s="197" t="s">
        <v>243</v>
      </c>
      <c r="AT140" s="197" t="s">
        <v>180</v>
      </c>
      <c r="AU140" s="197" t="s">
        <v>89</v>
      </c>
      <c r="AY140" s="15" t="s">
        <v>178</v>
      </c>
      <c r="BE140" s="198">
        <f>IF(N140="základná",J140,0)</f>
        <v>0</v>
      </c>
      <c r="BF140" s="198">
        <f>IF(N140="znížená",J140,0)</f>
        <v>0</v>
      </c>
      <c r="BG140" s="198">
        <f>IF(N140="zákl. prenesená",J140,0)</f>
        <v>0</v>
      </c>
      <c r="BH140" s="198">
        <f>IF(N140="zníž. prenesená",J140,0)</f>
        <v>0</v>
      </c>
      <c r="BI140" s="198">
        <f>IF(N140="nulová",J140,0)</f>
        <v>0</v>
      </c>
      <c r="BJ140" s="15" t="s">
        <v>89</v>
      </c>
      <c r="BK140" s="198">
        <f>ROUND(I140*H140,2)</f>
        <v>0</v>
      </c>
      <c r="BL140" s="15" t="s">
        <v>243</v>
      </c>
      <c r="BM140" s="197" t="s">
        <v>266</v>
      </c>
    </row>
    <row r="141" s="2" customFormat="1" ht="22.2" customHeight="1">
      <c r="A141" s="34"/>
      <c r="B141" s="184"/>
      <c r="C141" s="185" t="s">
        <v>224</v>
      </c>
      <c r="D141" s="185" t="s">
        <v>180</v>
      </c>
      <c r="E141" s="186" t="s">
        <v>2443</v>
      </c>
      <c r="F141" s="187" t="s">
        <v>2444</v>
      </c>
      <c r="G141" s="188" t="s">
        <v>306</v>
      </c>
      <c r="H141" s="189">
        <v>4</v>
      </c>
      <c r="I141" s="190"/>
      <c r="J141" s="191">
        <f>ROUND(I141*H141,2)</f>
        <v>0</v>
      </c>
      <c r="K141" s="192"/>
      <c r="L141" s="35"/>
      <c r="M141" s="193" t="s">
        <v>1</v>
      </c>
      <c r="N141" s="194" t="s">
        <v>42</v>
      </c>
      <c r="O141" s="78"/>
      <c r="P141" s="195">
        <f>O141*H141</f>
        <v>0</v>
      </c>
      <c r="Q141" s="195">
        <v>0</v>
      </c>
      <c r="R141" s="195">
        <f>Q141*H141</f>
        <v>0</v>
      </c>
      <c r="S141" s="195">
        <v>0</v>
      </c>
      <c r="T141" s="196">
        <f>S141*H141</f>
        <v>0</v>
      </c>
      <c r="U141" s="34"/>
      <c r="V141" s="34"/>
      <c r="W141" s="34"/>
      <c r="X141" s="34"/>
      <c r="Y141" s="34"/>
      <c r="Z141" s="34"/>
      <c r="AA141" s="34"/>
      <c r="AB141" s="34"/>
      <c r="AC141" s="34"/>
      <c r="AD141" s="34"/>
      <c r="AE141" s="34"/>
      <c r="AR141" s="197" t="s">
        <v>243</v>
      </c>
      <c r="AT141" s="197" t="s">
        <v>180</v>
      </c>
      <c r="AU141" s="197" t="s">
        <v>89</v>
      </c>
      <c r="AY141" s="15" t="s">
        <v>178</v>
      </c>
      <c r="BE141" s="198">
        <f>IF(N141="základná",J141,0)</f>
        <v>0</v>
      </c>
      <c r="BF141" s="198">
        <f>IF(N141="znížená",J141,0)</f>
        <v>0</v>
      </c>
      <c r="BG141" s="198">
        <f>IF(N141="zákl. prenesená",J141,0)</f>
        <v>0</v>
      </c>
      <c r="BH141" s="198">
        <f>IF(N141="zníž. prenesená",J141,0)</f>
        <v>0</v>
      </c>
      <c r="BI141" s="198">
        <f>IF(N141="nulová",J141,0)</f>
        <v>0</v>
      </c>
      <c r="BJ141" s="15" t="s">
        <v>89</v>
      </c>
      <c r="BK141" s="198">
        <f>ROUND(I141*H141,2)</f>
        <v>0</v>
      </c>
      <c r="BL141" s="15" t="s">
        <v>243</v>
      </c>
      <c r="BM141" s="197" t="s">
        <v>274</v>
      </c>
    </row>
    <row r="142" s="2" customFormat="1" ht="22.2" customHeight="1">
      <c r="A142" s="34"/>
      <c r="B142" s="184"/>
      <c r="C142" s="199" t="s">
        <v>229</v>
      </c>
      <c r="D142" s="199" t="s">
        <v>454</v>
      </c>
      <c r="E142" s="200" t="s">
        <v>2445</v>
      </c>
      <c r="F142" s="201" t="s">
        <v>2446</v>
      </c>
      <c r="G142" s="202" t="s">
        <v>306</v>
      </c>
      <c r="H142" s="203">
        <v>4</v>
      </c>
      <c r="I142" s="204"/>
      <c r="J142" s="205">
        <f>ROUND(I142*H142,2)</f>
        <v>0</v>
      </c>
      <c r="K142" s="206"/>
      <c r="L142" s="207"/>
      <c r="M142" s="208" t="s">
        <v>1</v>
      </c>
      <c r="N142" s="209" t="s">
        <v>42</v>
      </c>
      <c r="O142" s="78"/>
      <c r="P142" s="195">
        <f>O142*H142</f>
        <v>0</v>
      </c>
      <c r="Q142" s="195">
        <v>0.0018699999999999999</v>
      </c>
      <c r="R142" s="195">
        <f>Q142*H142</f>
        <v>0.0074799999999999997</v>
      </c>
      <c r="S142" s="195">
        <v>0</v>
      </c>
      <c r="T142" s="196">
        <f>S142*H142</f>
        <v>0</v>
      </c>
      <c r="U142" s="34"/>
      <c r="V142" s="34"/>
      <c r="W142" s="34"/>
      <c r="X142" s="34"/>
      <c r="Y142" s="34"/>
      <c r="Z142" s="34"/>
      <c r="AA142" s="34"/>
      <c r="AB142" s="34"/>
      <c r="AC142" s="34"/>
      <c r="AD142" s="34"/>
      <c r="AE142" s="34"/>
      <c r="AR142" s="197" t="s">
        <v>308</v>
      </c>
      <c r="AT142" s="197" t="s">
        <v>454</v>
      </c>
      <c r="AU142" s="197" t="s">
        <v>89</v>
      </c>
      <c r="AY142" s="15" t="s">
        <v>178</v>
      </c>
      <c r="BE142" s="198">
        <f>IF(N142="základná",J142,0)</f>
        <v>0</v>
      </c>
      <c r="BF142" s="198">
        <f>IF(N142="znížená",J142,0)</f>
        <v>0</v>
      </c>
      <c r="BG142" s="198">
        <f>IF(N142="zákl. prenesená",J142,0)</f>
        <v>0</v>
      </c>
      <c r="BH142" s="198">
        <f>IF(N142="zníž. prenesená",J142,0)</f>
        <v>0</v>
      </c>
      <c r="BI142" s="198">
        <f>IF(N142="nulová",J142,0)</f>
        <v>0</v>
      </c>
      <c r="BJ142" s="15" t="s">
        <v>89</v>
      </c>
      <c r="BK142" s="198">
        <f>ROUND(I142*H142,2)</f>
        <v>0</v>
      </c>
      <c r="BL142" s="15" t="s">
        <v>243</v>
      </c>
      <c r="BM142" s="197" t="s">
        <v>283</v>
      </c>
    </row>
    <row r="143" s="2" customFormat="1" ht="22.2" customHeight="1">
      <c r="A143" s="34"/>
      <c r="B143" s="184"/>
      <c r="C143" s="185" t="s">
        <v>233</v>
      </c>
      <c r="D143" s="185" t="s">
        <v>180</v>
      </c>
      <c r="E143" s="186" t="s">
        <v>2447</v>
      </c>
      <c r="F143" s="187" t="s">
        <v>2448</v>
      </c>
      <c r="G143" s="188" t="s">
        <v>306</v>
      </c>
      <c r="H143" s="189">
        <v>1</v>
      </c>
      <c r="I143" s="190"/>
      <c r="J143" s="191">
        <f>ROUND(I143*H143,2)</f>
        <v>0</v>
      </c>
      <c r="K143" s="192"/>
      <c r="L143" s="35"/>
      <c r="M143" s="193" t="s">
        <v>1</v>
      </c>
      <c r="N143" s="194" t="s">
        <v>42</v>
      </c>
      <c r="O143" s="78"/>
      <c r="P143" s="195">
        <f>O143*H143</f>
        <v>0</v>
      </c>
      <c r="Q143" s="195">
        <v>1.0000000000000001E-05</v>
      </c>
      <c r="R143" s="195">
        <f>Q143*H143</f>
        <v>1.0000000000000001E-05</v>
      </c>
      <c r="S143" s="195">
        <v>0</v>
      </c>
      <c r="T143" s="196">
        <f>S143*H143</f>
        <v>0</v>
      </c>
      <c r="U143" s="34"/>
      <c r="V143" s="34"/>
      <c r="W143" s="34"/>
      <c r="X143" s="34"/>
      <c r="Y143" s="34"/>
      <c r="Z143" s="34"/>
      <c r="AA143" s="34"/>
      <c r="AB143" s="34"/>
      <c r="AC143" s="34"/>
      <c r="AD143" s="34"/>
      <c r="AE143" s="34"/>
      <c r="AR143" s="197" t="s">
        <v>243</v>
      </c>
      <c r="AT143" s="197" t="s">
        <v>180</v>
      </c>
      <c r="AU143" s="197" t="s">
        <v>89</v>
      </c>
      <c r="AY143" s="15" t="s">
        <v>178</v>
      </c>
      <c r="BE143" s="198">
        <f>IF(N143="základná",J143,0)</f>
        <v>0</v>
      </c>
      <c r="BF143" s="198">
        <f>IF(N143="znížená",J143,0)</f>
        <v>0</v>
      </c>
      <c r="BG143" s="198">
        <f>IF(N143="zákl. prenesená",J143,0)</f>
        <v>0</v>
      </c>
      <c r="BH143" s="198">
        <f>IF(N143="zníž. prenesená",J143,0)</f>
        <v>0</v>
      </c>
      <c r="BI143" s="198">
        <f>IF(N143="nulová",J143,0)</f>
        <v>0</v>
      </c>
      <c r="BJ143" s="15" t="s">
        <v>89</v>
      </c>
      <c r="BK143" s="198">
        <f>ROUND(I143*H143,2)</f>
        <v>0</v>
      </c>
      <c r="BL143" s="15" t="s">
        <v>243</v>
      </c>
      <c r="BM143" s="197" t="s">
        <v>291</v>
      </c>
    </row>
    <row r="144" s="2" customFormat="1" ht="30" customHeight="1">
      <c r="A144" s="34"/>
      <c r="B144" s="184"/>
      <c r="C144" s="199" t="s">
        <v>239</v>
      </c>
      <c r="D144" s="199" t="s">
        <v>454</v>
      </c>
      <c r="E144" s="200" t="s">
        <v>2449</v>
      </c>
      <c r="F144" s="201" t="s">
        <v>2450</v>
      </c>
      <c r="G144" s="202" t="s">
        <v>306</v>
      </c>
      <c r="H144" s="203">
        <v>1</v>
      </c>
      <c r="I144" s="204"/>
      <c r="J144" s="205">
        <f>ROUND(I144*H144,2)</f>
        <v>0</v>
      </c>
      <c r="K144" s="206"/>
      <c r="L144" s="207"/>
      <c r="M144" s="208" t="s">
        <v>1</v>
      </c>
      <c r="N144" s="209" t="s">
        <v>42</v>
      </c>
      <c r="O144" s="78"/>
      <c r="P144" s="195">
        <f>O144*H144</f>
        <v>0</v>
      </c>
      <c r="Q144" s="195">
        <v>5.0000000000000002E-05</v>
      </c>
      <c r="R144" s="195">
        <f>Q144*H144</f>
        <v>5.0000000000000002E-05</v>
      </c>
      <c r="S144" s="195">
        <v>0</v>
      </c>
      <c r="T144" s="196">
        <f>S144*H144</f>
        <v>0</v>
      </c>
      <c r="U144" s="34"/>
      <c r="V144" s="34"/>
      <c r="W144" s="34"/>
      <c r="X144" s="34"/>
      <c r="Y144" s="34"/>
      <c r="Z144" s="34"/>
      <c r="AA144" s="34"/>
      <c r="AB144" s="34"/>
      <c r="AC144" s="34"/>
      <c r="AD144" s="34"/>
      <c r="AE144" s="34"/>
      <c r="AR144" s="197" t="s">
        <v>308</v>
      </c>
      <c r="AT144" s="197" t="s">
        <v>454</v>
      </c>
      <c r="AU144" s="197" t="s">
        <v>89</v>
      </c>
      <c r="AY144" s="15" t="s">
        <v>178</v>
      </c>
      <c r="BE144" s="198">
        <f>IF(N144="základná",J144,0)</f>
        <v>0</v>
      </c>
      <c r="BF144" s="198">
        <f>IF(N144="znížená",J144,0)</f>
        <v>0</v>
      </c>
      <c r="BG144" s="198">
        <f>IF(N144="zákl. prenesená",J144,0)</f>
        <v>0</v>
      </c>
      <c r="BH144" s="198">
        <f>IF(N144="zníž. prenesená",J144,0)</f>
        <v>0</v>
      </c>
      <c r="BI144" s="198">
        <f>IF(N144="nulová",J144,0)</f>
        <v>0</v>
      </c>
      <c r="BJ144" s="15" t="s">
        <v>89</v>
      </c>
      <c r="BK144" s="198">
        <f>ROUND(I144*H144,2)</f>
        <v>0</v>
      </c>
      <c r="BL144" s="15" t="s">
        <v>243</v>
      </c>
      <c r="BM144" s="197" t="s">
        <v>299</v>
      </c>
    </row>
    <row r="145" s="2" customFormat="1" ht="22.2" customHeight="1">
      <c r="A145" s="34"/>
      <c r="B145" s="184"/>
      <c r="C145" s="185" t="s">
        <v>243</v>
      </c>
      <c r="D145" s="185" t="s">
        <v>180</v>
      </c>
      <c r="E145" s="186" t="s">
        <v>2451</v>
      </c>
      <c r="F145" s="187" t="s">
        <v>2452</v>
      </c>
      <c r="G145" s="188" t="s">
        <v>306</v>
      </c>
      <c r="H145" s="189">
        <v>1</v>
      </c>
      <c r="I145" s="190"/>
      <c r="J145" s="191">
        <f>ROUND(I145*H145,2)</f>
        <v>0</v>
      </c>
      <c r="K145" s="192"/>
      <c r="L145" s="35"/>
      <c r="M145" s="193" t="s">
        <v>1</v>
      </c>
      <c r="N145" s="194" t="s">
        <v>42</v>
      </c>
      <c r="O145" s="78"/>
      <c r="P145" s="195">
        <f>O145*H145</f>
        <v>0</v>
      </c>
      <c r="Q145" s="195">
        <v>1.0000000000000001E-05</v>
      </c>
      <c r="R145" s="195">
        <f>Q145*H145</f>
        <v>1.0000000000000001E-05</v>
      </c>
      <c r="S145" s="195">
        <v>0</v>
      </c>
      <c r="T145" s="196">
        <f>S145*H145</f>
        <v>0</v>
      </c>
      <c r="U145" s="34"/>
      <c r="V145" s="34"/>
      <c r="W145" s="34"/>
      <c r="X145" s="34"/>
      <c r="Y145" s="34"/>
      <c r="Z145" s="34"/>
      <c r="AA145" s="34"/>
      <c r="AB145" s="34"/>
      <c r="AC145" s="34"/>
      <c r="AD145" s="34"/>
      <c r="AE145" s="34"/>
      <c r="AR145" s="197" t="s">
        <v>243</v>
      </c>
      <c r="AT145" s="197" t="s">
        <v>180</v>
      </c>
      <c r="AU145" s="197" t="s">
        <v>89</v>
      </c>
      <c r="AY145" s="15" t="s">
        <v>178</v>
      </c>
      <c r="BE145" s="198">
        <f>IF(N145="základná",J145,0)</f>
        <v>0</v>
      </c>
      <c r="BF145" s="198">
        <f>IF(N145="znížená",J145,0)</f>
        <v>0</v>
      </c>
      <c r="BG145" s="198">
        <f>IF(N145="zákl. prenesená",J145,0)</f>
        <v>0</v>
      </c>
      <c r="BH145" s="198">
        <f>IF(N145="zníž. prenesená",J145,0)</f>
        <v>0</v>
      </c>
      <c r="BI145" s="198">
        <f>IF(N145="nulová",J145,0)</f>
        <v>0</v>
      </c>
      <c r="BJ145" s="15" t="s">
        <v>89</v>
      </c>
      <c r="BK145" s="198">
        <f>ROUND(I145*H145,2)</f>
        <v>0</v>
      </c>
      <c r="BL145" s="15" t="s">
        <v>243</v>
      </c>
      <c r="BM145" s="197" t="s">
        <v>308</v>
      </c>
    </row>
    <row r="146" s="2" customFormat="1" ht="22.2" customHeight="1">
      <c r="A146" s="34"/>
      <c r="B146" s="184"/>
      <c r="C146" s="199" t="s">
        <v>247</v>
      </c>
      <c r="D146" s="199" t="s">
        <v>454</v>
      </c>
      <c r="E146" s="200" t="s">
        <v>2453</v>
      </c>
      <c r="F146" s="201" t="s">
        <v>2454</v>
      </c>
      <c r="G146" s="202" t="s">
        <v>306</v>
      </c>
      <c r="H146" s="203">
        <v>1</v>
      </c>
      <c r="I146" s="204"/>
      <c r="J146" s="205">
        <f>ROUND(I146*H146,2)</f>
        <v>0</v>
      </c>
      <c r="K146" s="206"/>
      <c r="L146" s="207"/>
      <c r="M146" s="208" t="s">
        <v>1</v>
      </c>
      <c r="N146" s="209" t="s">
        <v>42</v>
      </c>
      <c r="O146" s="78"/>
      <c r="P146" s="195">
        <f>O146*H146</f>
        <v>0</v>
      </c>
      <c r="Q146" s="195">
        <v>0.00020000000000000001</v>
      </c>
      <c r="R146" s="195">
        <f>Q146*H146</f>
        <v>0.00020000000000000001</v>
      </c>
      <c r="S146" s="195">
        <v>0</v>
      </c>
      <c r="T146" s="196">
        <f>S146*H146</f>
        <v>0</v>
      </c>
      <c r="U146" s="34"/>
      <c r="V146" s="34"/>
      <c r="W146" s="34"/>
      <c r="X146" s="34"/>
      <c r="Y146" s="34"/>
      <c r="Z146" s="34"/>
      <c r="AA146" s="34"/>
      <c r="AB146" s="34"/>
      <c r="AC146" s="34"/>
      <c r="AD146" s="34"/>
      <c r="AE146" s="34"/>
      <c r="AR146" s="197" t="s">
        <v>308</v>
      </c>
      <c r="AT146" s="197" t="s">
        <v>454</v>
      </c>
      <c r="AU146" s="197" t="s">
        <v>89</v>
      </c>
      <c r="AY146" s="15" t="s">
        <v>178</v>
      </c>
      <c r="BE146" s="198">
        <f>IF(N146="základná",J146,0)</f>
        <v>0</v>
      </c>
      <c r="BF146" s="198">
        <f>IF(N146="znížená",J146,0)</f>
        <v>0</v>
      </c>
      <c r="BG146" s="198">
        <f>IF(N146="zákl. prenesená",J146,0)</f>
        <v>0</v>
      </c>
      <c r="BH146" s="198">
        <f>IF(N146="zníž. prenesená",J146,0)</f>
        <v>0</v>
      </c>
      <c r="BI146" s="198">
        <f>IF(N146="nulová",J146,0)</f>
        <v>0</v>
      </c>
      <c r="BJ146" s="15" t="s">
        <v>89</v>
      </c>
      <c r="BK146" s="198">
        <f>ROUND(I146*H146,2)</f>
        <v>0</v>
      </c>
      <c r="BL146" s="15" t="s">
        <v>243</v>
      </c>
      <c r="BM146" s="197" t="s">
        <v>316</v>
      </c>
    </row>
    <row r="147" s="2" customFormat="1" ht="22.2" customHeight="1">
      <c r="A147" s="34"/>
      <c r="B147" s="184"/>
      <c r="C147" s="185" t="s">
        <v>251</v>
      </c>
      <c r="D147" s="185" t="s">
        <v>180</v>
      </c>
      <c r="E147" s="186" t="s">
        <v>2455</v>
      </c>
      <c r="F147" s="187" t="s">
        <v>2456</v>
      </c>
      <c r="G147" s="188" t="s">
        <v>306</v>
      </c>
      <c r="H147" s="189">
        <v>1</v>
      </c>
      <c r="I147" s="190"/>
      <c r="J147" s="191">
        <f>ROUND(I147*H147,2)</f>
        <v>0</v>
      </c>
      <c r="K147" s="192"/>
      <c r="L147" s="35"/>
      <c r="M147" s="193" t="s">
        <v>1</v>
      </c>
      <c r="N147" s="194" t="s">
        <v>42</v>
      </c>
      <c r="O147" s="78"/>
      <c r="P147" s="195">
        <f>O147*H147</f>
        <v>0</v>
      </c>
      <c r="Q147" s="195">
        <v>0</v>
      </c>
      <c r="R147" s="195">
        <f>Q147*H147</f>
        <v>0</v>
      </c>
      <c r="S147" s="195">
        <v>0</v>
      </c>
      <c r="T147" s="196">
        <f>S147*H147</f>
        <v>0</v>
      </c>
      <c r="U147" s="34"/>
      <c r="V147" s="34"/>
      <c r="W147" s="34"/>
      <c r="X147" s="34"/>
      <c r="Y147" s="34"/>
      <c r="Z147" s="34"/>
      <c r="AA147" s="34"/>
      <c r="AB147" s="34"/>
      <c r="AC147" s="34"/>
      <c r="AD147" s="34"/>
      <c r="AE147" s="34"/>
      <c r="AR147" s="197" t="s">
        <v>243</v>
      </c>
      <c r="AT147" s="197" t="s">
        <v>180</v>
      </c>
      <c r="AU147" s="197" t="s">
        <v>89</v>
      </c>
      <c r="AY147" s="15" t="s">
        <v>178</v>
      </c>
      <c r="BE147" s="198">
        <f>IF(N147="základná",J147,0)</f>
        <v>0</v>
      </c>
      <c r="BF147" s="198">
        <f>IF(N147="znížená",J147,0)</f>
        <v>0</v>
      </c>
      <c r="BG147" s="198">
        <f>IF(N147="zákl. prenesená",J147,0)</f>
        <v>0</v>
      </c>
      <c r="BH147" s="198">
        <f>IF(N147="zníž. prenesená",J147,0)</f>
        <v>0</v>
      </c>
      <c r="BI147" s="198">
        <f>IF(N147="nulová",J147,0)</f>
        <v>0</v>
      </c>
      <c r="BJ147" s="15" t="s">
        <v>89</v>
      </c>
      <c r="BK147" s="198">
        <f>ROUND(I147*H147,2)</f>
        <v>0</v>
      </c>
      <c r="BL147" s="15" t="s">
        <v>243</v>
      </c>
      <c r="BM147" s="197" t="s">
        <v>324</v>
      </c>
    </row>
    <row r="148" s="2" customFormat="1" ht="22.2" customHeight="1">
      <c r="A148" s="34"/>
      <c r="B148" s="184"/>
      <c r="C148" s="199" t="s">
        <v>255</v>
      </c>
      <c r="D148" s="199" t="s">
        <v>454</v>
      </c>
      <c r="E148" s="200" t="s">
        <v>2457</v>
      </c>
      <c r="F148" s="201" t="s">
        <v>2458</v>
      </c>
      <c r="G148" s="202" t="s">
        <v>306</v>
      </c>
      <c r="H148" s="203">
        <v>1</v>
      </c>
      <c r="I148" s="204"/>
      <c r="J148" s="205">
        <f>ROUND(I148*H148,2)</f>
        <v>0</v>
      </c>
      <c r="K148" s="206"/>
      <c r="L148" s="207"/>
      <c r="M148" s="208" t="s">
        <v>1</v>
      </c>
      <c r="N148" s="209" t="s">
        <v>42</v>
      </c>
      <c r="O148" s="78"/>
      <c r="P148" s="195">
        <f>O148*H148</f>
        <v>0</v>
      </c>
      <c r="Q148" s="195">
        <v>0.00048000000000000001</v>
      </c>
      <c r="R148" s="195">
        <f>Q148*H148</f>
        <v>0.00048000000000000001</v>
      </c>
      <c r="S148" s="195">
        <v>0</v>
      </c>
      <c r="T148" s="196">
        <f>S148*H148</f>
        <v>0</v>
      </c>
      <c r="U148" s="34"/>
      <c r="V148" s="34"/>
      <c r="W148" s="34"/>
      <c r="X148" s="34"/>
      <c r="Y148" s="34"/>
      <c r="Z148" s="34"/>
      <c r="AA148" s="34"/>
      <c r="AB148" s="34"/>
      <c r="AC148" s="34"/>
      <c r="AD148" s="34"/>
      <c r="AE148" s="34"/>
      <c r="AR148" s="197" t="s">
        <v>308</v>
      </c>
      <c r="AT148" s="197" t="s">
        <v>454</v>
      </c>
      <c r="AU148" s="197" t="s">
        <v>89</v>
      </c>
      <c r="AY148" s="15" t="s">
        <v>178</v>
      </c>
      <c r="BE148" s="198">
        <f>IF(N148="základná",J148,0)</f>
        <v>0</v>
      </c>
      <c r="BF148" s="198">
        <f>IF(N148="znížená",J148,0)</f>
        <v>0</v>
      </c>
      <c r="BG148" s="198">
        <f>IF(N148="zákl. prenesená",J148,0)</f>
        <v>0</v>
      </c>
      <c r="BH148" s="198">
        <f>IF(N148="zníž. prenesená",J148,0)</f>
        <v>0</v>
      </c>
      <c r="BI148" s="198">
        <f>IF(N148="nulová",J148,0)</f>
        <v>0</v>
      </c>
      <c r="BJ148" s="15" t="s">
        <v>89</v>
      </c>
      <c r="BK148" s="198">
        <f>ROUND(I148*H148,2)</f>
        <v>0</v>
      </c>
      <c r="BL148" s="15" t="s">
        <v>243</v>
      </c>
      <c r="BM148" s="197" t="s">
        <v>332</v>
      </c>
    </row>
    <row r="149" s="2" customFormat="1" ht="22.2" customHeight="1">
      <c r="A149" s="34"/>
      <c r="B149" s="184"/>
      <c r="C149" s="185" t="s">
        <v>7</v>
      </c>
      <c r="D149" s="185" t="s">
        <v>180</v>
      </c>
      <c r="E149" s="186" t="s">
        <v>2459</v>
      </c>
      <c r="F149" s="187" t="s">
        <v>2460</v>
      </c>
      <c r="G149" s="188" t="s">
        <v>306</v>
      </c>
      <c r="H149" s="189">
        <v>1</v>
      </c>
      <c r="I149" s="190"/>
      <c r="J149" s="191">
        <f>ROUND(I149*H149,2)</f>
        <v>0</v>
      </c>
      <c r="K149" s="192"/>
      <c r="L149" s="35"/>
      <c r="M149" s="193" t="s">
        <v>1</v>
      </c>
      <c r="N149" s="194" t="s">
        <v>42</v>
      </c>
      <c r="O149" s="78"/>
      <c r="P149" s="195">
        <f>O149*H149</f>
        <v>0</v>
      </c>
      <c r="Q149" s="195">
        <v>0</v>
      </c>
      <c r="R149" s="195">
        <f>Q149*H149</f>
        <v>0</v>
      </c>
      <c r="S149" s="195">
        <v>0</v>
      </c>
      <c r="T149" s="196">
        <f>S149*H149</f>
        <v>0</v>
      </c>
      <c r="U149" s="34"/>
      <c r="V149" s="34"/>
      <c r="W149" s="34"/>
      <c r="X149" s="34"/>
      <c r="Y149" s="34"/>
      <c r="Z149" s="34"/>
      <c r="AA149" s="34"/>
      <c r="AB149" s="34"/>
      <c r="AC149" s="34"/>
      <c r="AD149" s="34"/>
      <c r="AE149" s="34"/>
      <c r="AR149" s="197" t="s">
        <v>243</v>
      </c>
      <c r="AT149" s="197" t="s">
        <v>180</v>
      </c>
      <c r="AU149" s="197" t="s">
        <v>89</v>
      </c>
      <c r="AY149" s="15" t="s">
        <v>178</v>
      </c>
      <c r="BE149" s="198">
        <f>IF(N149="základná",J149,0)</f>
        <v>0</v>
      </c>
      <c r="BF149" s="198">
        <f>IF(N149="znížená",J149,0)</f>
        <v>0</v>
      </c>
      <c r="BG149" s="198">
        <f>IF(N149="zákl. prenesená",J149,0)</f>
        <v>0</v>
      </c>
      <c r="BH149" s="198">
        <f>IF(N149="zníž. prenesená",J149,0)</f>
        <v>0</v>
      </c>
      <c r="BI149" s="198">
        <f>IF(N149="nulová",J149,0)</f>
        <v>0</v>
      </c>
      <c r="BJ149" s="15" t="s">
        <v>89</v>
      </c>
      <c r="BK149" s="198">
        <f>ROUND(I149*H149,2)</f>
        <v>0</v>
      </c>
      <c r="BL149" s="15" t="s">
        <v>243</v>
      </c>
      <c r="BM149" s="197" t="s">
        <v>340</v>
      </c>
    </row>
    <row r="150" s="2" customFormat="1" ht="14.4" customHeight="1">
      <c r="A150" s="34"/>
      <c r="B150" s="184"/>
      <c r="C150" s="199" t="s">
        <v>262</v>
      </c>
      <c r="D150" s="199" t="s">
        <v>454</v>
      </c>
      <c r="E150" s="200" t="s">
        <v>2461</v>
      </c>
      <c r="F150" s="201" t="s">
        <v>2462</v>
      </c>
      <c r="G150" s="202" t="s">
        <v>306</v>
      </c>
      <c r="H150" s="203">
        <v>1</v>
      </c>
      <c r="I150" s="204"/>
      <c r="J150" s="205">
        <f>ROUND(I150*H150,2)</f>
        <v>0</v>
      </c>
      <c r="K150" s="206"/>
      <c r="L150" s="207"/>
      <c r="M150" s="208" t="s">
        <v>1</v>
      </c>
      <c r="N150" s="209" t="s">
        <v>42</v>
      </c>
      <c r="O150" s="78"/>
      <c r="P150" s="195">
        <f>O150*H150</f>
        <v>0</v>
      </c>
      <c r="Q150" s="195">
        <v>0.00064000000000000005</v>
      </c>
      <c r="R150" s="195">
        <f>Q150*H150</f>
        <v>0.00064000000000000005</v>
      </c>
      <c r="S150" s="195">
        <v>0</v>
      </c>
      <c r="T150" s="196">
        <f>S150*H150</f>
        <v>0</v>
      </c>
      <c r="U150" s="34"/>
      <c r="V150" s="34"/>
      <c r="W150" s="34"/>
      <c r="X150" s="34"/>
      <c r="Y150" s="34"/>
      <c r="Z150" s="34"/>
      <c r="AA150" s="34"/>
      <c r="AB150" s="34"/>
      <c r="AC150" s="34"/>
      <c r="AD150" s="34"/>
      <c r="AE150" s="34"/>
      <c r="AR150" s="197" t="s">
        <v>308</v>
      </c>
      <c r="AT150" s="197" t="s">
        <v>454</v>
      </c>
      <c r="AU150" s="197" t="s">
        <v>89</v>
      </c>
      <c r="AY150" s="15" t="s">
        <v>178</v>
      </c>
      <c r="BE150" s="198">
        <f>IF(N150="základná",J150,0)</f>
        <v>0</v>
      </c>
      <c r="BF150" s="198">
        <f>IF(N150="znížená",J150,0)</f>
        <v>0</v>
      </c>
      <c r="BG150" s="198">
        <f>IF(N150="zákl. prenesená",J150,0)</f>
        <v>0</v>
      </c>
      <c r="BH150" s="198">
        <f>IF(N150="zníž. prenesená",J150,0)</f>
        <v>0</v>
      </c>
      <c r="BI150" s="198">
        <f>IF(N150="nulová",J150,0)</f>
        <v>0</v>
      </c>
      <c r="BJ150" s="15" t="s">
        <v>89</v>
      </c>
      <c r="BK150" s="198">
        <f>ROUND(I150*H150,2)</f>
        <v>0</v>
      </c>
      <c r="BL150" s="15" t="s">
        <v>243</v>
      </c>
      <c r="BM150" s="197" t="s">
        <v>348</v>
      </c>
    </row>
    <row r="151" s="2" customFormat="1" ht="14.4" customHeight="1">
      <c r="A151" s="34"/>
      <c r="B151" s="184"/>
      <c r="C151" s="199" t="s">
        <v>266</v>
      </c>
      <c r="D151" s="199" t="s">
        <v>454</v>
      </c>
      <c r="E151" s="200" t="s">
        <v>2463</v>
      </c>
      <c r="F151" s="201" t="s">
        <v>2464</v>
      </c>
      <c r="G151" s="202" t="s">
        <v>1630</v>
      </c>
      <c r="H151" s="203">
        <v>1</v>
      </c>
      <c r="I151" s="204"/>
      <c r="J151" s="205">
        <f>ROUND(I151*H151,2)</f>
        <v>0</v>
      </c>
      <c r="K151" s="206"/>
      <c r="L151" s="207"/>
      <c r="M151" s="208" t="s">
        <v>1</v>
      </c>
      <c r="N151" s="209" t="s">
        <v>42</v>
      </c>
      <c r="O151" s="78"/>
      <c r="P151" s="195">
        <f>O151*H151</f>
        <v>0</v>
      </c>
      <c r="Q151" s="195">
        <v>0.0070000000000000001</v>
      </c>
      <c r="R151" s="195">
        <f>Q151*H151</f>
        <v>0.0070000000000000001</v>
      </c>
      <c r="S151" s="195">
        <v>0</v>
      </c>
      <c r="T151" s="196">
        <f>S151*H151</f>
        <v>0</v>
      </c>
      <c r="U151" s="34"/>
      <c r="V151" s="34"/>
      <c r="W151" s="34"/>
      <c r="X151" s="34"/>
      <c r="Y151" s="34"/>
      <c r="Z151" s="34"/>
      <c r="AA151" s="34"/>
      <c r="AB151" s="34"/>
      <c r="AC151" s="34"/>
      <c r="AD151" s="34"/>
      <c r="AE151" s="34"/>
      <c r="AR151" s="197" t="s">
        <v>308</v>
      </c>
      <c r="AT151" s="197" t="s">
        <v>454</v>
      </c>
      <c r="AU151" s="197" t="s">
        <v>89</v>
      </c>
      <c r="AY151" s="15" t="s">
        <v>178</v>
      </c>
      <c r="BE151" s="198">
        <f>IF(N151="základná",J151,0)</f>
        <v>0</v>
      </c>
      <c r="BF151" s="198">
        <f>IF(N151="znížená",J151,0)</f>
        <v>0</v>
      </c>
      <c r="BG151" s="198">
        <f>IF(N151="zákl. prenesená",J151,0)</f>
        <v>0</v>
      </c>
      <c r="BH151" s="198">
        <f>IF(N151="zníž. prenesená",J151,0)</f>
        <v>0</v>
      </c>
      <c r="BI151" s="198">
        <f>IF(N151="nulová",J151,0)</f>
        <v>0</v>
      </c>
      <c r="BJ151" s="15" t="s">
        <v>89</v>
      </c>
      <c r="BK151" s="198">
        <f>ROUND(I151*H151,2)</f>
        <v>0</v>
      </c>
      <c r="BL151" s="15" t="s">
        <v>243</v>
      </c>
      <c r="BM151" s="197" t="s">
        <v>356</v>
      </c>
    </row>
    <row r="152" s="2" customFormat="1" ht="22.2" customHeight="1">
      <c r="A152" s="34"/>
      <c r="B152" s="184"/>
      <c r="C152" s="199" t="s">
        <v>270</v>
      </c>
      <c r="D152" s="199" t="s">
        <v>454</v>
      </c>
      <c r="E152" s="200" t="s">
        <v>2465</v>
      </c>
      <c r="F152" s="201" t="s">
        <v>2466</v>
      </c>
      <c r="G152" s="202" t="s">
        <v>306</v>
      </c>
      <c r="H152" s="203">
        <v>2</v>
      </c>
      <c r="I152" s="204"/>
      <c r="J152" s="205">
        <f>ROUND(I152*H152,2)</f>
        <v>0</v>
      </c>
      <c r="K152" s="206"/>
      <c r="L152" s="207"/>
      <c r="M152" s="208" t="s">
        <v>1</v>
      </c>
      <c r="N152" s="209" t="s">
        <v>42</v>
      </c>
      <c r="O152" s="78"/>
      <c r="P152" s="195">
        <f>O152*H152</f>
        <v>0</v>
      </c>
      <c r="Q152" s="195">
        <v>0.0070000000000000001</v>
      </c>
      <c r="R152" s="195">
        <f>Q152*H152</f>
        <v>0.014</v>
      </c>
      <c r="S152" s="195">
        <v>0</v>
      </c>
      <c r="T152" s="196">
        <f>S152*H152</f>
        <v>0</v>
      </c>
      <c r="U152" s="34"/>
      <c r="V152" s="34"/>
      <c r="W152" s="34"/>
      <c r="X152" s="34"/>
      <c r="Y152" s="34"/>
      <c r="Z152" s="34"/>
      <c r="AA152" s="34"/>
      <c r="AB152" s="34"/>
      <c r="AC152" s="34"/>
      <c r="AD152" s="34"/>
      <c r="AE152" s="34"/>
      <c r="AR152" s="197" t="s">
        <v>308</v>
      </c>
      <c r="AT152" s="197" t="s">
        <v>454</v>
      </c>
      <c r="AU152" s="197" t="s">
        <v>89</v>
      </c>
      <c r="AY152" s="15" t="s">
        <v>178</v>
      </c>
      <c r="BE152" s="198">
        <f>IF(N152="základná",J152,0)</f>
        <v>0</v>
      </c>
      <c r="BF152" s="198">
        <f>IF(N152="znížená",J152,0)</f>
        <v>0</v>
      </c>
      <c r="BG152" s="198">
        <f>IF(N152="zákl. prenesená",J152,0)</f>
        <v>0</v>
      </c>
      <c r="BH152" s="198">
        <f>IF(N152="zníž. prenesená",J152,0)</f>
        <v>0</v>
      </c>
      <c r="BI152" s="198">
        <f>IF(N152="nulová",J152,0)</f>
        <v>0</v>
      </c>
      <c r="BJ152" s="15" t="s">
        <v>89</v>
      </c>
      <c r="BK152" s="198">
        <f>ROUND(I152*H152,2)</f>
        <v>0</v>
      </c>
      <c r="BL152" s="15" t="s">
        <v>243</v>
      </c>
      <c r="BM152" s="197" t="s">
        <v>364</v>
      </c>
    </row>
    <row r="153" s="2" customFormat="1" ht="14.4" customHeight="1">
      <c r="A153" s="34"/>
      <c r="B153" s="184"/>
      <c r="C153" s="199" t="s">
        <v>274</v>
      </c>
      <c r="D153" s="199" t="s">
        <v>454</v>
      </c>
      <c r="E153" s="200" t="s">
        <v>2467</v>
      </c>
      <c r="F153" s="201" t="s">
        <v>2468</v>
      </c>
      <c r="G153" s="202" t="s">
        <v>306</v>
      </c>
      <c r="H153" s="203">
        <v>2</v>
      </c>
      <c r="I153" s="204"/>
      <c r="J153" s="205">
        <f>ROUND(I153*H153,2)</f>
        <v>0</v>
      </c>
      <c r="K153" s="206"/>
      <c r="L153" s="207"/>
      <c r="M153" s="208" t="s">
        <v>1</v>
      </c>
      <c r="N153" s="209" t="s">
        <v>42</v>
      </c>
      <c r="O153" s="78"/>
      <c r="P153" s="195">
        <f>O153*H153</f>
        <v>0</v>
      </c>
      <c r="Q153" s="195">
        <v>0.0070000000000000001</v>
      </c>
      <c r="R153" s="195">
        <f>Q153*H153</f>
        <v>0.014</v>
      </c>
      <c r="S153" s="195">
        <v>0</v>
      </c>
      <c r="T153" s="196">
        <f>S153*H153</f>
        <v>0</v>
      </c>
      <c r="U153" s="34"/>
      <c r="V153" s="34"/>
      <c r="W153" s="34"/>
      <c r="X153" s="34"/>
      <c r="Y153" s="34"/>
      <c r="Z153" s="34"/>
      <c r="AA153" s="34"/>
      <c r="AB153" s="34"/>
      <c r="AC153" s="34"/>
      <c r="AD153" s="34"/>
      <c r="AE153" s="34"/>
      <c r="AR153" s="197" t="s">
        <v>308</v>
      </c>
      <c r="AT153" s="197" t="s">
        <v>454</v>
      </c>
      <c r="AU153" s="197" t="s">
        <v>89</v>
      </c>
      <c r="AY153" s="15" t="s">
        <v>178</v>
      </c>
      <c r="BE153" s="198">
        <f>IF(N153="základná",J153,0)</f>
        <v>0</v>
      </c>
      <c r="BF153" s="198">
        <f>IF(N153="znížená",J153,0)</f>
        <v>0</v>
      </c>
      <c r="BG153" s="198">
        <f>IF(N153="zákl. prenesená",J153,0)</f>
        <v>0</v>
      </c>
      <c r="BH153" s="198">
        <f>IF(N153="zníž. prenesená",J153,0)</f>
        <v>0</v>
      </c>
      <c r="BI153" s="198">
        <f>IF(N153="nulová",J153,0)</f>
        <v>0</v>
      </c>
      <c r="BJ153" s="15" t="s">
        <v>89</v>
      </c>
      <c r="BK153" s="198">
        <f>ROUND(I153*H153,2)</f>
        <v>0</v>
      </c>
      <c r="BL153" s="15" t="s">
        <v>243</v>
      </c>
      <c r="BM153" s="197" t="s">
        <v>372</v>
      </c>
    </row>
    <row r="154" s="2" customFormat="1" ht="14.4" customHeight="1">
      <c r="A154" s="34"/>
      <c r="B154" s="184"/>
      <c r="C154" s="199" t="s">
        <v>279</v>
      </c>
      <c r="D154" s="199" t="s">
        <v>454</v>
      </c>
      <c r="E154" s="200" t="s">
        <v>2469</v>
      </c>
      <c r="F154" s="201" t="s">
        <v>2470</v>
      </c>
      <c r="G154" s="202" t="s">
        <v>306</v>
      </c>
      <c r="H154" s="203">
        <v>2</v>
      </c>
      <c r="I154" s="204"/>
      <c r="J154" s="205">
        <f>ROUND(I154*H154,2)</f>
        <v>0</v>
      </c>
      <c r="K154" s="206"/>
      <c r="L154" s="207"/>
      <c r="M154" s="208" t="s">
        <v>1</v>
      </c>
      <c r="N154" s="209" t="s">
        <v>42</v>
      </c>
      <c r="O154" s="78"/>
      <c r="P154" s="195">
        <f>O154*H154</f>
        <v>0</v>
      </c>
      <c r="Q154" s="195">
        <v>0.0070000000000000001</v>
      </c>
      <c r="R154" s="195">
        <f>Q154*H154</f>
        <v>0.014</v>
      </c>
      <c r="S154" s="195">
        <v>0</v>
      </c>
      <c r="T154" s="196">
        <f>S154*H154</f>
        <v>0</v>
      </c>
      <c r="U154" s="34"/>
      <c r="V154" s="34"/>
      <c r="W154" s="34"/>
      <c r="X154" s="34"/>
      <c r="Y154" s="34"/>
      <c r="Z154" s="34"/>
      <c r="AA154" s="34"/>
      <c r="AB154" s="34"/>
      <c r="AC154" s="34"/>
      <c r="AD154" s="34"/>
      <c r="AE154" s="34"/>
      <c r="AR154" s="197" t="s">
        <v>308</v>
      </c>
      <c r="AT154" s="197" t="s">
        <v>454</v>
      </c>
      <c r="AU154" s="197" t="s">
        <v>89</v>
      </c>
      <c r="AY154" s="15" t="s">
        <v>178</v>
      </c>
      <c r="BE154" s="198">
        <f>IF(N154="základná",J154,0)</f>
        <v>0</v>
      </c>
      <c r="BF154" s="198">
        <f>IF(N154="znížená",J154,0)</f>
        <v>0</v>
      </c>
      <c r="BG154" s="198">
        <f>IF(N154="zákl. prenesená",J154,0)</f>
        <v>0</v>
      </c>
      <c r="BH154" s="198">
        <f>IF(N154="zníž. prenesená",J154,0)</f>
        <v>0</v>
      </c>
      <c r="BI154" s="198">
        <f>IF(N154="nulová",J154,0)</f>
        <v>0</v>
      </c>
      <c r="BJ154" s="15" t="s">
        <v>89</v>
      </c>
      <c r="BK154" s="198">
        <f>ROUND(I154*H154,2)</f>
        <v>0</v>
      </c>
      <c r="BL154" s="15" t="s">
        <v>243</v>
      </c>
      <c r="BM154" s="197" t="s">
        <v>381</v>
      </c>
    </row>
    <row r="155" s="2" customFormat="1" ht="19.8" customHeight="1">
      <c r="A155" s="34"/>
      <c r="B155" s="184"/>
      <c r="C155" s="199" t="s">
        <v>283</v>
      </c>
      <c r="D155" s="199" t="s">
        <v>454</v>
      </c>
      <c r="E155" s="200" t="s">
        <v>2471</v>
      </c>
      <c r="F155" s="201" t="s">
        <v>2472</v>
      </c>
      <c r="G155" s="202" t="s">
        <v>306</v>
      </c>
      <c r="H155" s="203">
        <v>2</v>
      </c>
      <c r="I155" s="204"/>
      <c r="J155" s="205">
        <f>ROUND(I155*H155,2)</f>
        <v>0</v>
      </c>
      <c r="K155" s="206"/>
      <c r="L155" s="207"/>
      <c r="M155" s="208" t="s">
        <v>1</v>
      </c>
      <c r="N155" s="209" t="s">
        <v>42</v>
      </c>
      <c r="O155" s="78"/>
      <c r="P155" s="195">
        <f>O155*H155</f>
        <v>0</v>
      </c>
      <c r="Q155" s="195">
        <v>0.0070000000000000001</v>
      </c>
      <c r="R155" s="195">
        <f>Q155*H155</f>
        <v>0.014</v>
      </c>
      <c r="S155" s="195">
        <v>0</v>
      </c>
      <c r="T155" s="196">
        <f>S155*H155</f>
        <v>0</v>
      </c>
      <c r="U155" s="34"/>
      <c r="V155" s="34"/>
      <c r="W155" s="34"/>
      <c r="X155" s="34"/>
      <c r="Y155" s="34"/>
      <c r="Z155" s="34"/>
      <c r="AA155" s="34"/>
      <c r="AB155" s="34"/>
      <c r="AC155" s="34"/>
      <c r="AD155" s="34"/>
      <c r="AE155" s="34"/>
      <c r="AR155" s="197" t="s">
        <v>308</v>
      </c>
      <c r="AT155" s="197" t="s">
        <v>454</v>
      </c>
      <c r="AU155" s="197" t="s">
        <v>89</v>
      </c>
      <c r="AY155" s="15" t="s">
        <v>178</v>
      </c>
      <c r="BE155" s="198">
        <f>IF(N155="základná",J155,0)</f>
        <v>0</v>
      </c>
      <c r="BF155" s="198">
        <f>IF(N155="znížená",J155,0)</f>
        <v>0</v>
      </c>
      <c r="BG155" s="198">
        <f>IF(N155="zákl. prenesená",J155,0)</f>
        <v>0</v>
      </c>
      <c r="BH155" s="198">
        <f>IF(N155="zníž. prenesená",J155,0)</f>
        <v>0</v>
      </c>
      <c r="BI155" s="198">
        <f>IF(N155="nulová",J155,0)</f>
        <v>0</v>
      </c>
      <c r="BJ155" s="15" t="s">
        <v>89</v>
      </c>
      <c r="BK155" s="198">
        <f>ROUND(I155*H155,2)</f>
        <v>0</v>
      </c>
      <c r="BL155" s="15" t="s">
        <v>243</v>
      </c>
      <c r="BM155" s="197" t="s">
        <v>389</v>
      </c>
    </row>
    <row r="156" s="2" customFormat="1" ht="14.4" customHeight="1">
      <c r="A156" s="34"/>
      <c r="B156" s="184"/>
      <c r="C156" s="199" t="s">
        <v>287</v>
      </c>
      <c r="D156" s="199" t="s">
        <v>454</v>
      </c>
      <c r="E156" s="200" t="s">
        <v>2473</v>
      </c>
      <c r="F156" s="201" t="s">
        <v>2474</v>
      </c>
      <c r="G156" s="202" t="s">
        <v>306</v>
      </c>
      <c r="H156" s="203">
        <v>1</v>
      </c>
      <c r="I156" s="204"/>
      <c r="J156" s="205">
        <f>ROUND(I156*H156,2)</f>
        <v>0</v>
      </c>
      <c r="K156" s="206"/>
      <c r="L156" s="207"/>
      <c r="M156" s="208" t="s">
        <v>1</v>
      </c>
      <c r="N156" s="209" t="s">
        <v>42</v>
      </c>
      <c r="O156" s="78"/>
      <c r="P156" s="195">
        <f>O156*H156</f>
        <v>0</v>
      </c>
      <c r="Q156" s="195">
        <v>0.0070000000000000001</v>
      </c>
      <c r="R156" s="195">
        <f>Q156*H156</f>
        <v>0.0070000000000000001</v>
      </c>
      <c r="S156" s="195">
        <v>0</v>
      </c>
      <c r="T156" s="196">
        <f>S156*H156</f>
        <v>0</v>
      </c>
      <c r="U156" s="34"/>
      <c r="V156" s="34"/>
      <c r="W156" s="34"/>
      <c r="X156" s="34"/>
      <c r="Y156" s="34"/>
      <c r="Z156" s="34"/>
      <c r="AA156" s="34"/>
      <c r="AB156" s="34"/>
      <c r="AC156" s="34"/>
      <c r="AD156" s="34"/>
      <c r="AE156" s="34"/>
      <c r="AR156" s="197" t="s">
        <v>308</v>
      </c>
      <c r="AT156" s="197" t="s">
        <v>454</v>
      </c>
      <c r="AU156" s="197" t="s">
        <v>89</v>
      </c>
      <c r="AY156" s="15" t="s">
        <v>178</v>
      </c>
      <c r="BE156" s="198">
        <f>IF(N156="základná",J156,0)</f>
        <v>0</v>
      </c>
      <c r="BF156" s="198">
        <f>IF(N156="znížená",J156,0)</f>
        <v>0</v>
      </c>
      <c r="BG156" s="198">
        <f>IF(N156="zákl. prenesená",J156,0)</f>
        <v>0</v>
      </c>
      <c r="BH156" s="198">
        <f>IF(N156="zníž. prenesená",J156,0)</f>
        <v>0</v>
      </c>
      <c r="BI156" s="198">
        <f>IF(N156="nulová",J156,0)</f>
        <v>0</v>
      </c>
      <c r="BJ156" s="15" t="s">
        <v>89</v>
      </c>
      <c r="BK156" s="198">
        <f>ROUND(I156*H156,2)</f>
        <v>0</v>
      </c>
      <c r="BL156" s="15" t="s">
        <v>243</v>
      </c>
      <c r="BM156" s="197" t="s">
        <v>397</v>
      </c>
    </row>
    <row r="157" s="2" customFormat="1" ht="14.4" customHeight="1">
      <c r="A157" s="34"/>
      <c r="B157" s="184"/>
      <c r="C157" s="199" t="s">
        <v>291</v>
      </c>
      <c r="D157" s="199" t="s">
        <v>454</v>
      </c>
      <c r="E157" s="200" t="s">
        <v>2475</v>
      </c>
      <c r="F157" s="201" t="s">
        <v>2476</v>
      </c>
      <c r="G157" s="202" t="s">
        <v>306</v>
      </c>
      <c r="H157" s="203">
        <v>1</v>
      </c>
      <c r="I157" s="204"/>
      <c r="J157" s="205">
        <f>ROUND(I157*H157,2)</f>
        <v>0</v>
      </c>
      <c r="K157" s="206"/>
      <c r="L157" s="207"/>
      <c r="M157" s="208" t="s">
        <v>1</v>
      </c>
      <c r="N157" s="209" t="s">
        <v>42</v>
      </c>
      <c r="O157" s="78"/>
      <c r="P157" s="195">
        <f>O157*H157</f>
        <v>0</v>
      </c>
      <c r="Q157" s="195">
        <v>0.0070000000000000001</v>
      </c>
      <c r="R157" s="195">
        <f>Q157*H157</f>
        <v>0.0070000000000000001</v>
      </c>
      <c r="S157" s="195">
        <v>0</v>
      </c>
      <c r="T157" s="196">
        <f>S157*H157</f>
        <v>0</v>
      </c>
      <c r="U157" s="34"/>
      <c r="V157" s="34"/>
      <c r="W157" s="34"/>
      <c r="X157" s="34"/>
      <c r="Y157" s="34"/>
      <c r="Z157" s="34"/>
      <c r="AA157" s="34"/>
      <c r="AB157" s="34"/>
      <c r="AC157" s="34"/>
      <c r="AD157" s="34"/>
      <c r="AE157" s="34"/>
      <c r="AR157" s="197" t="s">
        <v>308</v>
      </c>
      <c r="AT157" s="197" t="s">
        <v>454</v>
      </c>
      <c r="AU157" s="197" t="s">
        <v>89</v>
      </c>
      <c r="AY157" s="15" t="s">
        <v>178</v>
      </c>
      <c r="BE157" s="198">
        <f>IF(N157="základná",J157,0)</f>
        <v>0</v>
      </c>
      <c r="BF157" s="198">
        <f>IF(N157="znížená",J157,0)</f>
        <v>0</v>
      </c>
      <c r="BG157" s="198">
        <f>IF(N157="zákl. prenesená",J157,0)</f>
        <v>0</v>
      </c>
      <c r="BH157" s="198">
        <f>IF(N157="zníž. prenesená",J157,0)</f>
        <v>0</v>
      </c>
      <c r="BI157" s="198">
        <f>IF(N157="nulová",J157,0)</f>
        <v>0</v>
      </c>
      <c r="BJ157" s="15" t="s">
        <v>89</v>
      </c>
      <c r="BK157" s="198">
        <f>ROUND(I157*H157,2)</f>
        <v>0</v>
      </c>
      <c r="BL157" s="15" t="s">
        <v>243</v>
      </c>
      <c r="BM157" s="197" t="s">
        <v>405</v>
      </c>
    </row>
    <row r="158" s="2" customFormat="1" ht="19.8" customHeight="1">
      <c r="A158" s="34"/>
      <c r="B158" s="184"/>
      <c r="C158" s="199" t="s">
        <v>295</v>
      </c>
      <c r="D158" s="199" t="s">
        <v>454</v>
      </c>
      <c r="E158" s="200" t="s">
        <v>2477</v>
      </c>
      <c r="F158" s="201" t="s">
        <v>2478</v>
      </c>
      <c r="G158" s="202" t="s">
        <v>306</v>
      </c>
      <c r="H158" s="203">
        <v>1</v>
      </c>
      <c r="I158" s="204"/>
      <c r="J158" s="205">
        <f>ROUND(I158*H158,2)</f>
        <v>0</v>
      </c>
      <c r="K158" s="206"/>
      <c r="L158" s="207"/>
      <c r="M158" s="208" t="s">
        <v>1</v>
      </c>
      <c r="N158" s="209" t="s">
        <v>42</v>
      </c>
      <c r="O158" s="78"/>
      <c r="P158" s="195">
        <f>O158*H158</f>
        <v>0</v>
      </c>
      <c r="Q158" s="195">
        <v>0.0070000000000000001</v>
      </c>
      <c r="R158" s="195">
        <f>Q158*H158</f>
        <v>0.0070000000000000001</v>
      </c>
      <c r="S158" s="195">
        <v>0</v>
      </c>
      <c r="T158" s="196">
        <f>S158*H158</f>
        <v>0</v>
      </c>
      <c r="U158" s="34"/>
      <c r="V158" s="34"/>
      <c r="W158" s="34"/>
      <c r="X158" s="34"/>
      <c r="Y158" s="34"/>
      <c r="Z158" s="34"/>
      <c r="AA158" s="34"/>
      <c r="AB158" s="34"/>
      <c r="AC158" s="34"/>
      <c r="AD158" s="34"/>
      <c r="AE158" s="34"/>
      <c r="AR158" s="197" t="s">
        <v>308</v>
      </c>
      <c r="AT158" s="197" t="s">
        <v>454</v>
      </c>
      <c r="AU158" s="197" t="s">
        <v>89</v>
      </c>
      <c r="AY158" s="15" t="s">
        <v>178</v>
      </c>
      <c r="BE158" s="198">
        <f>IF(N158="základná",J158,0)</f>
        <v>0</v>
      </c>
      <c r="BF158" s="198">
        <f>IF(N158="znížená",J158,0)</f>
        <v>0</v>
      </c>
      <c r="BG158" s="198">
        <f>IF(N158="zákl. prenesená",J158,0)</f>
        <v>0</v>
      </c>
      <c r="BH158" s="198">
        <f>IF(N158="zníž. prenesená",J158,0)</f>
        <v>0</v>
      </c>
      <c r="BI158" s="198">
        <f>IF(N158="nulová",J158,0)</f>
        <v>0</v>
      </c>
      <c r="BJ158" s="15" t="s">
        <v>89</v>
      </c>
      <c r="BK158" s="198">
        <f>ROUND(I158*H158,2)</f>
        <v>0</v>
      </c>
      <c r="BL158" s="15" t="s">
        <v>243</v>
      </c>
      <c r="BM158" s="197" t="s">
        <v>413</v>
      </c>
    </row>
    <row r="159" s="2" customFormat="1" ht="14.4" customHeight="1">
      <c r="A159" s="34"/>
      <c r="B159" s="184"/>
      <c r="C159" s="199" t="s">
        <v>299</v>
      </c>
      <c r="D159" s="199" t="s">
        <v>454</v>
      </c>
      <c r="E159" s="200" t="s">
        <v>2479</v>
      </c>
      <c r="F159" s="201" t="s">
        <v>2480</v>
      </c>
      <c r="G159" s="202" t="s">
        <v>306</v>
      </c>
      <c r="H159" s="203">
        <v>3</v>
      </c>
      <c r="I159" s="204"/>
      <c r="J159" s="205">
        <f>ROUND(I159*H159,2)</f>
        <v>0</v>
      </c>
      <c r="K159" s="206"/>
      <c r="L159" s="207"/>
      <c r="M159" s="208" t="s">
        <v>1</v>
      </c>
      <c r="N159" s="209" t="s">
        <v>42</v>
      </c>
      <c r="O159" s="78"/>
      <c r="P159" s="195">
        <f>O159*H159</f>
        <v>0</v>
      </c>
      <c r="Q159" s="195">
        <v>0.0070000000000000001</v>
      </c>
      <c r="R159" s="195">
        <f>Q159*H159</f>
        <v>0.021000000000000001</v>
      </c>
      <c r="S159" s="195">
        <v>0</v>
      </c>
      <c r="T159" s="196">
        <f>S159*H159</f>
        <v>0</v>
      </c>
      <c r="U159" s="34"/>
      <c r="V159" s="34"/>
      <c r="W159" s="34"/>
      <c r="X159" s="34"/>
      <c r="Y159" s="34"/>
      <c r="Z159" s="34"/>
      <c r="AA159" s="34"/>
      <c r="AB159" s="34"/>
      <c r="AC159" s="34"/>
      <c r="AD159" s="34"/>
      <c r="AE159" s="34"/>
      <c r="AR159" s="197" t="s">
        <v>308</v>
      </c>
      <c r="AT159" s="197" t="s">
        <v>454</v>
      </c>
      <c r="AU159" s="197" t="s">
        <v>89</v>
      </c>
      <c r="AY159" s="15" t="s">
        <v>178</v>
      </c>
      <c r="BE159" s="198">
        <f>IF(N159="základná",J159,0)</f>
        <v>0</v>
      </c>
      <c r="BF159" s="198">
        <f>IF(N159="znížená",J159,0)</f>
        <v>0</v>
      </c>
      <c r="BG159" s="198">
        <f>IF(N159="zákl. prenesená",J159,0)</f>
        <v>0</v>
      </c>
      <c r="BH159" s="198">
        <f>IF(N159="zníž. prenesená",J159,0)</f>
        <v>0</v>
      </c>
      <c r="BI159" s="198">
        <f>IF(N159="nulová",J159,0)</f>
        <v>0</v>
      </c>
      <c r="BJ159" s="15" t="s">
        <v>89</v>
      </c>
      <c r="BK159" s="198">
        <f>ROUND(I159*H159,2)</f>
        <v>0</v>
      </c>
      <c r="BL159" s="15" t="s">
        <v>243</v>
      </c>
      <c r="BM159" s="197" t="s">
        <v>421</v>
      </c>
    </row>
    <row r="160" s="2" customFormat="1" ht="14.4" customHeight="1">
      <c r="A160" s="34"/>
      <c r="B160" s="184"/>
      <c r="C160" s="199" t="s">
        <v>303</v>
      </c>
      <c r="D160" s="199" t="s">
        <v>454</v>
      </c>
      <c r="E160" s="200" t="s">
        <v>2481</v>
      </c>
      <c r="F160" s="201" t="s">
        <v>2482</v>
      </c>
      <c r="G160" s="202" t="s">
        <v>306</v>
      </c>
      <c r="H160" s="203">
        <v>1</v>
      </c>
      <c r="I160" s="204"/>
      <c r="J160" s="205">
        <f>ROUND(I160*H160,2)</f>
        <v>0</v>
      </c>
      <c r="K160" s="206"/>
      <c r="L160" s="207"/>
      <c r="M160" s="208" t="s">
        <v>1</v>
      </c>
      <c r="N160" s="209" t="s">
        <v>42</v>
      </c>
      <c r="O160" s="78"/>
      <c r="P160" s="195">
        <f>O160*H160</f>
        <v>0</v>
      </c>
      <c r="Q160" s="195">
        <v>0.0070000000000000001</v>
      </c>
      <c r="R160" s="195">
        <f>Q160*H160</f>
        <v>0.0070000000000000001</v>
      </c>
      <c r="S160" s="195">
        <v>0</v>
      </c>
      <c r="T160" s="196">
        <f>S160*H160</f>
        <v>0</v>
      </c>
      <c r="U160" s="34"/>
      <c r="V160" s="34"/>
      <c r="W160" s="34"/>
      <c r="X160" s="34"/>
      <c r="Y160" s="34"/>
      <c r="Z160" s="34"/>
      <c r="AA160" s="34"/>
      <c r="AB160" s="34"/>
      <c r="AC160" s="34"/>
      <c r="AD160" s="34"/>
      <c r="AE160" s="34"/>
      <c r="AR160" s="197" t="s">
        <v>308</v>
      </c>
      <c r="AT160" s="197" t="s">
        <v>454</v>
      </c>
      <c r="AU160" s="197" t="s">
        <v>89</v>
      </c>
      <c r="AY160" s="15" t="s">
        <v>178</v>
      </c>
      <c r="BE160" s="198">
        <f>IF(N160="základná",J160,0)</f>
        <v>0</v>
      </c>
      <c r="BF160" s="198">
        <f>IF(N160="znížená",J160,0)</f>
        <v>0</v>
      </c>
      <c r="BG160" s="198">
        <f>IF(N160="zákl. prenesená",J160,0)</f>
        <v>0</v>
      </c>
      <c r="BH160" s="198">
        <f>IF(N160="zníž. prenesená",J160,0)</f>
        <v>0</v>
      </c>
      <c r="BI160" s="198">
        <f>IF(N160="nulová",J160,0)</f>
        <v>0</v>
      </c>
      <c r="BJ160" s="15" t="s">
        <v>89</v>
      </c>
      <c r="BK160" s="198">
        <f>ROUND(I160*H160,2)</f>
        <v>0</v>
      </c>
      <c r="BL160" s="15" t="s">
        <v>243</v>
      </c>
      <c r="BM160" s="197" t="s">
        <v>429</v>
      </c>
    </row>
    <row r="161" s="2" customFormat="1" ht="14.4" customHeight="1">
      <c r="A161" s="34"/>
      <c r="B161" s="184"/>
      <c r="C161" s="199" t="s">
        <v>308</v>
      </c>
      <c r="D161" s="199" t="s">
        <v>454</v>
      </c>
      <c r="E161" s="200" t="s">
        <v>2483</v>
      </c>
      <c r="F161" s="201" t="s">
        <v>2484</v>
      </c>
      <c r="G161" s="202" t="s">
        <v>306</v>
      </c>
      <c r="H161" s="203">
        <v>1</v>
      </c>
      <c r="I161" s="204"/>
      <c r="J161" s="205">
        <f>ROUND(I161*H161,2)</f>
        <v>0</v>
      </c>
      <c r="K161" s="206"/>
      <c r="L161" s="207"/>
      <c r="M161" s="208" t="s">
        <v>1</v>
      </c>
      <c r="N161" s="209" t="s">
        <v>42</v>
      </c>
      <c r="O161" s="78"/>
      <c r="P161" s="195">
        <f>O161*H161</f>
        <v>0</v>
      </c>
      <c r="Q161" s="195">
        <v>0.0070000000000000001</v>
      </c>
      <c r="R161" s="195">
        <f>Q161*H161</f>
        <v>0.0070000000000000001</v>
      </c>
      <c r="S161" s="195">
        <v>0</v>
      </c>
      <c r="T161" s="196">
        <f>S161*H161</f>
        <v>0</v>
      </c>
      <c r="U161" s="34"/>
      <c r="V161" s="34"/>
      <c r="W161" s="34"/>
      <c r="X161" s="34"/>
      <c r="Y161" s="34"/>
      <c r="Z161" s="34"/>
      <c r="AA161" s="34"/>
      <c r="AB161" s="34"/>
      <c r="AC161" s="34"/>
      <c r="AD161" s="34"/>
      <c r="AE161" s="34"/>
      <c r="AR161" s="197" t="s">
        <v>308</v>
      </c>
      <c r="AT161" s="197" t="s">
        <v>454</v>
      </c>
      <c r="AU161" s="197" t="s">
        <v>89</v>
      </c>
      <c r="AY161" s="15" t="s">
        <v>178</v>
      </c>
      <c r="BE161" s="198">
        <f>IF(N161="základná",J161,0)</f>
        <v>0</v>
      </c>
      <c r="BF161" s="198">
        <f>IF(N161="znížená",J161,0)</f>
        <v>0</v>
      </c>
      <c r="BG161" s="198">
        <f>IF(N161="zákl. prenesená",J161,0)</f>
        <v>0</v>
      </c>
      <c r="BH161" s="198">
        <f>IF(N161="zníž. prenesená",J161,0)</f>
        <v>0</v>
      </c>
      <c r="BI161" s="198">
        <f>IF(N161="nulová",J161,0)</f>
        <v>0</v>
      </c>
      <c r="BJ161" s="15" t="s">
        <v>89</v>
      </c>
      <c r="BK161" s="198">
        <f>ROUND(I161*H161,2)</f>
        <v>0</v>
      </c>
      <c r="BL161" s="15" t="s">
        <v>243</v>
      </c>
      <c r="BM161" s="197" t="s">
        <v>437</v>
      </c>
    </row>
    <row r="162" s="2" customFormat="1" ht="14.4" customHeight="1">
      <c r="A162" s="34"/>
      <c r="B162" s="184"/>
      <c r="C162" s="199" t="s">
        <v>312</v>
      </c>
      <c r="D162" s="199" t="s">
        <v>454</v>
      </c>
      <c r="E162" s="200" t="s">
        <v>2485</v>
      </c>
      <c r="F162" s="201" t="s">
        <v>2486</v>
      </c>
      <c r="G162" s="202" t="s">
        <v>306</v>
      </c>
      <c r="H162" s="203">
        <v>1</v>
      </c>
      <c r="I162" s="204"/>
      <c r="J162" s="205">
        <f>ROUND(I162*H162,2)</f>
        <v>0</v>
      </c>
      <c r="K162" s="206"/>
      <c r="L162" s="207"/>
      <c r="M162" s="208" t="s">
        <v>1</v>
      </c>
      <c r="N162" s="209" t="s">
        <v>42</v>
      </c>
      <c r="O162" s="78"/>
      <c r="P162" s="195">
        <f>O162*H162</f>
        <v>0</v>
      </c>
      <c r="Q162" s="195">
        <v>0.0070000000000000001</v>
      </c>
      <c r="R162" s="195">
        <f>Q162*H162</f>
        <v>0.0070000000000000001</v>
      </c>
      <c r="S162" s="195">
        <v>0</v>
      </c>
      <c r="T162" s="196">
        <f>S162*H162</f>
        <v>0</v>
      </c>
      <c r="U162" s="34"/>
      <c r="V162" s="34"/>
      <c r="W162" s="34"/>
      <c r="X162" s="34"/>
      <c r="Y162" s="34"/>
      <c r="Z162" s="34"/>
      <c r="AA162" s="34"/>
      <c r="AB162" s="34"/>
      <c r="AC162" s="34"/>
      <c r="AD162" s="34"/>
      <c r="AE162" s="34"/>
      <c r="AR162" s="197" t="s">
        <v>308</v>
      </c>
      <c r="AT162" s="197" t="s">
        <v>454</v>
      </c>
      <c r="AU162" s="197" t="s">
        <v>89</v>
      </c>
      <c r="AY162" s="15" t="s">
        <v>178</v>
      </c>
      <c r="BE162" s="198">
        <f>IF(N162="základná",J162,0)</f>
        <v>0</v>
      </c>
      <c r="BF162" s="198">
        <f>IF(N162="znížená",J162,0)</f>
        <v>0</v>
      </c>
      <c r="BG162" s="198">
        <f>IF(N162="zákl. prenesená",J162,0)</f>
        <v>0</v>
      </c>
      <c r="BH162" s="198">
        <f>IF(N162="zníž. prenesená",J162,0)</f>
        <v>0</v>
      </c>
      <c r="BI162" s="198">
        <f>IF(N162="nulová",J162,0)</f>
        <v>0</v>
      </c>
      <c r="BJ162" s="15" t="s">
        <v>89</v>
      </c>
      <c r="BK162" s="198">
        <f>ROUND(I162*H162,2)</f>
        <v>0</v>
      </c>
      <c r="BL162" s="15" t="s">
        <v>243</v>
      </c>
      <c r="BM162" s="197" t="s">
        <v>445</v>
      </c>
    </row>
    <row r="163" s="2" customFormat="1" ht="14.4" customHeight="1">
      <c r="A163" s="34"/>
      <c r="B163" s="184"/>
      <c r="C163" s="199" t="s">
        <v>316</v>
      </c>
      <c r="D163" s="199" t="s">
        <v>454</v>
      </c>
      <c r="E163" s="200" t="s">
        <v>2487</v>
      </c>
      <c r="F163" s="201" t="s">
        <v>2488</v>
      </c>
      <c r="G163" s="202" t="s">
        <v>306</v>
      </c>
      <c r="H163" s="203">
        <v>1</v>
      </c>
      <c r="I163" s="204"/>
      <c r="J163" s="205">
        <f>ROUND(I163*H163,2)</f>
        <v>0</v>
      </c>
      <c r="K163" s="206"/>
      <c r="L163" s="207"/>
      <c r="M163" s="208" t="s">
        <v>1</v>
      </c>
      <c r="N163" s="209" t="s">
        <v>42</v>
      </c>
      <c r="O163" s="78"/>
      <c r="P163" s="195">
        <f>O163*H163</f>
        <v>0</v>
      </c>
      <c r="Q163" s="195">
        <v>0.0070000000000000001</v>
      </c>
      <c r="R163" s="195">
        <f>Q163*H163</f>
        <v>0.0070000000000000001</v>
      </c>
      <c r="S163" s="195">
        <v>0</v>
      </c>
      <c r="T163" s="196">
        <f>S163*H163</f>
        <v>0</v>
      </c>
      <c r="U163" s="34"/>
      <c r="V163" s="34"/>
      <c r="W163" s="34"/>
      <c r="X163" s="34"/>
      <c r="Y163" s="34"/>
      <c r="Z163" s="34"/>
      <c r="AA163" s="34"/>
      <c r="AB163" s="34"/>
      <c r="AC163" s="34"/>
      <c r="AD163" s="34"/>
      <c r="AE163" s="34"/>
      <c r="AR163" s="197" t="s">
        <v>308</v>
      </c>
      <c r="AT163" s="197" t="s">
        <v>454</v>
      </c>
      <c r="AU163" s="197" t="s">
        <v>89</v>
      </c>
      <c r="AY163" s="15" t="s">
        <v>178</v>
      </c>
      <c r="BE163" s="198">
        <f>IF(N163="základná",J163,0)</f>
        <v>0</v>
      </c>
      <c r="BF163" s="198">
        <f>IF(N163="znížená",J163,0)</f>
        <v>0</v>
      </c>
      <c r="BG163" s="198">
        <f>IF(N163="zákl. prenesená",J163,0)</f>
        <v>0</v>
      </c>
      <c r="BH163" s="198">
        <f>IF(N163="zníž. prenesená",J163,0)</f>
        <v>0</v>
      </c>
      <c r="BI163" s="198">
        <f>IF(N163="nulová",J163,0)</f>
        <v>0</v>
      </c>
      <c r="BJ163" s="15" t="s">
        <v>89</v>
      </c>
      <c r="BK163" s="198">
        <f>ROUND(I163*H163,2)</f>
        <v>0</v>
      </c>
      <c r="BL163" s="15" t="s">
        <v>243</v>
      </c>
      <c r="BM163" s="197" t="s">
        <v>453</v>
      </c>
    </row>
    <row r="164" s="2" customFormat="1" ht="14.4" customHeight="1">
      <c r="A164" s="34"/>
      <c r="B164" s="184"/>
      <c r="C164" s="199" t="s">
        <v>320</v>
      </c>
      <c r="D164" s="199" t="s">
        <v>454</v>
      </c>
      <c r="E164" s="200" t="s">
        <v>2489</v>
      </c>
      <c r="F164" s="201" t="s">
        <v>2490</v>
      </c>
      <c r="G164" s="202" t="s">
        <v>306</v>
      </c>
      <c r="H164" s="203">
        <v>1</v>
      </c>
      <c r="I164" s="204"/>
      <c r="J164" s="205">
        <f>ROUND(I164*H164,2)</f>
        <v>0</v>
      </c>
      <c r="K164" s="206"/>
      <c r="L164" s="207"/>
      <c r="M164" s="208" t="s">
        <v>1</v>
      </c>
      <c r="N164" s="209" t="s">
        <v>42</v>
      </c>
      <c r="O164" s="78"/>
      <c r="P164" s="195">
        <f>O164*H164</f>
        <v>0</v>
      </c>
      <c r="Q164" s="195">
        <v>0.0070000000000000001</v>
      </c>
      <c r="R164" s="195">
        <f>Q164*H164</f>
        <v>0.0070000000000000001</v>
      </c>
      <c r="S164" s="195">
        <v>0</v>
      </c>
      <c r="T164" s="196">
        <f>S164*H164</f>
        <v>0</v>
      </c>
      <c r="U164" s="34"/>
      <c r="V164" s="34"/>
      <c r="W164" s="34"/>
      <c r="X164" s="34"/>
      <c r="Y164" s="34"/>
      <c r="Z164" s="34"/>
      <c r="AA164" s="34"/>
      <c r="AB164" s="34"/>
      <c r="AC164" s="34"/>
      <c r="AD164" s="34"/>
      <c r="AE164" s="34"/>
      <c r="AR164" s="197" t="s">
        <v>308</v>
      </c>
      <c r="AT164" s="197" t="s">
        <v>454</v>
      </c>
      <c r="AU164" s="197" t="s">
        <v>89</v>
      </c>
      <c r="AY164" s="15" t="s">
        <v>178</v>
      </c>
      <c r="BE164" s="198">
        <f>IF(N164="základná",J164,0)</f>
        <v>0</v>
      </c>
      <c r="BF164" s="198">
        <f>IF(N164="znížená",J164,0)</f>
        <v>0</v>
      </c>
      <c r="BG164" s="198">
        <f>IF(N164="zákl. prenesená",J164,0)</f>
        <v>0</v>
      </c>
      <c r="BH164" s="198">
        <f>IF(N164="zníž. prenesená",J164,0)</f>
        <v>0</v>
      </c>
      <c r="BI164" s="198">
        <f>IF(N164="nulová",J164,0)</f>
        <v>0</v>
      </c>
      <c r="BJ164" s="15" t="s">
        <v>89</v>
      </c>
      <c r="BK164" s="198">
        <f>ROUND(I164*H164,2)</f>
        <v>0</v>
      </c>
      <c r="BL164" s="15" t="s">
        <v>243</v>
      </c>
      <c r="BM164" s="197" t="s">
        <v>462</v>
      </c>
    </row>
    <row r="165" s="2" customFormat="1" ht="14.4" customHeight="1">
      <c r="A165" s="34"/>
      <c r="B165" s="184"/>
      <c r="C165" s="199" t="s">
        <v>324</v>
      </c>
      <c r="D165" s="199" t="s">
        <v>454</v>
      </c>
      <c r="E165" s="200" t="s">
        <v>2491</v>
      </c>
      <c r="F165" s="201" t="s">
        <v>2492</v>
      </c>
      <c r="G165" s="202" t="s">
        <v>306</v>
      </c>
      <c r="H165" s="203">
        <v>1</v>
      </c>
      <c r="I165" s="204"/>
      <c r="J165" s="205">
        <f>ROUND(I165*H165,2)</f>
        <v>0</v>
      </c>
      <c r="K165" s="206"/>
      <c r="L165" s="207"/>
      <c r="M165" s="208" t="s">
        <v>1</v>
      </c>
      <c r="N165" s="209" t="s">
        <v>42</v>
      </c>
      <c r="O165" s="78"/>
      <c r="P165" s="195">
        <f>O165*H165</f>
        <v>0</v>
      </c>
      <c r="Q165" s="195">
        <v>0.0070000000000000001</v>
      </c>
      <c r="R165" s="195">
        <f>Q165*H165</f>
        <v>0.0070000000000000001</v>
      </c>
      <c r="S165" s="195">
        <v>0</v>
      </c>
      <c r="T165" s="196">
        <f>S165*H165</f>
        <v>0</v>
      </c>
      <c r="U165" s="34"/>
      <c r="V165" s="34"/>
      <c r="W165" s="34"/>
      <c r="X165" s="34"/>
      <c r="Y165" s="34"/>
      <c r="Z165" s="34"/>
      <c r="AA165" s="34"/>
      <c r="AB165" s="34"/>
      <c r="AC165" s="34"/>
      <c r="AD165" s="34"/>
      <c r="AE165" s="34"/>
      <c r="AR165" s="197" t="s">
        <v>308</v>
      </c>
      <c r="AT165" s="197" t="s">
        <v>454</v>
      </c>
      <c r="AU165" s="197" t="s">
        <v>89</v>
      </c>
      <c r="AY165" s="15" t="s">
        <v>178</v>
      </c>
      <c r="BE165" s="198">
        <f>IF(N165="základná",J165,0)</f>
        <v>0</v>
      </c>
      <c r="BF165" s="198">
        <f>IF(N165="znížená",J165,0)</f>
        <v>0</v>
      </c>
      <c r="BG165" s="198">
        <f>IF(N165="zákl. prenesená",J165,0)</f>
        <v>0</v>
      </c>
      <c r="BH165" s="198">
        <f>IF(N165="zníž. prenesená",J165,0)</f>
        <v>0</v>
      </c>
      <c r="BI165" s="198">
        <f>IF(N165="nulová",J165,0)</f>
        <v>0</v>
      </c>
      <c r="BJ165" s="15" t="s">
        <v>89</v>
      </c>
      <c r="BK165" s="198">
        <f>ROUND(I165*H165,2)</f>
        <v>0</v>
      </c>
      <c r="BL165" s="15" t="s">
        <v>243</v>
      </c>
      <c r="BM165" s="197" t="s">
        <v>470</v>
      </c>
    </row>
    <row r="166" s="2" customFormat="1" ht="14.4" customHeight="1">
      <c r="A166" s="34"/>
      <c r="B166" s="184"/>
      <c r="C166" s="199" t="s">
        <v>328</v>
      </c>
      <c r="D166" s="199" t="s">
        <v>454</v>
      </c>
      <c r="E166" s="200" t="s">
        <v>2493</v>
      </c>
      <c r="F166" s="201" t="s">
        <v>2494</v>
      </c>
      <c r="G166" s="202" t="s">
        <v>306</v>
      </c>
      <c r="H166" s="203">
        <v>1</v>
      </c>
      <c r="I166" s="204"/>
      <c r="J166" s="205">
        <f>ROUND(I166*H166,2)</f>
        <v>0</v>
      </c>
      <c r="K166" s="206"/>
      <c r="L166" s="207"/>
      <c r="M166" s="208" t="s">
        <v>1</v>
      </c>
      <c r="N166" s="209" t="s">
        <v>42</v>
      </c>
      <c r="O166" s="78"/>
      <c r="P166" s="195">
        <f>O166*H166</f>
        <v>0</v>
      </c>
      <c r="Q166" s="195">
        <v>0.0070000000000000001</v>
      </c>
      <c r="R166" s="195">
        <f>Q166*H166</f>
        <v>0.0070000000000000001</v>
      </c>
      <c r="S166" s="195">
        <v>0</v>
      </c>
      <c r="T166" s="196">
        <f>S166*H166</f>
        <v>0</v>
      </c>
      <c r="U166" s="34"/>
      <c r="V166" s="34"/>
      <c r="W166" s="34"/>
      <c r="X166" s="34"/>
      <c r="Y166" s="34"/>
      <c r="Z166" s="34"/>
      <c r="AA166" s="34"/>
      <c r="AB166" s="34"/>
      <c r="AC166" s="34"/>
      <c r="AD166" s="34"/>
      <c r="AE166" s="34"/>
      <c r="AR166" s="197" t="s">
        <v>308</v>
      </c>
      <c r="AT166" s="197" t="s">
        <v>454</v>
      </c>
      <c r="AU166" s="197" t="s">
        <v>89</v>
      </c>
      <c r="AY166" s="15" t="s">
        <v>178</v>
      </c>
      <c r="BE166" s="198">
        <f>IF(N166="základná",J166,0)</f>
        <v>0</v>
      </c>
      <c r="BF166" s="198">
        <f>IF(N166="znížená",J166,0)</f>
        <v>0</v>
      </c>
      <c r="BG166" s="198">
        <f>IF(N166="zákl. prenesená",J166,0)</f>
        <v>0</v>
      </c>
      <c r="BH166" s="198">
        <f>IF(N166="zníž. prenesená",J166,0)</f>
        <v>0</v>
      </c>
      <c r="BI166" s="198">
        <f>IF(N166="nulová",J166,0)</f>
        <v>0</v>
      </c>
      <c r="BJ166" s="15" t="s">
        <v>89</v>
      </c>
      <c r="BK166" s="198">
        <f>ROUND(I166*H166,2)</f>
        <v>0</v>
      </c>
      <c r="BL166" s="15" t="s">
        <v>243</v>
      </c>
      <c r="BM166" s="197" t="s">
        <v>478</v>
      </c>
    </row>
    <row r="167" s="2" customFormat="1" ht="14.4" customHeight="1">
      <c r="A167" s="34"/>
      <c r="B167" s="184"/>
      <c r="C167" s="199" t="s">
        <v>332</v>
      </c>
      <c r="D167" s="199" t="s">
        <v>454</v>
      </c>
      <c r="E167" s="200" t="s">
        <v>2495</v>
      </c>
      <c r="F167" s="201" t="s">
        <v>2496</v>
      </c>
      <c r="G167" s="202" t="s">
        <v>306</v>
      </c>
      <c r="H167" s="203">
        <v>7</v>
      </c>
      <c r="I167" s="204"/>
      <c r="J167" s="205">
        <f>ROUND(I167*H167,2)</f>
        <v>0</v>
      </c>
      <c r="K167" s="206"/>
      <c r="L167" s="207"/>
      <c r="M167" s="208" t="s">
        <v>1</v>
      </c>
      <c r="N167" s="209" t="s">
        <v>42</v>
      </c>
      <c r="O167" s="78"/>
      <c r="P167" s="195">
        <f>O167*H167</f>
        <v>0</v>
      </c>
      <c r="Q167" s="195">
        <v>0.0070000000000000001</v>
      </c>
      <c r="R167" s="195">
        <f>Q167*H167</f>
        <v>0.049000000000000002</v>
      </c>
      <c r="S167" s="195">
        <v>0</v>
      </c>
      <c r="T167" s="196">
        <f>S167*H167</f>
        <v>0</v>
      </c>
      <c r="U167" s="34"/>
      <c r="V167" s="34"/>
      <c r="W167" s="34"/>
      <c r="X167" s="34"/>
      <c r="Y167" s="34"/>
      <c r="Z167" s="34"/>
      <c r="AA167" s="34"/>
      <c r="AB167" s="34"/>
      <c r="AC167" s="34"/>
      <c r="AD167" s="34"/>
      <c r="AE167" s="34"/>
      <c r="AR167" s="197" t="s">
        <v>308</v>
      </c>
      <c r="AT167" s="197" t="s">
        <v>454</v>
      </c>
      <c r="AU167" s="197" t="s">
        <v>89</v>
      </c>
      <c r="AY167" s="15" t="s">
        <v>178</v>
      </c>
      <c r="BE167" s="198">
        <f>IF(N167="základná",J167,0)</f>
        <v>0</v>
      </c>
      <c r="BF167" s="198">
        <f>IF(N167="znížená",J167,0)</f>
        <v>0</v>
      </c>
      <c r="BG167" s="198">
        <f>IF(N167="zákl. prenesená",J167,0)</f>
        <v>0</v>
      </c>
      <c r="BH167" s="198">
        <f>IF(N167="zníž. prenesená",J167,0)</f>
        <v>0</v>
      </c>
      <c r="BI167" s="198">
        <f>IF(N167="nulová",J167,0)</f>
        <v>0</v>
      </c>
      <c r="BJ167" s="15" t="s">
        <v>89</v>
      </c>
      <c r="BK167" s="198">
        <f>ROUND(I167*H167,2)</f>
        <v>0</v>
      </c>
      <c r="BL167" s="15" t="s">
        <v>243</v>
      </c>
      <c r="BM167" s="197" t="s">
        <v>487</v>
      </c>
    </row>
    <row r="168" s="2" customFormat="1" ht="14.4" customHeight="1">
      <c r="A168" s="34"/>
      <c r="B168" s="184"/>
      <c r="C168" s="199" t="s">
        <v>336</v>
      </c>
      <c r="D168" s="199" t="s">
        <v>454</v>
      </c>
      <c r="E168" s="200" t="s">
        <v>2497</v>
      </c>
      <c r="F168" s="201" t="s">
        <v>2498</v>
      </c>
      <c r="G168" s="202" t="s">
        <v>306</v>
      </c>
      <c r="H168" s="203">
        <v>1</v>
      </c>
      <c r="I168" s="204"/>
      <c r="J168" s="205">
        <f>ROUND(I168*H168,2)</f>
        <v>0</v>
      </c>
      <c r="K168" s="206"/>
      <c r="L168" s="207"/>
      <c r="M168" s="208" t="s">
        <v>1</v>
      </c>
      <c r="N168" s="209" t="s">
        <v>42</v>
      </c>
      <c r="O168" s="78"/>
      <c r="P168" s="195">
        <f>O168*H168</f>
        <v>0</v>
      </c>
      <c r="Q168" s="195">
        <v>0.0070000000000000001</v>
      </c>
      <c r="R168" s="195">
        <f>Q168*H168</f>
        <v>0.0070000000000000001</v>
      </c>
      <c r="S168" s="195">
        <v>0</v>
      </c>
      <c r="T168" s="196">
        <f>S168*H168</f>
        <v>0</v>
      </c>
      <c r="U168" s="34"/>
      <c r="V168" s="34"/>
      <c r="W168" s="34"/>
      <c r="X168" s="34"/>
      <c r="Y168" s="34"/>
      <c r="Z168" s="34"/>
      <c r="AA168" s="34"/>
      <c r="AB168" s="34"/>
      <c r="AC168" s="34"/>
      <c r="AD168" s="34"/>
      <c r="AE168" s="34"/>
      <c r="AR168" s="197" t="s">
        <v>308</v>
      </c>
      <c r="AT168" s="197" t="s">
        <v>454</v>
      </c>
      <c r="AU168" s="197" t="s">
        <v>89</v>
      </c>
      <c r="AY168" s="15" t="s">
        <v>178</v>
      </c>
      <c r="BE168" s="198">
        <f>IF(N168="základná",J168,0)</f>
        <v>0</v>
      </c>
      <c r="BF168" s="198">
        <f>IF(N168="znížená",J168,0)</f>
        <v>0</v>
      </c>
      <c r="BG168" s="198">
        <f>IF(N168="zákl. prenesená",J168,0)</f>
        <v>0</v>
      </c>
      <c r="BH168" s="198">
        <f>IF(N168="zníž. prenesená",J168,0)</f>
        <v>0</v>
      </c>
      <c r="BI168" s="198">
        <f>IF(N168="nulová",J168,0)</f>
        <v>0</v>
      </c>
      <c r="BJ168" s="15" t="s">
        <v>89</v>
      </c>
      <c r="BK168" s="198">
        <f>ROUND(I168*H168,2)</f>
        <v>0</v>
      </c>
      <c r="BL168" s="15" t="s">
        <v>243</v>
      </c>
      <c r="BM168" s="197" t="s">
        <v>496</v>
      </c>
    </row>
    <row r="169" s="2" customFormat="1" ht="14.4" customHeight="1">
      <c r="A169" s="34"/>
      <c r="B169" s="184"/>
      <c r="C169" s="199" t="s">
        <v>340</v>
      </c>
      <c r="D169" s="199" t="s">
        <v>454</v>
      </c>
      <c r="E169" s="200" t="s">
        <v>2499</v>
      </c>
      <c r="F169" s="201" t="s">
        <v>2500</v>
      </c>
      <c r="G169" s="202" t="s">
        <v>306</v>
      </c>
      <c r="H169" s="203">
        <v>1</v>
      </c>
      <c r="I169" s="204"/>
      <c r="J169" s="205">
        <f>ROUND(I169*H169,2)</f>
        <v>0</v>
      </c>
      <c r="K169" s="206"/>
      <c r="L169" s="207"/>
      <c r="M169" s="208" t="s">
        <v>1</v>
      </c>
      <c r="N169" s="209" t="s">
        <v>42</v>
      </c>
      <c r="O169" s="78"/>
      <c r="P169" s="195">
        <f>O169*H169</f>
        <v>0</v>
      </c>
      <c r="Q169" s="195">
        <v>0.0070000000000000001</v>
      </c>
      <c r="R169" s="195">
        <f>Q169*H169</f>
        <v>0.0070000000000000001</v>
      </c>
      <c r="S169" s="195">
        <v>0</v>
      </c>
      <c r="T169" s="196">
        <f>S169*H169</f>
        <v>0</v>
      </c>
      <c r="U169" s="34"/>
      <c r="V169" s="34"/>
      <c r="W169" s="34"/>
      <c r="X169" s="34"/>
      <c r="Y169" s="34"/>
      <c r="Z169" s="34"/>
      <c r="AA169" s="34"/>
      <c r="AB169" s="34"/>
      <c r="AC169" s="34"/>
      <c r="AD169" s="34"/>
      <c r="AE169" s="34"/>
      <c r="AR169" s="197" t="s">
        <v>308</v>
      </c>
      <c r="AT169" s="197" t="s">
        <v>454</v>
      </c>
      <c r="AU169" s="197" t="s">
        <v>89</v>
      </c>
      <c r="AY169" s="15" t="s">
        <v>178</v>
      </c>
      <c r="BE169" s="198">
        <f>IF(N169="základná",J169,0)</f>
        <v>0</v>
      </c>
      <c r="BF169" s="198">
        <f>IF(N169="znížená",J169,0)</f>
        <v>0</v>
      </c>
      <c r="BG169" s="198">
        <f>IF(N169="zákl. prenesená",J169,0)</f>
        <v>0</v>
      </c>
      <c r="BH169" s="198">
        <f>IF(N169="zníž. prenesená",J169,0)</f>
        <v>0</v>
      </c>
      <c r="BI169" s="198">
        <f>IF(N169="nulová",J169,0)</f>
        <v>0</v>
      </c>
      <c r="BJ169" s="15" t="s">
        <v>89</v>
      </c>
      <c r="BK169" s="198">
        <f>ROUND(I169*H169,2)</f>
        <v>0</v>
      </c>
      <c r="BL169" s="15" t="s">
        <v>243</v>
      </c>
      <c r="BM169" s="197" t="s">
        <v>504</v>
      </c>
    </row>
    <row r="170" s="2" customFormat="1" ht="19.8" customHeight="1">
      <c r="A170" s="34"/>
      <c r="B170" s="184"/>
      <c r="C170" s="199" t="s">
        <v>344</v>
      </c>
      <c r="D170" s="199" t="s">
        <v>454</v>
      </c>
      <c r="E170" s="200" t="s">
        <v>2501</v>
      </c>
      <c r="F170" s="201" t="s">
        <v>2502</v>
      </c>
      <c r="G170" s="202" t="s">
        <v>306</v>
      </c>
      <c r="H170" s="203">
        <v>2</v>
      </c>
      <c r="I170" s="204"/>
      <c r="J170" s="205">
        <f>ROUND(I170*H170,2)</f>
        <v>0</v>
      </c>
      <c r="K170" s="206"/>
      <c r="L170" s="207"/>
      <c r="M170" s="208" t="s">
        <v>1</v>
      </c>
      <c r="N170" s="209" t="s">
        <v>42</v>
      </c>
      <c r="O170" s="78"/>
      <c r="P170" s="195">
        <f>O170*H170</f>
        <v>0</v>
      </c>
      <c r="Q170" s="195">
        <v>0.0070000000000000001</v>
      </c>
      <c r="R170" s="195">
        <f>Q170*H170</f>
        <v>0.014</v>
      </c>
      <c r="S170" s="195">
        <v>0</v>
      </c>
      <c r="T170" s="196">
        <f>S170*H170</f>
        <v>0</v>
      </c>
      <c r="U170" s="34"/>
      <c r="V170" s="34"/>
      <c r="W170" s="34"/>
      <c r="X170" s="34"/>
      <c r="Y170" s="34"/>
      <c r="Z170" s="34"/>
      <c r="AA170" s="34"/>
      <c r="AB170" s="34"/>
      <c r="AC170" s="34"/>
      <c r="AD170" s="34"/>
      <c r="AE170" s="34"/>
      <c r="AR170" s="197" t="s">
        <v>308</v>
      </c>
      <c r="AT170" s="197" t="s">
        <v>454</v>
      </c>
      <c r="AU170" s="197" t="s">
        <v>89</v>
      </c>
      <c r="AY170" s="15" t="s">
        <v>178</v>
      </c>
      <c r="BE170" s="198">
        <f>IF(N170="základná",J170,0)</f>
        <v>0</v>
      </c>
      <c r="BF170" s="198">
        <f>IF(N170="znížená",J170,0)</f>
        <v>0</v>
      </c>
      <c r="BG170" s="198">
        <f>IF(N170="zákl. prenesená",J170,0)</f>
        <v>0</v>
      </c>
      <c r="BH170" s="198">
        <f>IF(N170="zníž. prenesená",J170,0)</f>
        <v>0</v>
      </c>
      <c r="BI170" s="198">
        <f>IF(N170="nulová",J170,0)</f>
        <v>0</v>
      </c>
      <c r="BJ170" s="15" t="s">
        <v>89</v>
      </c>
      <c r="BK170" s="198">
        <f>ROUND(I170*H170,2)</f>
        <v>0</v>
      </c>
      <c r="BL170" s="15" t="s">
        <v>243</v>
      </c>
      <c r="BM170" s="197" t="s">
        <v>512</v>
      </c>
    </row>
    <row r="171" s="2" customFormat="1" ht="19.8" customHeight="1">
      <c r="A171" s="34"/>
      <c r="B171" s="184"/>
      <c r="C171" s="199" t="s">
        <v>348</v>
      </c>
      <c r="D171" s="199" t="s">
        <v>454</v>
      </c>
      <c r="E171" s="200" t="s">
        <v>2503</v>
      </c>
      <c r="F171" s="201" t="s">
        <v>2504</v>
      </c>
      <c r="G171" s="202" t="s">
        <v>306</v>
      </c>
      <c r="H171" s="203">
        <v>1</v>
      </c>
      <c r="I171" s="204"/>
      <c r="J171" s="205">
        <f>ROUND(I171*H171,2)</f>
        <v>0</v>
      </c>
      <c r="K171" s="206"/>
      <c r="L171" s="207"/>
      <c r="M171" s="208" t="s">
        <v>1</v>
      </c>
      <c r="N171" s="209" t="s">
        <v>42</v>
      </c>
      <c r="O171" s="78"/>
      <c r="P171" s="195">
        <f>O171*H171</f>
        <v>0</v>
      </c>
      <c r="Q171" s="195">
        <v>0.0070000000000000001</v>
      </c>
      <c r="R171" s="195">
        <f>Q171*H171</f>
        <v>0.0070000000000000001</v>
      </c>
      <c r="S171" s="195">
        <v>0</v>
      </c>
      <c r="T171" s="196">
        <f>S171*H171</f>
        <v>0</v>
      </c>
      <c r="U171" s="34"/>
      <c r="V171" s="34"/>
      <c r="W171" s="34"/>
      <c r="X171" s="34"/>
      <c r="Y171" s="34"/>
      <c r="Z171" s="34"/>
      <c r="AA171" s="34"/>
      <c r="AB171" s="34"/>
      <c r="AC171" s="34"/>
      <c r="AD171" s="34"/>
      <c r="AE171" s="34"/>
      <c r="AR171" s="197" t="s">
        <v>308</v>
      </c>
      <c r="AT171" s="197" t="s">
        <v>454</v>
      </c>
      <c r="AU171" s="197" t="s">
        <v>89</v>
      </c>
      <c r="AY171" s="15" t="s">
        <v>178</v>
      </c>
      <c r="BE171" s="198">
        <f>IF(N171="základná",J171,0)</f>
        <v>0</v>
      </c>
      <c r="BF171" s="198">
        <f>IF(N171="znížená",J171,0)</f>
        <v>0</v>
      </c>
      <c r="BG171" s="198">
        <f>IF(N171="zákl. prenesená",J171,0)</f>
        <v>0</v>
      </c>
      <c r="BH171" s="198">
        <f>IF(N171="zníž. prenesená",J171,0)</f>
        <v>0</v>
      </c>
      <c r="BI171" s="198">
        <f>IF(N171="nulová",J171,0)</f>
        <v>0</v>
      </c>
      <c r="BJ171" s="15" t="s">
        <v>89</v>
      </c>
      <c r="BK171" s="198">
        <f>ROUND(I171*H171,2)</f>
        <v>0</v>
      </c>
      <c r="BL171" s="15" t="s">
        <v>243</v>
      </c>
      <c r="BM171" s="197" t="s">
        <v>520</v>
      </c>
    </row>
    <row r="172" s="2" customFormat="1" ht="14.4" customHeight="1">
      <c r="A172" s="34"/>
      <c r="B172" s="184"/>
      <c r="C172" s="199" t="s">
        <v>352</v>
      </c>
      <c r="D172" s="199" t="s">
        <v>454</v>
      </c>
      <c r="E172" s="200" t="s">
        <v>2505</v>
      </c>
      <c r="F172" s="201" t="s">
        <v>2506</v>
      </c>
      <c r="G172" s="202" t="s">
        <v>306</v>
      </c>
      <c r="H172" s="203">
        <v>14</v>
      </c>
      <c r="I172" s="204"/>
      <c r="J172" s="205">
        <f>ROUND(I172*H172,2)</f>
        <v>0</v>
      </c>
      <c r="K172" s="206"/>
      <c r="L172" s="207"/>
      <c r="M172" s="208" t="s">
        <v>1</v>
      </c>
      <c r="N172" s="209" t="s">
        <v>42</v>
      </c>
      <c r="O172" s="78"/>
      <c r="P172" s="195">
        <f>O172*H172</f>
        <v>0</v>
      </c>
      <c r="Q172" s="195">
        <v>0.0070000000000000001</v>
      </c>
      <c r="R172" s="195">
        <f>Q172*H172</f>
        <v>0.098000000000000004</v>
      </c>
      <c r="S172" s="195">
        <v>0</v>
      </c>
      <c r="T172" s="196">
        <f>S172*H172</f>
        <v>0</v>
      </c>
      <c r="U172" s="34"/>
      <c r="V172" s="34"/>
      <c r="W172" s="34"/>
      <c r="X172" s="34"/>
      <c r="Y172" s="34"/>
      <c r="Z172" s="34"/>
      <c r="AA172" s="34"/>
      <c r="AB172" s="34"/>
      <c r="AC172" s="34"/>
      <c r="AD172" s="34"/>
      <c r="AE172" s="34"/>
      <c r="AR172" s="197" t="s">
        <v>308</v>
      </c>
      <c r="AT172" s="197" t="s">
        <v>454</v>
      </c>
      <c r="AU172" s="197" t="s">
        <v>89</v>
      </c>
      <c r="AY172" s="15" t="s">
        <v>178</v>
      </c>
      <c r="BE172" s="198">
        <f>IF(N172="základná",J172,0)</f>
        <v>0</v>
      </c>
      <c r="BF172" s="198">
        <f>IF(N172="znížená",J172,0)</f>
        <v>0</v>
      </c>
      <c r="BG172" s="198">
        <f>IF(N172="zákl. prenesená",J172,0)</f>
        <v>0</v>
      </c>
      <c r="BH172" s="198">
        <f>IF(N172="zníž. prenesená",J172,0)</f>
        <v>0</v>
      </c>
      <c r="BI172" s="198">
        <f>IF(N172="nulová",J172,0)</f>
        <v>0</v>
      </c>
      <c r="BJ172" s="15" t="s">
        <v>89</v>
      </c>
      <c r="BK172" s="198">
        <f>ROUND(I172*H172,2)</f>
        <v>0</v>
      </c>
      <c r="BL172" s="15" t="s">
        <v>243</v>
      </c>
      <c r="BM172" s="197" t="s">
        <v>528</v>
      </c>
    </row>
    <row r="173" s="2" customFormat="1" ht="14.4" customHeight="1">
      <c r="A173" s="34"/>
      <c r="B173" s="184"/>
      <c r="C173" s="199" t="s">
        <v>356</v>
      </c>
      <c r="D173" s="199" t="s">
        <v>454</v>
      </c>
      <c r="E173" s="200" t="s">
        <v>2507</v>
      </c>
      <c r="F173" s="201" t="s">
        <v>2508</v>
      </c>
      <c r="G173" s="202" t="s">
        <v>306</v>
      </c>
      <c r="H173" s="203">
        <v>1</v>
      </c>
      <c r="I173" s="204"/>
      <c r="J173" s="205">
        <f>ROUND(I173*H173,2)</f>
        <v>0</v>
      </c>
      <c r="K173" s="206"/>
      <c r="L173" s="207"/>
      <c r="M173" s="208" t="s">
        <v>1</v>
      </c>
      <c r="N173" s="209" t="s">
        <v>42</v>
      </c>
      <c r="O173" s="78"/>
      <c r="P173" s="195">
        <f>O173*H173</f>
        <v>0</v>
      </c>
      <c r="Q173" s="195">
        <v>0.0070000000000000001</v>
      </c>
      <c r="R173" s="195">
        <f>Q173*H173</f>
        <v>0.0070000000000000001</v>
      </c>
      <c r="S173" s="195">
        <v>0</v>
      </c>
      <c r="T173" s="196">
        <f>S173*H173</f>
        <v>0</v>
      </c>
      <c r="U173" s="34"/>
      <c r="V173" s="34"/>
      <c r="W173" s="34"/>
      <c r="X173" s="34"/>
      <c r="Y173" s="34"/>
      <c r="Z173" s="34"/>
      <c r="AA173" s="34"/>
      <c r="AB173" s="34"/>
      <c r="AC173" s="34"/>
      <c r="AD173" s="34"/>
      <c r="AE173" s="34"/>
      <c r="AR173" s="197" t="s">
        <v>308</v>
      </c>
      <c r="AT173" s="197" t="s">
        <v>454</v>
      </c>
      <c r="AU173" s="197" t="s">
        <v>89</v>
      </c>
      <c r="AY173" s="15" t="s">
        <v>178</v>
      </c>
      <c r="BE173" s="198">
        <f>IF(N173="základná",J173,0)</f>
        <v>0</v>
      </c>
      <c r="BF173" s="198">
        <f>IF(N173="znížená",J173,0)</f>
        <v>0</v>
      </c>
      <c r="BG173" s="198">
        <f>IF(N173="zákl. prenesená",J173,0)</f>
        <v>0</v>
      </c>
      <c r="BH173" s="198">
        <f>IF(N173="zníž. prenesená",J173,0)</f>
        <v>0</v>
      </c>
      <c r="BI173" s="198">
        <f>IF(N173="nulová",J173,0)</f>
        <v>0</v>
      </c>
      <c r="BJ173" s="15" t="s">
        <v>89</v>
      </c>
      <c r="BK173" s="198">
        <f>ROUND(I173*H173,2)</f>
        <v>0</v>
      </c>
      <c r="BL173" s="15" t="s">
        <v>243</v>
      </c>
      <c r="BM173" s="197" t="s">
        <v>536</v>
      </c>
    </row>
    <row r="174" s="12" customFormat="1" ht="22.8" customHeight="1">
      <c r="A174" s="12"/>
      <c r="B174" s="171"/>
      <c r="C174" s="12"/>
      <c r="D174" s="172" t="s">
        <v>75</v>
      </c>
      <c r="E174" s="182" t="s">
        <v>1222</v>
      </c>
      <c r="F174" s="182" t="s">
        <v>2509</v>
      </c>
      <c r="G174" s="12"/>
      <c r="H174" s="12"/>
      <c r="I174" s="174"/>
      <c r="J174" s="183">
        <f>BK174</f>
        <v>0</v>
      </c>
      <c r="K174" s="12"/>
      <c r="L174" s="171"/>
      <c r="M174" s="176"/>
      <c r="N174" s="177"/>
      <c r="O174" s="177"/>
      <c r="P174" s="178">
        <f>P175+P176+P177</f>
        <v>0</v>
      </c>
      <c r="Q174" s="177"/>
      <c r="R174" s="178">
        <f>R175+R176+R177</f>
        <v>0.0040000000000000001</v>
      </c>
      <c r="S174" s="177"/>
      <c r="T174" s="179">
        <f>T175+T176+T177</f>
        <v>0</v>
      </c>
      <c r="U174" s="12"/>
      <c r="V174" s="12"/>
      <c r="W174" s="12"/>
      <c r="X174" s="12"/>
      <c r="Y174" s="12"/>
      <c r="Z174" s="12"/>
      <c r="AA174" s="12"/>
      <c r="AB174" s="12"/>
      <c r="AC174" s="12"/>
      <c r="AD174" s="12"/>
      <c r="AE174" s="12"/>
      <c r="AR174" s="172" t="s">
        <v>89</v>
      </c>
      <c r="AT174" s="180" t="s">
        <v>75</v>
      </c>
      <c r="AU174" s="180" t="s">
        <v>83</v>
      </c>
      <c r="AY174" s="172" t="s">
        <v>178</v>
      </c>
      <c r="BK174" s="181">
        <f>BK175+BK176+BK177</f>
        <v>0</v>
      </c>
    </row>
    <row r="175" s="2" customFormat="1" ht="22.2" customHeight="1">
      <c r="A175" s="34"/>
      <c r="B175" s="184"/>
      <c r="C175" s="185" t="s">
        <v>360</v>
      </c>
      <c r="D175" s="185" t="s">
        <v>180</v>
      </c>
      <c r="E175" s="186" t="s">
        <v>2398</v>
      </c>
      <c r="F175" s="187" t="s">
        <v>2510</v>
      </c>
      <c r="G175" s="188" t="s">
        <v>1549</v>
      </c>
      <c r="H175" s="189">
        <v>50</v>
      </c>
      <c r="I175" s="190"/>
      <c r="J175" s="191">
        <f>ROUND(I175*H175,2)</f>
        <v>0</v>
      </c>
      <c r="K175" s="192"/>
      <c r="L175" s="35"/>
      <c r="M175" s="193" t="s">
        <v>1</v>
      </c>
      <c r="N175" s="194" t="s">
        <v>42</v>
      </c>
      <c r="O175" s="78"/>
      <c r="P175" s="195">
        <f>O175*H175</f>
        <v>0</v>
      </c>
      <c r="Q175" s="195">
        <v>8.0000000000000007E-05</v>
      </c>
      <c r="R175" s="195">
        <f>Q175*H175</f>
        <v>0.0040000000000000001</v>
      </c>
      <c r="S175" s="195">
        <v>0</v>
      </c>
      <c r="T175" s="196">
        <f>S175*H175</f>
        <v>0</v>
      </c>
      <c r="U175" s="34"/>
      <c r="V175" s="34"/>
      <c r="W175" s="34"/>
      <c r="X175" s="34"/>
      <c r="Y175" s="34"/>
      <c r="Z175" s="34"/>
      <c r="AA175" s="34"/>
      <c r="AB175" s="34"/>
      <c r="AC175" s="34"/>
      <c r="AD175" s="34"/>
      <c r="AE175" s="34"/>
      <c r="AR175" s="197" t="s">
        <v>243</v>
      </c>
      <c r="AT175" s="197" t="s">
        <v>180</v>
      </c>
      <c r="AU175" s="197" t="s">
        <v>89</v>
      </c>
      <c r="AY175" s="15" t="s">
        <v>178</v>
      </c>
      <c r="BE175" s="198">
        <f>IF(N175="základná",J175,0)</f>
        <v>0</v>
      </c>
      <c r="BF175" s="198">
        <f>IF(N175="znížená",J175,0)</f>
        <v>0</v>
      </c>
      <c r="BG175" s="198">
        <f>IF(N175="zákl. prenesená",J175,0)</f>
        <v>0</v>
      </c>
      <c r="BH175" s="198">
        <f>IF(N175="zníž. prenesená",J175,0)</f>
        <v>0</v>
      </c>
      <c r="BI175" s="198">
        <f>IF(N175="nulová",J175,0)</f>
        <v>0</v>
      </c>
      <c r="BJ175" s="15" t="s">
        <v>89</v>
      </c>
      <c r="BK175" s="198">
        <f>ROUND(I175*H175,2)</f>
        <v>0</v>
      </c>
      <c r="BL175" s="15" t="s">
        <v>243</v>
      </c>
      <c r="BM175" s="197" t="s">
        <v>544</v>
      </c>
    </row>
    <row r="176" s="12" customFormat="1" ht="20.88" customHeight="1">
      <c r="A176" s="12"/>
      <c r="B176" s="171"/>
      <c r="C176" s="12"/>
      <c r="D176" s="172" t="s">
        <v>75</v>
      </c>
      <c r="E176" s="182" t="s">
        <v>454</v>
      </c>
      <c r="F176" s="182" t="s">
        <v>2511</v>
      </c>
      <c r="G176" s="12"/>
      <c r="H176" s="12"/>
      <c r="I176" s="174"/>
      <c r="J176" s="183">
        <f>BK176</f>
        <v>0</v>
      </c>
      <c r="K176" s="12"/>
      <c r="L176" s="171"/>
      <c r="M176" s="176"/>
      <c r="N176" s="177"/>
      <c r="O176" s="177"/>
      <c r="P176" s="178">
        <v>0</v>
      </c>
      <c r="Q176" s="177"/>
      <c r="R176" s="178">
        <v>0</v>
      </c>
      <c r="S176" s="177"/>
      <c r="T176" s="179">
        <v>0</v>
      </c>
      <c r="U176" s="12"/>
      <c r="V176" s="12"/>
      <c r="W176" s="12"/>
      <c r="X176" s="12"/>
      <c r="Y176" s="12"/>
      <c r="Z176" s="12"/>
      <c r="AA176" s="12"/>
      <c r="AB176" s="12"/>
      <c r="AC176" s="12"/>
      <c r="AD176" s="12"/>
      <c r="AE176" s="12"/>
      <c r="AR176" s="172" t="s">
        <v>189</v>
      </c>
      <c r="AT176" s="180" t="s">
        <v>75</v>
      </c>
      <c r="AU176" s="180" t="s">
        <v>89</v>
      </c>
      <c r="AY176" s="172" t="s">
        <v>178</v>
      </c>
      <c r="BK176" s="181">
        <v>0</v>
      </c>
    </row>
    <row r="177" s="12" customFormat="1" ht="20.88" customHeight="1">
      <c r="A177" s="12"/>
      <c r="B177" s="171"/>
      <c r="C177" s="12"/>
      <c r="D177" s="172" t="s">
        <v>75</v>
      </c>
      <c r="E177" s="182" t="s">
        <v>2512</v>
      </c>
      <c r="F177" s="182" t="s">
        <v>2513</v>
      </c>
      <c r="G177" s="12"/>
      <c r="H177" s="12"/>
      <c r="I177" s="174"/>
      <c r="J177" s="183">
        <f>BK177</f>
        <v>0</v>
      </c>
      <c r="K177" s="12"/>
      <c r="L177" s="171"/>
      <c r="M177" s="176"/>
      <c r="N177" s="177"/>
      <c r="O177" s="177"/>
      <c r="P177" s="178">
        <f>SUM(P178:P179)</f>
        <v>0</v>
      </c>
      <c r="Q177" s="177"/>
      <c r="R177" s="178">
        <f>SUM(R178:R179)</f>
        <v>0</v>
      </c>
      <c r="S177" s="177"/>
      <c r="T177" s="179">
        <f>SUM(T178:T179)</f>
        <v>0</v>
      </c>
      <c r="U177" s="12"/>
      <c r="V177" s="12"/>
      <c r="W177" s="12"/>
      <c r="X177" s="12"/>
      <c r="Y177" s="12"/>
      <c r="Z177" s="12"/>
      <c r="AA177" s="12"/>
      <c r="AB177" s="12"/>
      <c r="AC177" s="12"/>
      <c r="AD177" s="12"/>
      <c r="AE177" s="12"/>
      <c r="AR177" s="172" t="s">
        <v>189</v>
      </c>
      <c r="AT177" s="180" t="s">
        <v>75</v>
      </c>
      <c r="AU177" s="180" t="s">
        <v>89</v>
      </c>
      <c r="AY177" s="172" t="s">
        <v>178</v>
      </c>
      <c r="BK177" s="181">
        <f>SUM(BK178:BK179)</f>
        <v>0</v>
      </c>
    </row>
    <row r="178" s="2" customFormat="1" ht="14.4" customHeight="1">
      <c r="A178" s="34"/>
      <c r="B178" s="184"/>
      <c r="C178" s="185" t="s">
        <v>364</v>
      </c>
      <c r="D178" s="185" t="s">
        <v>180</v>
      </c>
      <c r="E178" s="186" t="s">
        <v>2514</v>
      </c>
      <c r="F178" s="187" t="s">
        <v>2515</v>
      </c>
      <c r="G178" s="188" t="s">
        <v>306</v>
      </c>
      <c r="H178" s="189">
        <v>1</v>
      </c>
      <c r="I178" s="190"/>
      <c r="J178" s="191">
        <f>ROUND(I178*H178,2)</f>
        <v>0</v>
      </c>
      <c r="K178" s="192"/>
      <c r="L178" s="35"/>
      <c r="M178" s="193" t="s">
        <v>1</v>
      </c>
      <c r="N178" s="194" t="s">
        <v>42</v>
      </c>
      <c r="O178" s="78"/>
      <c r="P178" s="195">
        <f>O178*H178</f>
        <v>0</v>
      </c>
      <c r="Q178" s="195">
        <v>0</v>
      </c>
      <c r="R178" s="195">
        <f>Q178*H178</f>
        <v>0</v>
      </c>
      <c r="S178" s="195">
        <v>0</v>
      </c>
      <c r="T178" s="196">
        <f>S178*H178</f>
        <v>0</v>
      </c>
      <c r="U178" s="34"/>
      <c r="V178" s="34"/>
      <c r="W178" s="34"/>
      <c r="X178" s="34"/>
      <c r="Y178" s="34"/>
      <c r="Z178" s="34"/>
      <c r="AA178" s="34"/>
      <c r="AB178" s="34"/>
      <c r="AC178" s="34"/>
      <c r="AD178" s="34"/>
      <c r="AE178" s="34"/>
      <c r="AR178" s="197" t="s">
        <v>437</v>
      </c>
      <c r="AT178" s="197" t="s">
        <v>180</v>
      </c>
      <c r="AU178" s="197" t="s">
        <v>189</v>
      </c>
      <c r="AY178" s="15" t="s">
        <v>178</v>
      </c>
      <c r="BE178" s="198">
        <f>IF(N178="základná",J178,0)</f>
        <v>0</v>
      </c>
      <c r="BF178" s="198">
        <f>IF(N178="znížená",J178,0)</f>
        <v>0</v>
      </c>
      <c r="BG178" s="198">
        <f>IF(N178="zákl. prenesená",J178,0)</f>
        <v>0</v>
      </c>
      <c r="BH178" s="198">
        <f>IF(N178="zníž. prenesená",J178,0)</f>
        <v>0</v>
      </c>
      <c r="BI178" s="198">
        <f>IF(N178="nulová",J178,0)</f>
        <v>0</v>
      </c>
      <c r="BJ178" s="15" t="s">
        <v>89</v>
      </c>
      <c r="BK178" s="198">
        <f>ROUND(I178*H178,2)</f>
        <v>0</v>
      </c>
      <c r="BL178" s="15" t="s">
        <v>437</v>
      </c>
      <c r="BM178" s="197" t="s">
        <v>552</v>
      </c>
    </row>
    <row r="179" s="2" customFormat="1" ht="22.2" customHeight="1">
      <c r="A179" s="34"/>
      <c r="B179" s="184"/>
      <c r="C179" s="185" t="s">
        <v>368</v>
      </c>
      <c r="D179" s="185" t="s">
        <v>180</v>
      </c>
      <c r="E179" s="186" t="s">
        <v>2516</v>
      </c>
      <c r="F179" s="187" t="s">
        <v>2517</v>
      </c>
      <c r="G179" s="188" t="s">
        <v>306</v>
      </c>
      <c r="H179" s="189">
        <v>1</v>
      </c>
      <c r="I179" s="190"/>
      <c r="J179" s="191">
        <f>ROUND(I179*H179,2)</f>
        <v>0</v>
      </c>
      <c r="K179" s="192"/>
      <c r="L179" s="35"/>
      <c r="M179" s="193" t="s">
        <v>1</v>
      </c>
      <c r="N179" s="194" t="s">
        <v>42</v>
      </c>
      <c r="O179" s="78"/>
      <c r="P179" s="195">
        <f>O179*H179</f>
        <v>0</v>
      </c>
      <c r="Q179" s="195">
        <v>0</v>
      </c>
      <c r="R179" s="195">
        <f>Q179*H179</f>
        <v>0</v>
      </c>
      <c r="S179" s="195">
        <v>0</v>
      </c>
      <c r="T179" s="196">
        <f>S179*H179</f>
        <v>0</v>
      </c>
      <c r="U179" s="34"/>
      <c r="V179" s="34"/>
      <c r="W179" s="34"/>
      <c r="X179" s="34"/>
      <c r="Y179" s="34"/>
      <c r="Z179" s="34"/>
      <c r="AA179" s="34"/>
      <c r="AB179" s="34"/>
      <c r="AC179" s="34"/>
      <c r="AD179" s="34"/>
      <c r="AE179" s="34"/>
      <c r="AR179" s="197" t="s">
        <v>437</v>
      </c>
      <c r="AT179" s="197" t="s">
        <v>180</v>
      </c>
      <c r="AU179" s="197" t="s">
        <v>189</v>
      </c>
      <c r="AY179" s="15" t="s">
        <v>178</v>
      </c>
      <c r="BE179" s="198">
        <f>IF(N179="základná",J179,0)</f>
        <v>0</v>
      </c>
      <c r="BF179" s="198">
        <f>IF(N179="znížená",J179,0)</f>
        <v>0</v>
      </c>
      <c r="BG179" s="198">
        <f>IF(N179="zákl. prenesená",J179,0)</f>
        <v>0</v>
      </c>
      <c r="BH179" s="198">
        <f>IF(N179="zníž. prenesená",J179,0)</f>
        <v>0</v>
      </c>
      <c r="BI179" s="198">
        <f>IF(N179="nulová",J179,0)</f>
        <v>0</v>
      </c>
      <c r="BJ179" s="15" t="s">
        <v>89</v>
      </c>
      <c r="BK179" s="198">
        <f>ROUND(I179*H179,2)</f>
        <v>0</v>
      </c>
      <c r="BL179" s="15" t="s">
        <v>437</v>
      </c>
      <c r="BM179" s="197" t="s">
        <v>560</v>
      </c>
    </row>
    <row r="180" s="12" customFormat="1" ht="22.8" customHeight="1">
      <c r="A180" s="12"/>
      <c r="B180" s="171"/>
      <c r="C180" s="12"/>
      <c r="D180" s="172" t="s">
        <v>75</v>
      </c>
      <c r="E180" s="182" t="s">
        <v>1436</v>
      </c>
      <c r="F180" s="182" t="s">
        <v>2518</v>
      </c>
      <c r="G180" s="12"/>
      <c r="H180" s="12"/>
      <c r="I180" s="174"/>
      <c r="J180" s="183">
        <f>BK180</f>
        <v>0</v>
      </c>
      <c r="K180" s="12"/>
      <c r="L180" s="171"/>
      <c r="M180" s="176"/>
      <c r="N180" s="177"/>
      <c r="O180" s="177"/>
      <c r="P180" s="178">
        <f>SUM(P181:P183)</f>
        <v>0</v>
      </c>
      <c r="Q180" s="177"/>
      <c r="R180" s="178">
        <f>SUM(R181:R183)</f>
        <v>0.011550000000000001</v>
      </c>
      <c r="S180" s="177"/>
      <c r="T180" s="179">
        <f>SUM(T181:T183)</f>
        <v>0</v>
      </c>
      <c r="U180" s="12"/>
      <c r="V180" s="12"/>
      <c r="W180" s="12"/>
      <c r="X180" s="12"/>
      <c r="Y180" s="12"/>
      <c r="Z180" s="12"/>
      <c r="AA180" s="12"/>
      <c r="AB180" s="12"/>
      <c r="AC180" s="12"/>
      <c r="AD180" s="12"/>
      <c r="AE180" s="12"/>
      <c r="AR180" s="172" t="s">
        <v>89</v>
      </c>
      <c r="AT180" s="180" t="s">
        <v>75</v>
      </c>
      <c r="AU180" s="180" t="s">
        <v>83</v>
      </c>
      <c r="AY180" s="172" t="s">
        <v>178</v>
      </c>
      <c r="BK180" s="181">
        <f>SUM(BK181:BK183)</f>
        <v>0</v>
      </c>
    </row>
    <row r="181" s="2" customFormat="1" ht="30" customHeight="1">
      <c r="A181" s="34"/>
      <c r="B181" s="184"/>
      <c r="C181" s="185" t="s">
        <v>372</v>
      </c>
      <c r="D181" s="185" t="s">
        <v>180</v>
      </c>
      <c r="E181" s="186" t="s">
        <v>2519</v>
      </c>
      <c r="F181" s="187" t="s">
        <v>2520</v>
      </c>
      <c r="G181" s="188" t="s">
        <v>683</v>
      </c>
      <c r="H181" s="189">
        <v>75</v>
      </c>
      <c r="I181" s="190"/>
      <c r="J181" s="191">
        <f>ROUND(I181*H181,2)</f>
        <v>0</v>
      </c>
      <c r="K181" s="192"/>
      <c r="L181" s="35"/>
      <c r="M181" s="193" t="s">
        <v>1</v>
      </c>
      <c r="N181" s="194" t="s">
        <v>42</v>
      </c>
      <c r="O181" s="78"/>
      <c r="P181" s="195">
        <f>O181*H181</f>
        <v>0</v>
      </c>
      <c r="Q181" s="195">
        <v>0.00012</v>
      </c>
      <c r="R181" s="195">
        <f>Q181*H181</f>
        <v>0.0090000000000000011</v>
      </c>
      <c r="S181" s="195">
        <v>0</v>
      </c>
      <c r="T181" s="196">
        <f>S181*H181</f>
        <v>0</v>
      </c>
      <c r="U181" s="34"/>
      <c r="V181" s="34"/>
      <c r="W181" s="34"/>
      <c r="X181" s="34"/>
      <c r="Y181" s="34"/>
      <c r="Z181" s="34"/>
      <c r="AA181" s="34"/>
      <c r="AB181" s="34"/>
      <c r="AC181" s="34"/>
      <c r="AD181" s="34"/>
      <c r="AE181" s="34"/>
      <c r="AR181" s="197" t="s">
        <v>243</v>
      </c>
      <c r="AT181" s="197" t="s">
        <v>180</v>
      </c>
      <c r="AU181" s="197" t="s">
        <v>89</v>
      </c>
      <c r="AY181" s="15" t="s">
        <v>178</v>
      </c>
      <c r="BE181" s="198">
        <f>IF(N181="základná",J181,0)</f>
        <v>0</v>
      </c>
      <c r="BF181" s="198">
        <f>IF(N181="znížená",J181,0)</f>
        <v>0</v>
      </c>
      <c r="BG181" s="198">
        <f>IF(N181="zákl. prenesená",J181,0)</f>
        <v>0</v>
      </c>
      <c r="BH181" s="198">
        <f>IF(N181="zníž. prenesená",J181,0)</f>
        <v>0</v>
      </c>
      <c r="BI181" s="198">
        <f>IF(N181="nulová",J181,0)</f>
        <v>0</v>
      </c>
      <c r="BJ181" s="15" t="s">
        <v>89</v>
      </c>
      <c r="BK181" s="198">
        <f>ROUND(I181*H181,2)</f>
        <v>0</v>
      </c>
      <c r="BL181" s="15" t="s">
        <v>243</v>
      </c>
      <c r="BM181" s="197" t="s">
        <v>568</v>
      </c>
    </row>
    <row r="182" s="2" customFormat="1" ht="22.2" customHeight="1">
      <c r="A182" s="34"/>
      <c r="B182" s="184"/>
      <c r="C182" s="185" t="s">
        <v>377</v>
      </c>
      <c r="D182" s="185" t="s">
        <v>180</v>
      </c>
      <c r="E182" s="186" t="s">
        <v>2521</v>
      </c>
      <c r="F182" s="187" t="s">
        <v>2522</v>
      </c>
      <c r="G182" s="188" t="s">
        <v>683</v>
      </c>
      <c r="H182" s="189">
        <v>75</v>
      </c>
      <c r="I182" s="190"/>
      <c r="J182" s="191">
        <f>ROUND(I182*H182,2)</f>
        <v>0</v>
      </c>
      <c r="K182" s="192"/>
      <c r="L182" s="35"/>
      <c r="M182" s="193" t="s">
        <v>1</v>
      </c>
      <c r="N182" s="194" t="s">
        <v>42</v>
      </c>
      <c r="O182" s="78"/>
      <c r="P182" s="195">
        <f>O182*H182</f>
        <v>0</v>
      </c>
      <c r="Q182" s="195">
        <v>3.0000000000000001E-05</v>
      </c>
      <c r="R182" s="195">
        <f>Q182*H182</f>
        <v>0.0022500000000000003</v>
      </c>
      <c r="S182" s="195">
        <v>0</v>
      </c>
      <c r="T182" s="196">
        <f>S182*H182</f>
        <v>0</v>
      </c>
      <c r="U182" s="34"/>
      <c r="V182" s="34"/>
      <c r="W182" s="34"/>
      <c r="X182" s="34"/>
      <c r="Y182" s="34"/>
      <c r="Z182" s="34"/>
      <c r="AA182" s="34"/>
      <c r="AB182" s="34"/>
      <c r="AC182" s="34"/>
      <c r="AD182" s="34"/>
      <c r="AE182" s="34"/>
      <c r="AR182" s="197" t="s">
        <v>243</v>
      </c>
      <c r="AT182" s="197" t="s">
        <v>180</v>
      </c>
      <c r="AU182" s="197" t="s">
        <v>89</v>
      </c>
      <c r="AY182" s="15" t="s">
        <v>178</v>
      </c>
      <c r="BE182" s="198">
        <f>IF(N182="základná",J182,0)</f>
        <v>0</v>
      </c>
      <c r="BF182" s="198">
        <f>IF(N182="znížená",J182,0)</f>
        <v>0</v>
      </c>
      <c r="BG182" s="198">
        <f>IF(N182="zákl. prenesená",J182,0)</f>
        <v>0</v>
      </c>
      <c r="BH182" s="198">
        <f>IF(N182="zníž. prenesená",J182,0)</f>
        <v>0</v>
      </c>
      <c r="BI182" s="198">
        <f>IF(N182="nulová",J182,0)</f>
        <v>0</v>
      </c>
      <c r="BJ182" s="15" t="s">
        <v>89</v>
      </c>
      <c r="BK182" s="198">
        <f>ROUND(I182*H182,2)</f>
        <v>0</v>
      </c>
      <c r="BL182" s="15" t="s">
        <v>243</v>
      </c>
      <c r="BM182" s="197" t="s">
        <v>576</v>
      </c>
    </row>
    <row r="183" s="2" customFormat="1" ht="30" customHeight="1">
      <c r="A183" s="34"/>
      <c r="B183" s="184"/>
      <c r="C183" s="185" t="s">
        <v>381</v>
      </c>
      <c r="D183" s="185" t="s">
        <v>180</v>
      </c>
      <c r="E183" s="186" t="s">
        <v>2523</v>
      </c>
      <c r="F183" s="187" t="s">
        <v>2524</v>
      </c>
      <c r="G183" s="188" t="s">
        <v>683</v>
      </c>
      <c r="H183" s="189">
        <v>1.6000000000000001</v>
      </c>
      <c r="I183" s="190"/>
      <c r="J183" s="191">
        <f>ROUND(I183*H183,2)</f>
        <v>0</v>
      </c>
      <c r="K183" s="192"/>
      <c r="L183" s="35"/>
      <c r="M183" s="193" t="s">
        <v>1</v>
      </c>
      <c r="N183" s="194" t="s">
        <v>42</v>
      </c>
      <c r="O183" s="78"/>
      <c r="P183" s="195">
        <f>O183*H183</f>
        <v>0</v>
      </c>
      <c r="Q183" s="195">
        <v>0.0001875</v>
      </c>
      <c r="R183" s="195">
        <f>Q183*H183</f>
        <v>0.00030000000000000003</v>
      </c>
      <c r="S183" s="195">
        <v>0</v>
      </c>
      <c r="T183" s="196">
        <f>S183*H183</f>
        <v>0</v>
      </c>
      <c r="U183" s="34"/>
      <c r="V183" s="34"/>
      <c r="W183" s="34"/>
      <c r="X183" s="34"/>
      <c r="Y183" s="34"/>
      <c r="Z183" s="34"/>
      <c r="AA183" s="34"/>
      <c r="AB183" s="34"/>
      <c r="AC183" s="34"/>
      <c r="AD183" s="34"/>
      <c r="AE183" s="34"/>
      <c r="AR183" s="197" t="s">
        <v>243</v>
      </c>
      <c r="AT183" s="197" t="s">
        <v>180</v>
      </c>
      <c r="AU183" s="197" t="s">
        <v>89</v>
      </c>
      <c r="AY183" s="15" t="s">
        <v>178</v>
      </c>
      <c r="BE183" s="198">
        <f>IF(N183="základná",J183,0)</f>
        <v>0</v>
      </c>
      <c r="BF183" s="198">
        <f>IF(N183="znížená",J183,0)</f>
        <v>0</v>
      </c>
      <c r="BG183" s="198">
        <f>IF(N183="zákl. prenesená",J183,0)</f>
        <v>0</v>
      </c>
      <c r="BH183" s="198">
        <f>IF(N183="zníž. prenesená",J183,0)</f>
        <v>0</v>
      </c>
      <c r="BI183" s="198">
        <f>IF(N183="nulová",J183,0)</f>
        <v>0</v>
      </c>
      <c r="BJ183" s="15" t="s">
        <v>89</v>
      </c>
      <c r="BK183" s="198">
        <f>ROUND(I183*H183,2)</f>
        <v>0</v>
      </c>
      <c r="BL183" s="15" t="s">
        <v>243</v>
      </c>
      <c r="BM183" s="197" t="s">
        <v>584</v>
      </c>
    </row>
    <row r="184" s="12" customFormat="1" ht="22.8" customHeight="1">
      <c r="A184" s="12"/>
      <c r="B184" s="171"/>
      <c r="C184" s="12"/>
      <c r="D184" s="172" t="s">
        <v>75</v>
      </c>
      <c r="E184" s="182" t="s">
        <v>2035</v>
      </c>
      <c r="F184" s="182" t="s">
        <v>2525</v>
      </c>
      <c r="G184" s="12"/>
      <c r="H184" s="12"/>
      <c r="I184" s="174"/>
      <c r="J184" s="183">
        <f>BK184</f>
        <v>0</v>
      </c>
      <c r="K184" s="12"/>
      <c r="L184" s="171"/>
      <c r="M184" s="176"/>
      <c r="N184" s="177"/>
      <c r="O184" s="177"/>
      <c r="P184" s="178">
        <f>SUM(P185:P187)</f>
        <v>0</v>
      </c>
      <c r="Q184" s="177"/>
      <c r="R184" s="178">
        <f>SUM(R185:R187)</f>
        <v>0</v>
      </c>
      <c r="S184" s="177"/>
      <c r="T184" s="179">
        <f>SUM(T185:T187)</f>
        <v>0</v>
      </c>
      <c r="U184" s="12"/>
      <c r="V184" s="12"/>
      <c r="W184" s="12"/>
      <c r="X184" s="12"/>
      <c r="Y184" s="12"/>
      <c r="Z184" s="12"/>
      <c r="AA184" s="12"/>
      <c r="AB184" s="12"/>
      <c r="AC184" s="12"/>
      <c r="AD184" s="12"/>
      <c r="AE184" s="12"/>
      <c r="AR184" s="172" t="s">
        <v>189</v>
      </c>
      <c r="AT184" s="180" t="s">
        <v>75</v>
      </c>
      <c r="AU184" s="180" t="s">
        <v>83</v>
      </c>
      <c r="AY184" s="172" t="s">
        <v>178</v>
      </c>
      <c r="BK184" s="181">
        <f>SUM(BK185:BK187)</f>
        <v>0</v>
      </c>
    </row>
    <row r="185" s="2" customFormat="1" ht="14.4" customHeight="1">
      <c r="A185" s="34"/>
      <c r="B185" s="184"/>
      <c r="C185" s="185" t="s">
        <v>385</v>
      </c>
      <c r="D185" s="185" t="s">
        <v>180</v>
      </c>
      <c r="E185" s="186" t="s">
        <v>2526</v>
      </c>
      <c r="F185" s="187" t="s">
        <v>2527</v>
      </c>
      <c r="G185" s="188" t="s">
        <v>1630</v>
      </c>
      <c r="H185" s="189">
        <v>1</v>
      </c>
      <c r="I185" s="190"/>
      <c r="J185" s="191">
        <f>ROUND(I185*H185,2)</f>
        <v>0</v>
      </c>
      <c r="K185" s="192"/>
      <c r="L185" s="35"/>
      <c r="M185" s="193" t="s">
        <v>1</v>
      </c>
      <c r="N185" s="194" t="s">
        <v>42</v>
      </c>
      <c r="O185" s="78"/>
      <c r="P185" s="195">
        <f>O185*H185</f>
        <v>0</v>
      </c>
      <c r="Q185" s="195">
        <v>0</v>
      </c>
      <c r="R185" s="195">
        <f>Q185*H185</f>
        <v>0</v>
      </c>
      <c r="S185" s="195">
        <v>0</v>
      </c>
      <c r="T185" s="196">
        <f>S185*H185</f>
        <v>0</v>
      </c>
      <c r="U185" s="34"/>
      <c r="V185" s="34"/>
      <c r="W185" s="34"/>
      <c r="X185" s="34"/>
      <c r="Y185" s="34"/>
      <c r="Z185" s="34"/>
      <c r="AA185" s="34"/>
      <c r="AB185" s="34"/>
      <c r="AC185" s="34"/>
      <c r="AD185" s="34"/>
      <c r="AE185" s="34"/>
      <c r="AR185" s="197" t="s">
        <v>437</v>
      </c>
      <c r="AT185" s="197" t="s">
        <v>180</v>
      </c>
      <c r="AU185" s="197" t="s">
        <v>89</v>
      </c>
      <c r="AY185" s="15" t="s">
        <v>178</v>
      </c>
      <c r="BE185" s="198">
        <f>IF(N185="základná",J185,0)</f>
        <v>0</v>
      </c>
      <c r="BF185" s="198">
        <f>IF(N185="znížená",J185,0)</f>
        <v>0</v>
      </c>
      <c r="BG185" s="198">
        <f>IF(N185="zákl. prenesená",J185,0)</f>
        <v>0</v>
      </c>
      <c r="BH185" s="198">
        <f>IF(N185="zníž. prenesená",J185,0)</f>
        <v>0</v>
      </c>
      <c r="BI185" s="198">
        <f>IF(N185="nulová",J185,0)</f>
        <v>0</v>
      </c>
      <c r="BJ185" s="15" t="s">
        <v>89</v>
      </c>
      <c r="BK185" s="198">
        <f>ROUND(I185*H185,2)</f>
        <v>0</v>
      </c>
      <c r="BL185" s="15" t="s">
        <v>437</v>
      </c>
      <c r="BM185" s="197" t="s">
        <v>592</v>
      </c>
    </row>
    <row r="186" s="2" customFormat="1" ht="14.4" customHeight="1">
      <c r="A186" s="34"/>
      <c r="B186" s="184"/>
      <c r="C186" s="185" t="s">
        <v>389</v>
      </c>
      <c r="D186" s="185" t="s">
        <v>180</v>
      </c>
      <c r="E186" s="186" t="s">
        <v>2528</v>
      </c>
      <c r="F186" s="187" t="s">
        <v>2529</v>
      </c>
      <c r="G186" s="188" t="s">
        <v>1630</v>
      </c>
      <c r="H186" s="189">
        <v>1</v>
      </c>
      <c r="I186" s="190"/>
      <c r="J186" s="191">
        <f>ROUND(I186*H186,2)</f>
        <v>0</v>
      </c>
      <c r="K186" s="192"/>
      <c r="L186" s="35"/>
      <c r="M186" s="193" t="s">
        <v>1</v>
      </c>
      <c r="N186" s="194" t="s">
        <v>42</v>
      </c>
      <c r="O186" s="78"/>
      <c r="P186" s="195">
        <f>O186*H186</f>
        <v>0</v>
      </c>
      <c r="Q186" s="195">
        <v>0</v>
      </c>
      <c r="R186" s="195">
        <f>Q186*H186</f>
        <v>0</v>
      </c>
      <c r="S186" s="195">
        <v>0</v>
      </c>
      <c r="T186" s="196">
        <f>S186*H186</f>
        <v>0</v>
      </c>
      <c r="U186" s="34"/>
      <c r="V186" s="34"/>
      <c r="W186" s="34"/>
      <c r="X186" s="34"/>
      <c r="Y186" s="34"/>
      <c r="Z186" s="34"/>
      <c r="AA186" s="34"/>
      <c r="AB186" s="34"/>
      <c r="AC186" s="34"/>
      <c r="AD186" s="34"/>
      <c r="AE186" s="34"/>
      <c r="AR186" s="197" t="s">
        <v>437</v>
      </c>
      <c r="AT186" s="197" t="s">
        <v>180</v>
      </c>
      <c r="AU186" s="197" t="s">
        <v>89</v>
      </c>
      <c r="AY186" s="15" t="s">
        <v>178</v>
      </c>
      <c r="BE186" s="198">
        <f>IF(N186="základná",J186,0)</f>
        <v>0</v>
      </c>
      <c r="BF186" s="198">
        <f>IF(N186="znížená",J186,0)</f>
        <v>0</v>
      </c>
      <c r="BG186" s="198">
        <f>IF(N186="zákl. prenesená",J186,0)</f>
        <v>0</v>
      </c>
      <c r="BH186" s="198">
        <f>IF(N186="zníž. prenesená",J186,0)</f>
        <v>0</v>
      </c>
      <c r="BI186" s="198">
        <f>IF(N186="nulová",J186,0)</f>
        <v>0</v>
      </c>
      <c r="BJ186" s="15" t="s">
        <v>89</v>
      </c>
      <c r="BK186" s="198">
        <f>ROUND(I186*H186,2)</f>
        <v>0</v>
      </c>
      <c r="BL186" s="15" t="s">
        <v>437</v>
      </c>
      <c r="BM186" s="197" t="s">
        <v>600</v>
      </c>
    </row>
    <row r="187" s="2" customFormat="1" ht="14.4" customHeight="1">
      <c r="A187" s="34"/>
      <c r="B187" s="184"/>
      <c r="C187" s="185" t="s">
        <v>393</v>
      </c>
      <c r="D187" s="185" t="s">
        <v>180</v>
      </c>
      <c r="E187" s="186" t="s">
        <v>2530</v>
      </c>
      <c r="F187" s="187" t="s">
        <v>2531</v>
      </c>
      <c r="G187" s="188" t="s">
        <v>1630</v>
      </c>
      <c r="H187" s="189">
        <v>1</v>
      </c>
      <c r="I187" s="190"/>
      <c r="J187" s="191">
        <f>ROUND(I187*H187,2)</f>
        <v>0</v>
      </c>
      <c r="K187" s="192"/>
      <c r="L187" s="35"/>
      <c r="M187" s="216" t="s">
        <v>1</v>
      </c>
      <c r="N187" s="217" t="s">
        <v>42</v>
      </c>
      <c r="O187" s="213"/>
      <c r="P187" s="214">
        <f>O187*H187</f>
        <v>0</v>
      </c>
      <c r="Q187" s="214">
        <v>0</v>
      </c>
      <c r="R187" s="214">
        <f>Q187*H187</f>
        <v>0</v>
      </c>
      <c r="S187" s="214">
        <v>0</v>
      </c>
      <c r="T187" s="215">
        <f>S187*H187</f>
        <v>0</v>
      </c>
      <c r="U187" s="34"/>
      <c r="V187" s="34"/>
      <c r="W187" s="34"/>
      <c r="X187" s="34"/>
      <c r="Y187" s="34"/>
      <c r="Z187" s="34"/>
      <c r="AA187" s="34"/>
      <c r="AB187" s="34"/>
      <c r="AC187" s="34"/>
      <c r="AD187" s="34"/>
      <c r="AE187" s="34"/>
      <c r="AR187" s="197" t="s">
        <v>437</v>
      </c>
      <c r="AT187" s="197" t="s">
        <v>180</v>
      </c>
      <c r="AU187" s="197" t="s">
        <v>89</v>
      </c>
      <c r="AY187" s="15" t="s">
        <v>178</v>
      </c>
      <c r="BE187" s="198">
        <f>IF(N187="základná",J187,0)</f>
        <v>0</v>
      </c>
      <c r="BF187" s="198">
        <f>IF(N187="znížená",J187,0)</f>
        <v>0</v>
      </c>
      <c r="BG187" s="198">
        <f>IF(N187="zákl. prenesená",J187,0)</f>
        <v>0</v>
      </c>
      <c r="BH187" s="198">
        <f>IF(N187="zníž. prenesená",J187,0)</f>
        <v>0</v>
      </c>
      <c r="BI187" s="198">
        <f>IF(N187="nulová",J187,0)</f>
        <v>0</v>
      </c>
      <c r="BJ187" s="15" t="s">
        <v>89</v>
      </c>
      <c r="BK187" s="198">
        <f>ROUND(I187*H187,2)</f>
        <v>0</v>
      </c>
      <c r="BL187" s="15" t="s">
        <v>437</v>
      </c>
      <c r="BM187" s="197" t="s">
        <v>608</v>
      </c>
    </row>
    <row r="188" s="2" customFormat="1" ht="6.96" customHeight="1">
      <c r="A188" s="34"/>
      <c r="B188" s="61"/>
      <c r="C188" s="62"/>
      <c r="D188" s="62"/>
      <c r="E188" s="62"/>
      <c r="F188" s="62"/>
      <c r="G188" s="62"/>
      <c r="H188" s="62"/>
      <c r="I188" s="62"/>
      <c r="J188" s="62"/>
      <c r="K188" s="62"/>
      <c r="L188" s="35"/>
      <c r="M188" s="34"/>
      <c r="O188" s="34"/>
      <c r="P188" s="34"/>
      <c r="Q188" s="34"/>
      <c r="R188" s="34"/>
      <c r="S188" s="34"/>
      <c r="T188" s="34"/>
      <c r="U188" s="34"/>
      <c r="V188" s="34"/>
      <c r="W188" s="34"/>
      <c r="X188" s="34"/>
      <c r="Y188" s="34"/>
      <c r="Z188" s="34"/>
      <c r="AA188" s="34"/>
      <c r="AB188" s="34"/>
      <c r="AC188" s="34"/>
      <c r="AD188" s="34"/>
      <c r="AE188" s="34"/>
    </row>
  </sheetData>
  <autoFilter ref="C126:K187"/>
  <mergeCells count="12">
    <mergeCell ref="E7:H7"/>
    <mergeCell ref="E9:H9"/>
    <mergeCell ref="E11:H11"/>
    <mergeCell ref="E20:H20"/>
    <mergeCell ref="E29:H29"/>
    <mergeCell ref="E85:H85"/>
    <mergeCell ref="E87:H87"/>
    <mergeCell ref="E89:H89"/>
    <mergeCell ref="E115:H115"/>
    <mergeCell ref="E117:H117"/>
    <mergeCell ref="E119:H119"/>
    <mergeCell ref="L2:V2"/>
  </mergeCells>
  <pageMargins left="0.39375" right="0.39375" top="0.39375" bottom="0.39375" header="0" footer="0"/>
  <pageSetup paperSize="9" orientation="portrait" blackAndWhite="1" fitToHeight="100"/>
  <headerFooter>
    <oddFooter>&amp;CStrana &amp;P z &amp;N</oddFooter>
  </headerFooter>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851563" style="1" customWidth="1"/>
    <col min="2" max="2" width="1.148438" style="1" customWidth="1"/>
    <col min="3" max="3" width="4.421875" style="1" customWidth="1"/>
    <col min="4" max="4" width="4.574219" style="1" customWidth="1"/>
    <col min="5" max="5" width="18.28125" style="1" customWidth="1"/>
    <col min="6" max="6" width="54.42188" style="1" customWidth="1"/>
    <col min="7" max="7" width="8.003906" style="1" customWidth="1"/>
    <col min="8" max="8" width="15.00391" style="1" customWidth="1"/>
    <col min="9" max="9" width="16.85156" style="1" customWidth="1"/>
    <col min="10" max="10" width="23.85156" style="1" customWidth="1"/>
    <col min="11" max="11" width="23.85156" style="1" hidden="1" customWidth="1"/>
    <col min="12" max="12" width="10.00391" style="1" customWidth="1"/>
    <col min="13" max="13" width="11.57422" style="1" hidden="1" customWidth="1"/>
    <col min="14" max="14" width="9.140625" style="1" hidden="1"/>
    <col min="15" max="15" width="15.14063" style="1" hidden="1" customWidth="1"/>
    <col min="16" max="16" width="15.14063" style="1" hidden="1" customWidth="1"/>
    <col min="17" max="17" width="15.14063" style="1" hidden="1" customWidth="1"/>
    <col min="18" max="18" width="15.14063" style="1" hidden="1" customWidth="1"/>
    <col min="19" max="19" width="15.14063" style="1" hidden="1" customWidth="1"/>
    <col min="20" max="20" width="15.14063" style="1" hidden="1" customWidth="1"/>
    <col min="21" max="21" width="17.42188" style="1" hidden="1" customWidth="1"/>
    <col min="22" max="22" width="13.14063" style="1" customWidth="1"/>
    <col min="23" max="23" width="17.42188" style="1" customWidth="1"/>
    <col min="24" max="24" width="13.14063" style="1" customWidth="1"/>
    <col min="25" max="25" width="16.00391" style="1" customWidth="1"/>
    <col min="26" max="26" width="11.71094" style="1" customWidth="1"/>
    <col min="27" max="27" width="16.00391" style="1" customWidth="1"/>
    <col min="28" max="28" width="17.42188" style="1" customWidth="1"/>
    <col min="29" max="29" width="11.71094" style="1" customWidth="1"/>
    <col min="30" max="30" width="16.00391" style="1" customWidth="1"/>
    <col min="31" max="31" width="17.42188"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L2" s="14" t="s">
        <v>5</v>
      </c>
      <c r="M2" s="1"/>
      <c r="N2" s="1"/>
      <c r="O2" s="1"/>
      <c r="P2" s="1"/>
      <c r="Q2" s="1"/>
      <c r="R2" s="1"/>
      <c r="S2" s="1"/>
      <c r="T2" s="1"/>
      <c r="U2" s="1"/>
      <c r="V2" s="1"/>
      <c r="AT2" s="15" t="s">
        <v>110</v>
      </c>
    </row>
    <row r="3" s="1" customFormat="1" ht="6.96" customHeight="1">
      <c r="B3" s="16"/>
      <c r="C3" s="17"/>
      <c r="D3" s="17"/>
      <c r="E3" s="17"/>
      <c r="F3" s="17"/>
      <c r="G3" s="17"/>
      <c r="H3" s="17"/>
      <c r="I3" s="17"/>
      <c r="J3" s="17"/>
      <c r="K3" s="17"/>
      <c r="L3" s="18"/>
      <c r="AT3" s="15" t="s">
        <v>76</v>
      </c>
    </row>
    <row r="4" s="1" customFormat="1" ht="24.96" customHeight="1">
      <c r="B4" s="18"/>
      <c r="D4" s="19" t="s">
        <v>123</v>
      </c>
      <c r="L4" s="18"/>
      <c r="M4" s="129" t="s">
        <v>9</v>
      </c>
      <c r="AT4" s="15" t="s">
        <v>3</v>
      </c>
    </row>
    <row r="5" s="1" customFormat="1" ht="6.96" customHeight="1">
      <c r="B5" s="18"/>
      <c r="L5" s="18"/>
    </row>
    <row r="6" s="1" customFormat="1" ht="12" customHeight="1">
      <c r="B6" s="18"/>
      <c r="D6" s="28" t="s">
        <v>15</v>
      </c>
      <c r="L6" s="18"/>
    </row>
    <row r="7" s="1" customFormat="1" ht="27" customHeight="1">
      <c r="B7" s="18"/>
      <c r="E7" s="130" t="str">
        <f>'Rekapitulácia stavby'!K6</f>
        <v>Centrum integrovanej zdravotnej starostlivosti, denné centrum pre seniorov, denný stacionár v meste Bánovce nad Bebravou</v>
      </c>
      <c r="F7" s="28"/>
      <c r="G7" s="28"/>
      <c r="H7" s="28"/>
      <c r="L7" s="18"/>
    </row>
    <row r="8" s="1" customFormat="1" ht="12" customHeight="1">
      <c r="B8" s="18"/>
      <c r="D8" s="28" t="s">
        <v>124</v>
      </c>
      <c r="L8" s="18"/>
    </row>
    <row r="9" s="2" customFormat="1" ht="14.4" customHeight="1">
      <c r="A9" s="34"/>
      <c r="B9" s="35"/>
      <c r="C9" s="34"/>
      <c r="D9" s="34"/>
      <c r="E9" s="130" t="s">
        <v>125</v>
      </c>
      <c r="F9" s="34"/>
      <c r="G9" s="34"/>
      <c r="H9" s="34"/>
      <c r="I9" s="34"/>
      <c r="J9" s="34"/>
      <c r="K9" s="34"/>
      <c r="L9" s="56"/>
      <c r="S9" s="34"/>
      <c r="T9" s="34"/>
      <c r="U9" s="34"/>
      <c r="V9" s="34"/>
      <c r="W9" s="34"/>
      <c r="X9" s="34"/>
      <c r="Y9" s="34"/>
      <c r="Z9" s="34"/>
      <c r="AA9" s="34"/>
      <c r="AB9" s="34"/>
      <c r="AC9" s="34"/>
      <c r="AD9" s="34"/>
      <c r="AE9" s="34"/>
    </row>
    <row r="10" s="2" customFormat="1" ht="12" customHeight="1">
      <c r="A10" s="34"/>
      <c r="B10" s="35"/>
      <c r="C10" s="34"/>
      <c r="D10" s="28" t="s">
        <v>126</v>
      </c>
      <c r="E10" s="34"/>
      <c r="F10" s="34"/>
      <c r="G10" s="34"/>
      <c r="H10" s="34"/>
      <c r="I10" s="34"/>
      <c r="J10" s="34"/>
      <c r="K10" s="34"/>
      <c r="L10" s="56"/>
      <c r="S10" s="34"/>
      <c r="T10" s="34"/>
      <c r="U10" s="34"/>
      <c r="V10" s="34"/>
      <c r="W10" s="34"/>
      <c r="X10" s="34"/>
      <c r="Y10" s="34"/>
      <c r="Z10" s="34"/>
      <c r="AA10" s="34"/>
      <c r="AB10" s="34"/>
      <c r="AC10" s="34"/>
      <c r="AD10" s="34"/>
      <c r="AE10" s="34"/>
    </row>
    <row r="11" s="2" customFormat="1" ht="15.6" customHeight="1">
      <c r="A11" s="34"/>
      <c r="B11" s="35"/>
      <c r="C11" s="34"/>
      <c r="D11" s="34"/>
      <c r="E11" s="68" t="s">
        <v>2532</v>
      </c>
      <c r="F11" s="34"/>
      <c r="G11" s="34"/>
      <c r="H11" s="34"/>
      <c r="I11" s="34"/>
      <c r="J11" s="34"/>
      <c r="K11" s="34"/>
      <c r="L11" s="56"/>
      <c r="S11" s="34"/>
      <c r="T11" s="34"/>
      <c r="U11" s="34"/>
      <c r="V11" s="34"/>
      <c r="W11" s="34"/>
      <c r="X11" s="34"/>
      <c r="Y11" s="34"/>
      <c r="Z11" s="34"/>
      <c r="AA11" s="34"/>
      <c r="AB11" s="34"/>
      <c r="AC11" s="34"/>
      <c r="AD11" s="34"/>
      <c r="AE11" s="34"/>
    </row>
    <row r="12" s="2" customFormat="1">
      <c r="A12" s="34"/>
      <c r="B12" s="35"/>
      <c r="C12" s="34"/>
      <c r="D12" s="34"/>
      <c r="E12" s="34"/>
      <c r="F12" s="34"/>
      <c r="G12" s="34"/>
      <c r="H12" s="34"/>
      <c r="I12" s="34"/>
      <c r="J12" s="34"/>
      <c r="K12" s="34"/>
      <c r="L12" s="56"/>
      <c r="S12" s="34"/>
      <c r="T12" s="34"/>
      <c r="U12" s="34"/>
      <c r="V12" s="34"/>
      <c r="W12" s="34"/>
      <c r="X12" s="34"/>
      <c r="Y12" s="34"/>
      <c r="Z12" s="34"/>
      <c r="AA12" s="34"/>
      <c r="AB12" s="34"/>
      <c r="AC12" s="34"/>
      <c r="AD12" s="34"/>
      <c r="AE12" s="34"/>
    </row>
    <row r="13" s="2" customFormat="1" ht="12" customHeight="1">
      <c r="A13" s="34"/>
      <c r="B13" s="35"/>
      <c r="C13" s="34"/>
      <c r="D13" s="28" t="s">
        <v>17</v>
      </c>
      <c r="E13" s="34"/>
      <c r="F13" s="23" t="s">
        <v>1</v>
      </c>
      <c r="G13" s="34"/>
      <c r="H13" s="34"/>
      <c r="I13" s="28" t="s">
        <v>18</v>
      </c>
      <c r="J13" s="23" t="s">
        <v>1</v>
      </c>
      <c r="K13" s="34"/>
      <c r="L13" s="56"/>
      <c r="S13" s="34"/>
      <c r="T13" s="34"/>
      <c r="U13" s="34"/>
      <c r="V13" s="34"/>
      <c r="W13" s="34"/>
      <c r="X13" s="34"/>
      <c r="Y13" s="34"/>
      <c r="Z13" s="34"/>
      <c r="AA13" s="34"/>
      <c r="AB13" s="34"/>
      <c r="AC13" s="34"/>
      <c r="AD13" s="34"/>
      <c r="AE13" s="34"/>
    </row>
    <row r="14" s="2" customFormat="1" ht="12" customHeight="1">
      <c r="A14" s="34"/>
      <c r="B14" s="35"/>
      <c r="C14" s="34"/>
      <c r="D14" s="28" t="s">
        <v>19</v>
      </c>
      <c r="E14" s="34"/>
      <c r="F14" s="23" t="s">
        <v>20</v>
      </c>
      <c r="G14" s="34"/>
      <c r="H14" s="34"/>
      <c r="I14" s="28" t="s">
        <v>21</v>
      </c>
      <c r="J14" s="70" t="str">
        <f>'Rekapitulácia stavby'!AN8</f>
        <v>12. 7. 2021</v>
      </c>
      <c r="K14" s="34"/>
      <c r="L14" s="56"/>
      <c r="S14" s="34"/>
      <c r="T14" s="34"/>
      <c r="U14" s="34"/>
      <c r="V14" s="34"/>
      <c r="W14" s="34"/>
      <c r="X14" s="34"/>
      <c r="Y14" s="34"/>
      <c r="Z14" s="34"/>
      <c r="AA14" s="34"/>
      <c r="AB14" s="34"/>
      <c r="AC14" s="34"/>
      <c r="AD14" s="34"/>
      <c r="AE14" s="34"/>
    </row>
    <row r="15" s="2" customFormat="1" ht="10.8" customHeight="1">
      <c r="A15" s="34"/>
      <c r="B15" s="35"/>
      <c r="C15" s="34"/>
      <c r="D15" s="34"/>
      <c r="E15" s="34"/>
      <c r="F15" s="34"/>
      <c r="G15" s="34"/>
      <c r="H15" s="34"/>
      <c r="I15" s="34"/>
      <c r="J15" s="34"/>
      <c r="K15" s="34"/>
      <c r="L15" s="56"/>
      <c r="S15" s="34"/>
      <c r="T15" s="34"/>
      <c r="U15" s="34"/>
      <c r="V15" s="34"/>
      <c r="W15" s="34"/>
      <c r="X15" s="34"/>
      <c r="Y15" s="34"/>
      <c r="Z15" s="34"/>
      <c r="AA15" s="34"/>
      <c r="AB15" s="34"/>
      <c r="AC15" s="34"/>
      <c r="AD15" s="34"/>
      <c r="AE15" s="34"/>
    </row>
    <row r="16" s="2" customFormat="1" ht="12" customHeight="1">
      <c r="A16" s="34"/>
      <c r="B16" s="35"/>
      <c r="C16" s="34"/>
      <c r="D16" s="28" t="s">
        <v>23</v>
      </c>
      <c r="E16" s="34"/>
      <c r="F16" s="34"/>
      <c r="G16" s="34"/>
      <c r="H16" s="34"/>
      <c r="I16" s="28" t="s">
        <v>24</v>
      </c>
      <c r="J16" s="23" t="s">
        <v>1</v>
      </c>
      <c r="K16" s="34"/>
      <c r="L16" s="56"/>
      <c r="S16" s="34"/>
      <c r="T16" s="34"/>
      <c r="U16" s="34"/>
      <c r="V16" s="34"/>
      <c r="W16" s="34"/>
      <c r="X16" s="34"/>
      <c r="Y16" s="34"/>
      <c r="Z16" s="34"/>
      <c r="AA16" s="34"/>
      <c r="AB16" s="34"/>
      <c r="AC16" s="34"/>
      <c r="AD16" s="34"/>
      <c r="AE16" s="34"/>
    </row>
    <row r="17" s="2" customFormat="1" ht="18" customHeight="1">
      <c r="A17" s="34"/>
      <c r="B17" s="35"/>
      <c r="C17" s="34"/>
      <c r="D17" s="34"/>
      <c r="E17" s="23" t="s">
        <v>25</v>
      </c>
      <c r="F17" s="34"/>
      <c r="G17" s="34"/>
      <c r="H17" s="34"/>
      <c r="I17" s="28" t="s">
        <v>26</v>
      </c>
      <c r="J17" s="23" t="s">
        <v>1</v>
      </c>
      <c r="K17" s="34"/>
      <c r="L17" s="56"/>
      <c r="S17" s="34"/>
      <c r="T17" s="34"/>
      <c r="U17" s="34"/>
      <c r="V17" s="34"/>
      <c r="W17" s="34"/>
      <c r="X17" s="34"/>
      <c r="Y17" s="34"/>
      <c r="Z17" s="34"/>
      <c r="AA17" s="34"/>
      <c r="AB17" s="34"/>
      <c r="AC17" s="34"/>
      <c r="AD17" s="34"/>
      <c r="AE17" s="34"/>
    </row>
    <row r="18" s="2" customFormat="1" ht="6.96" customHeight="1">
      <c r="A18" s="34"/>
      <c r="B18" s="35"/>
      <c r="C18" s="34"/>
      <c r="D18" s="34"/>
      <c r="E18" s="34"/>
      <c r="F18" s="34"/>
      <c r="G18" s="34"/>
      <c r="H18" s="34"/>
      <c r="I18" s="34"/>
      <c r="J18" s="34"/>
      <c r="K18" s="34"/>
      <c r="L18" s="56"/>
      <c r="S18" s="34"/>
      <c r="T18" s="34"/>
      <c r="U18" s="34"/>
      <c r="V18" s="34"/>
      <c r="W18" s="34"/>
      <c r="X18" s="34"/>
      <c r="Y18" s="34"/>
      <c r="Z18" s="34"/>
      <c r="AA18" s="34"/>
      <c r="AB18" s="34"/>
      <c r="AC18" s="34"/>
      <c r="AD18" s="34"/>
      <c r="AE18" s="34"/>
    </row>
    <row r="19" s="2" customFormat="1" ht="12" customHeight="1">
      <c r="A19" s="34"/>
      <c r="B19" s="35"/>
      <c r="C19" s="34"/>
      <c r="D19" s="28" t="s">
        <v>27</v>
      </c>
      <c r="E19" s="34"/>
      <c r="F19" s="34"/>
      <c r="G19" s="34"/>
      <c r="H19" s="34"/>
      <c r="I19" s="28" t="s">
        <v>24</v>
      </c>
      <c r="J19" s="29" t="str">
        <f>'Rekapitulácia stavby'!AN13</f>
        <v>Vyplň údaj</v>
      </c>
      <c r="K19" s="34"/>
      <c r="L19" s="56"/>
      <c r="S19" s="34"/>
      <c r="T19" s="34"/>
      <c r="U19" s="34"/>
      <c r="V19" s="34"/>
      <c r="W19" s="34"/>
      <c r="X19" s="34"/>
      <c r="Y19" s="34"/>
      <c r="Z19" s="34"/>
      <c r="AA19" s="34"/>
      <c r="AB19" s="34"/>
      <c r="AC19" s="34"/>
      <c r="AD19" s="34"/>
      <c r="AE19" s="34"/>
    </row>
    <row r="20" s="2" customFormat="1" ht="18" customHeight="1">
      <c r="A20" s="34"/>
      <c r="B20" s="35"/>
      <c r="C20" s="34"/>
      <c r="D20" s="34"/>
      <c r="E20" s="29" t="str">
        <f>'Rekapitulácia stavby'!E14</f>
        <v>Vyplň údaj</v>
      </c>
      <c r="F20" s="23"/>
      <c r="G20" s="23"/>
      <c r="H20" s="23"/>
      <c r="I20" s="28" t="s">
        <v>26</v>
      </c>
      <c r="J20" s="29" t="str">
        <f>'Rekapitulácia stavby'!AN14</f>
        <v>Vyplň údaj</v>
      </c>
      <c r="K20" s="34"/>
      <c r="L20" s="56"/>
      <c r="S20" s="34"/>
      <c r="T20" s="34"/>
      <c r="U20" s="34"/>
      <c r="V20" s="34"/>
      <c r="W20" s="34"/>
      <c r="X20" s="34"/>
      <c r="Y20" s="34"/>
      <c r="Z20" s="34"/>
      <c r="AA20" s="34"/>
      <c r="AB20" s="34"/>
      <c r="AC20" s="34"/>
      <c r="AD20" s="34"/>
      <c r="AE20" s="34"/>
    </row>
    <row r="21" s="2" customFormat="1" ht="6.96" customHeight="1">
      <c r="A21" s="34"/>
      <c r="B21" s="35"/>
      <c r="C21" s="34"/>
      <c r="D21" s="34"/>
      <c r="E21" s="34"/>
      <c r="F21" s="34"/>
      <c r="G21" s="34"/>
      <c r="H21" s="34"/>
      <c r="I21" s="34"/>
      <c r="J21" s="34"/>
      <c r="K21" s="34"/>
      <c r="L21" s="56"/>
      <c r="S21" s="34"/>
      <c r="T21" s="34"/>
      <c r="U21" s="34"/>
      <c r="V21" s="34"/>
      <c r="W21" s="34"/>
      <c r="X21" s="34"/>
      <c r="Y21" s="34"/>
      <c r="Z21" s="34"/>
      <c r="AA21" s="34"/>
      <c r="AB21" s="34"/>
      <c r="AC21" s="34"/>
      <c r="AD21" s="34"/>
      <c r="AE21" s="34"/>
    </row>
    <row r="22" s="2" customFormat="1" ht="12" customHeight="1">
      <c r="A22" s="34"/>
      <c r="B22" s="35"/>
      <c r="C22" s="34"/>
      <c r="D22" s="28" t="s">
        <v>29</v>
      </c>
      <c r="E22" s="34"/>
      <c r="F22" s="34"/>
      <c r="G22" s="34"/>
      <c r="H22" s="34"/>
      <c r="I22" s="28" t="s">
        <v>24</v>
      </c>
      <c r="J22" s="23" t="s">
        <v>1</v>
      </c>
      <c r="K22" s="34"/>
      <c r="L22" s="56"/>
      <c r="S22" s="34"/>
      <c r="T22" s="34"/>
      <c r="U22" s="34"/>
      <c r="V22" s="34"/>
      <c r="W22" s="34"/>
      <c r="X22" s="34"/>
      <c r="Y22" s="34"/>
      <c r="Z22" s="34"/>
      <c r="AA22" s="34"/>
      <c r="AB22" s="34"/>
      <c r="AC22" s="34"/>
      <c r="AD22" s="34"/>
      <c r="AE22" s="34"/>
    </row>
    <row r="23" s="2" customFormat="1" ht="18" customHeight="1">
      <c r="A23" s="34"/>
      <c r="B23" s="35"/>
      <c r="C23" s="34"/>
      <c r="D23" s="34"/>
      <c r="E23" s="23" t="s">
        <v>1584</v>
      </c>
      <c r="F23" s="34"/>
      <c r="G23" s="34"/>
      <c r="H23" s="34"/>
      <c r="I23" s="28" t="s">
        <v>26</v>
      </c>
      <c r="J23" s="23" t="s">
        <v>1</v>
      </c>
      <c r="K23" s="34"/>
      <c r="L23" s="56"/>
      <c r="S23" s="34"/>
      <c r="T23" s="34"/>
      <c r="U23" s="34"/>
      <c r="V23" s="34"/>
      <c r="W23" s="34"/>
      <c r="X23" s="34"/>
      <c r="Y23" s="34"/>
      <c r="Z23" s="34"/>
      <c r="AA23" s="34"/>
      <c r="AB23" s="34"/>
      <c r="AC23" s="34"/>
      <c r="AD23" s="34"/>
      <c r="AE23" s="34"/>
    </row>
    <row r="24" s="2" customFormat="1" ht="6.96" customHeight="1">
      <c r="A24" s="34"/>
      <c r="B24" s="35"/>
      <c r="C24" s="34"/>
      <c r="D24" s="34"/>
      <c r="E24" s="34"/>
      <c r="F24" s="34"/>
      <c r="G24" s="34"/>
      <c r="H24" s="34"/>
      <c r="I24" s="34"/>
      <c r="J24" s="34"/>
      <c r="K24" s="34"/>
      <c r="L24" s="56"/>
      <c r="S24" s="34"/>
      <c r="T24" s="34"/>
      <c r="U24" s="34"/>
      <c r="V24" s="34"/>
      <c r="W24" s="34"/>
      <c r="X24" s="34"/>
      <c r="Y24" s="34"/>
      <c r="Z24" s="34"/>
      <c r="AA24" s="34"/>
      <c r="AB24" s="34"/>
      <c r="AC24" s="34"/>
      <c r="AD24" s="34"/>
      <c r="AE24" s="34"/>
    </row>
    <row r="25" s="2" customFormat="1" ht="12" customHeight="1">
      <c r="A25" s="34"/>
      <c r="B25" s="35"/>
      <c r="C25" s="34"/>
      <c r="D25" s="28" t="s">
        <v>32</v>
      </c>
      <c r="E25" s="34"/>
      <c r="F25" s="34"/>
      <c r="G25" s="34"/>
      <c r="H25" s="34"/>
      <c r="I25" s="28" t="s">
        <v>24</v>
      </c>
      <c r="J25" s="23" t="s">
        <v>1</v>
      </c>
      <c r="K25" s="34"/>
      <c r="L25" s="56"/>
      <c r="S25" s="34"/>
      <c r="T25" s="34"/>
      <c r="U25" s="34"/>
      <c r="V25" s="34"/>
      <c r="W25" s="34"/>
      <c r="X25" s="34"/>
      <c r="Y25" s="34"/>
      <c r="Z25" s="34"/>
      <c r="AA25" s="34"/>
      <c r="AB25" s="34"/>
      <c r="AC25" s="34"/>
      <c r="AD25" s="34"/>
      <c r="AE25" s="34"/>
    </row>
    <row r="26" s="2" customFormat="1" ht="18" customHeight="1">
      <c r="A26" s="34"/>
      <c r="B26" s="35"/>
      <c r="C26" s="34"/>
      <c r="D26" s="34"/>
      <c r="E26" s="23" t="s">
        <v>1584</v>
      </c>
      <c r="F26" s="34"/>
      <c r="G26" s="34"/>
      <c r="H26" s="34"/>
      <c r="I26" s="28" t="s">
        <v>26</v>
      </c>
      <c r="J26" s="23" t="s">
        <v>1</v>
      </c>
      <c r="K26" s="34"/>
      <c r="L26" s="56"/>
      <c r="S26" s="34"/>
      <c r="T26" s="34"/>
      <c r="U26" s="34"/>
      <c r="V26" s="34"/>
      <c r="W26" s="34"/>
      <c r="X26" s="34"/>
      <c r="Y26" s="34"/>
      <c r="Z26" s="34"/>
      <c r="AA26" s="34"/>
      <c r="AB26" s="34"/>
      <c r="AC26" s="34"/>
      <c r="AD26" s="34"/>
      <c r="AE26" s="34"/>
    </row>
    <row r="27" s="2" customFormat="1" ht="6.96" customHeight="1">
      <c r="A27" s="34"/>
      <c r="B27" s="35"/>
      <c r="C27" s="34"/>
      <c r="D27" s="34"/>
      <c r="E27" s="34"/>
      <c r="F27" s="34"/>
      <c r="G27" s="34"/>
      <c r="H27" s="34"/>
      <c r="I27" s="34"/>
      <c r="J27" s="34"/>
      <c r="K27" s="34"/>
      <c r="L27" s="56"/>
      <c r="S27" s="34"/>
      <c r="T27" s="34"/>
      <c r="U27" s="34"/>
      <c r="V27" s="34"/>
      <c r="W27" s="34"/>
      <c r="X27" s="34"/>
      <c r="Y27" s="34"/>
      <c r="Z27" s="34"/>
      <c r="AA27" s="34"/>
      <c r="AB27" s="34"/>
      <c r="AC27" s="34"/>
      <c r="AD27" s="34"/>
      <c r="AE27" s="34"/>
    </row>
    <row r="28" s="2" customFormat="1" ht="12" customHeight="1">
      <c r="A28" s="34"/>
      <c r="B28" s="35"/>
      <c r="C28" s="34"/>
      <c r="D28" s="28" t="s">
        <v>34</v>
      </c>
      <c r="E28" s="34"/>
      <c r="F28" s="34"/>
      <c r="G28" s="34"/>
      <c r="H28" s="34"/>
      <c r="I28" s="34"/>
      <c r="J28" s="34"/>
      <c r="K28" s="34"/>
      <c r="L28" s="56"/>
      <c r="S28" s="34"/>
      <c r="T28" s="34"/>
      <c r="U28" s="34"/>
      <c r="V28" s="34"/>
      <c r="W28" s="34"/>
      <c r="X28" s="34"/>
      <c r="Y28" s="34"/>
      <c r="Z28" s="34"/>
      <c r="AA28" s="34"/>
      <c r="AB28" s="34"/>
      <c r="AC28" s="34"/>
      <c r="AD28" s="34"/>
      <c r="AE28" s="34"/>
    </row>
    <row r="29" s="8" customFormat="1" ht="14.4" customHeight="1">
      <c r="A29" s="131"/>
      <c r="B29" s="132"/>
      <c r="C29" s="131"/>
      <c r="D29" s="131"/>
      <c r="E29" s="32" t="s">
        <v>1</v>
      </c>
      <c r="F29" s="32"/>
      <c r="G29" s="32"/>
      <c r="H29" s="32"/>
      <c r="I29" s="131"/>
      <c r="J29" s="131"/>
      <c r="K29" s="131"/>
      <c r="L29" s="133"/>
      <c r="S29" s="131"/>
      <c r="T29" s="131"/>
      <c r="U29" s="131"/>
      <c r="V29" s="131"/>
      <c r="W29" s="131"/>
      <c r="X29" s="131"/>
      <c r="Y29" s="131"/>
      <c r="Z29" s="131"/>
      <c r="AA29" s="131"/>
      <c r="AB29" s="131"/>
      <c r="AC29" s="131"/>
      <c r="AD29" s="131"/>
      <c r="AE29" s="131"/>
    </row>
    <row r="30" s="2" customFormat="1" ht="6.96" customHeight="1">
      <c r="A30" s="34"/>
      <c r="B30" s="35"/>
      <c r="C30" s="34"/>
      <c r="D30" s="34"/>
      <c r="E30" s="34"/>
      <c r="F30" s="34"/>
      <c r="G30" s="34"/>
      <c r="H30" s="34"/>
      <c r="I30" s="34"/>
      <c r="J30" s="34"/>
      <c r="K30" s="34"/>
      <c r="L30" s="56"/>
      <c r="S30" s="34"/>
      <c r="T30" s="34"/>
      <c r="U30" s="34"/>
      <c r="V30" s="34"/>
      <c r="W30" s="34"/>
      <c r="X30" s="34"/>
      <c r="Y30" s="34"/>
      <c r="Z30" s="34"/>
      <c r="AA30" s="34"/>
      <c r="AB30" s="34"/>
      <c r="AC30" s="34"/>
      <c r="AD30" s="34"/>
      <c r="AE30" s="34"/>
    </row>
    <row r="31" s="2" customFormat="1" ht="6.96" customHeight="1">
      <c r="A31" s="34"/>
      <c r="B31" s="35"/>
      <c r="C31" s="34"/>
      <c r="D31" s="91"/>
      <c r="E31" s="91"/>
      <c r="F31" s="91"/>
      <c r="G31" s="91"/>
      <c r="H31" s="91"/>
      <c r="I31" s="91"/>
      <c r="J31" s="91"/>
      <c r="K31" s="91"/>
      <c r="L31" s="56"/>
      <c r="S31" s="34"/>
      <c r="T31" s="34"/>
      <c r="U31" s="34"/>
      <c r="V31" s="34"/>
      <c r="W31" s="34"/>
      <c r="X31" s="34"/>
      <c r="Y31" s="34"/>
      <c r="Z31" s="34"/>
      <c r="AA31" s="34"/>
      <c r="AB31" s="34"/>
      <c r="AC31" s="34"/>
      <c r="AD31" s="34"/>
      <c r="AE31" s="34"/>
    </row>
    <row r="32" s="2" customFormat="1" ht="25.44" customHeight="1">
      <c r="A32" s="34"/>
      <c r="B32" s="35"/>
      <c r="C32" s="34"/>
      <c r="D32" s="134" t="s">
        <v>36</v>
      </c>
      <c r="E32" s="34"/>
      <c r="F32" s="34"/>
      <c r="G32" s="34"/>
      <c r="H32" s="34"/>
      <c r="I32" s="34"/>
      <c r="J32" s="97">
        <f>ROUND(J128, 2)</f>
        <v>0</v>
      </c>
      <c r="K32" s="34"/>
      <c r="L32" s="56"/>
      <c r="S32" s="34"/>
      <c r="T32" s="34"/>
      <c r="U32" s="34"/>
      <c r="V32" s="34"/>
      <c r="W32" s="34"/>
      <c r="X32" s="34"/>
      <c r="Y32" s="34"/>
      <c r="Z32" s="34"/>
      <c r="AA32" s="34"/>
      <c r="AB32" s="34"/>
      <c r="AC32" s="34"/>
      <c r="AD32" s="34"/>
      <c r="AE32" s="34"/>
    </row>
    <row r="33" s="2" customFormat="1" ht="6.96" customHeight="1">
      <c r="A33" s="34"/>
      <c r="B33" s="35"/>
      <c r="C33" s="34"/>
      <c r="D33" s="91"/>
      <c r="E33" s="91"/>
      <c r="F33" s="91"/>
      <c r="G33" s="91"/>
      <c r="H33" s="91"/>
      <c r="I33" s="91"/>
      <c r="J33" s="91"/>
      <c r="K33" s="91"/>
      <c r="L33" s="56"/>
      <c r="S33" s="34"/>
      <c r="T33" s="34"/>
      <c r="U33" s="34"/>
      <c r="V33" s="34"/>
      <c r="W33" s="34"/>
      <c r="X33" s="34"/>
      <c r="Y33" s="34"/>
      <c r="Z33" s="34"/>
      <c r="AA33" s="34"/>
      <c r="AB33" s="34"/>
      <c r="AC33" s="34"/>
      <c r="AD33" s="34"/>
      <c r="AE33" s="34"/>
    </row>
    <row r="34" s="2" customFormat="1" ht="14.4" customHeight="1">
      <c r="A34" s="34"/>
      <c r="B34" s="35"/>
      <c r="C34" s="34"/>
      <c r="D34" s="34"/>
      <c r="E34" s="34"/>
      <c r="F34" s="39" t="s">
        <v>38</v>
      </c>
      <c r="G34" s="34"/>
      <c r="H34" s="34"/>
      <c r="I34" s="39" t="s">
        <v>37</v>
      </c>
      <c r="J34" s="39" t="s">
        <v>39</v>
      </c>
      <c r="K34" s="34"/>
      <c r="L34" s="56"/>
      <c r="S34" s="34"/>
      <c r="T34" s="34"/>
      <c r="U34" s="34"/>
      <c r="V34" s="34"/>
      <c r="W34" s="34"/>
      <c r="X34" s="34"/>
      <c r="Y34" s="34"/>
      <c r="Z34" s="34"/>
      <c r="AA34" s="34"/>
      <c r="AB34" s="34"/>
      <c r="AC34" s="34"/>
      <c r="AD34" s="34"/>
      <c r="AE34" s="34"/>
    </row>
    <row r="35" s="2" customFormat="1" ht="14.4" customHeight="1">
      <c r="A35" s="34"/>
      <c r="B35" s="35"/>
      <c r="C35" s="34"/>
      <c r="D35" s="135" t="s">
        <v>40</v>
      </c>
      <c r="E35" s="41" t="s">
        <v>41</v>
      </c>
      <c r="F35" s="136">
        <f>ROUND((SUM(BE128:BE162)),  2)</f>
        <v>0</v>
      </c>
      <c r="G35" s="137"/>
      <c r="H35" s="137"/>
      <c r="I35" s="138">
        <v>0.20000000000000001</v>
      </c>
      <c r="J35" s="136">
        <f>ROUND(((SUM(BE128:BE162))*I35),  2)</f>
        <v>0</v>
      </c>
      <c r="K35" s="34"/>
      <c r="L35" s="56"/>
      <c r="S35" s="34"/>
      <c r="T35" s="34"/>
      <c r="U35" s="34"/>
      <c r="V35" s="34"/>
      <c r="W35" s="34"/>
      <c r="X35" s="34"/>
      <c r="Y35" s="34"/>
      <c r="Z35" s="34"/>
      <c r="AA35" s="34"/>
      <c r="AB35" s="34"/>
      <c r="AC35" s="34"/>
      <c r="AD35" s="34"/>
      <c r="AE35" s="34"/>
    </row>
    <row r="36" s="2" customFormat="1" ht="14.4" customHeight="1">
      <c r="A36" s="34"/>
      <c r="B36" s="35"/>
      <c r="C36" s="34"/>
      <c r="D36" s="34"/>
      <c r="E36" s="41" t="s">
        <v>42</v>
      </c>
      <c r="F36" s="136">
        <f>ROUND((SUM(BF128:BF162)),  2)</f>
        <v>0</v>
      </c>
      <c r="G36" s="137"/>
      <c r="H36" s="137"/>
      <c r="I36" s="138">
        <v>0.20000000000000001</v>
      </c>
      <c r="J36" s="136">
        <f>ROUND(((SUM(BF128:BF162))*I36),  2)</f>
        <v>0</v>
      </c>
      <c r="K36" s="34"/>
      <c r="L36" s="56"/>
      <c r="S36" s="34"/>
      <c r="T36" s="34"/>
      <c r="U36" s="34"/>
      <c r="V36" s="34"/>
      <c r="W36" s="34"/>
      <c r="X36" s="34"/>
      <c r="Y36" s="34"/>
      <c r="Z36" s="34"/>
      <c r="AA36" s="34"/>
      <c r="AB36" s="34"/>
      <c r="AC36" s="34"/>
      <c r="AD36" s="34"/>
      <c r="AE36" s="34"/>
    </row>
    <row r="37" hidden="1" s="2" customFormat="1" ht="14.4" customHeight="1">
      <c r="A37" s="34"/>
      <c r="B37" s="35"/>
      <c r="C37" s="34"/>
      <c r="D37" s="34"/>
      <c r="E37" s="28" t="s">
        <v>43</v>
      </c>
      <c r="F37" s="139">
        <f>ROUND((SUM(BG128:BG162)),  2)</f>
        <v>0</v>
      </c>
      <c r="G37" s="34"/>
      <c r="H37" s="34"/>
      <c r="I37" s="140">
        <v>0.20000000000000001</v>
      </c>
      <c r="J37" s="139">
        <f>0</f>
        <v>0</v>
      </c>
      <c r="K37" s="34"/>
      <c r="L37" s="56"/>
      <c r="S37" s="34"/>
      <c r="T37" s="34"/>
      <c r="U37" s="34"/>
      <c r="V37" s="34"/>
      <c r="W37" s="34"/>
      <c r="X37" s="34"/>
      <c r="Y37" s="34"/>
      <c r="Z37" s="34"/>
      <c r="AA37" s="34"/>
      <c r="AB37" s="34"/>
      <c r="AC37" s="34"/>
      <c r="AD37" s="34"/>
      <c r="AE37" s="34"/>
    </row>
    <row r="38" hidden="1" s="2" customFormat="1" ht="14.4" customHeight="1">
      <c r="A38" s="34"/>
      <c r="B38" s="35"/>
      <c r="C38" s="34"/>
      <c r="D38" s="34"/>
      <c r="E38" s="28" t="s">
        <v>44</v>
      </c>
      <c r="F38" s="139">
        <f>ROUND((SUM(BH128:BH162)),  2)</f>
        <v>0</v>
      </c>
      <c r="G38" s="34"/>
      <c r="H38" s="34"/>
      <c r="I38" s="140">
        <v>0.20000000000000001</v>
      </c>
      <c r="J38" s="139">
        <f>0</f>
        <v>0</v>
      </c>
      <c r="K38" s="34"/>
      <c r="L38" s="56"/>
      <c r="S38" s="34"/>
      <c r="T38" s="34"/>
      <c r="U38" s="34"/>
      <c r="V38" s="34"/>
      <c r="W38" s="34"/>
      <c r="X38" s="34"/>
      <c r="Y38" s="34"/>
      <c r="Z38" s="34"/>
      <c r="AA38" s="34"/>
      <c r="AB38" s="34"/>
      <c r="AC38" s="34"/>
      <c r="AD38" s="34"/>
      <c r="AE38" s="34"/>
    </row>
    <row r="39" hidden="1" s="2" customFormat="1" ht="14.4" customHeight="1">
      <c r="A39" s="34"/>
      <c r="B39" s="35"/>
      <c r="C39" s="34"/>
      <c r="D39" s="34"/>
      <c r="E39" s="41" t="s">
        <v>45</v>
      </c>
      <c r="F39" s="136">
        <f>ROUND((SUM(BI128:BI162)),  2)</f>
        <v>0</v>
      </c>
      <c r="G39" s="137"/>
      <c r="H39" s="137"/>
      <c r="I39" s="138">
        <v>0</v>
      </c>
      <c r="J39" s="136">
        <f>0</f>
        <v>0</v>
      </c>
      <c r="K39" s="34"/>
      <c r="L39" s="56"/>
      <c r="S39" s="34"/>
      <c r="T39" s="34"/>
      <c r="U39" s="34"/>
      <c r="V39" s="34"/>
      <c r="W39" s="34"/>
      <c r="X39" s="34"/>
      <c r="Y39" s="34"/>
      <c r="Z39" s="34"/>
      <c r="AA39" s="34"/>
      <c r="AB39" s="34"/>
      <c r="AC39" s="34"/>
      <c r="AD39" s="34"/>
      <c r="AE39" s="34"/>
    </row>
    <row r="40" s="2" customFormat="1" ht="6.96" customHeight="1">
      <c r="A40" s="34"/>
      <c r="B40" s="35"/>
      <c r="C40" s="34"/>
      <c r="D40" s="34"/>
      <c r="E40" s="34"/>
      <c r="F40" s="34"/>
      <c r="G40" s="34"/>
      <c r="H40" s="34"/>
      <c r="I40" s="34"/>
      <c r="J40" s="34"/>
      <c r="K40" s="34"/>
      <c r="L40" s="56"/>
      <c r="S40" s="34"/>
      <c r="T40" s="34"/>
      <c r="U40" s="34"/>
      <c r="V40" s="34"/>
      <c r="W40" s="34"/>
      <c r="X40" s="34"/>
      <c r="Y40" s="34"/>
      <c r="Z40" s="34"/>
      <c r="AA40" s="34"/>
      <c r="AB40" s="34"/>
      <c r="AC40" s="34"/>
      <c r="AD40" s="34"/>
      <c r="AE40" s="34"/>
    </row>
    <row r="41" s="2" customFormat="1" ht="25.44" customHeight="1">
      <c r="A41" s="34"/>
      <c r="B41" s="35"/>
      <c r="C41" s="141"/>
      <c r="D41" s="142" t="s">
        <v>46</v>
      </c>
      <c r="E41" s="82"/>
      <c r="F41" s="82"/>
      <c r="G41" s="143" t="s">
        <v>47</v>
      </c>
      <c r="H41" s="144" t="s">
        <v>48</v>
      </c>
      <c r="I41" s="82"/>
      <c r="J41" s="145">
        <f>SUM(J32:J39)</f>
        <v>0</v>
      </c>
      <c r="K41" s="146"/>
      <c r="L41" s="56"/>
      <c r="S41" s="34"/>
      <c r="T41" s="34"/>
      <c r="U41" s="34"/>
      <c r="V41" s="34"/>
      <c r="W41" s="34"/>
      <c r="X41" s="34"/>
      <c r="Y41" s="34"/>
      <c r="Z41" s="34"/>
      <c r="AA41" s="34"/>
      <c r="AB41" s="34"/>
      <c r="AC41" s="34"/>
      <c r="AD41" s="34"/>
      <c r="AE41" s="34"/>
    </row>
    <row r="42" s="2" customFormat="1" ht="14.4" customHeight="1">
      <c r="A42" s="34"/>
      <c r="B42" s="35"/>
      <c r="C42" s="34"/>
      <c r="D42" s="34"/>
      <c r="E42" s="34"/>
      <c r="F42" s="34"/>
      <c r="G42" s="34"/>
      <c r="H42" s="34"/>
      <c r="I42" s="34"/>
      <c r="J42" s="34"/>
      <c r="K42" s="34"/>
      <c r="L42" s="56"/>
      <c r="S42" s="34"/>
      <c r="T42" s="34"/>
      <c r="U42" s="34"/>
      <c r="V42" s="34"/>
      <c r="W42" s="34"/>
      <c r="X42" s="34"/>
      <c r="Y42" s="34"/>
      <c r="Z42" s="34"/>
      <c r="AA42" s="34"/>
      <c r="AB42" s="34"/>
      <c r="AC42" s="34"/>
      <c r="AD42" s="34"/>
      <c r="AE42" s="34"/>
    </row>
    <row r="43" s="1" customFormat="1" ht="14.4" customHeight="1">
      <c r="B43" s="18"/>
      <c r="L43" s="18"/>
    </row>
    <row r="44" s="1" customFormat="1" ht="14.4" customHeight="1">
      <c r="B44" s="18"/>
      <c r="L44" s="18"/>
    </row>
    <row r="45" s="1" customFormat="1" ht="14.4" customHeight="1">
      <c r="B45" s="18"/>
      <c r="L45" s="18"/>
    </row>
    <row r="46" s="1" customFormat="1" ht="14.4" customHeight="1">
      <c r="B46" s="18"/>
      <c r="L46" s="18"/>
    </row>
    <row r="47" s="1" customFormat="1" ht="14.4" customHeight="1">
      <c r="B47" s="18"/>
      <c r="L47" s="18"/>
    </row>
    <row r="48" s="1" customFormat="1" ht="14.4" customHeight="1">
      <c r="B48" s="18"/>
      <c r="L48" s="18"/>
    </row>
    <row r="49" s="1" customFormat="1" ht="14.4" customHeight="1">
      <c r="B49" s="18"/>
      <c r="L49" s="18"/>
    </row>
    <row r="50" s="2" customFormat="1" ht="14.4" customHeight="1">
      <c r="B50" s="56"/>
      <c r="D50" s="57" t="s">
        <v>49</v>
      </c>
      <c r="E50" s="58"/>
      <c r="F50" s="58"/>
      <c r="G50" s="57" t="s">
        <v>50</v>
      </c>
      <c r="H50" s="58"/>
      <c r="I50" s="58"/>
      <c r="J50" s="58"/>
      <c r="K50" s="58"/>
      <c r="L50" s="56"/>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2" customFormat="1">
      <c r="A61" s="34"/>
      <c r="B61" s="35"/>
      <c r="C61" s="34"/>
      <c r="D61" s="59" t="s">
        <v>51</v>
      </c>
      <c r="E61" s="37"/>
      <c r="F61" s="147" t="s">
        <v>52</v>
      </c>
      <c r="G61" s="59" t="s">
        <v>51</v>
      </c>
      <c r="H61" s="37"/>
      <c r="I61" s="37"/>
      <c r="J61" s="148" t="s">
        <v>52</v>
      </c>
      <c r="K61" s="37"/>
      <c r="L61" s="56"/>
      <c r="S61" s="34"/>
      <c r="T61" s="34"/>
      <c r="U61" s="34"/>
      <c r="V61" s="34"/>
      <c r="W61" s="34"/>
      <c r="X61" s="34"/>
      <c r="Y61" s="34"/>
      <c r="Z61" s="34"/>
      <c r="AA61" s="34"/>
      <c r="AB61" s="34"/>
      <c r="AC61" s="34"/>
      <c r="AD61" s="34"/>
      <c r="AE61" s="34"/>
    </row>
    <row r="62">
      <c r="B62" s="18"/>
      <c r="L62" s="18"/>
    </row>
    <row r="63">
      <c r="B63" s="18"/>
      <c r="L63" s="18"/>
    </row>
    <row r="64">
      <c r="B64" s="18"/>
      <c r="L64" s="18"/>
    </row>
    <row r="65" s="2" customFormat="1">
      <c r="A65" s="34"/>
      <c r="B65" s="35"/>
      <c r="C65" s="34"/>
      <c r="D65" s="57" t="s">
        <v>53</v>
      </c>
      <c r="E65" s="60"/>
      <c r="F65" s="60"/>
      <c r="G65" s="57" t="s">
        <v>54</v>
      </c>
      <c r="H65" s="60"/>
      <c r="I65" s="60"/>
      <c r="J65" s="60"/>
      <c r="K65" s="60"/>
      <c r="L65" s="56"/>
      <c r="S65" s="34"/>
      <c r="T65" s="34"/>
      <c r="U65" s="34"/>
      <c r="V65" s="34"/>
      <c r="W65" s="34"/>
      <c r="X65" s="34"/>
      <c r="Y65" s="34"/>
      <c r="Z65" s="34"/>
      <c r="AA65" s="34"/>
      <c r="AB65" s="34"/>
      <c r="AC65" s="34"/>
      <c r="AD65" s="34"/>
      <c r="AE65" s="34"/>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2" customFormat="1">
      <c r="A76" s="34"/>
      <c r="B76" s="35"/>
      <c r="C76" s="34"/>
      <c r="D76" s="59" t="s">
        <v>51</v>
      </c>
      <c r="E76" s="37"/>
      <c r="F76" s="147" t="s">
        <v>52</v>
      </c>
      <c r="G76" s="59" t="s">
        <v>51</v>
      </c>
      <c r="H76" s="37"/>
      <c r="I76" s="37"/>
      <c r="J76" s="148" t="s">
        <v>52</v>
      </c>
      <c r="K76" s="37"/>
      <c r="L76" s="56"/>
      <c r="S76" s="34"/>
      <c r="T76" s="34"/>
      <c r="U76" s="34"/>
      <c r="V76" s="34"/>
      <c r="W76" s="34"/>
      <c r="X76" s="34"/>
      <c r="Y76" s="34"/>
      <c r="Z76" s="34"/>
      <c r="AA76" s="34"/>
      <c r="AB76" s="34"/>
      <c r="AC76" s="34"/>
      <c r="AD76" s="34"/>
      <c r="AE76" s="34"/>
    </row>
    <row r="77" s="2" customFormat="1" ht="14.4" customHeight="1">
      <c r="A77" s="34"/>
      <c r="B77" s="61"/>
      <c r="C77" s="62"/>
      <c r="D77" s="62"/>
      <c r="E77" s="62"/>
      <c r="F77" s="62"/>
      <c r="G77" s="62"/>
      <c r="H77" s="62"/>
      <c r="I77" s="62"/>
      <c r="J77" s="62"/>
      <c r="K77" s="62"/>
      <c r="L77" s="56"/>
      <c r="S77" s="34"/>
      <c r="T77" s="34"/>
      <c r="U77" s="34"/>
      <c r="V77" s="34"/>
      <c r="W77" s="34"/>
      <c r="X77" s="34"/>
      <c r="Y77" s="34"/>
      <c r="Z77" s="34"/>
      <c r="AA77" s="34"/>
      <c r="AB77" s="34"/>
      <c r="AC77" s="34"/>
      <c r="AD77" s="34"/>
      <c r="AE77" s="34"/>
    </row>
    <row r="81" s="2" customFormat="1" ht="6.96" customHeight="1">
      <c r="A81" s="34"/>
      <c r="B81" s="63"/>
      <c r="C81" s="64"/>
      <c r="D81" s="64"/>
      <c r="E81" s="64"/>
      <c r="F81" s="64"/>
      <c r="G81" s="64"/>
      <c r="H81" s="64"/>
      <c r="I81" s="64"/>
      <c r="J81" s="64"/>
      <c r="K81" s="64"/>
      <c r="L81" s="56"/>
      <c r="S81" s="34"/>
      <c r="T81" s="34"/>
      <c r="U81" s="34"/>
      <c r="V81" s="34"/>
      <c r="W81" s="34"/>
      <c r="X81" s="34"/>
      <c r="Y81" s="34"/>
      <c r="Z81" s="34"/>
      <c r="AA81" s="34"/>
      <c r="AB81" s="34"/>
      <c r="AC81" s="34"/>
      <c r="AD81" s="34"/>
      <c r="AE81" s="34"/>
    </row>
    <row r="82" s="2" customFormat="1" ht="24.96" customHeight="1">
      <c r="A82" s="34"/>
      <c r="B82" s="35"/>
      <c r="C82" s="19" t="s">
        <v>128</v>
      </c>
      <c r="D82" s="34"/>
      <c r="E82" s="34"/>
      <c r="F82" s="34"/>
      <c r="G82" s="34"/>
      <c r="H82" s="34"/>
      <c r="I82" s="34"/>
      <c r="J82" s="34"/>
      <c r="K82" s="34"/>
      <c r="L82" s="56"/>
      <c r="S82" s="34"/>
      <c r="T82" s="34"/>
      <c r="U82" s="34"/>
      <c r="V82" s="34"/>
      <c r="W82" s="34"/>
      <c r="X82" s="34"/>
      <c r="Y82" s="34"/>
      <c r="Z82" s="34"/>
      <c r="AA82" s="34"/>
      <c r="AB82" s="34"/>
      <c r="AC82" s="34"/>
      <c r="AD82" s="34"/>
      <c r="AE82" s="34"/>
    </row>
    <row r="83" s="2" customFormat="1" ht="6.96" customHeight="1">
      <c r="A83" s="34"/>
      <c r="B83" s="35"/>
      <c r="C83" s="34"/>
      <c r="D83" s="34"/>
      <c r="E83" s="34"/>
      <c r="F83" s="34"/>
      <c r="G83" s="34"/>
      <c r="H83" s="34"/>
      <c r="I83" s="34"/>
      <c r="J83" s="34"/>
      <c r="K83" s="34"/>
      <c r="L83" s="56"/>
      <c r="S83" s="34"/>
      <c r="T83" s="34"/>
      <c r="U83" s="34"/>
      <c r="V83" s="34"/>
      <c r="W83" s="34"/>
      <c r="X83" s="34"/>
      <c r="Y83" s="34"/>
      <c r="Z83" s="34"/>
      <c r="AA83" s="34"/>
      <c r="AB83" s="34"/>
      <c r="AC83" s="34"/>
      <c r="AD83" s="34"/>
      <c r="AE83" s="34"/>
    </row>
    <row r="84" s="2" customFormat="1" ht="12" customHeight="1">
      <c r="A84" s="34"/>
      <c r="B84" s="35"/>
      <c r="C84" s="28" t="s">
        <v>15</v>
      </c>
      <c r="D84" s="34"/>
      <c r="E84" s="34"/>
      <c r="F84" s="34"/>
      <c r="G84" s="34"/>
      <c r="H84" s="34"/>
      <c r="I84" s="34"/>
      <c r="J84" s="34"/>
      <c r="K84" s="34"/>
      <c r="L84" s="56"/>
      <c r="S84" s="34"/>
      <c r="T84" s="34"/>
      <c r="U84" s="34"/>
      <c r="V84" s="34"/>
      <c r="W84" s="34"/>
      <c r="X84" s="34"/>
      <c r="Y84" s="34"/>
      <c r="Z84" s="34"/>
      <c r="AA84" s="34"/>
      <c r="AB84" s="34"/>
      <c r="AC84" s="34"/>
      <c r="AD84" s="34"/>
      <c r="AE84" s="34"/>
    </row>
    <row r="85" s="2" customFormat="1" ht="27" customHeight="1">
      <c r="A85" s="34"/>
      <c r="B85" s="35"/>
      <c r="C85" s="34"/>
      <c r="D85" s="34"/>
      <c r="E85" s="130" t="str">
        <f>E7</f>
        <v>Centrum integrovanej zdravotnej starostlivosti, denné centrum pre seniorov, denný stacionár v meste Bánovce nad Bebravou</v>
      </c>
      <c r="F85" s="28"/>
      <c r="G85" s="28"/>
      <c r="H85" s="28"/>
      <c r="I85" s="34"/>
      <c r="J85" s="34"/>
      <c r="K85" s="34"/>
      <c r="L85" s="56"/>
      <c r="S85" s="34"/>
      <c r="T85" s="34"/>
      <c r="U85" s="34"/>
      <c r="V85" s="34"/>
      <c r="W85" s="34"/>
      <c r="X85" s="34"/>
      <c r="Y85" s="34"/>
      <c r="Z85" s="34"/>
      <c r="AA85" s="34"/>
      <c r="AB85" s="34"/>
      <c r="AC85" s="34"/>
      <c r="AD85" s="34"/>
      <c r="AE85" s="34"/>
    </row>
    <row r="86" s="1" customFormat="1" ht="12" customHeight="1">
      <c r="B86" s="18"/>
      <c r="C86" s="28" t="s">
        <v>124</v>
      </c>
      <c r="L86" s="18"/>
    </row>
    <row r="87" s="2" customFormat="1" ht="14.4" customHeight="1">
      <c r="A87" s="34"/>
      <c r="B87" s="35"/>
      <c r="C87" s="34"/>
      <c r="D87" s="34"/>
      <c r="E87" s="130" t="s">
        <v>125</v>
      </c>
      <c r="F87" s="34"/>
      <c r="G87" s="34"/>
      <c r="H87" s="34"/>
      <c r="I87" s="34"/>
      <c r="J87" s="34"/>
      <c r="K87" s="34"/>
      <c r="L87" s="56"/>
      <c r="S87" s="34"/>
      <c r="T87" s="34"/>
      <c r="U87" s="34"/>
      <c r="V87" s="34"/>
      <c r="W87" s="34"/>
      <c r="X87" s="34"/>
      <c r="Y87" s="34"/>
      <c r="Z87" s="34"/>
      <c r="AA87" s="34"/>
      <c r="AB87" s="34"/>
      <c r="AC87" s="34"/>
      <c r="AD87" s="34"/>
      <c r="AE87" s="34"/>
    </row>
    <row r="88" s="2" customFormat="1" ht="12" customHeight="1">
      <c r="A88" s="34"/>
      <c r="B88" s="35"/>
      <c r="C88" s="28" t="s">
        <v>126</v>
      </c>
      <c r="D88" s="34"/>
      <c r="E88" s="34"/>
      <c r="F88" s="34"/>
      <c r="G88" s="34"/>
      <c r="H88" s="34"/>
      <c r="I88" s="34"/>
      <c r="J88" s="34"/>
      <c r="K88" s="34"/>
      <c r="L88" s="56"/>
      <c r="S88" s="34"/>
      <c r="T88" s="34"/>
      <c r="U88" s="34"/>
      <c r="V88" s="34"/>
      <c r="W88" s="34"/>
      <c r="X88" s="34"/>
      <c r="Y88" s="34"/>
      <c r="Z88" s="34"/>
      <c r="AA88" s="34"/>
      <c r="AB88" s="34"/>
      <c r="AC88" s="34"/>
      <c r="AD88" s="34"/>
      <c r="AE88" s="34"/>
    </row>
    <row r="89" s="2" customFormat="1" ht="15.6" customHeight="1">
      <c r="A89" s="34"/>
      <c r="B89" s="35"/>
      <c r="C89" s="34"/>
      <c r="D89" s="34"/>
      <c r="E89" s="68" t="str">
        <f>E11</f>
        <v>8a - vzduchotechnika</v>
      </c>
      <c r="F89" s="34"/>
      <c r="G89" s="34"/>
      <c r="H89" s="34"/>
      <c r="I89" s="34"/>
      <c r="J89" s="34"/>
      <c r="K89" s="34"/>
      <c r="L89" s="56"/>
      <c r="S89" s="34"/>
      <c r="T89" s="34"/>
      <c r="U89" s="34"/>
      <c r="V89" s="34"/>
      <c r="W89" s="34"/>
      <c r="X89" s="34"/>
      <c r="Y89" s="34"/>
      <c r="Z89" s="34"/>
      <c r="AA89" s="34"/>
      <c r="AB89" s="34"/>
      <c r="AC89" s="34"/>
      <c r="AD89" s="34"/>
      <c r="AE89" s="34"/>
    </row>
    <row r="90" s="2" customFormat="1" ht="6.96" customHeight="1">
      <c r="A90" s="34"/>
      <c r="B90" s="35"/>
      <c r="C90" s="34"/>
      <c r="D90" s="34"/>
      <c r="E90" s="34"/>
      <c r="F90" s="34"/>
      <c r="G90" s="34"/>
      <c r="H90" s="34"/>
      <c r="I90" s="34"/>
      <c r="J90" s="34"/>
      <c r="K90" s="34"/>
      <c r="L90" s="56"/>
      <c r="S90" s="34"/>
      <c r="T90" s="34"/>
      <c r="U90" s="34"/>
      <c r="V90" s="34"/>
      <c r="W90" s="34"/>
      <c r="X90" s="34"/>
      <c r="Y90" s="34"/>
      <c r="Z90" s="34"/>
      <c r="AA90" s="34"/>
      <c r="AB90" s="34"/>
      <c r="AC90" s="34"/>
      <c r="AD90" s="34"/>
      <c r="AE90" s="34"/>
    </row>
    <row r="91" s="2" customFormat="1" ht="12" customHeight="1">
      <c r="A91" s="34"/>
      <c r="B91" s="35"/>
      <c r="C91" s="28" t="s">
        <v>19</v>
      </c>
      <c r="D91" s="34"/>
      <c r="E91" s="34"/>
      <c r="F91" s="23" t="str">
        <f>F14</f>
        <v>Bánovce nad Bebravou</v>
      </c>
      <c r="G91" s="34"/>
      <c r="H91" s="34"/>
      <c r="I91" s="28" t="s">
        <v>21</v>
      </c>
      <c r="J91" s="70" t="str">
        <f>IF(J14="","",J14)</f>
        <v>12. 7. 2021</v>
      </c>
      <c r="K91" s="34"/>
      <c r="L91" s="56"/>
      <c r="S91" s="34"/>
      <c r="T91" s="34"/>
      <c r="U91" s="34"/>
      <c r="V91" s="34"/>
      <c r="W91" s="34"/>
      <c r="X91" s="34"/>
      <c r="Y91" s="34"/>
      <c r="Z91" s="34"/>
      <c r="AA91" s="34"/>
      <c r="AB91" s="34"/>
      <c r="AC91" s="34"/>
      <c r="AD91" s="34"/>
      <c r="AE91" s="34"/>
    </row>
    <row r="92" s="2" customFormat="1" ht="6.96" customHeight="1">
      <c r="A92" s="34"/>
      <c r="B92" s="35"/>
      <c r="C92" s="34"/>
      <c r="D92" s="34"/>
      <c r="E92" s="34"/>
      <c r="F92" s="34"/>
      <c r="G92" s="34"/>
      <c r="H92" s="34"/>
      <c r="I92" s="34"/>
      <c r="J92" s="34"/>
      <c r="K92" s="34"/>
      <c r="L92" s="56"/>
      <c r="S92" s="34"/>
      <c r="T92" s="34"/>
      <c r="U92" s="34"/>
      <c r="V92" s="34"/>
      <c r="W92" s="34"/>
      <c r="X92" s="34"/>
      <c r="Y92" s="34"/>
      <c r="Z92" s="34"/>
      <c r="AA92" s="34"/>
      <c r="AB92" s="34"/>
      <c r="AC92" s="34"/>
      <c r="AD92" s="34"/>
      <c r="AE92" s="34"/>
    </row>
    <row r="93" s="2" customFormat="1" ht="15.6" customHeight="1">
      <c r="A93" s="34"/>
      <c r="B93" s="35"/>
      <c r="C93" s="28" t="s">
        <v>23</v>
      </c>
      <c r="D93" s="34"/>
      <c r="E93" s="34"/>
      <c r="F93" s="23" t="str">
        <f>E17</f>
        <v>Mesto Bánovce nad Bebravou</v>
      </c>
      <c r="G93" s="34"/>
      <c r="H93" s="34"/>
      <c r="I93" s="28" t="s">
        <v>29</v>
      </c>
      <c r="J93" s="32" t="str">
        <f>E23</f>
        <v>Ing. Ľubomír Šupej</v>
      </c>
      <c r="K93" s="34"/>
      <c r="L93" s="56"/>
      <c r="S93" s="34"/>
      <c r="T93" s="34"/>
      <c r="U93" s="34"/>
      <c r="V93" s="34"/>
      <c r="W93" s="34"/>
      <c r="X93" s="34"/>
      <c r="Y93" s="34"/>
      <c r="Z93" s="34"/>
      <c r="AA93" s="34"/>
      <c r="AB93" s="34"/>
      <c r="AC93" s="34"/>
      <c r="AD93" s="34"/>
      <c r="AE93" s="34"/>
    </row>
    <row r="94" s="2" customFormat="1" ht="15.6" customHeight="1">
      <c r="A94" s="34"/>
      <c r="B94" s="35"/>
      <c r="C94" s="28" t="s">
        <v>27</v>
      </c>
      <c r="D94" s="34"/>
      <c r="E94" s="34"/>
      <c r="F94" s="23" t="str">
        <f>IF(E20="","",E20)</f>
        <v>Vyplň údaj</v>
      </c>
      <c r="G94" s="34"/>
      <c r="H94" s="34"/>
      <c r="I94" s="28" t="s">
        <v>32</v>
      </c>
      <c r="J94" s="32" t="str">
        <f>E26</f>
        <v>Ing. Ľubomír Šupej</v>
      </c>
      <c r="K94" s="34"/>
      <c r="L94" s="56"/>
      <c r="S94" s="34"/>
      <c r="T94" s="34"/>
      <c r="U94" s="34"/>
      <c r="V94" s="34"/>
      <c r="W94" s="34"/>
      <c r="X94" s="34"/>
      <c r="Y94" s="34"/>
      <c r="Z94" s="34"/>
      <c r="AA94" s="34"/>
      <c r="AB94" s="34"/>
      <c r="AC94" s="34"/>
      <c r="AD94" s="34"/>
      <c r="AE94" s="34"/>
    </row>
    <row r="95" s="2" customFormat="1" ht="10.32" customHeight="1">
      <c r="A95" s="34"/>
      <c r="B95" s="35"/>
      <c r="C95" s="34"/>
      <c r="D95" s="34"/>
      <c r="E95" s="34"/>
      <c r="F95" s="34"/>
      <c r="G95" s="34"/>
      <c r="H95" s="34"/>
      <c r="I95" s="34"/>
      <c r="J95" s="34"/>
      <c r="K95" s="34"/>
      <c r="L95" s="56"/>
      <c r="S95" s="34"/>
      <c r="T95" s="34"/>
      <c r="U95" s="34"/>
      <c r="V95" s="34"/>
      <c r="W95" s="34"/>
      <c r="X95" s="34"/>
      <c r="Y95" s="34"/>
      <c r="Z95" s="34"/>
      <c r="AA95" s="34"/>
      <c r="AB95" s="34"/>
      <c r="AC95" s="34"/>
      <c r="AD95" s="34"/>
      <c r="AE95" s="34"/>
    </row>
    <row r="96" s="2" customFormat="1" ht="29.28" customHeight="1">
      <c r="A96" s="34"/>
      <c r="B96" s="35"/>
      <c r="C96" s="149" t="s">
        <v>129</v>
      </c>
      <c r="D96" s="141"/>
      <c r="E96" s="141"/>
      <c r="F96" s="141"/>
      <c r="G96" s="141"/>
      <c r="H96" s="141"/>
      <c r="I96" s="141"/>
      <c r="J96" s="150" t="s">
        <v>130</v>
      </c>
      <c r="K96" s="141"/>
      <c r="L96" s="56"/>
      <c r="S96" s="34"/>
      <c r="T96" s="34"/>
      <c r="U96" s="34"/>
      <c r="V96" s="34"/>
      <c r="W96" s="34"/>
      <c r="X96" s="34"/>
      <c r="Y96" s="34"/>
      <c r="Z96" s="34"/>
      <c r="AA96" s="34"/>
      <c r="AB96" s="34"/>
      <c r="AC96" s="34"/>
      <c r="AD96" s="34"/>
      <c r="AE96" s="34"/>
    </row>
    <row r="97" s="2" customFormat="1" ht="10.32" customHeight="1">
      <c r="A97" s="34"/>
      <c r="B97" s="35"/>
      <c r="C97" s="34"/>
      <c r="D97" s="34"/>
      <c r="E97" s="34"/>
      <c r="F97" s="34"/>
      <c r="G97" s="34"/>
      <c r="H97" s="34"/>
      <c r="I97" s="34"/>
      <c r="J97" s="34"/>
      <c r="K97" s="34"/>
      <c r="L97" s="56"/>
      <c r="S97" s="34"/>
      <c r="T97" s="34"/>
      <c r="U97" s="34"/>
      <c r="V97" s="34"/>
      <c r="W97" s="34"/>
      <c r="X97" s="34"/>
      <c r="Y97" s="34"/>
      <c r="Z97" s="34"/>
      <c r="AA97" s="34"/>
      <c r="AB97" s="34"/>
      <c r="AC97" s="34"/>
      <c r="AD97" s="34"/>
      <c r="AE97" s="34"/>
    </row>
    <row r="98" s="2" customFormat="1" ht="22.8" customHeight="1">
      <c r="A98" s="34"/>
      <c r="B98" s="35"/>
      <c r="C98" s="151" t="s">
        <v>131</v>
      </c>
      <c r="D98" s="34"/>
      <c r="E98" s="34"/>
      <c r="F98" s="34"/>
      <c r="G98" s="34"/>
      <c r="H98" s="34"/>
      <c r="I98" s="34"/>
      <c r="J98" s="97">
        <f>J128</f>
        <v>0</v>
      </c>
      <c r="K98" s="34"/>
      <c r="L98" s="56"/>
      <c r="S98" s="34"/>
      <c r="T98" s="34"/>
      <c r="U98" s="34"/>
      <c r="V98" s="34"/>
      <c r="W98" s="34"/>
      <c r="X98" s="34"/>
      <c r="Y98" s="34"/>
      <c r="Z98" s="34"/>
      <c r="AA98" s="34"/>
      <c r="AB98" s="34"/>
      <c r="AC98" s="34"/>
      <c r="AD98" s="34"/>
      <c r="AE98" s="34"/>
      <c r="AU98" s="15" t="s">
        <v>132</v>
      </c>
    </row>
    <row r="99" s="9" customFormat="1" ht="24.96" customHeight="1">
      <c r="A99" s="9"/>
      <c r="B99" s="152"/>
      <c r="C99" s="9"/>
      <c r="D99" s="153" t="s">
        <v>133</v>
      </c>
      <c r="E99" s="154"/>
      <c r="F99" s="154"/>
      <c r="G99" s="154"/>
      <c r="H99" s="154"/>
      <c r="I99" s="154"/>
      <c r="J99" s="155">
        <f>J129</f>
        <v>0</v>
      </c>
      <c r="K99" s="9"/>
      <c r="L99" s="152"/>
      <c r="S99" s="9"/>
      <c r="T99" s="9"/>
      <c r="U99" s="9"/>
      <c r="V99" s="9"/>
      <c r="W99" s="9"/>
      <c r="X99" s="9"/>
      <c r="Y99" s="9"/>
      <c r="Z99" s="9"/>
      <c r="AA99" s="9"/>
      <c r="AB99" s="9"/>
      <c r="AC99" s="9"/>
      <c r="AD99" s="9"/>
      <c r="AE99" s="9"/>
    </row>
    <row r="100" s="10" customFormat="1" ht="19.92" customHeight="1">
      <c r="A100" s="10"/>
      <c r="B100" s="156"/>
      <c r="C100" s="10"/>
      <c r="D100" s="157" t="s">
        <v>140</v>
      </c>
      <c r="E100" s="158"/>
      <c r="F100" s="158"/>
      <c r="G100" s="158"/>
      <c r="H100" s="158"/>
      <c r="I100" s="158"/>
      <c r="J100" s="159">
        <f>J130</f>
        <v>0</v>
      </c>
      <c r="K100" s="10"/>
      <c r="L100" s="156"/>
      <c r="S100" s="10"/>
      <c r="T100" s="10"/>
      <c r="U100" s="10"/>
      <c r="V100" s="10"/>
      <c r="W100" s="10"/>
      <c r="X100" s="10"/>
      <c r="Y100" s="10"/>
      <c r="Z100" s="10"/>
      <c r="AA100" s="10"/>
      <c r="AB100" s="10"/>
      <c r="AC100" s="10"/>
      <c r="AD100" s="10"/>
      <c r="AE100" s="10"/>
    </row>
    <row r="101" s="9" customFormat="1" ht="24.96" customHeight="1">
      <c r="A101" s="9"/>
      <c r="B101" s="152"/>
      <c r="C101" s="9"/>
      <c r="D101" s="153" t="s">
        <v>2533</v>
      </c>
      <c r="E101" s="154"/>
      <c r="F101" s="154"/>
      <c r="G101" s="154"/>
      <c r="H101" s="154"/>
      <c r="I101" s="154"/>
      <c r="J101" s="155">
        <f>J137</f>
        <v>0</v>
      </c>
      <c r="K101" s="9"/>
      <c r="L101" s="152"/>
      <c r="S101" s="9"/>
      <c r="T101" s="9"/>
      <c r="U101" s="9"/>
      <c r="V101" s="9"/>
      <c r="W101" s="9"/>
      <c r="X101" s="9"/>
      <c r="Y101" s="9"/>
      <c r="Z101" s="9"/>
      <c r="AA101" s="9"/>
      <c r="AB101" s="9"/>
      <c r="AC101" s="9"/>
      <c r="AD101" s="9"/>
      <c r="AE101" s="9"/>
    </row>
    <row r="102" s="10" customFormat="1" ht="19.92" customHeight="1">
      <c r="A102" s="10"/>
      <c r="B102" s="156"/>
      <c r="C102" s="10"/>
      <c r="D102" s="157" t="s">
        <v>2534</v>
      </c>
      <c r="E102" s="158"/>
      <c r="F102" s="158"/>
      <c r="G102" s="158"/>
      <c r="H102" s="158"/>
      <c r="I102" s="158"/>
      <c r="J102" s="159">
        <f>J138</f>
        <v>0</v>
      </c>
      <c r="K102" s="10"/>
      <c r="L102" s="156"/>
      <c r="S102" s="10"/>
      <c r="T102" s="10"/>
      <c r="U102" s="10"/>
      <c r="V102" s="10"/>
      <c r="W102" s="10"/>
      <c r="X102" s="10"/>
      <c r="Y102" s="10"/>
      <c r="Z102" s="10"/>
      <c r="AA102" s="10"/>
      <c r="AB102" s="10"/>
      <c r="AC102" s="10"/>
      <c r="AD102" s="10"/>
      <c r="AE102" s="10"/>
    </row>
    <row r="103" s="9" customFormat="1" ht="24.96" customHeight="1">
      <c r="A103" s="9"/>
      <c r="B103" s="152"/>
      <c r="C103" s="9"/>
      <c r="D103" s="153" t="s">
        <v>142</v>
      </c>
      <c r="E103" s="154"/>
      <c r="F103" s="154"/>
      <c r="G103" s="154"/>
      <c r="H103" s="154"/>
      <c r="I103" s="154"/>
      <c r="J103" s="155">
        <f>J156</f>
        <v>0</v>
      </c>
      <c r="K103" s="9"/>
      <c r="L103" s="152"/>
      <c r="S103" s="9"/>
      <c r="T103" s="9"/>
      <c r="U103" s="9"/>
      <c r="V103" s="9"/>
      <c r="W103" s="9"/>
      <c r="X103" s="9"/>
      <c r="Y103" s="9"/>
      <c r="Z103" s="9"/>
      <c r="AA103" s="9"/>
      <c r="AB103" s="9"/>
      <c r="AC103" s="9"/>
      <c r="AD103" s="9"/>
      <c r="AE103" s="9"/>
    </row>
    <row r="104" s="10" customFormat="1" ht="19.92" customHeight="1">
      <c r="A104" s="10"/>
      <c r="B104" s="156"/>
      <c r="C104" s="10"/>
      <c r="D104" s="157" t="s">
        <v>150</v>
      </c>
      <c r="E104" s="158"/>
      <c r="F104" s="158"/>
      <c r="G104" s="158"/>
      <c r="H104" s="158"/>
      <c r="I104" s="158"/>
      <c r="J104" s="159">
        <f>J157</f>
        <v>0</v>
      </c>
      <c r="K104" s="10"/>
      <c r="L104" s="156"/>
      <c r="S104" s="10"/>
      <c r="T104" s="10"/>
      <c r="U104" s="10"/>
      <c r="V104" s="10"/>
      <c r="W104" s="10"/>
      <c r="X104" s="10"/>
      <c r="Y104" s="10"/>
      <c r="Z104" s="10"/>
      <c r="AA104" s="10"/>
      <c r="AB104" s="10"/>
      <c r="AC104" s="10"/>
      <c r="AD104" s="10"/>
      <c r="AE104" s="10"/>
    </row>
    <row r="105" s="9" customFormat="1" ht="24.96" customHeight="1">
      <c r="A105" s="9"/>
      <c r="B105" s="152"/>
      <c r="C105" s="9"/>
      <c r="D105" s="153" t="s">
        <v>159</v>
      </c>
      <c r="E105" s="154"/>
      <c r="F105" s="154"/>
      <c r="G105" s="154"/>
      <c r="H105" s="154"/>
      <c r="I105" s="154"/>
      <c r="J105" s="155">
        <f>J160</f>
        <v>0</v>
      </c>
      <c r="K105" s="9"/>
      <c r="L105" s="152"/>
      <c r="S105" s="9"/>
      <c r="T105" s="9"/>
      <c r="U105" s="9"/>
      <c r="V105" s="9"/>
      <c r="W105" s="9"/>
      <c r="X105" s="9"/>
      <c r="Y105" s="9"/>
      <c r="Z105" s="9"/>
      <c r="AA105" s="9"/>
      <c r="AB105" s="9"/>
      <c r="AC105" s="9"/>
      <c r="AD105" s="9"/>
      <c r="AE105" s="9"/>
    </row>
    <row r="106" s="10" customFormat="1" ht="19.92" customHeight="1">
      <c r="A106" s="10"/>
      <c r="B106" s="156"/>
      <c r="C106" s="10"/>
      <c r="D106" s="157" t="s">
        <v>1803</v>
      </c>
      <c r="E106" s="158"/>
      <c r="F106" s="158"/>
      <c r="G106" s="158"/>
      <c r="H106" s="158"/>
      <c r="I106" s="158"/>
      <c r="J106" s="159">
        <f>J161</f>
        <v>0</v>
      </c>
      <c r="K106" s="10"/>
      <c r="L106" s="156"/>
      <c r="S106" s="10"/>
      <c r="T106" s="10"/>
      <c r="U106" s="10"/>
      <c r="V106" s="10"/>
      <c r="W106" s="10"/>
      <c r="X106" s="10"/>
      <c r="Y106" s="10"/>
      <c r="Z106" s="10"/>
      <c r="AA106" s="10"/>
      <c r="AB106" s="10"/>
      <c r="AC106" s="10"/>
      <c r="AD106" s="10"/>
      <c r="AE106" s="10"/>
    </row>
    <row r="107" s="2" customFormat="1" ht="21.84" customHeight="1">
      <c r="A107" s="34"/>
      <c r="B107" s="35"/>
      <c r="C107" s="34"/>
      <c r="D107" s="34"/>
      <c r="E107" s="34"/>
      <c r="F107" s="34"/>
      <c r="G107" s="34"/>
      <c r="H107" s="34"/>
      <c r="I107" s="34"/>
      <c r="J107" s="34"/>
      <c r="K107" s="34"/>
      <c r="L107" s="56"/>
      <c r="S107" s="34"/>
      <c r="T107" s="34"/>
      <c r="U107" s="34"/>
      <c r="V107" s="34"/>
      <c r="W107" s="34"/>
      <c r="X107" s="34"/>
      <c r="Y107" s="34"/>
      <c r="Z107" s="34"/>
      <c r="AA107" s="34"/>
      <c r="AB107" s="34"/>
      <c r="AC107" s="34"/>
      <c r="AD107" s="34"/>
      <c r="AE107" s="34"/>
    </row>
    <row r="108" s="2" customFormat="1" ht="6.96" customHeight="1">
      <c r="A108" s="34"/>
      <c r="B108" s="61"/>
      <c r="C108" s="62"/>
      <c r="D108" s="62"/>
      <c r="E108" s="62"/>
      <c r="F108" s="62"/>
      <c r="G108" s="62"/>
      <c r="H108" s="62"/>
      <c r="I108" s="62"/>
      <c r="J108" s="62"/>
      <c r="K108" s="62"/>
      <c r="L108" s="56"/>
      <c r="S108" s="34"/>
      <c r="T108" s="34"/>
      <c r="U108" s="34"/>
      <c r="V108" s="34"/>
      <c r="W108" s="34"/>
      <c r="X108" s="34"/>
      <c r="Y108" s="34"/>
      <c r="Z108" s="34"/>
      <c r="AA108" s="34"/>
      <c r="AB108" s="34"/>
      <c r="AC108" s="34"/>
      <c r="AD108" s="34"/>
      <c r="AE108" s="34"/>
    </row>
    <row r="112" s="2" customFormat="1" ht="6.96" customHeight="1">
      <c r="A112" s="34"/>
      <c r="B112" s="63"/>
      <c r="C112" s="64"/>
      <c r="D112" s="64"/>
      <c r="E112" s="64"/>
      <c r="F112" s="64"/>
      <c r="G112" s="64"/>
      <c r="H112" s="64"/>
      <c r="I112" s="64"/>
      <c r="J112" s="64"/>
      <c r="K112" s="64"/>
      <c r="L112" s="56"/>
      <c r="S112" s="34"/>
      <c r="T112" s="34"/>
      <c r="U112" s="34"/>
      <c r="V112" s="34"/>
      <c r="W112" s="34"/>
      <c r="X112" s="34"/>
      <c r="Y112" s="34"/>
      <c r="Z112" s="34"/>
      <c r="AA112" s="34"/>
      <c r="AB112" s="34"/>
      <c r="AC112" s="34"/>
      <c r="AD112" s="34"/>
      <c r="AE112" s="34"/>
    </row>
    <row r="113" s="2" customFormat="1" ht="24.96" customHeight="1">
      <c r="A113" s="34"/>
      <c r="B113" s="35"/>
      <c r="C113" s="19" t="s">
        <v>164</v>
      </c>
      <c r="D113" s="34"/>
      <c r="E113" s="34"/>
      <c r="F113" s="34"/>
      <c r="G113" s="34"/>
      <c r="H113" s="34"/>
      <c r="I113" s="34"/>
      <c r="J113" s="34"/>
      <c r="K113" s="34"/>
      <c r="L113" s="56"/>
      <c r="S113" s="34"/>
      <c r="T113" s="34"/>
      <c r="U113" s="34"/>
      <c r="V113" s="34"/>
      <c r="W113" s="34"/>
      <c r="X113" s="34"/>
      <c r="Y113" s="34"/>
      <c r="Z113" s="34"/>
      <c r="AA113" s="34"/>
      <c r="AB113" s="34"/>
      <c r="AC113" s="34"/>
      <c r="AD113" s="34"/>
      <c r="AE113" s="34"/>
    </row>
    <row r="114" s="2" customFormat="1" ht="6.96" customHeight="1">
      <c r="A114" s="34"/>
      <c r="B114" s="35"/>
      <c r="C114" s="34"/>
      <c r="D114" s="34"/>
      <c r="E114" s="34"/>
      <c r="F114" s="34"/>
      <c r="G114" s="34"/>
      <c r="H114" s="34"/>
      <c r="I114" s="34"/>
      <c r="J114" s="34"/>
      <c r="K114" s="34"/>
      <c r="L114" s="56"/>
      <c r="S114" s="34"/>
      <c r="T114" s="34"/>
      <c r="U114" s="34"/>
      <c r="V114" s="34"/>
      <c r="W114" s="34"/>
      <c r="X114" s="34"/>
      <c r="Y114" s="34"/>
      <c r="Z114" s="34"/>
      <c r="AA114" s="34"/>
      <c r="AB114" s="34"/>
      <c r="AC114" s="34"/>
      <c r="AD114" s="34"/>
      <c r="AE114" s="34"/>
    </row>
    <row r="115" s="2" customFormat="1" ht="12" customHeight="1">
      <c r="A115" s="34"/>
      <c r="B115" s="35"/>
      <c r="C115" s="28" t="s">
        <v>15</v>
      </c>
      <c r="D115" s="34"/>
      <c r="E115" s="34"/>
      <c r="F115" s="34"/>
      <c r="G115" s="34"/>
      <c r="H115" s="34"/>
      <c r="I115" s="34"/>
      <c r="J115" s="34"/>
      <c r="K115" s="34"/>
      <c r="L115" s="56"/>
      <c r="S115" s="34"/>
      <c r="T115" s="34"/>
      <c r="U115" s="34"/>
      <c r="V115" s="34"/>
      <c r="W115" s="34"/>
      <c r="X115" s="34"/>
      <c r="Y115" s="34"/>
      <c r="Z115" s="34"/>
      <c r="AA115" s="34"/>
      <c r="AB115" s="34"/>
      <c r="AC115" s="34"/>
      <c r="AD115" s="34"/>
      <c r="AE115" s="34"/>
    </row>
    <row r="116" s="2" customFormat="1" ht="27" customHeight="1">
      <c r="A116" s="34"/>
      <c r="B116" s="35"/>
      <c r="C116" s="34"/>
      <c r="D116" s="34"/>
      <c r="E116" s="130" t="str">
        <f>E7</f>
        <v>Centrum integrovanej zdravotnej starostlivosti, denné centrum pre seniorov, denný stacionár v meste Bánovce nad Bebravou</v>
      </c>
      <c r="F116" s="28"/>
      <c r="G116" s="28"/>
      <c r="H116" s="28"/>
      <c r="I116" s="34"/>
      <c r="J116" s="34"/>
      <c r="K116" s="34"/>
      <c r="L116" s="56"/>
      <c r="S116" s="34"/>
      <c r="T116" s="34"/>
      <c r="U116" s="34"/>
      <c r="V116" s="34"/>
      <c r="W116" s="34"/>
      <c r="X116" s="34"/>
      <c r="Y116" s="34"/>
      <c r="Z116" s="34"/>
      <c r="AA116" s="34"/>
      <c r="AB116" s="34"/>
      <c r="AC116" s="34"/>
      <c r="AD116" s="34"/>
      <c r="AE116" s="34"/>
    </row>
    <row r="117" s="1" customFormat="1" ht="12" customHeight="1">
      <c r="B117" s="18"/>
      <c r="C117" s="28" t="s">
        <v>124</v>
      </c>
      <c r="L117" s="18"/>
    </row>
    <row r="118" s="2" customFormat="1" ht="14.4" customHeight="1">
      <c r="A118" s="34"/>
      <c r="B118" s="35"/>
      <c r="C118" s="34"/>
      <c r="D118" s="34"/>
      <c r="E118" s="130" t="s">
        <v>125</v>
      </c>
      <c r="F118" s="34"/>
      <c r="G118" s="34"/>
      <c r="H118" s="34"/>
      <c r="I118" s="34"/>
      <c r="J118" s="34"/>
      <c r="K118" s="34"/>
      <c r="L118" s="56"/>
      <c r="S118" s="34"/>
      <c r="T118" s="34"/>
      <c r="U118" s="34"/>
      <c r="V118" s="34"/>
      <c r="W118" s="34"/>
      <c r="X118" s="34"/>
      <c r="Y118" s="34"/>
      <c r="Z118" s="34"/>
      <c r="AA118" s="34"/>
      <c r="AB118" s="34"/>
      <c r="AC118" s="34"/>
      <c r="AD118" s="34"/>
      <c r="AE118" s="34"/>
    </row>
    <row r="119" s="2" customFormat="1" ht="12" customHeight="1">
      <c r="A119" s="34"/>
      <c r="B119" s="35"/>
      <c r="C119" s="28" t="s">
        <v>126</v>
      </c>
      <c r="D119" s="34"/>
      <c r="E119" s="34"/>
      <c r="F119" s="34"/>
      <c r="G119" s="34"/>
      <c r="H119" s="34"/>
      <c r="I119" s="34"/>
      <c r="J119" s="34"/>
      <c r="K119" s="34"/>
      <c r="L119" s="56"/>
      <c r="S119" s="34"/>
      <c r="T119" s="34"/>
      <c r="U119" s="34"/>
      <c r="V119" s="34"/>
      <c r="W119" s="34"/>
      <c r="X119" s="34"/>
      <c r="Y119" s="34"/>
      <c r="Z119" s="34"/>
      <c r="AA119" s="34"/>
      <c r="AB119" s="34"/>
      <c r="AC119" s="34"/>
      <c r="AD119" s="34"/>
      <c r="AE119" s="34"/>
    </row>
    <row r="120" s="2" customFormat="1" ht="15.6" customHeight="1">
      <c r="A120" s="34"/>
      <c r="B120" s="35"/>
      <c r="C120" s="34"/>
      <c r="D120" s="34"/>
      <c r="E120" s="68" t="str">
        <f>E11</f>
        <v>8a - vzduchotechnika</v>
      </c>
      <c r="F120" s="34"/>
      <c r="G120" s="34"/>
      <c r="H120" s="34"/>
      <c r="I120" s="34"/>
      <c r="J120" s="34"/>
      <c r="K120" s="34"/>
      <c r="L120" s="56"/>
      <c r="S120" s="34"/>
      <c r="T120" s="34"/>
      <c r="U120" s="34"/>
      <c r="V120" s="34"/>
      <c r="W120" s="34"/>
      <c r="X120" s="34"/>
      <c r="Y120" s="34"/>
      <c r="Z120" s="34"/>
      <c r="AA120" s="34"/>
      <c r="AB120" s="34"/>
      <c r="AC120" s="34"/>
      <c r="AD120" s="34"/>
      <c r="AE120" s="34"/>
    </row>
    <row r="121" s="2" customFormat="1" ht="6.96" customHeight="1">
      <c r="A121" s="34"/>
      <c r="B121" s="35"/>
      <c r="C121" s="34"/>
      <c r="D121" s="34"/>
      <c r="E121" s="34"/>
      <c r="F121" s="34"/>
      <c r="G121" s="34"/>
      <c r="H121" s="34"/>
      <c r="I121" s="34"/>
      <c r="J121" s="34"/>
      <c r="K121" s="34"/>
      <c r="L121" s="56"/>
      <c r="S121" s="34"/>
      <c r="T121" s="34"/>
      <c r="U121" s="34"/>
      <c r="V121" s="34"/>
      <c r="W121" s="34"/>
      <c r="X121" s="34"/>
      <c r="Y121" s="34"/>
      <c r="Z121" s="34"/>
      <c r="AA121" s="34"/>
      <c r="AB121" s="34"/>
      <c r="AC121" s="34"/>
      <c r="AD121" s="34"/>
      <c r="AE121" s="34"/>
    </row>
    <row r="122" s="2" customFormat="1" ht="12" customHeight="1">
      <c r="A122" s="34"/>
      <c r="B122" s="35"/>
      <c r="C122" s="28" t="s">
        <v>19</v>
      </c>
      <c r="D122" s="34"/>
      <c r="E122" s="34"/>
      <c r="F122" s="23" t="str">
        <f>F14</f>
        <v>Bánovce nad Bebravou</v>
      </c>
      <c r="G122" s="34"/>
      <c r="H122" s="34"/>
      <c r="I122" s="28" t="s">
        <v>21</v>
      </c>
      <c r="J122" s="70" t="str">
        <f>IF(J14="","",J14)</f>
        <v>12. 7. 2021</v>
      </c>
      <c r="K122" s="34"/>
      <c r="L122" s="56"/>
      <c r="S122" s="34"/>
      <c r="T122" s="34"/>
      <c r="U122" s="34"/>
      <c r="V122" s="34"/>
      <c r="W122" s="34"/>
      <c r="X122" s="34"/>
      <c r="Y122" s="34"/>
      <c r="Z122" s="34"/>
      <c r="AA122" s="34"/>
      <c r="AB122" s="34"/>
      <c r="AC122" s="34"/>
      <c r="AD122" s="34"/>
      <c r="AE122" s="34"/>
    </row>
    <row r="123" s="2" customFormat="1" ht="6.96" customHeight="1">
      <c r="A123" s="34"/>
      <c r="B123" s="35"/>
      <c r="C123" s="34"/>
      <c r="D123" s="34"/>
      <c r="E123" s="34"/>
      <c r="F123" s="34"/>
      <c r="G123" s="34"/>
      <c r="H123" s="34"/>
      <c r="I123" s="34"/>
      <c r="J123" s="34"/>
      <c r="K123" s="34"/>
      <c r="L123" s="56"/>
      <c r="S123" s="34"/>
      <c r="T123" s="34"/>
      <c r="U123" s="34"/>
      <c r="V123" s="34"/>
      <c r="W123" s="34"/>
      <c r="X123" s="34"/>
      <c r="Y123" s="34"/>
      <c r="Z123" s="34"/>
      <c r="AA123" s="34"/>
      <c r="AB123" s="34"/>
      <c r="AC123" s="34"/>
      <c r="AD123" s="34"/>
      <c r="AE123" s="34"/>
    </row>
    <row r="124" s="2" customFormat="1" ht="15.6" customHeight="1">
      <c r="A124" s="34"/>
      <c r="B124" s="35"/>
      <c r="C124" s="28" t="s">
        <v>23</v>
      </c>
      <c r="D124" s="34"/>
      <c r="E124" s="34"/>
      <c r="F124" s="23" t="str">
        <f>E17</f>
        <v>Mesto Bánovce nad Bebravou</v>
      </c>
      <c r="G124" s="34"/>
      <c r="H124" s="34"/>
      <c r="I124" s="28" t="s">
        <v>29</v>
      </c>
      <c r="J124" s="32" t="str">
        <f>E23</f>
        <v>Ing. Ľubomír Šupej</v>
      </c>
      <c r="K124" s="34"/>
      <c r="L124" s="56"/>
      <c r="S124" s="34"/>
      <c r="T124" s="34"/>
      <c r="U124" s="34"/>
      <c r="V124" s="34"/>
      <c r="W124" s="34"/>
      <c r="X124" s="34"/>
      <c r="Y124" s="34"/>
      <c r="Z124" s="34"/>
      <c r="AA124" s="34"/>
      <c r="AB124" s="34"/>
      <c r="AC124" s="34"/>
      <c r="AD124" s="34"/>
      <c r="AE124" s="34"/>
    </row>
    <row r="125" s="2" customFormat="1" ht="15.6" customHeight="1">
      <c r="A125" s="34"/>
      <c r="B125" s="35"/>
      <c r="C125" s="28" t="s">
        <v>27</v>
      </c>
      <c r="D125" s="34"/>
      <c r="E125" s="34"/>
      <c r="F125" s="23" t="str">
        <f>IF(E20="","",E20)</f>
        <v>Vyplň údaj</v>
      </c>
      <c r="G125" s="34"/>
      <c r="H125" s="34"/>
      <c r="I125" s="28" t="s">
        <v>32</v>
      </c>
      <c r="J125" s="32" t="str">
        <f>E26</f>
        <v>Ing. Ľubomír Šupej</v>
      </c>
      <c r="K125" s="34"/>
      <c r="L125" s="56"/>
      <c r="S125" s="34"/>
      <c r="T125" s="34"/>
      <c r="U125" s="34"/>
      <c r="V125" s="34"/>
      <c r="W125" s="34"/>
      <c r="X125" s="34"/>
      <c r="Y125" s="34"/>
      <c r="Z125" s="34"/>
      <c r="AA125" s="34"/>
      <c r="AB125" s="34"/>
      <c r="AC125" s="34"/>
      <c r="AD125" s="34"/>
      <c r="AE125" s="34"/>
    </row>
    <row r="126" s="2" customFormat="1" ht="10.32" customHeight="1">
      <c r="A126" s="34"/>
      <c r="B126" s="35"/>
      <c r="C126" s="34"/>
      <c r="D126" s="34"/>
      <c r="E126" s="34"/>
      <c r="F126" s="34"/>
      <c r="G126" s="34"/>
      <c r="H126" s="34"/>
      <c r="I126" s="34"/>
      <c r="J126" s="34"/>
      <c r="K126" s="34"/>
      <c r="L126" s="56"/>
      <c r="S126" s="34"/>
      <c r="T126" s="34"/>
      <c r="U126" s="34"/>
      <c r="V126" s="34"/>
      <c r="W126" s="34"/>
      <c r="X126" s="34"/>
      <c r="Y126" s="34"/>
      <c r="Z126" s="34"/>
      <c r="AA126" s="34"/>
      <c r="AB126" s="34"/>
      <c r="AC126" s="34"/>
      <c r="AD126" s="34"/>
      <c r="AE126" s="34"/>
    </row>
    <row r="127" s="11" customFormat="1" ht="29.28" customHeight="1">
      <c r="A127" s="160"/>
      <c r="B127" s="161"/>
      <c r="C127" s="162" t="s">
        <v>165</v>
      </c>
      <c r="D127" s="163" t="s">
        <v>61</v>
      </c>
      <c r="E127" s="163" t="s">
        <v>57</v>
      </c>
      <c r="F127" s="163" t="s">
        <v>58</v>
      </c>
      <c r="G127" s="163" t="s">
        <v>166</v>
      </c>
      <c r="H127" s="163" t="s">
        <v>167</v>
      </c>
      <c r="I127" s="163" t="s">
        <v>168</v>
      </c>
      <c r="J127" s="164" t="s">
        <v>130</v>
      </c>
      <c r="K127" s="165" t="s">
        <v>169</v>
      </c>
      <c r="L127" s="166"/>
      <c r="M127" s="87" t="s">
        <v>1</v>
      </c>
      <c r="N127" s="88" t="s">
        <v>40</v>
      </c>
      <c r="O127" s="88" t="s">
        <v>170</v>
      </c>
      <c r="P127" s="88" t="s">
        <v>171</v>
      </c>
      <c r="Q127" s="88" t="s">
        <v>172</v>
      </c>
      <c r="R127" s="88" t="s">
        <v>173</v>
      </c>
      <c r="S127" s="88" t="s">
        <v>174</v>
      </c>
      <c r="T127" s="89" t="s">
        <v>175</v>
      </c>
      <c r="U127" s="160"/>
      <c r="V127" s="160"/>
      <c r="W127" s="160"/>
      <c r="X127" s="160"/>
      <c r="Y127" s="160"/>
      <c r="Z127" s="160"/>
      <c r="AA127" s="160"/>
      <c r="AB127" s="160"/>
      <c r="AC127" s="160"/>
      <c r="AD127" s="160"/>
      <c r="AE127" s="160"/>
    </row>
    <row r="128" s="2" customFormat="1" ht="22.8" customHeight="1">
      <c r="A128" s="34"/>
      <c r="B128" s="35"/>
      <c r="C128" s="94" t="s">
        <v>131</v>
      </c>
      <c r="D128" s="34"/>
      <c r="E128" s="34"/>
      <c r="F128" s="34"/>
      <c r="G128" s="34"/>
      <c r="H128" s="34"/>
      <c r="I128" s="34"/>
      <c r="J128" s="167">
        <f>BK128</f>
        <v>0</v>
      </c>
      <c r="K128" s="34"/>
      <c r="L128" s="35"/>
      <c r="M128" s="90"/>
      <c r="N128" s="74"/>
      <c r="O128" s="91"/>
      <c r="P128" s="168">
        <f>P129+P137+P156+P160</f>
        <v>0</v>
      </c>
      <c r="Q128" s="91"/>
      <c r="R128" s="168">
        <f>R129+R137+R156+R160</f>
        <v>0</v>
      </c>
      <c r="S128" s="91"/>
      <c r="T128" s="169">
        <f>T129+T137+T156+T160</f>
        <v>0</v>
      </c>
      <c r="U128" s="34"/>
      <c r="V128" s="34"/>
      <c r="W128" s="34"/>
      <c r="X128" s="34"/>
      <c r="Y128" s="34"/>
      <c r="Z128" s="34"/>
      <c r="AA128" s="34"/>
      <c r="AB128" s="34"/>
      <c r="AC128" s="34"/>
      <c r="AD128" s="34"/>
      <c r="AE128" s="34"/>
      <c r="AT128" s="15" t="s">
        <v>75</v>
      </c>
      <c r="AU128" s="15" t="s">
        <v>132</v>
      </c>
      <c r="BK128" s="170">
        <f>BK129+BK137+BK156+BK160</f>
        <v>0</v>
      </c>
    </row>
    <row r="129" s="12" customFormat="1" ht="25.92" customHeight="1">
      <c r="A129" s="12"/>
      <c r="B129" s="171"/>
      <c r="C129" s="12"/>
      <c r="D129" s="172" t="s">
        <v>75</v>
      </c>
      <c r="E129" s="173" t="s">
        <v>176</v>
      </c>
      <c r="F129" s="173" t="s">
        <v>177</v>
      </c>
      <c r="G129" s="12"/>
      <c r="H129" s="12"/>
      <c r="I129" s="174"/>
      <c r="J129" s="175">
        <f>BK129</f>
        <v>0</v>
      </c>
      <c r="K129" s="12"/>
      <c r="L129" s="171"/>
      <c r="M129" s="176"/>
      <c r="N129" s="177"/>
      <c r="O129" s="177"/>
      <c r="P129" s="178">
        <f>P130</f>
        <v>0</v>
      </c>
      <c r="Q129" s="177"/>
      <c r="R129" s="178">
        <f>R130</f>
        <v>0</v>
      </c>
      <c r="S129" s="177"/>
      <c r="T129" s="179">
        <f>T130</f>
        <v>0</v>
      </c>
      <c r="U129" s="12"/>
      <c r="V129" s="12"/>
      <c r="W129" s="12"/>
      <c r="X129" s="12"/>
      <c r="Y129" s="12"/>
      <c r="Z129" s="12"/>
      <c r="AA129" s="12"/>
      <c r="AB129" s="12"/>
      <c r="AC129" s="12"/>
      <c r="AD129" s="12"/>
      <c r="AE129" s="12"/>
      <c r="AR129" s="172" t="s">
        <v>83</v>
      </c>
      <c r="AT129" s="180" t="s">
        <v>75</v>
      </c>
      <c r="AU129" s="180" t="s">
        <v>76</v>
      </c>
      <c r="AY129" s="172" t="s">
        <v>178</v>
      </c>
      <c r="BK129" s="181">
        <f>BK130</f>
        <v>0</v>
      </c>
    </row>
    <row r="130" s="12" customFormat="1" ht="22.8" customHeight="1">
      <c r="A130" s="12"/>
      <c r="B130" s="171"/>
      <c r="C130" s="12"/>
      <c r="D130" s="172" t="s">
        <v>75</v>
      </c>
      <c r="E130" s="182" t="s">
        <v>212</v>
      </c>
      <c r="F130" s="182" t="s">
        <v>679</v>
      </c>
      <c r="G130" s="12"/>
      <c r="H130" s="12"/>
      <c r="I130" s="174"/>
      <c r="J130" s="183">
        <f>BK130</f>
        <v>0</v>
      </c>
      <c r="K130" s="12"/>
      <c r="L130" s="171"/>
      <c r="M130" s="176"/>
      <c r="N130" s="177"/>
      <c r="O130" s="177"/>
      <c r="P130" s="178">
        <f>SUM(P131:P136)</f>
        <v>0</v>
      </c>
      <c r="Q130" s="177"/>
      <c r="R130" s="178">
        <f>SUM(R131:R136)</f>
        <v>0</v>
      </c>
      <c r="S130" s="177"/>
      <c r="T130" s="179">
        <f>SUM(T131:T136)</f>
        <v>0</v>
      </c>
      <c r="U130" s="12"/>
      <c r="V130" s="12"/>
      <c r="W130" s="12"/>
      <c r="X130" s="12"/>
      <c r="Y130" s="12"/>
      <c r="Z130" s="12"/>
      <c r="AA130" s="12"/>
      <c r="AB130" s="12"/>
      <c r="AC130" s="12"/>
      <c r="AD130" s="12"/>
      <c r="AE130" s="12"/>
      <c r="AR130" s="172" t="s">
        <v>83</v>
      </c>
      <c r="AT130" s="180" t="s">
        <v>75</v>
      </c>
      <c r="AU130" s="180" t="s">
        <v>83</v>
      </c>
      <c r="AY130" s="172" t="s">
        <v>178</v>
      </c>
      <c r="BK130" s="181">
        <f>SUM(BK131:BK136)</f>
        <v>0</v>
      </c>
    </row>
    <row r="131" s="2" customFormat="1" ht="14.4" customHeight="1">
      <c r="A131" s="34"/>
      <c r="B131" s="184"/>
      <c r="C131" s="185" t="s">
        <v>83</v>
      </c>
      <c r="D131" s="185" t="s">
        <v>180</v>
      </c>
      <c r="E131" s="186" t="s">
        <v>389</v>
      </c>
      <c r="F131" s="187" t="s">
        <v>2535</v>
      </c>
      <c r="G131" s="188" t="s">
        <v>236</v>
      </c>
      <c r="H131" s="189">
        <v>30</v>
      </c>
      <c r="I131" s="190"/>
      <c r="J131" s="191">
        <f>ROUND(I131*H131,2)</f>
        <v>0</v>
      </c>
      <c r="K131" s="192"/>
      <c r="L131" s="35"/>
      <c r="M131" s="193" t="s">
        <v>1</v>
      </c>
      <c r="N131" s="194" t="s">
        <v>42</v>
      </c>
      <c r="O131" s="78"/>
      <c r="P131" s="195">
        <f>O131*H131</f>
        <v>0</v>
      </c>
      <c r="Q131" s="195">
        <v>0</v>
      </c>
      <c r="R131" s="195">
        <f>Q131*H131</f>
        <v>0</v>
      </c>
      <c r="S131" s="195">
        <v>0</v>
      </c>
      <c r="T131" s="196">
        <f>S131*H131</f>
        <v>0</v>
      </c>
      <c r="U131" s="34"/>
      <c r="V131" s="34"/>
      <c r="W131" s="34"/>
      <c r="X131" s="34"/>
      <c r="Y131" s="34"/>
      <c r="Z131" s="34"/>
      <c r="AA131" s="34"/>
      <c r="AB131" s="34"/>
      <c r="AC131" s="34"/>
      <c r="AD131" s="34"/>
      <c r="AE131" s="34"/>
      <c r="AR131" s="197" t="s">
        <v>184</v>
      </c>
      <c r="AT131" s="197" t="s">
        <v>180</v>
      </c>
      <c r="AU131" s="197" t="s">
        <v>89</v>
      </c>
      <c r="AY131" s="15" t="s">
        <v>178</v>
      </c>
      <c r="BE131" s="198">
        <f>IF(N131="základná",J131,0)</f>
        <v>0</v>
      </c>
      <c r="BF131" s="198">
        <f>IF(N131="znížená",J131,0)</f>
        <v>0</v>
      </c>
      <c r="BG131" s="198">
        <f>IF(N131="zákl. prenesená",J131,0)</f>
        <v>0</v>
      </c>
      <c r="BH131" s="198">
        <f>IF(N131="zníž. prenesená",J131,0)</f>
        <v>0</v>
      </c>
      <c r="BI131" s="198">
        <f>IF(N131="nulová",J131,0)</f>
        <v>0</v>
      </c>
      <c r="BJ131" s="15" t="s">
        <v>89</v>
      </c>
      <c r="BK131" s="198">
        <f>ROUND(I131*H131,2)</f>
        <v>0</v>
      </c>
      <c r="BL131" s="15" t="s">
        <v>184</v>
      </c>
      <c r="BM131" s="197" t="s">
        <v>356</v>
      </c>
    </row>
    <row r="132" s="2" customFormat="1" ht="34.8" customHeight="1">
      <c r="A132" s="34"/>
      <c r="B132" s="184"/>
      <c r="C132" s="185" t="s">
        <v>89</v>
      </c>
      <c r="D132" s="185" t="s">
        <v>180</v>
      </c>
      <c r="E132" s="186" t="s">
        <v>1591</v>
      </c>
      <c r="F132" s="187" t="s">
        <v>2536</v>
      </c>
      <c r="G132" s="188" t="s">
        <v>306</v>
      </c>
      <c r="H132" s="189">
        <v>26</v>
      </c>
      <c r="I132" s="190"/>
      <c r="J132" s="191">
        <f>ROUND(I132*H132,2)</f>
        <v>0</v>
      </c>
      <c r="K132" s="192"/>
      <c r="L132" s="35"/>
      <c r="M132" s="193" t="s">
        <v>1</v>
      </c>
      <c r="N132" s="194" t="s">
        <v>42</v>
      </c>
      <c r="O132" s="78"/>
      <c r="P132" s="195">
        <f>O132*H132</f>
        <v>0</v>
      </c>
      <c r="Q132" s="195">
        <v>0</v>
      </c>
      <c r="R132" s="195">
        <f>Q132*H132</f>
        <v>0</v>
      </c>
      <c r="S132" s="195">
        <v>0</v>
      </c>
      <c r="T132" s="196">
        <f>S132*H132</f>
        <v>0</v>
      </c>
      <c r="U132" s="34"/>
      <c r="V132" s="34"/>
      <c r="W132" s="34"/>
      <c r="X132" s="34"/>
      <c r="Y132" s="34"/>
      <c r="Z132" s="34"/>
      <c r="AA132" s="34"/>
      <c r="AB132" s="34"/>
      <c r="AC132" s="34"/>
      <c r="AD132" s="34"/>
      <c r="AE132" s="34"/>
      <c r="AR132" s="197" t="s">
        <v>184</v>
      </c>
      <c r="AT132" s="197" t="s">
        <v>180</v>
      </c>
      <c r="AU132" s="197" t="s">
        <v>89</v>
      </c>
      <c r="AY132" s="15" t="s">
        <v>178</v>
      </c>
      <c r="BE132" s="198">
        <f>IF(N132="základná",J132,0)</f>
        <v>0</v>
      </c>
      <c r="BF132" s="198">
        <f>IF(N132="znížená",J132,0)</f>
        <v>0</v>
      </c>
      <c r="BG132" s="198">
        <f>IF(N132="zákl. prenesená",J132,0)</f>
        <v>0</v>
      </c>
      <c r="BH132" s="198">
        <f>IF(N132="zníž. prenesená",J132,0)</f>
        <v>0</v>
      </c>
      <c r="BI132" s="198">
        <f>IF(N132="nulová",J132,0)</f>
        <v>0</v>
      </c>
      <c r="BJ132" s="15" t="s">
        <v>89</v>
      </c>
      <c r="BK132" s="198">
        <f>ROUND(I132*H132,2)</f>
        <v>0</v>
      </c>
      <c r="BL132" s="15" t="s">
        <v>184</v>
      </c>
      <c r="BM132" s="197" t="s">
        <v>89</v>
      </c>
    </row>
    <row r="133" s="2" customFormat="1" ht="34.8" customHeight="1">
      <c r="A133" s="34"/>
      <c r="B133" s="184"/>
      <c r="C133" s="185" t="s">
        <v>189</v>
      </c>
      <c r="D133" s="185" t="s">
        <v>180</v>
      </c>
      <c r="E133" s="186" t="s">
        <v>1593</v>
      </c>
      <c r="F133" s="187" t="s">
        <v>2537</v>
      </c>
      <c r="G133" s="188" t="s">
        <v>306</v>
      </c>
      <c r="H133" s="189">
        <v>26</v>
      </c>
      <c r="I133" s="190"/>
      <c r="J133" s="191">
        <f>ROUND(I133*H133,2)</f>
        <v>0</v>
      </c>
      <c r="K133" s="192"/>
      <c r="L133" s="35"/>
      <c r="M133" s="193" t="s">
        <v>1</v>
      </c>
      <c r="N133" s="194" t="s">
        <v>42</v>
      </c>
      <c r="O133" s="78"/>
      <c r="P133" s="195">
        <f>O133*H133</f>
        <v>0</v>
      </c>
      <c r="Q133" s="195">
        <v>0</v>
      </c>
      <c r="R133" s="195">
        <f>Q133*H133</f>
        <v>0</v>
      </c>
      <c r="S133" s="195">
        <v>0</v>
      </c>
      <c r="T133" s="196">
        <f>S133*H133</f>
        <v>0</v>
      </c>
      <c r="U133" s="34"/>
      <c r="V133" s="34"/>
      <c r="W133" s="34"/>
      <c r="X133" s="34"/>
      <c r="Y133" s="34"/>
      <c r="Z133" s="34"/>
      <c r="AA133" s="34"/>
      <c r="AB133" s="34"/>
      <c r="AC133" s="34"/>
      <c r="AD133" s="34"/>
      <c r="AE133" s="34"/>
      <c r="AR133" s="197" t="s">
        <v>184</v>
      </c>
      <c r="AT133" s="197" t="s">
        <v>180</v>
      </c>
      <c r="AU133" s="197" t="s">
        <v>89</v>
      </c>
      <c r="AY133" s="15" t="s">
        <v>178</v>
      </c>
      <c r="BE133" s="198">
        <f>IF(N133="základná",J133,0)</f>
        <v>0</v>
      </c>
      <c r="BF133" s="198">
        <f>IF(N133="znížená",J133,0)</f>
        <v>0</v>
      </c>
      <c r="BG133" s="198">
        <f>IF(N133="zákl. prenesená",J133,0)</f>
        <v>0</v>
      </c>
      <c r="BH133" s="198">
        <f>IF(N133="zníž. prenesená",J133,0)</f>
        <v>0</v>
      </c>
      <c r="BI133" s="198">
        <f>IF(N133="nulová",J133,0)</f>
        <v>0</v>
      </c>
      <c r="BJ133" s="15" t="s">
        <v>89</v>
      </c>
      <c r="BK133" s="198">
        <f>ROUND(I133*H133,2)</f>
        <v>0</v>
      </c>
      <c r="BL133" s="15" t="s">
        <v>184</v>
      </c>
      <c r="BM133" s="197" t="s">
        <v>184</v>
      </c>
    </row>
    <row r="134" s="2" customFormat="1" ht="22.2" customHeight="1">
      <c r="A134" s="34"/>
      <c r="B134" s="184"/>
      <c r="C134" s="185" t="s">
        <v>184</v>
      </c>
      <c r="D134" s="185" t="s">
        <v>180</v>
      </c>
      <c r="E134" s="186" t="s">
        <v>1595</v>
      </c>
      <c r="F134" s="187" t="s">
        <v>2538</v>
      </c>
      <c r="G134" s="188" t="s">
        <v>227</v>
      </c>
      <c r="H134" s="189">
        <v>0.46999999999999997</v>
      </c>
      <c r="I134" s="190"/>
      <c r="J134" s="191">
        <f>ROUND(I134*H134,2)</f>
        <v>0</v>
      </c>
      <c r="K134" s="192"/>
      <c r="L134" s="35"/>
      <c r="M134" s="193" t="s">
        <v>1</v>
      </c>
      <c r="N134" s="194" t="s">
        <v>42</v>
      </c>
      <c r="O134" s="78"/>
      <c r="P134" s="195">
        <f>O134*H134</f>
        <v>0</v>
      </c>
      <c r="Q134" s="195">
        <v>0</v>
      </c>
      <c r="R134" s="195">
        <f>Q134*H134</f>
        <v>0</v>
      </c>
      <c r="S134" s="195">
        <v>0</v>
      </c>
      <c r="T134" s="196">
        <f>S134*H134</f>
        <v>0</v>
      </c>
      <c r="U134" s="34"/>
      <c r="V134" s="34"/>
      <c r="W134" s="34"/>
      <c r="X134" s="34"/>
      <c r="Y134" s="34"/>
      <c r="Z134" s="34"/>
      <c r="AA134" s="34"/>
      <c r="AB134" s="34"/>
      <c r="AC134" s="34"/>
      <c r="AD134" s="34"/>
      <c r="AE134" s="34"/>
      <c r="AR134" s="197" t="s">
        <v>184</v>
      </c>
      <c r="AT134" s="197" t="s">
        <v>180</v>
      </c>
      <c r="AU134" s="197" t="s">
        <v>89</v>
      </c>
      <c r="AY134" s="15" t="s">
        <v>178</v>
      </c>
      <c r="BE134" s="198">
        <f>IF(N134="základná",J134,0)</f>
        <v>0</v>
      </c>
      <c r="BF134" s="198">
        <f>IF(N134="znížená",J134,0)</f>
        <v>0</v>
      </c>
      <c r="BG134" s="198">
        <f>IF(N134="zákl. prenesená",J134,0)</f>
        <v>0</v>
      </c>
      <c r="BH134" s="198">
        <f>IF(N134="zníž. prenesená",J134,0)</f>
        <v>0</v>
      </c>
      <c r="BI134" s="198">
        <f>IF(N134="nulová",J134,0)</f>
        <v>0</v>
      </c>
      <c r="BJ134" s="15" t="s">
        <v>89</v>
      </c>
      <c r="BK134" s="198">
        <f>ROUND(I134*H134,2)</f>
        <v>0</v>
      </c>
      <c r="BL134" s="15" t="s">
        <v>184</v>
      </c>
      <c r="BM134" s="197" t="s">
        <v>200</v>
      </c>
    </row>
    <row r="135" s="2" customFormat="1" ht="19.8" customHeight="1">
      <c r="A135" s="34"/>
      <c r="B135" s="184"/>
      <c r="C135" s="185" t="s">
        <v>196</v>
      </c>
      <c r="D135" s="185" t="s">
        <v>180</v>
      </c>
      <c r="E135" s="186" t="s">
        <v>1597</v>
      </c>
      <c r="F135" s="187" t="s">
        <v>1598</v>
      </c>
      <c r="G135" s="188" t="s">
        <v>227</v>
      </c>
      <c r="H135" s="189">
        <v>0.46999999999999997</v>
      </c>
      <c r="I135" s="190"/>
      <c r="J135" s="191">
        <f>ROUND(I135*H135,2)</f>
        <v>0</v>
      </c>
      <c r="K135" s="192"/>
      <c r="L135" s="35"/>
      <c r="M135" s="193" t="s">
        <v>1</v>
      </c>
      <c r="N135" s="194" t="s">
        <v>42</v>
      </c>
      <c r="O135" s="78"/>
      <c r="P135" s="195">
        <f>O135*H135</f>
        <v>0</v>
      </c>
      <c r="Q135" s="195">
        <v>0</v>
      </c>
      <c r="R135" s="195">
        <f>Q135*H135</f>
        <v>0</v>
      </c>
      <c r="S135" s="195">
        <v>0</v>
      </c>
      <c r="T135" s="196">
        <f>S135*H135</f>
        <v>0</v>
      </c>
      <c r="U135" s="34"/>
      <c r="V135" s="34"/>
      <c r="W135" s="34"/>
      <c r="X135" s="34"/>
      <c r="Y135" s="34"/>
      <c r="Z135" s="34"/>
      <c r="AA135" s="34"/>
      <c r="AB135" s="34"/>
      <c r="AC135" s="34"/>
      <c r="AD135" s="34"/>
      <c r="AE135" s="34"/>
      <c r="AR135" s="197" t="s">
        <v>184</v>
      </c>
      <c r="AT135" s="197" t="s">
        <v>180</v>
      </c>
      <c r="AU135" s="197" t="s">
        <v>89</v>
      </c>
      <c r="AY135" s="15" t="s">
        <v>178</v>
      </c>
      <c r="BE135" s="198">
        <f>IF(N135="základná",J135,0)</f>
        <v>0</v>
      </c>
      <c r="BF135" s="198">
        <f>IF(N135="znížená",J135,0)</f>
        <v>0</v>
      </c>
      <c r="BG135" s="198">
        <f>IF(N135="zákl. prenesená",J135,0)</f>
        <v>0</v>
      </c>
      <c r="BH135" s="198">
        <f>IF(N135="zníž. prenesená",J135,0)</f>
        <v>0</v>
      </c>
      <c r="BI135" s="198">
        <f>IF(N135="nulová",J135,0)</f>
        <v>0</v>
      </c>
      <c r="BJ135" s="15" t="s">
        <v>89</v>
      </c>
      <c r="BK135" s="198">
        <f>ROUND(I135*H135,2)</f>
        <v>0</v>
      </c>
      <c r="BL135" s="15" t="s">
        <v>184</v>
      </c>
      <c r="BM135" s="197" t="s">
        <v>208</v>
      </c>
    </row>
    <row r="136" s="2" customFormat="1" ht="22.2" customHeight="1">
      <c r="A136" s="34"/>
      <c r="B136" s="184"/>
      <c r="C136" s="185" t="s">
        <v>200</v>
      </c>
      <c r="D136" s="185" t="s">
        <v>180</v>
      </c>
      <c r="E136" s="186" t="s">
        <v>1599</v>
      </c>
      <c r="F136" s="187" t="s">
        <v>1600</v>
      </c>
      <c r="G136" s="188" t="s">
        <v>227</v>
      </c>
      <c r="H136" s="189">
        <v>0.46999999999999997</v>
      </c>
      <c r="I136" s="190"/>
      <c r="J136" s="191">
        <f>ROUND(I136*H136,2)</f>
        <v>0</v>
      </c>
      <c r="K136" s="192"/>
      <c r="L136" s="35"/>
      <c r="M136" s="193" t="s">
        <v>1</v>
      </c>
      <c r="N136" s="194" t="s">
        <v>42</v>
      </c>
      <c r="O136" s="78"/>
      <c r="P136" s="195">
        <f>O136*H136</f>
        <v>0</v>
      </c>
      <c r="Q136" s="195">
        <v>0</v>
      </c>
      <c r="R136" s="195">
        <f>Q136*H136</f>
        <v>0</v>
      </c>
      <c r="S136" s="195">
        <v>0</v>
      </c>
      <c r="T136" s="196">
        <f>S136*H136</f>
        <v>0</v>
      </c>
      <c r="U136" s="34"/>
      <c r="V136" s="34"/>
      <c r="W136" s="34"/>
      <c r="X136" s="34"/>
      <c r="Y136" s="34"/>
      <c r="Z136" s="34"/>
      <c r="AA136" s="34"/>
      <c r="AB136" s="34"/>
      <c r="AC136" s="34"/>
      <c r="AD136" s="34"/>
      <c r="AE136" s="34"/>
      <c r="AR136" s="197" t="s">
        <v>184</v>
      </c>
      <c r="AT136" s="197" t="s">
        <v>180</v>
      </c>
      <c r="AU136" s="197" t="s">
        <v>89</v>
      </c>
      <c r="AY136" s="15" t="s">
        <v>178</v>
      </c>
      <c r="BE136" s="198">
        <f>IF(N136="základná",J136,0)</f>
        <v>0</v>
      </c>
      <c r="BF136" s="198">
        <f>IF(N136="znížená",J136,0)</f>
        <v>0</v>
      </c>
      <c r="BG136" s="198">
        <f>IF(N136="zákl. prenesená",J136,0)</f>
        <v>0</v>
      </c>
      <c r="BH136" s="198">
        <f>IF(N136="zníž. prenesená",J136,0)</f>
        <v>0</v>
      </c>
      <c r="BI136" s="198">
        <f>IF(N136="nulová",J136,0)</f>
        <v>0</v>
      </c>
      <c r="BJ136" s="15" t="s">
        <v>89</v>
      </c>
      <c r="BK136" s="198">
        <f>ROUND(I136*H136,2)</f>
        <v>0</v>
      </c>
      <c r="BL136" s="15" t="s">
        <v>184</v>
      </c>
      <c r="BM136" s="197" t="s">
        <v>216</v>
      </c>
    </row>
    <row r="137" s="12" customFormat="1" ht="25.92" customHeight="1">
      <c r="A137" s="12"/>
      <c r="B137" s="171"/>
      <c r="C137" s="12"/>
      <c r="D137" s="172" t="s">
        <v>75</v>
      </c>
      <c r="E137" s="173" t="s">
        <v>2539</v>
      </c>
      <c r="F137" s="173" t="s">
        <v>2540</v>
      </c>
      <c r="G137" s="12"/>
      <c r="H137" s="12"/>
      <c r="I137" s="174"/>
      <c r="J137" s="175">
        <f>BK137</f>
        <v>0</v>
      </c>
      <c r="K137" s="12"/>
      <c r="L137" s="171"/>
      <c r="M137" s="176"/>
      <c r="N137" s="177"/>
      <c r="O137" s="177"/>
      <c r="P137" s="178">
        <f>P138</f>
        <v>0</v>
      </c>
      <c r="Q137" s="177"/>
      <c r="R137" s="178">
        <f>R138</f>
        <v>0</v>
      </c>
      <c r="S137" s="177"/>
      <c r="T137" s="179">
        <f>T138</f>
        <v>0</v>
      </c>
      <c r="U137" s="12"/>
      <c r="V137" s="12"/>
      <c r="W137" s="12"/>
      <c r="X137" s="12"/>
      <c r="Y137" s="12"/>
      <c r="Z137" s="12"/>
      <c r="AA137" s="12"/>
      <c r="AB137" s="12"/>
      <c r="AC137" s="12"/>
      <c r="AD137" s="12"/>
      <c r="AE137" s="12"/>
      <c r="AR137" s="172" t="s">
        <v>83</v>
      </c>
      <c r="AT137" s="180" t="s">
        <v>75</v>
      </c>
      <c r="AU137" s="180" t="s">
        <v>76</v>
      </c>
      <c r="AY137" s="172" t="s">
        <v>178</v>
      </c>
      <c r="BK137" s="181">
        <f>BK138</f>
        <v>0</v>
      </c>
    </row>
    <row r="138" s="12" customFormat="1" ht="22.8" customHeight="1">
      <c r="A138" s="12"/>
      <c r="B138" s="171"/>
      <c r="C138" s="12"/>
      <c r="D138" s="172" t="s">
        <v>75</v>
      </c>
      <c r="E138" s="182" t="s">
        <v>556</v>
      </c>
      <c r="F138" s="182" t="s">
        <v>2541</v>
      </c>
      <c r="G138" s="12"/>
      <c r="H138" s="12"/>
      <c r="I138" s="174"/>
      <c r="J138" s="183">
        <f>BK138</f>
        <v>0</v>
      </c>
      <c r="K138" s="12"/>
      <c r="L138" s="171"/>
      <c r="M138" s="176"/>
      <c r="N138" s="177"/>
      <c r="O138" s="177"/>
      <c r="P138" s="178">
        <f>SUM(P139:P155)</f>
        <v>0</v>
      </c>
      <c r="Q138" s="177"/>
      <c r="R138" s="178">
        <f>SUM(R139:R155)</f>
        <v>0</v>
      </c>
      <c r="S138" s="177"/>
      <c r="T138" s="179">
        <f>SUM(T139:T155)</f>
        <v>0</v>
      </c>
      <c r="U138" s="12"/>
      <c r="V138" s="12"/>
      <c r="W138" s="12"/>
      <c r="X138" s="12"/>
      <c r="Y138" s="12"/>
      <c r="Z138" s="12"/>
      <c r="AA138" s="12"/>
      <c r="AB138" s="12"/>
      <c r="AC138" s="12"/>
      <c r="AD138" s="12"/>
      <c r="AE138" s="12"/>
      <c r="AR138" s="172" t="s">
        <v>83</v>
      </c>
      <c r="AT138" s="180" t="s">
        <v>75</v>
      </c>
      <c r="AU138" s="180" t="s">
        <v>83</v>
      </c>
      <c r="AY138" s="172" t="s">
        <v>178</v>
      </c>
      <c r="BK138" s="181">
        <f>SUM(BK139:BK155)</f>
        <v>0</v>
      </c>
    </row>
    <row r="139" s="2" customFormat="1" ht="14.4" customHeight="1">
      <c r="A139" s="34"/>
      <c r="B139" s="184"/>
      <c r="C139" s="185" t="s">
        <v>204</v>
      </c>
      <c r="D139" s="185" t="s">
        <v>180</v>
      </c>
      <c r="E139" s="186" t="s">
        <v>2542</v>
      </c>
      <c r="F139" s="187" t="s">
        <v>2543</v>
      </c>
      <c r="G139" s="188" t="s">
        <v>306</v>
      </c>
      <c r="H139" s="189">
        <v>19</v>
      </c>
      <c r="I139" s="190"/>
      <c r="J139" s="191">
        <f>ROUND(I139*H139,2)</f>
        <v>0</v>
      </c>
      <c r="K139" s="192"/>
      <c r="L139" s="35"/>
      <c r="M139" s="193" t="s">
        <v>1</v>
      </c>
      <c r="N139" s="194" t="s">
        <v>42</v>
      </c>
      <c r="O139" s="78"/>
      <c r="P139" s="195">
        <f>O139*H139</f>
        <v>0</v>
      </c>
      <c r="Q139" s="195">
        <v>0</v>
      </c>
      <c r="R139" s="195">
        <f>Q139*H139</f>
        <v>0</v>
      </c>
      <c r="S139" s="195">
        <v>0</v>
      </c>
      <c r="T139" s="196">
        <f>S139*H139</f>
        <v>0</v>
      </c>
      <c r="U139" s="34"/>
      <c r="V139" s="34"/>
      <c r="W139" s="34"/>
      <c r="X139" s="34"/>
      <c r="Y139" s="34"/>
      <c r="Z139" s="34"/>
      <c r="AA139" s="34"/>
      <c r="AB139" s="34"/>
      <c r="AC139" s="34"/>
      <c r="AD139" s="34"/>
      <c r="AE139" s="34"/>
      <c r="AR139" s="197" t="s">
        <v>184</v>
      </c>
      <c r="AT139" s="197" t="s">
        <v>180</v>
      </c>
      <c r="AU139" s="197" t="s">
        <v>89</v>
      </c>
      <c r="AY139" s="15" t="s">
        <v>178</v>
      </c>
      <c r="BE139" s="198">
        <f>IF(N139="základná",J139,0)</f>
        <v>0</v>
      </c>
      <c r="BF139" s="198">
        <f>IF(N139="znížená",J139,0)</f>
        <v>0</v>
      </c>
      <c r="BG139" s="198">
        <f>IF(N139="zákl. prenesená",J139,0)</f>
        <v>0</v>
      </c>
      <c r="BH139" s="198">
        <f>IF(N139="zníž. prenesená",J139,0)</f>
        <v>0</v>
      </c>
      <c r="BI139" s="198">
        <f>IF(N139="nulová",J139,0)</f>
        <v>0</v>
      </c>
      <c r="BJ139" s="15" t="s">
        <v>89</v>
      </c>
      <c r="BK139" s="198">
        <f>ROUND(I139*H139,2)</f>
        <v>0</v>
      </c>
      <c r="BL139" s="15" t="s">
        <v>184</v>
      </c>
      <c r="BM139" s="197" t="s">
        <v>224</v>
      </c>
    </row>
    <row r="140" s="2" customFormat="1" ht="14.4" customHeight="1">
      <c r="A140" s="34"/>
      <c r="B140" s="184"/>
      <c r="C140" s="199" t="s">
        <v>208</v>
      </c>
      <c r="D140" s="199" t="s">
        <v>454</v>
      </c>
      <c r="E140" s="200" t="s">
        <v>2544</v>
      </c>
      <c r="F140" s="201" t="s">
        <v>2545</v>
      </c>
      <c r="G140" s="202" t="s">
        <v>306</v>
      </c>
      <c r="H140" s="203">
        <v>19</v>
      </c>
      <c r="I140" s="204"/>
      <c r="J140" s="205">
        <f>ROUND(I140*H140,2)</f>
        <v>0</v>
      </c>
      <c r="K140" s="206"/>
      <c r="L140" s="207"/>
      <c r="M140" s="208" t="s">
        <v>1</v>
      </c>
      <c r="N140" s="209" t="s">
        <v>42</v>
      </c>
      <c r="O140" s="78"/>
      <c r="P140" s="195">
        <f>O140*H140</f>
        <v>0</v>
      </c>
      <c r="Q140" s="195">
        <v>0</v>
      </c>
      <c r="R140" s="195">
        <f>Q140*H140</f>
        <v>0</v>
      </c>
      <c r="S140" s="195">
        <v>0</v>
      </c>
      <c r="T140" s="196">
        <f>S140*H140</f>
        <v>0</v>
      </c>
      <c r="U140" s="34"/>
      <c r="V140" s="34"/>
      <c r="W140" s="34"/>
      <c r="X140" s="34"/>
      <c r="Y140" s="34"/>
      <c r="Z140" s="34"/>
      <c r="AA140" s="34"/>
      <c r="AB140" s="34"/>
      <c r="AC140" s="34"/>
      <c r="AD140" s="34"/>
      <c r="AE140" s="34"/>
      <c r="AR140" s="197" t="s">
        <v>208</v>
      </c>
      <c r="AT140" s="197" t="s">
        <v>454</v>
      </c>
      <c r="AU140" s="197" t="s">
        <v>89</v>
      </c>
      <c r="AY140" s="15" t="s">
        <v>178</v>
      </c>
      <c r="BE140" s="198">
        <f>IF(N140="základná",J140,0)</f>
        <v>0</v>
      </c>
      <c r="BF140" s="198">
        <f>IF(N140="znížená",J140,0)</f>
        <v>0</v>
      </c>
      <c r="BG140" s="198">
        <f>IF(N140="zákl. prenesená",J140,0)</f>
        <v>0</v>
      </c>
      <c r="BH140" s="198">
        <f>IF(N140="zníž. prenesená",J140,0)</f>
        <v>0</v>
      </c>
      <c r="BI140" s="198">
        <f>IF(N140="nulová",J140,0)</f>
        <v>0</v>
      </c>
      <c r="BJ140" s="15" t="s">
        <v>89</v>
      </c>
      <c r="BK140" s="198">
        <f>ROUND(I140*H140,2)</f>
        <v>0</v>
      </c>
      <c r="BL140" s="15" t="s">
        <v>184</v>
      </c>
      <c r="BM140" s="197" t="s">
        <v>233</v>
      </c>
    </row>
    <row r="141" s="2" customFormat="1" ht="19.8" customHeight="1">
      <c r="A141" s="34"/>
      <c r="B141" s="184"/>
      <c r="C141" s="185" t="s">
        <v>212</v>
      </c>
      <c r="D141" s="185" t="s">
        <v>180</v>
      </c>
      <c r="E141" s="186" t="s">
        <v>2546</v>
      </c>
      <c r="F141" s="187" t="s">
        <v>2547</v>
      </c>
      <c r="G141" s="188" t="s">
        <v>306</v>
      </c>
      <c r="H141" s="189">
        <v>9</v>
      </c>
      <c r="I141" s="190"/>
      <c r="J141" s="191">
        <f>ROUND(I141*H141,2)</f>
        <v>0</v>
      </c>
      <c r="K141" s="192"/>
      <c r="L141" s="35"/>
      <c r="M141" s="193" t="s">
        <v>1</v>
      </c>
      <c r="N141" s="194" t="s">
        <v>42</v>
      </c>
      <c r="O141" s="78"/>
      <c r="P141" s="195">
        <f>O141*H141</f>
        <v>0</v>
      </c>
      <c r="Q141" s="195">
        <v>0</v>
      </c>
      <c r="R141" s="195">
        <f>Q141*H141</f>
        <v>0</v>
      </c>
      <c r="S141" s="195">
        <v>0</v>
      </c>
      <c r="T141" s="196">
        <f>S141*H141</f>
        <v>0</v>
      </c>
      <c r="U141" s="34"/>
      <c r="V141" s="34"/>
      <c r="W141" s="34"/>
      <c r="X141" s="34"/>
      <c r="Y141" s="34"/>
      <c r="Z141" s="34"/>
      <c r="AA141" s="34"/>
      <c r="AB141" s="34"/>
      <c r="AC141" s="34"/>
      <c r="AD141" s="34"/>
      <c r="AE141" s="34"/>
      <c r="AR141" s="197" t="s">
        <v>184</v>
      </c>
      <c r="AT141" s="197" t="s">
        <v>180</v>
      </c>
      <c r="AU141" s="197" t="s">
        <v>89</v>
      </c>
      <c r="AY141" s="15" t="s">
        <v>178</v>
      </c>
      <c r="BE141" s="198">
        <f>IF(N141="základná",J141,0)</f>
        <v>0</v>
      </c>
      <c r="BF141" s="198">
        <f>IF(N141="znížená",J141,0)</f>
        <v>0</v>
      </c>
      <c r="BG141" s="198">
        <f>IF(N141="zákl. prenesená",J141,0)</f>
        <v>0</v>
      </c>
      <c r="BH141" s="198">
        <f>IF(N141="zníž. prenesená",J141,0)</f>
        <v>0</v>
      </c>
      <c r="BI141" s="198">
        <f>IF(N141="nulová",J141,0)</f>
        <v>0</v>
      </c>
      <c r="BJ141" s="15" t="s">
        <v>89</v>
      </c>
      <c r="BK141" s="198">
        <f>ROUND(I141*H141,2)</f>
        <v>0</v>
      </c>
      <c r="BL141" s="15" t="s">
        <v>184</v>
      </c>
      <c r="BM141" s="197" t="s">
        <v>243</v>
      </c>
    </row>
    <row r="142" s="2" customFormat="1" ht="14.4" customHeight="1">
      <c r="A142" s="34"/>
      <c r="B142" s="184"/>
      <c r="C142" s="199" t="s">
        <v>216</v>
      </c>
      <c r="D142" s="199" t="s">
        <v>454</v>
      </c>
      <c r="E142" s="200" t="s">
        <v>2548</v>
      </c>
      <c r="F142" s="201" t="s">
        <v>2549</v>
      </c>
      <c r="G142" s="202" t="s">
        <v>306</v>
      </c>
      <c r="H142" s="203">
        <v>2</v>
      </c>
      <c r="I142" s="204"/>
      <c r="J142" s="205">
        <f>ROUND(I142*H142,2)</f>
        <v>0</v>
      </c>
      <c r="K142" s="206"/>
      <c r="L142" s="207"/>
      <c r="M142" s="208" t="s">
        <v>1</v>
      </c>
      <c r="N142" s="209" t="s">
        <v>42</v>
      </c>
      <c r="O142" s="78"/>
      <c r="P142" s="195">
        <f>O142*H142</f>
        <v>0</v>
      </c>
      <c r="Q142" s="195">
        <v>0</v>
      </c>
      <c r="R142" s="195">
        <f>Q142*H142</f>
        <v>0</v>
      </c>
      <c r="S142" s="195">
        <v>0</v>
      </c>
      <c r="T142" s="196">
        <f>S142*H142</f>
        <v>0</v>
      </c>
      <c r="U142" s="34"/>
      <c r="V142" s="34"/>
      <c r="W142" s="34"/>
      <c r="X142" s="34"/>
      <c r="Y142" s="34"/>
      <c r="Z142" s="34"/>
      <c r="AA142" s="34"/>
      <c r="AB142" s="34"/>
      <c r="AC142" s="34"/>
      <c r="AD142" s="34"/>
      <c r="AE142" s="34"/>
      <c r="AR142" s="197" t="s">
        <v>208</v>
      </c>
      <c r="AT142" s="197" t="s">
        <v>454</v>
      </c>
      <c r="AU142" s="197" t="s">
        <v>89</v>
      </c>
      <c r="AY142" s="15" t="s">
        <v>178</v>
      </c>
      <c r="BE142" s="198">
        <f>IF(N142="základná",J142,0)</f>
        <v>0</v>
      </c>
      <c r="BF142" s="198">
        <f>IF(N142="znížená",J142,0)</f>
        <v>0</v>
      </c>
      <c r="BG142" s="198">
        <f>IF(N142="zákl. prenesená",J142,0)</f>
        <v>0</v>
      </c>
      <c r="BH142" s="198">
        <f>IF(N142="zníž. prenesená",J142,0)</f>
        <v>0</v>
      </c>
      <c r="BI142" s="198">
        <f>IF(N142="nulová",J142,0)</f>
        <v>0</v>
      </c>
      <c r="BJ142" s="15" t="s">
        <v>89</v>
      </c>
      <c r="BK142" s="198">
        <f>ROUND(I142*H142,2)</f>
        <v>0</v>
      </c>
      <c r="BL142" s="15" t="s">
        <v>184</v>
      </c>
      <c r="BM142" s="197" t="s">
        <v>251</v>
      </c>
    </row>
    <row r="143" s="2" customFormat="1" ht="14.4" customHeight="1">
      <c r="A143" s="34"/>
      <c r="B143" s="184"/>
      <c r="C143" s="199" t="s">
        <v>220</v>
      </c>
      <c r="D143" s="199" t="s">
        <v>454</v>
      </c>
      <c r="E143" s="200" t="s">
        <v>2550</v>
      </c>
      <c r="F143" s="201" t="s">
        <v>2551</v>
      </c>
      <c r="G143" s="202" t="s">
        <v>306</v>
      </c>
      <c r="H143" s="203">
        <v>4</v>
      </c>
      <c r="I143" s="204"/>
      <c r="J143" s="205">
        <f>ROUND(I143*H143,2)</f>
        <v>0</v>
      </c>
      <c r="K143" s="206"/>
      <c r="L143" s="207"/>
      <c r="M143" s="208" t="s">
        <v>1</v>
      </c>
      <c r="N143" s="209" t="s">
        <v>42</v>
      </c>
      <c r="O143" s="78"/>
      <c r="P143" s="195">
        <f>O143*H143</f>
        <v>0</v>
      </c>
      <c r="Q143" s="195">
        <v>0</v>
      </c>
      <c r="R143" s="195">
        <f>Q143*H143</f>
        <v>0</v>
      </c>
      <c r="S143" s="195">
        <v>0</v>
      </c>
      <c r="T143" s="196">
        <f>S143*H143</f>
        <v>0</v>
      </c>
      <c r="U143" s="34"/>
      <c r="V143" s="34"/>
      <c r="W143" s="34"/>
      <c r="X143" s="34"/>
      <c r="Y143" s="34"/>
      <c r="Z143" s="34"/>
      <c r="AA143" s="34"/>
      <c r="AB143" s="34"/>
      <c r="AC143" s="34"/>
      <c r="AD143" s="34"/>
      <c r="AE143" s="34"/>
      <c r="AR143" s="197" t="s">
        <v>208</v>
      </c>
      <c r="AT143" s="197" t="s">
        <v>454</v>
      </c>
      <c r="AU143" s="197" t="s">
        <v>89</v>
      </c>
      <c r="AY143" s="15" t="s">
        <v>178</v>
      </c>
      <c r="BE143" s="198">
        <f>IF(N143="základná",J143,0)</f>
        <v>0</v>
      </c>
      <c r="BF143" s="198">
        <f>IF(N143="znížená",J143,0)</f>
        <v>0</v>
      </c>
      <c r="BG143" s="198">
        <f>IF(N143="zákl. prenesená",J143,0)</f>
        <v>0</v>
      </c>
      <c r="BH143" s="198">
        <f>IF(N143="zníž. prenesená",J143,0)</f>
        <v>0</v>
      </c>
      <c r="BI143" s="198">
        <f>IF(N143="nulová",J143,0)</f>
        <v>0</v>
      </c>
      <c r="BJ143" s="15" t="s">
        <v>89</v>
      </c>
      <c r="BK143" s="198">
        <f>ROUND(I143*H143,2)</f>
        <v>0</v>
      </c>
      <c r="BL143" s="15" t="s">
        <v>184</v>
      </c>
      <c r="BM143" s="197" t="s">
        <v>7</v>
      </c>
    </row>
    <row r="144" s="2" customFormat="1" ht="14.4" customHeight="1">
      <c r="A144" s="34"/>
      <c r="B144" s="184"/>
      <c r="C144" s="199" t="s">
        <v>224</v>
      </c>
      <c r="D144" s="199" t="s">
        <v>454</v>
      </c>
      <c r="E144" s="200" t="s">
        <v>2552</v>
      </c>
      <c r="F144" s="201" t="s">
        <v>2553</v>
      </c>
      <c r="G144" s="202" t="s">
        <v>306</v>
      </c>
      <c r="H144" s="203">
        <v>1</v>
      </c>
      <c r="I144" s="204"/>
      <c r="J144" s="205">
        <f>ROUND(I144*H144,2)</f>
        <v>0</v>
      </c>
      <c r="K144" s="206"/>
      <c r="L144" s="207"/>
      <c r="M144" s="208" t="s">
        <v>1</v>
      </c>
      <c r="N144" s="209" t="s">
        <v>42</v>
      </c>
      <c r="O144" s="78"/>
      <c r="P144" s="195">
        <f>O144*H144</f>
        <v>0</v>
      </c>
      <c r="Q144" s="195">
        <v>0</v>
      </c>
      <c r="R144" s="195">
        <f>Q144*H144</f>
        <v>0</v>
      </c>
      <c r="S144" s="195">
        <v>0</v>
      </c>
      <c r="T144" s="196">
        <f>S144*H144</f>
        <v>0</v>
      </c>
      <c r="U144" s="34"/>
      <c r="V144" s="34"/>
      <c r="W144" s="34"/>
      <c r="X144" s="34"/>
      <c r="Y144" s="34"/>
      <c r="Z144" s="34"/>
      <c r="AA144" s="34"/>
      <c r="AB144" s="34"/>
      <c r="AC144" s="34"/>
      <c r="AD144" s="34"/>
      <c r="AE144" s="34"/>
      <c r="AR144" s="197" t="s">
        <v>208</v>
      </c>
      <c r="AT144" s="197" t="s">
        <v>454</v>
      </c>
      <c r="AU144" s="197" t="s">
        <v>89</v>
      </c>
      <c r="AY144" s="15" t="s">
        <v>178</v>
      </c>
      <c r="BE144" s="198">
        <f>IF(N144="základná",J144,0)</f>
        <v>0</v>
      </c>
      <c r="BF144" s="198">
        <f>IF(N144="znížená",J144,0)</f>
        <v>0</v>
      </c>
      <c r="BG144" s="198">
        <f>IF(N144="zákl. prenesená",J144,0)</f>
        <v>0</v>
      </c>
      <c r="BH144" s="198">
        <f>IF(N144="zníž. prenesená",J144,0)</f>
        <v>0</v>
      </c>
      <c r="BI144" s="198">
        <f>IF(N144="nulová",J144,0)</f>
        <v>0</v>
      </c>
      <c r="BJ144" s="15" t="s">
        <v>89</v>
      </c>
      <c r="BK144" s="198">
        <f>ROUND(I144*H144,2)</f>
        <v>0</v>
      </c>
      <c r="BL144" s="15" t="s">
        <v>184</v>
      </c>
      <c r="BM144" s="197" t="s">
        <v>266</v>
      </c>
    </row>
    <row r="145" s="2" customFormat="1" ht="14.4" customHeight="1">
      <c r="A145" s="34"/>
      <c r="B145" s="184"/>
      <c r="C145" s="199" t="s">
        <v>229</v>
      </c>
      <c r="D145" s="199" t="s">
        <v>454</v>
      </c>
      <c r="E145" s="200" t="s">
        <v>2554</v>
      </c>
      <c r="F145" s="201" t="s">
        <v>2555</v>
      </c>
      <c r="G145" s="202" t="s">
        <v>306</v>
      </c>
      <c r="H145" s="203">
        <v>2</v>
      </c>
      <c r="I145" s="204"/>
      <c r="J145" s="205">
        <f>ROUND(I145*H145,2)</f>
        <v>0</v>
      </c>
      <c r="K145" s="206"/>
      <c r="L145" s="207"/>
      <c r="M145" s="208" t="s">
        <v>1</v>
      </c>
      <c r="N145" s="209" t="s">
        <v>42</v>
      </c>
      <c r="O145" s="78"/>
      <c r="P145" s="195">
        <f>O145*H145</f>
        <v>0</v>
      </c>
      <c r="Q145" s="195">
        <v>0</v>
      </c>
      <c r="R145" s="195">
        <f>Q145*H145</f>
        <v>0</v>
      </c>
      <c r="S145" s="195">
        <v>0</v>
      </c>
      <c r="T145" s="196">
        <f>S145*H145</f>
        <v>0</v>
      </c>
      <c r="U145" s="34"/>
      <c r="V145" s="34"/>
      <c r="W145" s="34"/>
      <c r="X145" s="34"/>
      <c r="Y145" s="34"/>
      <c r="Z145" s="34"/>
      <c r="AA145" s="34"/>
      <c r="AB145" s="34"/>
      <c r="AC145" s="34"/>
      <c r="AD145" s="34"/>
      <c r="AE145" s="34"/>
      <c r="AR145" s="197" t="s">
        <v>208</v>
      </c>
      <c r="AT145" s="197" t="s">
        <v>454</v>
      </c>
      <c r="AU145" s="197" t="s">
        <v>89</v>
      </c>
      <c r="AY145" s="15" t="s">
        <v>178</v>
      </c>
      <c r="BE145" s="198">
        <f>IF(N145="základná",J145,0)</f>
        <v>0</v>
      </c>
      <c r="BF145" s="198">
        <f>IF(N145="znížená",J145,0)</f>
        <v>0</v>
      </c>
      <c r="BG145" s="198">
        <f>IF(N145="zákl. prenesená",J145,0)</f>
        <v>0</v>
      </c>
      <c r="BH145" s="198">
        <f>IF(N145="zníž. prenesená",J145,0)</f>
        <v>0</v>
      </c>
      <c r="BI145" s="198">
        <f>IF(N145="nulová",J145,0)</f>
        <v>0</v>
      </c>
      <c r="BJ145" s="15" t="s">
        <v>89</v>
      </c>
      <c r="BK145" s="198">
        <f>ROUND(I145*H145,2)</f>
        <v>0</v>
      </c>
      <c r="BL145" s="15" t="s">
        <v>184</v>
      </c>
      <c r="BM145" s="197" t="s">
        <v>274</v>
      </c>
    </row>
    <row r="146" s="2" customFormat="1" ht="19.8" customHeight="1">
      <c r="A146" s="34"/>
      <c r="B146" s="184"/>
      <c r="C146" s="185" t="s">
        <v>233</v>
      </c>
      <c r="D146" s="185" t="s">
        <v>180</v>
      </c>
      <c r="E146" s="186" t="s">
        <v>2556</v>
      </c>
      <c r="F146" s="187" t="s">
        <v>2557</v>
      </c>
      <c r="G146" s="188" t="s">
        <v>683</v>
      </c>
      <c r="H146" s="189">
        <v>85</v>
      </c>
      <c r="I146" s="190"/>
      <c r="J146" s="191">
        <f>ROUND(I146*H146,2)</f>
        <v>0</v>
      </c>
      <c r="K146" s="192"/>
      <c r="L146" s="35"/>
      <c r="M146" s="193" t="s">
        <v>1</v>
      </c>
      <c r="N146" s="194" t="s">
        <v>42</v>
      </c>
      <c r="O146" s="78"/>
      <c r="P146" s="195">
        <f>O146*H146</f>
        <v>0</v>
      </c>
      <c r="Q146" s="195">
        <v>0</v>
      </c>
      <c r="R146" s="195">
        <f>Q146*H146</f>
        <v>0</v>
      </c>
      <c r="S146" s="195">
        <v>0</v>
      </c>
      <c r="T146" s="196">
        <f>S146*H146</f>
        <v>0</v>
      </c>
      <c r="U146" s="34"/>
      <c r="V146" s="34"/>
      <c r="W146" s="34"/>
      <c r="X146" s="34"/>
      <c r="Y146" s="34"/>
      <c r="Z146" s="34"/>
      <c r="AA146" s="34"/>
      <c r="AB146" s="34"/>
      <c r="AC146" s="34"/>
      <c r="AD146" s="34"/>
      <c r="AE146" s="34"/>
      <c r="AR146" s="197" t="s">
        <v>184</v>
      </c>
      <c r="AT146" s="197" t="s">
        <v>180</v>
      </c>
      <c r="AU146" s="197" t="s">
        <v>89</v>
      </c>
      <c r="AY146" s="15" t="s">
        <v>178</v>
      </c>
      <c r="BE146" s="198">
        <f>IF(N146="základná",J146,0)</f>
        <v>0</v>
      </c>
      <c r="BF146" s="198">
        <f>IF(N146="znížená",J146,0)</f>
        <v>0</v>
      </c>
      <c r="BG146" s="198">
        <f>IF(N146="zákl. prenesená",J146,0)</f>
        <v>0</v>
      </c>
      <c r="BH146" s="198">
        <f>IF(N146="zníž. prenesená",J146,0)</f>
        <v>0</v>
      </c>
      <c r="BI146" s="198">
        <f>IF(N146="nulová",J146,0)</f>
        <v>0</v>
      </c>
      <c r="BJ146" s="15" t="s">
        <v>89</v>
      </c>
      <c r="BK146" s="198">
        <f>ROUND(I146*H146,2)</f>
        <v>0</v>
      </c>
      <c r="BL146" s="15" t="s">
        <v>184</v>
      </c>
      <c r="BM146" s="197" t="s">
        <v>283</v>
      </c>
    </row>
    <row r="147" s="2" customFormat="1" ht="14.4" customHeight="1">
      <c r="A147" s="34"/>
      <c r="B147" s="184"/>
      <c r="C147" s="199" t="s">
        <v>239</v>
      </c>
      <c r="D147" s="199" t="s">
        <v>454</v>
      </c>
      <c r="E147" s="200" t="s">
        <v>2558</v>
      </c>
      <c r="F147" s="201" t="s">
        <v>2559</v>
      </c>
      <c r="G147" s="202" t="s">
        <v>683</v>
      </c>
      <c r="H147" s="203">
        <v>46</v>
      </c>
      <c r="I147" s="204"/>
      <c r="J147" s="205">
        <f>ROUND(I147*H147,2)</f>
        <v>0</v>
      </c>
      <c r="K147" s="206"/>
      <c r="L147" s="207"/>
      <c r="M147" s="208" t="s">
        <v>1</v>
      </c>
      <c r="N147" s="209" t="s">
        <v>42</v>
      </c>
      <c r="O147" s="78"/>
      <c r="P147" s="195">
        <f>O147*H147</f>
        <v>0</v>
      </c>
      <c r="Q147" s="195">
        <v>0</v>
      </c>
      <c r="R147" s="195">
        <f>Q147*H147</f>
        <v>0</v>
      </c>
      <c r="S147" s="195">
        <v>0</v>
      </c>
      <c r="T147" s="196">
        <f>S147*H147</f>
        <v>0</v>
      </c>
      <c r="U147" s="34"/>
      <c r="V147" s="34"/>
      <c r="W147" s="34"/>
      <c r="X147" s="34"/>
      <c r="Y147" s="34"/>
      <c r="Z147" s="34"/>
      <c r="AA147" s="34"/>
      <c r="AB147" s="34"/>
      <c r="AC147" s="34"/>
      <c r="AD147" s="34"/>
      <c r="AE147" s="34"/>
      <c r="AR147" s="197" t="s">
        <v>208</v>
      </c>
      <c r="AT147" s="197" t="s">
        <v>454</v>
      </c>
      <c r="AU147" s="197" t="s">
        <v>89</v>
      </c>
      <c r="AY147" s="15" t="s">
        <v>178</v>
      </c>
      <c r="BE147" s="198">
        <f>IF(N147="základná",J147,0)</f>
        <v>0</v>
      </c>
      <c r="BF147" s="198">
        <f>IF(N147="znížená",J147,0)</f>
        <v>0</v>
      </c>
      <c r="BG147" s="198">
        <f>IF(N147="zákl. prenesená",J147,0)</f>
        <v>0</v>
      </c>
      <c r="BH147" s="198">
        <f>IF(N147="zníž. prenesená",J147,0)</f>
        <v>0</v>
      </c>
      <c r="BI147" s="198">
        <f>IF(N147="nulová",J147,0)</f>
        <v>0</v>
      </c>
      <c r="BJ147" s="15" t="s">
        <v>89</v>
      </c>
      <c r="BK147" s="198">
        <f>ROUND(I147*H147,2)</f>
        <v>0</v>
      </c>
      <c r="BL147" s="15" t="s">
        <v>184</v>
      </c>
      <c r="BM147" s="197" t="s">
        <v>291</v>
      </c>
    </row>
    <row r="148" s="2" customFormat="1" ht="14.4" customHeight="1">
      <c r="A148" s="34"/>
      <c r="B148" s="184"/>
      <c r="C148" s="199" t="s">
        <v>243</v>
      </c>
      <c r="D148" s="199" t="s">
        <v>454</v>
      </c>
      <c r="E148" s="200" t="s">
        <v>2560</v>
      </c>
      <c r="F148" s="201" t="s">
        <v>2561</v>
      </c>
      <c r="G148" s="202" t="s">
        <v>683</v>
      </c>
      <c r="H148" s="203">
        <v>36</v>
      </c>
      <c r="I148" s="204"/>
      <c r="J148" s="205">
        <f>ROUND(I148*H148,2)</f>
        <v>0</v>
      </c>
      <c r="K148" s="206"/>
      <c r="L148" s="207"/>
      <c r="M148" s="208" t="s">
        <v>1</v>
      </c>
      <c r="N148" s="209" t="s">
        <v>42</v>
      </c>
      <c r="O148" s="78"/>
      <c r="P148" s="195">
        <f>O148*H148</f>
        <v>0</v>
      </c>
      <c r="Q148" s="195">
        <v>0</v>
      </c>
      <c r="R148" s="195">
        <f>Q148*H148</f>
        <v>0</v>
      </c>
      <c r="S148" s="195">
        <v>0</v>
      </c>
      <c r="T148" s="196">
        <f>S148*H148</f>
        <v>0</v>
      </c>
      <c r="U148" s="34"/>
      <c r="V148" s="34"/>
      <c r="W148" s="34"/>
      <c r="X148" s="34"/>
      <c r="Y148" s="34"/>
      <c r="Z148" s="34"/>
      <c r="AA148" s="34"/>
      <c r="AB148" s="34"/>
      <c r="AC148" s="34"/>
      <c r="AD148" s="34"/>
      <c r="AE148" s="34"/>
      <c r="AR148" s="197" t="s">
        <v>208</v>
      </c>
      <c r="AT148" s="197" t="s">
        <v>454</v>
      </c>
      <c r="AU148" s="197" t="s">
        <v>89</v>
      </c>
      <c r="AY148" s="15" t="s">
        <v>178</v>
      </c>
      <c r="BE148" s="198">
        <f>IF(N148="základná",J148,0)</f>
        <v>0</v>
      </c>
      <c r="BF148" s="198">
        <f>IF(N148="znížená",J148,0)</f>
        <v>0</v>
      </c>
      <c r="BG148" s="198">
        <f>IF(N148="zákl. prenesená",J148,0)</f>
        <v>0</v>
      </c>
      <c r="BH148" s="198">
        <f>IF(N148="zníž. prenesená",J148,0)</f>
        <v>0</v>
      </c>
      <c r="BI148" s="198">
        <f>IF(N148="nulová",J148,0)</f>
        <v>0</v>
      </c>
      <c r="BJ148" s="15" t="s">
        <v>89</v>
      </c>
      <c r="BK148" s="198">
        <f>ROUND(I148*H148,2)</f>
        <v>0</v>
      </c>
      <c r="BL148" s="15" t="s">
        <v>184</v>
      </c>
      <c r="BM148" s="197" t="s">
        <v>299</v>
      </c>
    </row>
    <row r="149" s="2" customFormat="1" ht="14.4" customHeight="1">
      <c r="A149" s="34"/>
      <c r="B149" s="184"/>
      <c r="C149" s="199" t="s">
        <v>247</v>
      </c>
      <c r="D149" s="199" t="s">
        <v>454</v>
      </c>
      <c r="E149" s="200" t="s">
        <v>2562</v>
      </c>
      <c r="F149" s="201" t="s">
        <v>2563</v>
      </c>
      <c r="G149" s="202" t="s">
        <v>683</v>
      </c>
      <c r="H149" s="203">
        <v>3</v>
      </c>
      <c r="I149" s="204"/>
      <c r="J149" s="205">
        <f>ROUND(I149*H149,2)</f>
        <v>0</v>
      </c>
      <c r="K149" s="206"/>
      <c r="L149" s="207"/>
      <c r="M149" s="208" t="s">
        <v>1</v>
      </c>
      <c r="N149" s="209" t="s">
        <v>42</v>
      </c>
      <c r="O149" s="78"/>
      <c r="P149" s="195">
        <f>O149*H149</f>
        <v>0</v>
      </c>
      <c r="Q149" s="195">
        <v>0</v>
      </c>
      <c r="R149" s="195">
        <f>Q149*H149</f>
        <v>0</v>
      </c>
      <c r="S149" s="195">
        <v>0</v>
      </c>
      <c r="T149" s="196">
        <f>S149*H149</f>
        <v>0</v>
      </c>
      <c r="U149" s="34"/>
      <c r="V149" s="34"/>
      <c r="W149" s="34"/>
      <c r="X149" s="34"/>
      <c r="Y149" s="34"/>
      <c r="Z149" s="34"/>
      <c r="AA149" s="34"/>
      <c r="AB149" s="34"/>
      <c r="AC149" s="34"/>
      <c r="AD149" s="34"/>
      <c r="AE149" s="34"/>
      <c r="AR149" s="197" t="s">
        <v>208</v>
      </c>
      <c r="AT149" s="197" t="s">
        <v>454</v>
      </c>
      <c r="AU149" s="197" t="s">
        <v>89</v>
      </c>
      <c r="AY149" s="15" t="s">
        <v>178</v>
      </c>
      <c r="BE149" s="198">
        <f>IF(N149="základná",J149,0)</f>
        <v>0</v>
      </c>
      <c r="BF149" s="198">
        <f>IF(N149="znížená",J149,0)</f>
        <v>0</v>
      </c>
      <c r="BG149" s="198">
        <f>IF(N149="zákl. prenesená",J149,0)</f>
        <v>0</v>
      </c>
      <c r="BH149" s="198">
        <f>IF(N149="zníž. prenesená",J149,0)</f>
        <v>0</v>
      </c>
      <c r="BI149" s="198">
        <f>IF(N149="nulová",J149,0)</f>
        <v>0</v>
      </c>
      <c r="BJ149" s="15" t="s">
        <v>89</v>
      </c>
      <c r="BK149" s="198">
        <f>ROUND(I149*H149,2)</f>
        <v>0</v>
      </c>
      <c r="BL149" s="15" t="s">
        <v>184</v>
      </c>
      <c r="BM149" s="197" t="s">
        <v>308</v>
      </c>
    </row>
    <row r="150" s="2" customFormat="1" ht="14.4" customHeight="1">
      <c r="A150" s="34"/>
      <c r="B150" s="184"/>
      <c r="C150" s="185" t="s">
        <v>251</v>
      </c>
      <c r="D150" s="185" t="s">
        <v>180</v>
      </c>
      <c r="E150" s="186" t="s">
        <v>405</v>
      </c>
      <c r="F150" s="187" t="s">
        <v>2564</v>
      </c>
      <c r="G150" s="188" t="s">
        <v>683</v>
      </c>
      <c r="H150" s="189">
        <v>31</v>
      </c>
      <c r="I150" s="190"/>
      <c r="J150" s="191">
        <f>ROUND(I150*H150,2)</f>
        <v>0</v>
      </c>
      <c r="K150" s="192"/>
      <c r="L150" s="35"/>
      <c r="M150" s="193" t="s">
        <v>1</v>
      </c>
      <c r="N150" s="194" t="s">
        <v>42</v>
      </c>
      <c r="O150" s="78"/>
      <c r="P150" s="195">
        <f>O150*H150</f>
        <v>0</v>
      </c>
      <c r="Q150" s="195">
        <v>0</v>
      </c>
      <c r="R150" s="195">
        <f>Q150*H150</f>
        <v>0</v>
      </c>
      <c r="S150" s="195">
        <v>0</v>
      </c>
      <c r="T150" s="196">
        <f>S150*H150</f>
        <v>0</v>
      </c>
      <c r="U150" s="34"/>
      <c r="V150" s="34"/>
      <c r="W150" s="34"/>
      <c r="X150" s="34"/>
      <c r="Y150" s="34"/>
      <c r="Z150" s="34"/>
      <c r="AA150" s="34"/>
      <c r="AB150" s="34"/>
      <c r="AC150" s="34"/>
      <c r="AD150" s="34"/>
      <c r="AE150" s="34"/>
      <c r="AR150" s="197" t="s">
        <v>184</v>
      </c>
      <c r="AT150" s="197" t="s">
        <v>180</v>
      </c>
      <c r="AU150" s="197" t="s">
        <v>89</v>
      </c>
      <c r="AY150" s="15" t="s">
        <v>178</v>
      </c>
      <c r="BE150" s="198">
        <f>IF(N150="základná",J150,0)</f>
        <v>0</v>
      </c>
      <c r="BF150" s="198">
        <f>IF(N150="znížená",J150,0)</f>
        <v>0</v>
      </c>
      <c r="BG150" s="198">
        <f>IF(N150="zákl. prenesená",J150,0)</f>
        <v>0</v>
      </c>
      <c r="BH150" s="198">
        <f>IF(N150="zníž. prenesená",J150,0)</f>
        <v>0</v>
      </c>
      <c r="BI150" s="198">
        <f>IF(N150="nulová",J150,0)</f>
        <v>0</v>
      </c>
      <c r="BJ150" s="15" t="s">
        <v>89</v>
      </c>
      <c r="BK150" s="198">
        <f>ROUND(I150*H150,2)</f>
        <v>0</v>
      </c>
      <c r="BL150" s="15" t="s">
        <v>184</v>
      </c>
      <c r="BM150" s="197" t="s">
        <v>316</v>
      </c>
    </row>
    <row r="151" s="2" customFormat="1" ht="34.8" customHeight="1">
      <c r="A151" s="34"/>
      <c r="B151" s="184"/>
      <c r="C151" s="199" t="s">
        <v>255</v>
      </c>
      <c r="D151" s="199" t="s">
        <v>454</v>
      </c>
      <c r="E151" s="200" t="s">
        <v>2565</v>
      </c>
      <c r="F151" s="201" t="s">
        <v>2566</v>
      </c>
      <c r="G151" s="202" t="s">
        <v>683</v>
      </c>
      <c r="H151" s="203">
        <v>14</v>
      </c>
      <c r="I151" s="204"/>
      <c r="J151" s="205">
        <f>ROUND(I151*H151,2)</f>
        <v>0</v>
      </c>
      <c r="K151" s="206"/>
      <c r="L151" s="207"/>
      <c r="M151" s="208" t="s">
        <v>1</v>
      </c>
      <c r="N151" s="209" t="s">
        <v>42</v>
      </c>
      <c r="O151" s="78"/>
      <c r="P151" s="195">
        <f>O151*H151</f>
        <v>0</v>
      </c>
      <c r="Q151" s="195">
        <v>0</v>
      </c>
      <c r="R151" s="195">
        <f>Q151*H151</f>
        <v>0</v>
      </c>
      <c r="S151" s="195">
        <v>0</v>
      </c>
      <c r="T151" s="196">
        <f>S151*H151</f>
        <v>0</v>
      </c>
      <c r="U151" s="34"/>
      <c r="V151" s="34"/>
      <c r="W151" s="34"/>
      <c r="X151" s="34"/>
      <c r="Y151" s="34"/>
      <c r="Z151" s="34"/>
      <c r="AA151" s="34"/>
      <c r="AB151" s="34"/>
      <c r="AC151" s="34"/>
      <c r="AD151" s="34"/>
      <c r="AE151" s="34"/>
      <c r="AR151" s="197" t="s">
        <v>208</v>
      </c>
      <c r="AT151" s="197" t="s">
        <v>454</v>
      </c>
      <c r="AU151" s="197" t="s">
        <v>89</v>
      </c>
      <c r="AY151" s="15" t="s">
        <v>178</v>
      </c>
      <c r="BE151" s="198">
        <f>IF(N151="základná",J151,0)</f>
        <v>0</v>
      </c>
      <c r="BF151" s="198">
        <f>IF(N151="znížená",J151,0)</f>
        <v>0</v>
      </c>
      <c r="BG151" s="198">
        <f>IF(N151="zákl. prenesená",J151,0)</f>
        <v>0</v>
      </c>
      <c r="BH151" s="198">
        <f>IF(N151="zníž. prenesená",J151,0)</f>
        <v>0</v>
      </c>
      <c r="BI151" s="198">
        <f>IF(N151="nulová",J151,0)</f>
        <v>0</v>
      </c>
      <c r="BJ151" s="15" t="s">
        <v>89</v>
      </c>
      <c r="BK151" s="198">
        <f>ROUND(I151*H151,2)</f>
        <v>0</v>
      </c>
      <c r="BL151" s="15" t="s">
        <v>184</v>
      </c>
      <c r="BM151" s="197" t="s">
        <v>324</v>
      </c>
    </row>
    <row r="152" s="2" customFormat="1" ht="34.8" customHeight="1">
      <c r="A152" s="34"/>
      <c r="B152" s="184"/>
      <c r="C152" s="199" t="s">
        <v>7</v>
      </c>
      <c r="D152" s="199" t="s">
        <v>454</v>
      </c>
      <c r="E152" s="200" t="s">
        <v>2567</v>
      </c>
      <c r="F152" s="201" t="s">
        <v>2568</v>
      </c>
      <c r="G152" s="202" t="s">
        <v>683</v>
      </c>
      <c r="H152" s="203">
        <v>14</v>
      </c>
      <c r="I152" s="204"/>
      <c r="J152" s="205">
        <f>ROUND(I152*H152,2)</f>
        <v>0</v>
      </c>
      <c r="K152" s="206"/>
      <c r="L152" s="207"/>
      <c r="M152" s="208" t="s">
        <v>1</v>
      </c>
      <c r="N152" s="209" t="s">
        <v>42</v>
      </c>
      <c r="O152" s="78"/>
      <c r="P152" s="195">
        <f>O152*H152</f>
        <v>0</v>
      </c>
      <c r="Q152" s="195">
        <v>0</v>
      </c>
      <c r="R152" s="195">
        <f>Q152*H152</f>
        <v>0</v>
      </c>
      <c r="S152" s="195">
        <v>0</v>
      </c>
      <c r="T152" s="196">
        <f>S152*H152</f>
        <v>0</v>
      </c>
      <c r="U152" s="34"/>
      <c r="V152" s="34"/>
      <c r="W152" s="34"/>
      <c r="X152" s="34"/>
      <c r="Y152" s="34"/>
      <c r="Z152" s="34"/>
      <c r="AA152" s="34"/>
      <c r="AB152" s="34"/>
      <c r="AC152" s="34"/>
      <c r="AD152" s="34"/>
      <c r="AE152" s="34"/>
      <c r="AR152" s="197" t="s">
        <v>208</v>
      </c>
      <c r="AT152" s="197" t="s">
        <v>454</v>
      </c>
      <c r="AU152" s="197" t="s">
        <v>89</v>
      </c>
      <c r="AY152" s="15" t="s">
        <v>178</v>
      </c>
      <c r="BE152" s="198">
        <f>IF(N152="základná",J152,0)</f>
        <v>0</v>
      </c>
      <c r="BF152" s="198">
        <f>IF(N152="znížená",J152,0)</f>
        <v>0</v>
      </c>
      <c r="BG152" s="198">
        <f>IF(N152="zákl. prenesená",J152,0)</f>
        <v>0</v>
      </c>
      <c r="BH152" s="198">
        <f>IF(N152="zníž. prenesená",J152,0)</f>
        <v>0</v>
      </c>
      <c r="BI152" s="198">
        <f>IF(N152="nulová",J152,0)</f>
        <v>0</v>
      </c>
      <c r="BJ152" s="15" t="s">
        <v>89</v>
      </c>
      <c r="BK152" s="198">
        <f>ROUND(I152*H152,2)</f>
        <v>0</v>
      </c>
      <c r="BL152" s="15" t="s">
        <v>184</v>
      </c>
      <c r="BM152" s="197" t="s">
        <v>332</v>
      </c>
    </row>
    <row r="153" s="2" customFormat="1" ht="40.2" customHeight="1">
      <c r="A153" s="34"/>
      <c r="B153" s="184"/>
      <c r="C153" s="199" t="s">
        <v>262</v>
      </c>
      <c r="D153" s="199" t="s">
        <v>454</v>
      </c>
      <c r="E153" s="200" t="s">
        <v>2569</v>
      </c>
      <c r="F153" s="201" t="s">
        <v>2570</v>
      </c>
      <c r="G153" s="202" t="s">
        <v>236</v>
      </c>
      <c r="H153" s="203">
        <v>3</v>
      </c>
      <c r="I153" s="204"/>
      <c r="J153" s="205">
        <f>ROUND(I153*H153,2)</f>
        <v>0</v>
      </c>
      <c r="K153" s="206"/>
      <c r="L153" s="207"/>
      <c r="M153" s="208" t="s">
        <v>1</v>
      </c>
      <c r="N153" s="209" t="s">
        <v>42</v>
      </c>
      <c r="O153" s="78"/>
      <c r="P153" s="195">
        <f>O153*H153</f>
        <v>0</v>
      </c>
      <c r="Q153" s="195">
        <v>0</v>
      </c>
      <c r="R153" s="195">
        <f>Q153*H153</f>
        <v>0</v>
      </c>
      <c r="S153" s="195">
        <v>0</v>
      </c>
      <c r="T153" s="196">
        <f>S153*H153</f>
        <v>0</v>
      </c>
      <c r="U153" s="34"/>
      <c r="V153" s="34"/>
      <c r="W153" s="34"/>
      <c r="X153" s="34"/>
      <c r="Y153" s="34"/>
      <c r="Z153" s="34"/>
      <c r="AA153" s="34"/>
      <c r="AB153" s="34"/>
      <c r="AC153" s="34"/>
      <c r="AD153" s="34"/>
      <c r="AE153" s="34"/>
      <c r="AR153" s="197" t="s">
        <v>208</v>
      </c>
      <c r="AT153" s="197" t="s">
        <v>454</v>
      </c>
      <c r="AU153" s="197" t="s">
        <v>89</v>
      </c>
      <c r="AY153" s="15" t="s">
        <v>178</v>
      </c>
      <c r="BE153" s="198">
        <f>IF(N153="základná",J153,0)</f>
        <v>0</v>
      </c>
      <c r="BF153" s="198">
        <f>IF(N153="znížená",J153,0)</f>
        <v>0</v>
      </c>
      <c r="BG153" s="198">
        <f>IF(N153="zákl. prenesená",J153,0)</f>
        <v>0</v>
      </c>
      <c r="BH153" s="198">
        <f>IF(N153="zníž. prenesená",J153,0)</f>
        <v>0</v>
      </c>
      <c r="BI153" s="198">
        <f>IF(N153="nulová",J153,0)</f>
        <v>0</v>
      </c>
      <c r="BJ153" s="15" t="s">
        <v>89</v>
      </c>
      <c r="BK153" s="198">
        <f>ROUND(I153*H153,2)</f>
        <v>0</v>
      </c>
      <c r="BL153" s="15" t="s">
        <v>184</v>
      </c>
      <c r="BM153" s="197" t="s">
        <v>340</v>
      </c>
    </row>
    <row r="154" s="2" customFormat="1" ht="14.4" customHeight="1">
      <c r="A154" s="34"/>
      <c r="B154" s="184"/>
      <c r="C154" s="185" t="s">
        <v>266</v>
      </c>
      <c r="D154" s="185" t="s">
        <v>180</v>
      </c>
      <c r="E154" s="186" t="s">
        <v>2571</v>
      </c>
      <c r="F154" s="187" t="s">
        <v>2572</v>
      </c>
      <c r="G154" s="188" t="s">
        <v>1549</v>
      </c>
      <c r="H154" s="189">
        <v>20</v>
      </c>
      <c r="I154" s="190"/>
      <c r="J154" s="191">
        <f>ROUND(I154*H154,2)</f>
        <v>0</v>
      </c>
      <c r="K154" s="192"/>
      <c r="L154" s="35"/>
      <c r="M154" s="193" t="s">
        <v>1</v>
      </c>
      <c r="N154" s="194" t="s">
        <v>42</v>
      </c>
      <c r="O154" s="78"/>
      <c r="P154" s="195">
        <f>O154*H154</f>
        <v>0</v>
      </c>
      <c r="Q154" s="195">
        <v>0</v>
      </c>
      <c r="R154" s="195">
        <f>Q154*H154</f>
        <v>0</v>
      </c>
      <c r="S154" s="195">
        <v>0</v>
      </c>
      <c r="T154" s="196">
        <f>S154*H154</f>
        <v>0</v>
      </c>
      <c r="U154" s="34"/>
      <c r="V154" s="34"/>
      <c r="W154" s="34"/>
      <c r="X154" s="34"/>
      <c r="Y154" s="34"/>
      <c r="Z154" s="34"/>
      <c r="AA154" s="34"/>
      <c r="AB154" s="34"/>
      <c r="AC154" s="34"/>
      <c r="AD154" s="34"/>
      <c r="AE154" s="34"/>
      <c r="AR154" s="197" t="s">
        <v>184</v>
      </c>
      <c r="AT154" s="197" t="s">
        <v>180</v>
      </c>
      <c r="AU154" s="197" t="s">
        <v>89</v>
      </c>
      <c r="AY154" s="15" t="s">
        <v>178</v>
      </c>
      <c r="BE154" s="198">
        <f>IF(N154="základná",J154,0)</f>
        <v>0</v>
      </c>
      <c r="BF154" s="198">
        <f>IF(N154="znížená",J154,0)</f>
        <v>0</v>
      </c>
      <c r="BG154" s="198">
        <f>IF(N154="zákl. prenesená",J154,0)</f>
        <v>0</v>
      </c>
      <c r="BH154" s="198">
        <f>IF(N154="zníž. prenesená",J154,0)</f>
        <v>0</v>
      </c>
      <c r="BI154" s="198">
        <f>IF(N154="nulová",J154,0)</f>
        <v>0</v>
      </c>
      <c r="BJ154" s="15" t="s">
        <v>89</v>
      </c>
      <c r="BK154" s="198">
        <f>ROUND(I154*H154,2)</f>
        <v>0</v>
      </c>
      <c r="BL154" s="15" t="s">
        <v>184</v>
      </c>
      <c r="BM154" s="197" t="s">
        <v>348</v>
      </c>
    </row>
    <row r="155" s="2" customFormat="1" ht="30" customHeight="1">
      <c r="A155" s="34"/>
      <c r="B155" s="184"/>
      <c r="C155" s="185" t="s">
        <v>270</v>
      </c>
      <c r="D155" s="185" t="s">
        <v>180</v>
      </c>
      <c r="E155" s="186" t="s">
        <v>2573</v>
      </c>
      <c r="F155" s="187" t="s">
        <v>2574</v>
      </c>
      <c r="G155" s="188" t="s">
        <v>794</v>
      </c>
      <c r="H155" s="210"/>
      <c r="I155" s="190"/>
      <c r="J155" s="191">
        <f>ROUND(I155*H155,2)</f>
        <v>0</v>
      </c>
      <c r="K155" s="192"/>
      <c r="L155" s="35"/>
      <c r="M155" s="193" t="s">
        <v>1</v>
      </c>
      <c r="N155" s="194" t="s">
        <v>42</v>
      </c>
      <c r="O155" s="78"/>
      <c r="P155" s="195">
        <f>O155*H155</f>
        <v>0</v>
      </c>
      <c r="Q155" s="195">
        <v>0</v>
      </c>
      <c r="R155" s="195">
        <f>Q155*H155</f>
        <v>0</v>
      </c>
      <c r="S155" s="195">
        <v>0</v>
      </c>
      <c r="T155" s="196">
        <f>S155*H155</f>
        <v>0</v>
      </c>
      <c r="U155" s="34"/>
      <c r="V155" s="34"/>
      <c r="W155" s="34"/>
      <c r="X155" s="34"/>
      <c r="Y155" s="34"/>
      <c r="Z155" s="34"/>
      <c r="AA155" s="34"/>
      <c r="AB155" s="34"/>
      <c r="AC155" s="34"/>
      <c r="AD155" s="34"/>
      <c r="AE155" s="34"/>
      <c r="AR155" s="197" t="s">
        <v>184</v>
      </c>
      <c r="AT155" s="197" t="s">
        <v>180</v>
      </c>
      <c r="AU155" s="197" t="s">
        <v>89</v>
      </c>
      <c r="AY155" s="15" t="s">
        <v>178</v>
      </c>
      <c r="BE155" s="198">
        <f>IF(N155="základná",J155,0)</f>
        <v>0</v>
      </c>
      <c r="BF155" s="198">
        <f>IF(N155="znížená",J155,0)</f>
        <v>0</v>
      </c>
      <c r="BG155" s="198">
        <f>IF(N155="zákl. prenesená",J155,0)</f>
        <v>0</v>
      </c>
      <c r="BH155" s="198">
        <f>IF(N155="zníž. prenesená",J155,0)</f>
        <v>0</v>
      </c>
      <c r="BI155" s="198">
        <f>IF(N155="nulová",J155,0)</f>
        <v>0</v>
      </c>
      <c r="BJ155" s="15" t="s">
        <v>89</v>
      </c>
      <c r="BK155" s="198">
        <f>ROUND(I155*H155,2)</f>
        <v>0</v>
      </c>
      <c r="BL155" s="15" t="s">
        <v>184</v>
      </c>
      <c r="BM155" s="197" t="s">
        <v>381</v>
      </c>
    </row>
    <row r="156" s="12" customFormat="1" ht="25.92" customHeight="1">
      <c r="A156" s="12"/>
      <c r="B156" s="171"/>
      <c r="C156" s="12"/>
      <c r="D156" s="172" t="s">
        <v>75</v>
      </c>
      <c r="E156" s="173" t="s">
        <v>734</v>
      </c>
      <c r="F156" s="173" t="s">
        <v>735</v>
      </c>
      <c r="G156" s="12"/>
      <c r="H156" s="12"/>
      <c r="I156" s="174"/>
      <c r="J156" s="175">
        <f>BK156</f>
        <v>0</v>
      </c>
      <c r="K156" s="12"/>
      <c r="L156" s="171"/>
      <c r="M156" s="176"/>
      <c r="N156" s="177"/>
      <c r="O156" s="177"/>
      <c r="P156" s="178">
        <f>P157</f>
        <v>0</v>
      </c>
      <c r="Q156" s="177"/>
      <c r="R156" s="178">
        <f>R157</f>
        <v>0</v>
      </c>
      <c r="S156" s="177"/>
      <c r="T156" s="179">
        <f>T157</f>
        <v>0</v>
      </c>
      <c r="U156" s="12"/>
      <c r="V156" s="12"/>
      <c r="W156" s="12"/>
      <c r="X156" s="12"/>
      <c r="Y156" s="12"/>
      <c r="Z156" s="12"/>
      <c r="AA156" s="12"/>
      <c r="AB156" s="12"/>
      <c r="AC156" s="12"/>
      <c r="AD156" s="12"/>
      <c r="AE156" s="12"/>
      <c r="AR156" s="172" t="s">
        <v>89</v>
      </c>
      <c r="AT156" s="180" t="s">
        <v>75</v>
      </c>
      <c r="AU156" s="180" t="s">
        <v>76</v>
      </c>
      <c r="AY156" s="172" t="s">
        <v>178</v>
      </c>
      <c r="BK156" s="181">
        <f>BK157</f>
        <v>0</v>
      </c>
    </row>
    <row r="157" s="12" customFormat="1" ht="22.8" customHeight="1">
      <c r="A157" s="12"/>
      <c r="B157" s="171"/>
      <c r="C157" s="12"/>
      <c r="D157" s="172" t="s">
        <v>75</v>
      </c>
      <c r="E157" s="182" t="s">
        <v>1222</v>
      </c>
      <c r="F157" s="182" t="s">
        <v>1223</v>
      </c>
      <c r="G157" s="12"/>
      <c r="H157" s="12"/>
      <c r="I157" s="174"/>
      <c r="J157" s="183">
        <f>BK157</f>
        <v>0</v>
      </c>
      <c r="K157" s="12"/>
      <c r="L157" s="171"/>
      <c r="M157" s="176"/>
      <c r="N157" s="177"/>
      <c r="O157" s="177"/>
      <c r="P157" s="178">
        <f>SUM(P158:P159)</f>
        <v>0</v>
      </c>
      <c r="Q157" s="177"/>
      <c r="R157" s="178">
        <f>SUM(R158:R159)</f>
        <v>0</v>
      </c>
      <c r="S157" s="177"/>
      <c r="T157" s="179">
        <f>SUM(T158:T159)</f>
        <v>0</v>
      </c>
      <c r="U157" s="12"/>
      <c r="V157" s="12"/>
      <c r="W157" s="12"/>
      <c r="X157" s="12"/>
      <c r="Y157" s="12"/>
      <c r="Z157" s="12"/>
      <c r="AA157" s="12"/>
      <c r="AB157" s="12"/>
      <c r="AC157" s="12"/>
      <c r="AD157" s="12"/>
      <c r="AE157" s="12"/>
      <c r="AR157" s="172" t="s">
        <v>89</v>
      </c>
      <c r="AT157" s="180" t="s">
        <v>75</v>
      </c>
      <c r="AU157" s="180" t="s">
        <v>83</v>
      </c>
      <c r="AY157" s="172" t="s">
        <v>178</v>
      </c>
      <c r="BK157" s="181">
        <f>SUM(BK158:BK159)</f>
        <v>0</v>
      </c>
    </row>
    <row r="158" s="2" customFormat="1" ht="22.2" customHeight="1">
      <c r="A158" s="34"/>
      <c r="B158" s="184"/>
      <c r="C158" s="185" t="s">
        <v>274</v>
      </c>
      <c r="D158" s="185" t="s">
        <v>180</v>
      </c>
      <c r="E158" s="186" t="s">
        <v>1795</v>
      </c>
      <c r="F158" s="187" t="s">
        <v>2575</v>
      </c>
      <c r="G158" s="188" t="s">
        <v>1484</v>
      </c>
      <c r="H158" s="189">
        <v>20</v>
      </c>
      <c r="I158" s="190"/>
      <c r="J158" s="191">
        <f>ROUND(I158*H158,2)</f>
        <v>0</v>
      </c>
      <c r="K158" s="192"/>
      <c r="L158" s="35"/>
      <c r="M158" s="193" t="s">
        <v>1</v>
      </c>
      <c r="N158" s="194" t="s">
        <v>42</v>
      </c>
      <c r="O158" s="78"/>
      <c r="P158" s="195">
        <f>O158*H158</f>
        <v>0</v>
      </c>
      <c r="Q158" s="195">
        <v>0</v>
      </c>
      <c r="R158" s="195">
        <f>Q158*H158</f>
        <v>0</v>
      </c>
      <c r="S158" s="195">
        <v>0</v>
      </c>
      <c r="T158" s="196">
        <f>S158*H158</f>
        <v>0</v>
      </c>
      <c r="U158" s="34"/>
      <c r="V158" s="34"/>
      <c r="W158" s="34"/>
      <c r="X158" s="34"/>
      <c r="Y158" s="34"/>
      <c r="Z158" s="34"/>
      <c r="AA158" s="34"/>
      <c r="AB158" s="34"/>
      <c r="AC158" s="34"/>
      <c r="AD158" s="34"/>
      <c r="AE158" s="34"/>
      <c r="AR158" s="197" t="s">
        <v>184</v>
      </c>
      <c r="AT158" s="197" t="s">
        <v>180</v>
      </c>
      <c r="AU158" s="197" t="s">
        <v>89</v>
      </c>
      <c r="AY158" s="15" t="s">
        <v>178</v>
      </c>
      <c r="BE158" s="198">
        <f>IF(N158="základná",J158,0)</f>
        <v>0</v>
      </c>
      <c r="BF158" s="198">
        <f>IF(N158="znížená",J158,0)</f>
        <v>0</v>
      </c>
      <c r="BG158" s="198">
        <f>IF(N158="zákl. prenesená",J158,0)</f>
        <v>0</v>
      </c>
      <c r="BH158" s="198">
        <f>IF(N158="zníž. prenesená",J158,0)</f>
        <v>0</v>
      </c>
      <c r="BI158" s="198">
        <f>IF(N158="nulová",J158,0)</f>
        <v>0</v>
      </c>
      <c r="BJ158" s="15" t="s">
        <v>89</v>
      </c>
      <c r="BK158" s="198">
        <f>ROUND(I158*H158,2)</f>
        <v>0</v>
      </c>
      <c r="BL158" s="15" t="s">
        <v>184</v>
      </c>
      <c r="BM158" s="197" t="s">
        <v>389</v>
      </c>
    </row>
    <row r="159" s="2" customFormat="1" ht="22.2" customHeight="1">
      <c r="A159" s="34"/>
      <c r="B159" s="184"/>
      <c r="C159" s="199" t="s">
        <v>279</v>
      </c>
      <c r="D159" s="199" t="s">
        <v>454</v>
      </c>
      <c r="E159" s="200" t="s">
        <v>1797</v>
      </c>
      <c r="F159" s="201" t="s">
        <v>1798</v>
      </c>
      <c r="G159" s="202" t="s">
        <v>1549</v>
      </c>
      <c r="H159" s="203">
        <v>50</v>
      </c>
      <c r="I159" s="204"/>
      <c r="J159" s="205">
        <f>ROUND(I159*H159,2)</f>
        <v>0</v>
      </c>
      <c r="K159" s="206"/>
      <c r="L159" s="207"/>
      <c r="M159" s="208" t="s">
        <v>1</v>
      </c>
      <c r="N159" s="209" t="s">
        <v>42</v>
      </c>
      <c r="O159" s="78"/>
      <c r="P159" s="195">
        <f>O159*H159</f>
        <v>0</v>
      </c>
      <c r="Q159" s="195">
        <v>0</v>
      </c>
      <c r="R159" s="195">
        <f>Q159*H159</f>
        <v>0</v>
      </c>
      <c r="S159" s="195">
        <v>0</v>
      </c>
      <c r="T159" s="196">
        <f>S159*H159</f>
        <v>0</v>
      </c>
      <c r="U159" s="34"/>
      <c r="V159" s="34"/>
      <c r="W159" s="34"/>
      <c r="X159" s="34"/>
      <c r="Y159" s="34"/>
      <c r="Z159" s="34"/>
      <c r="AA159" s="34"/>
      <c r="AB159" s="34"/>
      <c r="AC159" s="34"/>
      <c r="AD159" s="34"/>
      <c r="AE159" s="34"/>
      <c r="AR159" s="197" t="s">
        <v>208</v>
      </c>
      <c r="AT159" s="197" t="s">
        <v>454</v>
      </c>
      <c r="AU159" s="197" t="s">
        <v>89</v>
      </c>
      <c r="AY159" s="15" t="s">
        <v>178</v>
      </c>
      <c r="BE159" s="198">
        <f>IF(N159="základná",J159,0)</f>
        <v>0</v>
      </c>
      <c r="BF159" s="198">
        <f>IF(N159="znížená",J159,0)</f>
        <v>0</v>
      </c>
      <c r="BG159" s="198">
        <f>IF(N159="zákl. prenesená",J159,0)</f>
        <v>0</v>
      </c>
      <c r="BH159" s="198">
        <f>IF(N159="zníž. prenesená",J159,0)</f>
        <v>0</v>
      </c>
      <c r="BI159" s="198">
        <f>IF(N159="nulová",J159,0)</f>
        <v>0</v>
      </c>
      <c r="BJ159" s="15" t="s">
        <v>89</v>
      </c>
      <c r="BK159" s="198">
        <f>ROUND(I159*H159,2)</f>
        <v>0</v>
      </c>
      <c r="BL159" s="15" t="s">
        <v>184</v>
      </c>
      <c r="BM159" s="197" t="s">
        <v>397</v>
      </c>
    </row>
    <row r="160" s="12" customFormat="1" ht="25.92" customHeight="1">
      <c r="A160" s="12"/>
      <c r="B160" s="171"/>
      <c r="C160" s="12"/>
      <c r="D160" s="172" t="s">
        <v>75</v>
      </c>
      <c r="E160" s="173" t="s">
        <v>454</v>
      </c>
      <c r="F160" s="173" t="s">
        <v>1460</v>
      </c>
      <c r="G160" s="12"/>
      <c r="H160" s="12"/>
      <c r="I160" s="174"/>
      <c r="J160" s="175">
        <f>BK160</f>
        <v>0</v>
      </c>
      <c r="K160" s="12"/>
      <c r="L160" s="171"/>
      <c r="M160" s="176"/>
      <c r="N160" s="177"/>
      <c r="O160" s="177"/>
      <c r="P160" s="178">
        <f>P161</f>
        <v>0</v>
      </c>
      <c r="Q160" s="177"/>
      <c r="R160" s="178">
        <f>R161</f>
        <v>0</v>
      </c>
      <c r="S160" s="177"/>
      <c r="T160" s="179">
        <f>T161</f>
        <v>0</v>
      </c>
      <c r="U160" s="12"/>
      <c r="V160" s="12"/>
      <c r="W160" s="12"/>
      <c r="X160" s="12"/>
      <c r="Y160" s="12"/>
      <c r="Z160" s="12"/>
      <c r="AA160" s="12"/>
      <c r="AB160" s="12"/>
      <c r="AC160" s="12"/>
      <c r="AD160" s="12"/>
      <c r="AE160" s="12"/>
      <c r="AR160" s="172" t="s">
        <v>189</v>
      </c>
      <c r="AT160" s="180" t="s">
        <v>75</v>
      </c>
      <c r="AU160" s="180" t="s">
        <v>76</v>
      </c>
      <c r="AY160" s="172" t="s">
        <v>178</v>
      </c>
      <c r="BK160" s="181">
        <f>BK161</f>
        <v>0</v>
      </c>
    </row>
    <row r="161" s="12" customFormat="1" ht="22.8" customHeight="1">
      <c r="A161" s="12"/>
      <c r="B161" s="171"/>
      <c r="C161" s="12"/>
      <c r="D161" s="172" t="s">
        <v>75</v>
      </c>
      <c r="E161" s="182" t="s">
        <v>2035</v>
      </c>
      <c r="F161" s="182" t="s">
        <v>2036</v>
      </c>
      <c r="G161" s="12"/>
      <c r="H161" s="12"/>
      <c r="I161" s="174"/>
      <c r="J161" s="183">
        <f>BK161</f>
        <v>0</v>
      </c>
      <c r="K161" s="12"/>
      <c r="L161" s="171"/>
      <c r="M161" s="176"/>
      <c r="N161" s="177"/>
      <c r="O161" s="177"/>
      <c r="P161" s="178">
        <f>P162</f>
        <v>0</v>
      </c>
      <c r="Q161" s="177"/>
      <c r="R161" s="178">
        <f>R162</f>
        <v>0</v>
      </c>
      <c r="S161" s="177"/>
      <c r="T161" s="179">
        <f>T162</f>
        <v>0</v>
      </c>
      <c r="U161" s="12"/>
      <c r="V161" s="12"/>
      <c r="W161" s="12"/>
      <c r="X161" s="12"/>
      <c r="Y161" s="12"/>
      <c r="Z161" s="12"/>
      <c r="AA161" s="12"/>
      <c r="AB161" s="12"/>
      <c r="AC161" s="12"/>
      <c r="AD161" s="12"/>
      <c r="AE161" s="12"/>
      <c r="AR161" s="172" t="s">
        <v>189</v>
      </c>
      <c r="AT161" s="180" t="s">
        <v>75</v>
      </c>
      <c r="AU161" s="180" t="s">
        <v>83</v>
      </c>
      <c r="AY161" s="172" t="s">
        <v>178</v>
      </c>
      <c r="BK161" s="181">
        <f>BK162</f>
        <v>0</v>
      </c>
    </row>
    <row r="162" s="2" customFormat="1" ht="19.8" customHeight="1">
      <c r="A162" s="34"/>
      <c r="B162" s="184"/>
      <c r="C162" s="185" t="s">
        <v>283</v>
      </c>
      <c r="D162" s="185" t="s">
        <v>180</v>
      </c>
      <c r="E162" s="186" t="s">
        <v>2576</v>
      </c>
      <c r="F162" s="187" t="s">
        <v>2577</v>
      </c>
      <c r="G162" s="188" t="s">
        <v>1470</v>
      </c>
      <c r="H162" s="189">
        <v>1</v>
      </c>
      <c r="I162" s="190"/>
      <c r="J162" s="191">
        <f>ROUND(I162*H162,2)</f>
        <v>0</v>
      </c>
      <c r="K162" s="192"/>
      <c r="L162" s="35"/>
      <c r="M162" s="216" t="s">
        <v>1</v>
      </c>
      <c r="N162" s="217" t="s">
        <v>42</v>
      </c>
      <c r="O162" s="213"/>
      <c r="P162" s="214">
        <f>O162*H162</f>
        <v>0</v>
      </c>
      <c r="Q162" s="214">
        <v>0</v>
      </c>
      <c r="R162" s="214">
        <f>Q162*H162</f>
        <v>0</v>
      </c>
      <c r="S162" s="214">
        <v>0</v>
      </c>
      <c r="T162" s="215">
        <f>S162*H162</f>
        <v>0</v>
      </c>
      <c r="U162" s="34"/>
      <c r="V162" s="34"/>
      <c r="W162" s="34"/>
      <c r="X162" s="34"/>
      <c r="Y162" s="34"/>
      <c r="Z162" s="34"/>
      <c r="AA162" s="34"/>
      <c r="AB162" s="34"/>
      <c r="AC162" s="34"/>
      <c r="AD162" s="34"/>
      <c r="AE162" s="34"/>
      <c r="AR162" s="197" t="s">
        <v>184</v>
      </c>
      <c r="AT162" s="197" t="s">
        <v>180</v>
      </c>
      <c r="AU162" s="197" t="s">
        <v>89</v>
      </c>
      <c r="AY162" s="15" t="s">
        <v>178</v>
      </c>
      <c r="BE162" s="198">
        <f>IF(N162="základná",J162,0)</f>
        <v>0</v>
      </c>
      <c r="BF162" s="198">
        <f>IF(N162="znížená",J162,0)</f>
        <v>0</v>
      </c>
      <c r="BG162" s="198">
        <f>IF(N162="zákl. prenesená",J162,0)</f>
        <v>0</v>
      </c>
      <c r="BH162" s="198">
        <f>IF(N162="zníž. prenesená",J162,0)</f>
        <v>0</v>
      </c>
      <c r="BI162" s="198">
        <f>IF(N162="nulová",J162,0)</f>
        <v>0</v>
      </c>
      <c r="BJ162" s="15" t="s">
        <v>89</v>
      </c>
      <c r="BK162" s="198">
        <f>ROUND(I162*H162,2)</f>
        <v>0</v>
      </c>
      <c r="BL162" s="15" t="s">
        <v>184</v>
      </c>
      <c r="BM162" s="197" t="s">
        <v>372</v>
      </c>
    </row>
    <row r="163" s="2" customFormat="1" ht="6.96" customHeight="1">
      <c r="A163" s="34"/>
      <c r="B163" s="61"/>
      <c r="C163" s="62"/>
      <c r="D163" s="62"/>
      <c r="E163" s="62"/>
      <c r="F163" s="62"/>
      <c r="G163" s="62"/>
      <c r="H163" s="62"/>
      <c r="I163" s="62"/>
      <c r="J163" s="62"/>
      <c r="K163" s="62"/>
      <c r="L163" s="35"/>
      <c r="M163" s="34"/>
      <c r="O163" s="34"/>
      <c r="P163" s="34"/>
      <c r="Q163" s="34"/>
      <c r="R163" s="34"/>
      <c r="S163" s="34"/>
      <c r="T163" s="34"/>
      <c r="U163" s="34"/>
      <c r="V163" s="34"/>
      <c r="W163" s="34"/>
      <c r="X163" s="34"/>
      <c r="Y163" s="34"/>
      <c r="Z163" s="34"/>
      <c r="AA163" s="34"/>
      <c r="AB163" s="34"/>
      <c r="AC163" s="34"/>
      <c r="AD163" s="34"/>
      <c r="AE163" s="34"/>
    </row>
  </sheetData>
  <autoFilter ref="C127:K162"/>
  <mergeCells count="12">
    <mergeCell ref="E7:H7"/>
    <mergeCell ref="E9:H9"/>
    <mergeCell ref="E11:H11"/>
    <mergeCell ref="E20:H20"/>
    <mergeCell ref="E29:H29"/>
    <mergeCell ref="E85:H85"/>
    <mergeCell ref="E87:H87"/>
    <mergeCell ref="E89:H89"/>
    <mergeCell ref="E116:H116"/>
    <mergeCell ref="E118:H118"/>
    <mergeCell ref="E120:H120"/>
    <mergeCell ref="L2:V2"/>
  </mergeCells>
  <pageMargins left="0.39375" right="0.39375" top="0.39375" bottom="0.39375" header="0" footer="0"/>
  <pageSetup paperSize="9" orientation="portrait" blackAndWhite="1" fitToHeight="100"/>
  <headerFooter>
    <oddFooter>&amp;CStrana &amp;P z &amp;N</oddFooter>
  </headerFooter>
</worksheet>
</file>

<file path=docProps/core.xml><?xml version="1.0" encoding="utf-8"?>
<cp:coreProperties xmlns:dc="http://purl.org/dc/elements/1.1/" xmlns:dcterms="http://purl.org/dc/terms/" xmlns:xsi="http://www.w3.org/2001/XMLSchema-instance" xmlns:cp="http://schemas.openxmlformats.org/package/2006/metadata/core-properties">
  <dc:creator>Miroslav Holeš</dc:creator>
  <cp:lastModifiedBy>Miroslav Holeš</cp:lastModifiedBy>
  <dcterms:created xsi:type="dcterms:W3CDTF">2021-07-20T10:15:51Z</dcterms:created>
  <dcterms:modified xsi:type="dcterms:W3CDTF">2021-07-20T10:16:00Z</dcterms:modified>
</cp:coreProperties>
</file>