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345" activeTab="3"/>
  </bookViews>
  <sheets>
    <sheet name="Kryci list" sheetId="1" r:id="rId1"/>
    <sheet name="Rekapitulacia" sheetId="2" r:id="rId2"/>
    <sheet name="Prehlad" sheetId="3" r:id="rId3"/>
    <sheet name="Figury" sheetId="4" r:id="rId4"/>
  </sheets>
  <definedNames>
    <definedName name="fakt1R">#REF!</definedName>
    <definedName name="_xlnm.Print_Titles" localSheetId="3">'Figury'!$8:$10</definedName>
    <definedName name="_xlnm.Print_Titles" localSheetId="2">'Prehlad'!$8:$10</definedName>
    <definedName name="_xlnm.Print_Titles" localSheetId="1">'Rekapitulacia'!$8:$10</definedName>
    <definedName name="_xlnm.Print_Area" localSheetId="3">'Figury'!$A:$D</definedName>
    <definedName name="_xlnm.Print_Area" localSheetId="0">'Kryci list'!$A:$M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<sst xmlns="http://schemas.openxmlformats.org/spreadsheetml/2006/main" count="1505" uniqueCount="760">
  <si>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</si>
  <si>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</si>
  <si>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</si>
  <si>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</si>
  <si>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</si>
  <si>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</si>
  <si>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</si>
  <si>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</si>
  <si>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Rozpočet:</t>
  </si>
  <si>
    <t>Rozpočet</t>
  </si>
  <si>
    <t>Krycí list rozpočtu v</t>
  </si>
  <si>
    <t>EUR</t>
  </si>
  <si>
    <t>JKSO:</t>
  </si>
  <si>
    <t>Spracoval:</t>
  </si>
  <si>
    <t>Čerpanie</t>
  </si>
  <si>
    <t>Krycí list splátky v</t>
  </si>
  <si>
    <t>za obdobie</t>
  </si>
  <si>
    <t>Mesiac 2011</t>
  </si>
  <si>
    <t>Dňa:</t>
  </si>
  <si>
    <t>Zmluva č.:</t>
  </si>
  <si>
    <t>VK</t>
  </si>
  <si>
    <t>Krycí list výrobnej kalkulácie v</t>
  </si>
  <si>
    <t xml:space="preserve"> Odberateľ:</t>
  </si>
  <si>
    <t>IČO:</t>
  </si>
  <si>
    <t>DIČ:</t>
  </si>
  <si>
    <t>VF</t>
  </si>
  <si>
    <t xml:space="preserve"> Dodávateľ: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</si>
  <si>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</si>
  <si>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</si>
  <si>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</si>
  <si>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</si>
  <si>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</si>
  <si>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</si>
  <si>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</si>
  <si>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</si>
  <si>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</si>
  <si>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</si>
  <si>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</si>
  <si>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</si>
  <si>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</si>
  <si>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</si>
  <si>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</si>
  <si>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</si>
  <si>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</si>
  <si>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</si>
  <si>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</si>
  <si>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</si>
  <si>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</si>
  <si>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</si>
  <si>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</si>
  <si>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</si>
  <si>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</si>
  <si>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</si>
  <si>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</si>
  <si>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</si>
  <si>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</si>
  <si>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</si>
  <si>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</si>
  <si>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</si>
  <si>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 xml:space="preserve">JKSO: </t>
  </si>
  <si>
    <t>Rekapitulácia rozpočtu v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</si>
  <si>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</si>
  <si>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</si>
  <si>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</si>
  <si>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</si>
  <si>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</si>
  <si>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</si>
  <si>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</si>
  <si>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</si>
  <si>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</si>
  <si>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</si>
  <si>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</si>
  <si>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</si>
  <si>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</si>
  <si>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</si>
  <si>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</si>
  <si>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</si>
  <si>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</si>
  <si>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</si>
  <si>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</si>
  <si>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</si>
  <si>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</si>
  <si>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</si>
  <si>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</si>
  <si>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</si>
  <si>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</si>
  <si>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</si>
  <si>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</si>
  <si>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</si>
  <si>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</si>
  <si>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</si>
  <si>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</si>
  <si>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</si>
  <si>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</si>
  <si>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</si>
  <si>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</si>
  <si>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</si>
  <si>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</si>
  <si>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</si>
  <si>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</si>
  <si>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</si>
  <si>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</si>
  <si>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</si>
  <si>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</si>
  <si>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</si>
  <si>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</si>
  <si>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Stredná odborná škola v Źarnovici </t>
  </si>
  <si>
    <t>Výmeny stúpacích,ležatých rozvodov splaškovej kanal.rozvodov vody studenej,TUV ,zmeny sociál.zariade</t>
  </si>
  <si>
    <t>Objekt : SO 01 internát</t>
  </si>
  <si>
    <t>4.NP vybúranie priečok,podlah.vrstiev,zárubní,keram.obkladov,odstránenie zariad,predmet./+nové konš</t>
  </si>
  <si>
    <t>Ceny</t>
  </si>
  <si>
    <t xml:space="preserve"> Výmeny stúpacích,ležatých rozvodov splaškovej kanal.rozvodov vody studenej,TUV ,zmeny sociál.zariade</t>
  </si>
  <si>
    <t>Rekonštrukcia,Internát SOŚ Źarnovic</t>
  </si>
  <si>
    <t xml:space="preserve"> Objekt : SO 01 internát</t>
  </si>
  <si>
    <t xml:space="preserve"> 4.NP vybúranie priečok,podlah.vrstiev,zárubní,keram.obkladov,odstránenie zariad,predmet./+nové konš</t>
  </si>
  <si>
    <t>25.09.2018</t>
  </si>
  <si>
    <t xml:space="preserve">Stredná odborná škola v Źarnovici </t>
  </si>
  <si>
    <t/>
  </si>
  <si>
    <t>Źarnovica</t>
  </si>
  <si>
    <t>Źiar nad Hronom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</si>
  <si>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</si>
  <si>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</si>
  <si>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</si>
  <si>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</si>
  <si>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</si>
  <si>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</si>
  <si>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</si>
  <si>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</si>
  <si>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</si>
  <si>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</si>
  <si>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</si>
  <si>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PRÁCE A DODÁVKY HSV</t>
  </si>
  <si>
    <t>3 - ZVISLÉ A KOMPLETNÉ KONŠTRUKCIE</t>
  </si>
  <si>
    <t xml:space="preserve">       </t>
  </si>
  <si>
    <t>012</t>
  </si>
  <si>
    <t xml:space="preserve">31712-1101   </t>
  </si>
  <si>
    <t>Montáž prefabrik. prekladov pre svetlosť otvoru do 105 cm</t>
  </si>
  <si>
    <t>kus</t>
  </si>
  <si>
    <t xml:space="preserve">                    </t>
  </si>
  <si>
    <t>011</t>
  </si>
  <si>
    <t xml:space="preserve">41135-4171   </t>
  </si>
  <si>
    <t>Podperná konštr. prekladov pre zaťaženie do 5 kPa zhotovenie</t>
  </si>
  <si>
    <t>m2</t>
  </si>
  <si>
    <t>1,050*0,100*6,0 =   0,630</t>
  </si>
  <si>
    <t xml:space="preserve">41135-4172   </t>
  </si>
  <si>
    <t>Podperná konštr. prekladov pre zaťaženie do 5 kPa odstránenie</t>
  </si>
  <si>
    <t>0,630 =   0,630</t>
  </si>
  <si>
    <t>MAT</t>
  </si>
  <si>
    <t xml:space="preserve">595 3A0161   </t>
  </si>
  <si>
    <t>Preklad Porfix samonosný 1000x250x100mm</t>
  </si>
  <si>
    <t>dvere do WC</t>
  </si>
  <si>
    <t>321</t>
  </si>
  <si>
    <t xml:space="preserve">31691-1111r  </t>
  </si>
  <si>
    <t>Kotvenie murivovej spojky YTONG rozm.150/150 mm do ložnej škáry v priečk.murive</t>
  </si>
  <si>
    <t>včetne navrtania otvoru pre ukotvenie spojky do panelu</t>
  </si>
  <si>
    <t xml:space="preserve">34225-5000   </t>
  </si>
  <si>
    <t>Priečky z tvárnic pórobetónových YPOR P3-580 hr. 75 mm</t>
  </si>
  <si>
    <t>(1,40*2,70+2,50*2,70+2,0*2,27-0,6*1,97*2,0+2,80*2,70+1,75*2,70-0,6*1,97*2)*1,07 =   24,211</t>
  </si>
  <si>
    <t>.</t>
  </si>
  <si>
    <t xml:space="preserve">34225-5001   </t>
  </si>
  <si>
    <t>Priečky z tvárnic pórobetónových YPOR P3-580 hr. 100 mm</t>
  </si>
  <si>
    <t>(2,120*3,70-0,60*1,97*2,0)*1,06 =   5,809</t>
  </si>
  <si>
    <t>0,80*0,20*2,0*1,06 =   0,339</t>
  </si>
  <si>
    <t xml:space="preserve">548 722100   </t>
  </si>
  <si>
    <t>Murivová spojka YTONG oceľová lisovaná 150/150mm</t>
  </si>
  <si>
    <t>8,00+8,00 =   16,000</t>
  </si>
  <si>
    <t>ukotvenie priečkového muriva o murivo,ukotvenie preič.muriva o stojku obvod.haly</t>
  </si>
  <si>
    <t xml:space="preserve">3 - ZVISLÉ A KOMPLETNÉ KONŠTRUKCIE  spolu: </t>
  </si>
  <si>
    <t>6 - ÚPRAVY POVRCHOV, PODLAHY, VÝPLNE</t>
  </si>
  <si>
    <t xml:space="preserve">61140-42731  </t>
  </si>
  <si>
    <t>Stierka stien vyrovnávacia BAUMIT strojne miešaná, nanášaná ručne hr.3 mm</t>
  </si>
  <si>
    <t>33,55 =   33,550</t>
  </si>
  <si>
    <t xml:space="preserve">61140-5223,1 </t>
  </si>
  <si>
    <t>Vloženie rohovej lišty so sieťkou</t>
  </si>
  <si>
    <t>m</t>
  </si>
  <si>
    <t>(0,60*6,0+1,97*12,0) =   27,240</t>
  </si>
  <si>
    <t>vnútorná rohová hrana okien +dverí</t>
  </si>
  <si>
    <t xml:space="preserve">313 268000   </t>
  </si>
  <si>
    <t>Rohová lišta pre interiér. omietky so sietkou</t>
  </si>
  <si>
    <t>(27,240)*1,06 =   28,874</t>
  </si>
  <si>
    <t xml:space="preserve">61148-1111,1 </t>
  </si>
  <si>
    <t>Potiahnutie ostenia otvorov vypnutím výstužnej mriežky</t>
  </si>
  <si>
    <t>1,50*0,18*2,0+1,55*0,18+(1,50*0,18*6,0+2,38*0,18*3,0) =   3,724</t>
  </si>
  <si>
    <t>014</t>
  </si>
  <si>
    <t xml:space="preserve">61246-2515   </t>
  </si>
  <si>
    <t>Penetračný náter Baumit-regulátor</t>
  </si>
  <si>
    <t>38,930 =   38,930</t>
  </si>
  <si>
    <t xml:space="preserve">61247-4101   </t>
  </si>
  <si>
    <t>Omietka vnút. stien zo suchých zmesí hladká Baumit</t>
  </si>
  <si>
    <t>6,50*1,850*2,0+2,40*2,15*2,0+2,85*1,60 =   38,930</t>
  </si>
  <si>
    <t>*    Cena určená na podklad: Pálené tehly a bloky, betónové tvarovky z ľahčeného alebo klasického kameniva</t>
  </si>
  <si>
    <t>*    Cena nezahŕňa Baumit prednástrek (Vorsprizer) !</t>
  </si>
  <si>
    <t xml:space="preserve">61247-5312   </t>
  </si>
  <si>
    <t>Vnút. hydroizol. stierka Vandex BB.75 na tesnenie proti vlhk. hr. 1,5mm</t>
  </si>
  <si>
    <t>1,50*1,20*2 =   3,600</t>
  </si>
  <si>
    <t>ochrana steny okolo umývadla -2ks</t>
  </si>
  <si>
    <t>*    Cena je bez prípravy (zdrsnenia starých podkladov) podkladov, bez podkladných cementových omietok</t>
  </si>
  <si>
    <t xml:space="preserve">61247-6331   </t>
  </si>
  <si>
    <t>Omietka vnút. stien sanačná vyrovnávacia jadrová SAKRET ASP hr.10 mm</t>
  </si>
  <si>
    <t>2,95*0,80 =   2,360</t>
  </si>
  <si>
    <t>oprava poškodeného nadpražia okien</t>
  </si>
  <si>
    <t xml:space="preserve">61248-1118   </t>
  </si>
  <si>
    <t>Potiahnutie vnút. stien sklovláknitým pletivom vtlačeným do tmelu</t>
  </si>
  <si>
    <t>33,553*1,05 =   35,231</t>
  </si>
  <si>
    <t xml:space="preserve">62460-1010   </t>
  </si>
  <si>
    <t>Tmelenie škár 5 x 3 mm tmelom akrylátovým Ceresit CS-biely</t>
  </si>
  <si>
    <t>predbežná výmera,neskor bude upresnená v priebehu prác</t>
  </si>
  <si>
    <t>kúty,rohy obkladov keramických  a okolo zariadovacích predmetov</t>
  </si>
  <si>
    <t xml:space="preserve">63243-3341   </t>
  </si>
  <si>
    <t>Poter betónový samonivelizačný hr. do 40 mm tr. C25/30</t>
  </si>
  <si>
    <t>6,90*2,85 =   19,665</t>
  </si>
  <si>
    <t xml:space="preserve">246 1H0306   </t>
  </si>
  <si>
    <t>Hmota samonivelizačná betónová interiér.podlahová bal.25kg hr.1mm</t>
  </si>
  <si>
    <t>kg</t>
  </si>
  <si>
    <t>81,392 =   81,392</t>
  </si>
  <si>
    <t>1,5kg/m2 hr.1mm</t>
  </si>
  <si>
    <t xml:space="preserve">63243-5111   </t>
  </si>
  <si>
    <t>Penetrácia podkladu Nibogrund G16 pod samonivelizačnú stierku - podlaha</t>
  </si>
  <si>
    <t>18,200 =   18,200</t>
  </si>
  <si>
    <t xml:space="preserve">63243-5112.1 </t>
  </si>
  <si>
    <t>Samonivelizačná stierka Niboplan U hr. 5 mm pre admin. budovy</t>
  </si>
  <si>
    <t xml:space="preserve">63243-5115   </t>
  </si>
  <si>
    <t>Penetrácia Nibogrund Express - základný náter na nesiakavé podklady</t>
  </si>
  <si>
    <t xml:space="preserve">63243-5116.1 </t>
  </si>
  <si>
    <t>Epoxidový náter podlahy Polycol 225 -penetrácia podkladová</t>
  </si>
  <si>
    <t>19,575 =   19,575</t>
  </si>
  <si>
    <t xml:space="preserve">63245-7504   </t>
  </si>
  <si>
    <t>Poter  Weber Terranova s polypropylénovými vláknami, hr. 30 - 40 mm</t>
  </si>
  <si>
    <t xml:space="preserve">6 - ÚPRAVY POVRCHOV, PODLAHY, VÝPLNE  spolu: </t>
  </si>
  <si>
    <t>9 - OSTATNÉ KONŠTRUKCIE A PRÁCE</t>
  </si>
  <si>
    <t>003</t>
  </si>
  <si>
    <t xml:space="preserve">94195-5002   </t>
  </si>
  <si>
    <t>Lešenie ľahké prac. pomocné výš. podlahy do 1,9 m</t>
  </si>
  <si>
    <t>5,8*2,00 =   11,600</t>
  </si>
  <si>
    <t xml:space="preserve">95290-1111   </t>
  </si>
  <si>
    <t>Vyčistenie budov byt. alebo občian. výstavby pri výške podlažia do 4 m</t>
  </si>
  <si>
    <t>58,7 =   58,700</t>
  </si>
  <si>
    <t>viacnásobné vyčistenie/po vybúraní starých konštrukcií  1x</t>
  </si>
  <si>
    <t>po vyhotovení nových konštrukcií 2x/</t>
  </si>
  <si>
    <t xml:space="preserve">95290-1111.1 </t>
  </si>
  <si>
    <t>Zakrývanie podláh budov foliou proti zašpineniu pri výške podlažia do 4 m</t>
  </si>
  <si>
    <t>24,500 *3,0 =   73,500</t>
  </si>
  <si>
    <t>pred ometkami stropov a stien: 3x</t>
  </si>
  <si>
    <t>013</t>
  </si>
  <si>
    <t xml:space="preserve">96203-1133   </t>
  </si>
  <si>
    <t>Búranie priečok z tehál MV, MVC hr. do 15 cm, plocha nad 4 m2</t>
  </si>
  <si>
    <t>1,390*2,22+2,950*2,22-0,60*1,97 =   8,453</t>
  </si>
  <si>
    <t xml:space="preserve">96502-4121   </t>
  </si>
  <si>
    <t>Búranie keramického soklíka v.100 mm</t>
  </si>
  <si>
    <t>(6,70+2,10) =   8,800</t>
  </si>
  <si>
    <t xml:space="preserve">96503-21311  </t>
  </si>
  <si>
    <t>Búranie dlažieb keramických 150x150  uložených do malty</t>
  </si>
  <si>
    <t>4,70*2,70+2,70*1,70 =   17,280</t>
  </si>
  <si>
    <t xml:space="preserve">96504-3441   </t>
  </si>
  <si>
    <t>Búranie bet. podkladu s poterom hr. do 15 cm nad 4 m2</t>
  </si>
  <si>
    <t>m3</t>
  </si>
  <si>
    <t>17,280 =   17,280</t>
  </si>
  <si>
    <t xml:space="preserve">96605-3121.  </t>
  </si>
  <si>
    <t>Vybúranie vpuste podlahy DN 80</t>
  </si>
  <si>
    <t xml:space="preserve">96807-2455   </t>
  </si>
  <si>
    <t>Vybúranie kov. dverných zárubní do 2 m2</t>
  </si>
  <si>
    <t>2,00 +2,00 =   4,000</t>
  </si>
  <si>
    <t>miestn.č.0.12+0.14</t>
  </si>
  <si>
    <t>253</t>
  </si>
  <si>
    <t xml:space="preserve">97205-1112   </t>
  </si>
  <si>
    <t>Búranie otv. BZ strop. pl. do 01m2 hĺ. 40cm</t>
  </si>
  <si>
    <t xml:space="preserve">97408-2832.  </t>
  </si>
  <si>
    <t>Vysek. rýhy  vedenia vodovod.potrubia  š. do 7 cm v stene</t>
  </si>
  <si>
    <t>16,700 =   16,700</t>
  </si>
  <si>
    <t xml:space="preserve">97802-32611  </t>
  </si>
  <si>
    <t>Oškrabanie zašpinených omietok</t>
  </si>
  <si>
    <t>6,20*1,05 =   6,510</t>
  </si>
  <si>
    <t xml:space="preserve">97805-9531   </t>
  </si>
  <si>
    <t>Vybúranie obkladov vnút. z obkladačiek plochy nad 2 m2</t>
  </si>
  <si>
    <t>1,60*1,70*2,06+1,80*1,70*4,0+0,70*1,70 =   19,033</t>
  </si>
  <si>
    <t>002</t>
  </si>
  <si>
    <t xml:space="preserve">97901-7112   </t>
  </si>
  <si>
    <t>Zvislé prem. vybúr. hmôt k miestu nakládky nosením do 3,5 m</t>
  </si>
  <si>
    <t>t</t>
  </si>
  <si>
    <t>2,490 =   2,490</t>
  </si>
  <si>
    <t>383</t>
  </si>
  <si>
    <t xml:space="preserve">03597-8111   </t>
  </si>
  <si>
    <t>Odvoz sute na skládku do 1 km</t>
  </si>
  <si>
    <t xml:space="preserve">03597-8121   </t>
  </si>
  <si>
    <t>Odvoz sute na skládku za každý ďalší 1 km</t>
  </si>
  <si>
    <t>2,490*10,00 =   24,900</t>
  </si>
  <si>
    <t xml:space="preserve">03597-9111   </t>
  </si>
  <si>
    <t>Vnútrostavenisková doprava sute do 10 m</t>
  </si>
  <si>
    <t xml:space="preserve">03597-9121   </t>
  </si>
  <si>
    <t>Vnútrostavenisková doprava sute za každých ďalších 5 m</t>
  </si>
  <si>
    <t>221</t>
  </si>
  <si>
    <t xml:space="preserve">97908-4219   </t>
  </si>
  <si>
    <t>Príplatok za každých ďalších 5 km vybúr. hmôt nad 5 km</t>
  </si>
  <si>
    <t>1,107*5,00 =   5,535</t>
  </si>
  <si>
    <t xml:space="preserve">97908-7213   </t>
  </si>
  <si>
    <t>Nakladanie vybúraných hmôt na dopravný prostriedok</t>
  </si>
  <si>
    <t>váha 1m2 obkladu = 21,0 kg,váha 1m2 dlažby= 23,0kg,váha cemen.ložka obkladu 16,5</t>
  </si>
  <si>
    <t>47,55*0,021+16,30*0,023+51,45*0,016+16,30*0,018 =   2,490</t>
  </si>
  <si>
    <t>;</t>
  </si>
  <si>
    <t xml:space="preserve">97913-1409   </t>
  </si>
  <si>
    <t>Poplatok za ulož.a znešk.staveb.sute na vymedzených skládkach "O"-ostatný odpad</t>
  </si>
  <si>
    <t>*    Položky nahradené skupinami  položiek :</t>
  </si>
  <si>
    <t>*    9951 Uskladnenie stavebných odpadov,</t>
  </si>
  <si>
    <t>*    9952 Recyklácia stavebných odpadov,</t>
  </si>
  <si>
    <t>*    9953 Dekontaminácia stavebných odpadov (obsahujúcich nebezpečné látky),</t>
  </si>
  <si>
    <t>*    9954 Zneškodnenie odpadov neznečistených škodlivinami,</t>
  </si>
  <si>
    <t>*    9955 Zneškodnenie nebezpečných odpadov.</t>
  </si>
  <si>
    <t xml:space="preserve">99801-2022   </t>
  </si>
  <si>
    <t>Presun hmôt pre budovy monolitické výšky do 12 m</t>
  </si>
  <si>
    <t>3,173 =   3,173</t>
  </si>
  <si>
    <t xml:space="preserve">9 - OSTATNÉ KONŠTRUKCIE A PRÁCE  spolu: </t>
  </si>
  <si>
    <t xml:space="preserve">PRÁCE A DODÁVKY HSV  spolu: </t>
  </si>
  <si>
    <t>PRÁCE A DODÁVKY PSV</t>
  </si>
  <si>
    <t>721 - Vnútorná kanalizácia</t>
  </si>
  <si>
    <t>721</t>
  </si>
  <si>
    <t xml:space="preserve">72110-0902.  </t>
  </si>
  <si>
    <t>Vyčistenie hrdla odpad. potrubia DN do 100 /napojenie vpuste odpadovej/</t>
  </si>
  <si>
    <t xml:space="preserve">72114-0806   </t>
  </si>
  <si>
    <t>Demontáž potrubia z liatinových rúr DN do 200/stúpacieho potrubia/</t>
  </si>
  <si>
    <t>2,70+0,30 =   3,000</t>
  </si>
  <si>
    <t>zvslé potrubie,v strope</t>
  </si>
  <si>
    <t xml:space="preserve">72117-0972r  </t>
  </si>
  <si>
    <t>Opr. PVC potrubia, dopojenie rúr D 63 k ležatému rozvodu z liatiny D110</t>
  </si>
  <si>
    <t>vypílenie otvoru v liatin.potrubí dlžky 700mm,,vloženie PVC potrubia DN110</t>
  </si>
  <si>
    <t>vyhotovenie presuvky a odbočky PVC DN65</t>
  </si>
  <si>
    <t>6,000 =   6,000</t>
  </si>
  <si>
    <t xml:space="preserve">72117-1106   </t>
  </si>
  <si>
    <t>Potrubie kanal. z PVC-U rúr hrdlových odpadné D 63x1,8</t>
  </si>
  <si>
    <t>9,000*1,04 =   9,360</t>
  </si>
  <si>
    <t xml:space="preserve">72117-5315   </t>
  </si>
  <si>
    <t>Potrubie z rúr REHAU RAUPIANO Plus odpadné zavesené DN 125</t>
  </si>
  <si>
    <t>14,500*1,12 =   16,240</t>
  </si>
  <si>
    <t xml:space="preserve">72117-5317   </t>
  </si>
  <si>
    <t>Potrubie z rúr REHAU RAUPIANO Plus odpadné zavesené DN 160</t>
  </si>
  <si>
    <t>2,804 =   2,804</t>
  </si>
  <si>
    <t xml:space="preserve">72117-8116   </t>
  </si>
  <si>
    <t>Montáž odpadného potrubia PP-HT systém vodorovného DN 125</t>
  </si>
  <si>
    <t>3,900 =   3,900</t>
  </si>
  <si>
    <t xml:space="preserve">72117-8226   </t>
  </si>
  <si>
    <t>Montáž kolena potrubia PP-HT systém DN 125</t>
  </si>
  <si>
    <t>5,800 =   5,800</t>
  </si>
  <si>
    <t xml:space="preserve">72121-08171  </t>
  </si>
  <si>
    <t>Demontáž vpustov podlahových DN 70</t>
  </si>
  <si>
    <t xml:space="preserve">72121-1505   </t>
  </si>
  <si>
    <t>Montáž podlahového vpustu s vodorovným odtokom DN 50 z plastu so zápachovou uzávierkou</t>
  </si>
  <si>
    <t xml:space="preserve">552 437460   </t>
  </si>
  <si>
    <t>Vpust podlahová bočná DN 110 s mriežkou 150/150 mm napojenie na klasické hrdlové potrubie stesnením</t>
  </si>
  <si>
    <t xml:space="preserve">72121-1514   </t>
  </si>
  <si>
    <t>Montáž podlahového vpustu s vodorovným odtokom z PVC DN 140</t>
  </si>
  <si>
    <t xml:space="preserve">72122-0801   </t>
  </si>
  <si>
    <t>Demontáž zápachových uzáverov DN 70</t>
  </si>
  <si>
    <t xml:space="preserve">72122-3416   </t>
  </si>
  <si>
    <t>Zápachové uzávery nerezové podlahové monáž DN 50/75</t>
  </si>
  <si>
    <t>miestnost m.č.1.29 sklad ,miestnost m.č.1.28 upratovačka</t>
  </si>
  <si>
    <t xml:space="preserve">72122-6212   </t>
  </si>
  <si>
    <t>Zápachová uzávierka pisoárová DN 40</t>
  </si>
  <si>
    <t xml:space="preserve">72129-0111   </t>
  </si>
  <si>
    <t>Skúška tesnosti kanalizácie vodou do DN 125</t>
  </si>
  <si>
    <t>160,000 =   160,000</t>
  </si>
  <si>
    <t xml:space="preserve">72130-9101   </t>
  </si>
  <si>
    <t>Pomocné práce -sekacie -kanalizácia vnútorná</t>
  </si>
  <si>
    <t>2,500 =   2,500</t>
  </si>
  <si>
    <t xml:space="preserve">552 001500   </t>
  </si>
  <si>
    <t>Ostatný drobný inštalačný materiál pre vnútornú kanalizáciu</t>
  </si>
  <si>
    <t>súb.</t>
  </si>
  <si>
    <t>lepidlo,rozperky,</t>
  </si>
  <si>
    <t>1,000 =   1,000</t>
  </si>
  <si>
    <t xml:space="preserve">72190-0002   </t>
  </si>
  <si>
    <t>Pripojenie na jestvujúci rozvod kanalizácie</t>
  </si>
  <si>
    <t xml:space="preserve">99872-1102   </t>
  </si>
  <si>
    <t>Presun hmôt pre vnút. kanalizáciu v objektoch výšky do 12 m</t>
  </si>
  <si>
    <t xml:space="preserve">721 - Vnútorná kanalizácia  spolu: </t>
  </si>
  <si>
    <t>722 - Vnútorný vodovod</t>
  </si>
  <si>
    <t xml:space="preserve">72213-0801   </t>
  </si>
  <si>
    <t>Demontáž potrubia z oceľ. rúrok závitových DN do 25</t>
  </si>
  <si>
    <t>3,90*2,00 =   7,800</t>
  </si>
  <si>
    <t xml:space="preserve">72213-0831   </t>
  </si>
  <si>
    <t>Demontáž nástenky</t>
  </si>
  <si>
    <t xml:space="preserve">286 3D6901   </t>
  </si>
  <si>
    <t>Spona upevňovacia ADC 16/20 - 27.85.016</t>
  </si>
  <si>
    <t>* balenie - 100 ks</t>
  </si>
  <si>
    <t xml:space="preserve">72217-3911   </t>
  </si>
  <si>
    <t>Montáž potrubia plastového spoje zvar polyfúzia D do 16 mm</t>
  </si>
  <si>
    <t xml:space="preserve">72217-3913   </t>
  </si>
  <si>
    <t>Montáž potrubia plastového spoje zvar polyfúzia D do 25 mm</t>
  </si>
  <si>
    <t xml:space="preserve">72218-2111   </t>
  </si>
  <si>
    <t>Ochrana potrubia izoláciou Mirelon DN 20</t>
  </si>
  <si>
    <t>4,250 =   4,250</t>
  </si>
  <si>
    <t xml:space="preserve">72218-2112   </t>
  </si>
  <si>
    <t>Ochrana potrubia izoláciou Mirelon DN 22</t>
  </si>
  <si>
    <t>4,300 =   4,300</t>
  </si>
  <si>
    <t xml:space="preserve">72219-0901   </t>
  </si>
  <si>
    <t>Opr. uzatvorenie alebo otvorenie vodov. potrubia</t>
  </si>
  <si>
    <t xml:space="preserve">72222-0151   </t>
  </si>
  <si>
    <t>Nástenka závitová plastová PPR PN 20 DN 16 x G 1/2</t>
  </si>
  <si>
    <t xml:space="preserve">72222-0211   </t>
  </si>
  <si>
    <t>Koleno prechodové 90° PPR PN 20 D 20 x G 1/2 s kovovým vnútorným závitom</t>
  </si>
  <si>
    <t>2,00+2,00 =   4,000</t>
  </si>
  <si>
    <t xml:space="preserve">72222-0851   </t>
  </si>
  <si>
    <t>Demontáž armatúr vodov. s 1 závitom G do 3/4</t>
  </si>
  <si>
    <t xml:space="preserve">72222-0853,  </t>
  </si>
  <si>
    <t>Demontáž baterie vodov. 3/4 " včetne odstránenia vývodu</t>
  </si>
  <si>
    <t>2,00+2,000 =   4,000</t>
  </si>
  <si>
    <t xml:space="preserve">72222-1118   </t>
  </si>
  <si>
    <t>Armat. vodov. s 1 závitom, ventil výtokový K1D G 3/4</t>
  </si>
  <si>
    <t>súbor</t>
  </si>
  <si>
    <t xml:space="preserve">72222-9102   </t>
  </si>
  <si>
    <t>Montáž vodov. armatúr ostatných s 1 závitom G 3/4</t>
  </si>
  <si>
    <t>6,00+6,00 =   12,000</t>
  </si>
  <si>
    <t xml:space="preserve">72582-9203   </t>
  </si>
  <si>
    <t>Montáž batérií umýv. a drez. ostatných typov nást. termost.</t>
  </si>
  <si>
    <t xml:space="preserve">551 J00102   </t>
  </si>
  <si>
    <t>Hadica Flexi - 1/2" (14x20) 1/2" (14x20) - 25102199</t>
  </si>
  <si>
    <t>4,00+4,00 =   8,000</t>
  </si>
  <si>
    <t xml:space="preserve">72299-9904   </t>
  </si>
  <si>
    <t>Vnútorný vodovod HZS T4</t>
  </si>
  <si>
    <t>hod</t>
  </si>
  <si>
    <t xml:space="preserve">99872-2102   </t>
  </si>
  <si>
    <t>Presun hmôt pre vnút. vodovod v objektoch výšky do 12 m</t>
  </si>
  <si>
    <t xml:space="preserve">722 - Vnútorný vodovod  spolu: </t>
  </si>
  <si>
    <t>725 - Zariaďovacie predmety</t>
  </si>
  <si>
    <t xml:space="preserve">72511-0611   </t>
  </si>
  <si>
    <t>Demontáž záchoda splachovacieho s nádržou alebo s tlakovým splachovačom na ďalšie použitie</t>
  </si>
  <si>
    <t xml:space="preserve">72513-0812   </t>
  </si>
  <si>
    <t>Demontáž pisoárového stánia s nádržkou 2 dielne</t>
  </si>
  <si>
    <t xml:space="preserve">72521-0611   </t>
  </si>
  <si>
    <t>Demontáž umývadiel alebo umývadielok bez výtokovej armatúry na ďalšie použitie</t>
  </si>
  <si>
    <t>2,000+2,000 =   4,000</t>
  </si>
  <si>
    <t xml:space="preserve">72511-9305   </t>
  </si>
  <si>
    <t>Montáž záchodovým mís kombinovaných</t>
  </si>
  <si>
    <t xml:space="preserve">551 B02010   </t>
  </si>
  <si>
    <t>Batéria pre umývadlo typ PL 21 - chróm</t>
  </si>
  <si>
    <t>POLAR, A - rozteč 100 mm, B - rozteč 150 mm</t>
  </si>
  <si>
    <t xml:space="preserve">642 3E1011   </t>
  </si>
  <si>
    <t>Misa kombinačná LYRA 2427.6, biela</t>
  </si>
  <si>
    <t xml:space="preserve">72511-9309   </t>
  </si>
  <si>
    <t>Príplatok za použitie silikónového tmelu 0,30 kg/kus</t>
  </si>
  <si>
    <t xml:space="preserve">642 5C0201   </t>
  </si>
  <si>
    <t>Urinál odsávací GOLEM 4306.0, biela</t>
  </si>
  <si>
    <t xml:space="preserve">642 5C9002   </t>
  </si>
  <si>
    <t>Sifón plastový k urinálu GOLEM - 9200.3</t>
  </si>
  <si>
    <t xml:space="preserve">642 5C9005   </t>
  </si>
  <si>
    <t>Skrutka upevňovacia k urinálu GOLEM 9034.9.000</t>
  </si>
  <si>
    <t xml:space="preserve">642 5D0203   </t>
  </si>
  <si>
    <t>Splachovač ALCAPLAST pisoarový so senzorom ASP 4GK1</t>
  </si>
  <si>
    <t xml:space="preserve">642 5D9001   </t>
  </si>
  <si>
    <t>Rám montážny pre pisoár so zenzorom ALCAPLAST A10775-1200</t>
  </si>
  <si>
    <t xml:space="preserve">72513-9101   </t>
  </si>
  <si>
    <t>Montáž ostatných typov pisoár. stánia z biel.keram(ditur.) bez splach nádrže</t>
  </si>
  <si>
    <t xml:space="preserve">72513-9102   </t>
  </si>
  <si>
    <t>Príplatok za použitie silikónového tmelu 0,6 kg/kus</t>
  </si>
  <si>
    <t xml:space="preserve">72521-2200   </t>
  </si>
  <si>
    <t>Umývadlo z diturvitu so zápach. uzáv. štandardná kvalita</t>
  </si>
  <si>
    <t xml:space="preserve">642 5G0101   </t>
  </si>
  <si>
    <t>Pisoár Villa s radarovým splachopvačom a integrovaným zdrojom 230V AC</t>
  </si>
  <si>
    <t xml:space="preserve">72581-9402   </t>
  </si>
  <si>
    <t>Montáž ventilov rohových G 1/2</t>
  </si>
  <si>
    <t xml:space="preserve">72582-9201   </t>
  </si>
  <si>
    <t>Montáž batérií umýv. a drez. ostatných typov nást. chromov.</t>
  </si>
  <si>
    <t xml:space="preserve">72586-9101   </t>
  </si>
  <si>
    <t>Montáž zápach. uzávierok umývadlových D 40</t>
  </si>
  <si>
    <t xml:space="preserve">551 B64020   </t>
  </si>
  <si>
    <t>Sifón umývadlový typ 1321 - biela</t>
  </si>
  <si>
    <t>Príslušenstvo</t>
  </si>
  <si>
    <t xml:space="preserve">551 H14101   </t>
  </si>
  <si>
    <t>Ventil rohový ADLON G 1/2"x1/2" Chróm - 518430520 pre WC</t>
  </si>
  <si>
    <t>4,000 =   4,000</t>
  </si>
  <si>
    <t xml:space="preserve">99872-5102   </t>
  </si>
  <si>
    <t>Presun hmôt pre zariaď. predmety v objektoch výšky do 12 m</t>
  </si>
  <si>
    <t xml:space="preserve">725 - Zariaďovacie predmety  spolu: </t>
  </si>
  <si>
    <t>763 - Konštrukcie  - drevostavby</t>
  </si>
  <si>
    <t>763</t>
  </si>
  <si>
    <t xml:space="preserve">76313-5045   </t>
  </si>
  <si>
    <t>Podhľady sadr. kazet RIGIPS 600x600 mm hrana A viditel.konstr GYPTONE Point11</t>
  </si>
  <si>
    <t>19,575*1,06 =   20,750</t>
  </si>
  <si>
    <t xml:space="preserve">76313-5090   </t>
  </si>
  <si>
    <t>Montáž nosnej konštr. Rigips kazetového podhľadu, hrana A</t>
  </si>
  <si>
    <t xml:space="preserve">99876-3101   </t>
  </si>
  <si>
    <t>Presun hmôt pre drevostavby v objektoch výšky do 12 m</t>
  </si>
  <si>
    <t xml:space="preserve">763 - Konštrukcie  - drevostavby  spolu: </t>
  </si>
  <si>
    <t>766 - Konštrukcie stolárske</t>
  </si>
  <si>
    <t>766</t>
  </si>
  <si>
    <t xml:space="preserve">76666-2811   </t>
  </si>
  <si>
    <t>Demontáž prahov dvier 1-krídlových</t>
  </si>
  <si>
    <t xml:space="preserve">64294-2111   </t>
  </si>
  <si>
    <t>Osadenie dverných zárubní alebo rámov oceľových do 2,5 m2</t>
  </si>
  <si>
    <t>7,00 =   7,000</t>
  </si>
  <si>
    <t xml:space="preserve">96806-1125   </t>
  </si>
  <si>
    <t>Vyvesenie alebo zavesenie drev. krídiel dvier do 2 m2</t>
  </si>
  <si>
    <t xml:space="preserve">96806-1136,1 </t>
  </si>
  <si>
    <t>Vyhotovenie kovania dverí a zámku</t>
  </si>
  <si>
    <t xml:space="preserve">76666-4121.  </t>
  </si>
  <si>
    <t>Demontáž dvier kompl. kýv. do ocel. zárubne 1-krídl. do 1m</t>
  </si>
  <si>
    <t xml:space="preserve">549 136680   </t>
  </si>
  <si>
    <t>Kovanie K 406-kľučka so štítmi dver. pre vložku</t>
  </si>
  <si>
    <t>sada</t>
  </si>
  <si>
    <t xml:space="preserve">553 319610   </t>
  </si>
  <si>
    <t>Zárubňa oceľová CGU 60x197x11cm</t>
  </si>
  <si>
    <t xml:space="preserve">553 319860   </t>
  </si>
  <si>
    <t>Zárubňa oceľová CGU 90x197x16cm L</t>
  </si>
  <si>
    <t xml:space="preserve">611 640400   </t>
  </si>
  <si>
    <t>Dvere vnútorné plné 60x197 profilované s náterom</t>
  </si>
  <si>
    <t xml:space="preserve">611 640430   </t>
  </si>
  <si>
    <t>Dvere vnútorné plné 90x197 profilované s náterom</t>
  </si>
  <si>
    <t xml:space="preserve">611 873520   </t>
  </si>
  <si>
    <t>Prah bukový dĺžka 60 šírka 7cm</t>
  </si>
  <si>
    <t xml:space="preserve">611 874160   </t>
  </si>
  <si>
    <t>Prah bukový dĺžka 90 šírka 10cm</t>
  </si>
  <si>
    <t xml:space="preserve">99876-6102   </t>
  </si>
  <si>
    <t>Presun hmôt pre konštr. stolárske v objektoch výšky do 12 m</t>
  </si>
  <si>
    <t xml:space="preserve">766 - Konštrukcie stolárske  spolu: </t>
  </si>
  <si>
    <t>767 - Konštrukcie doplnk. kovové stavebné</t>
  </si>
  <si>
    <t>767</t>
  </si>
  <si>
    <t xml:space="preserve">76799-5101   </t>
  </si>
  <si>
    <t>Montáž atypických stavebných doplnk. konštrukcií do 5 kg</t>
  </si>
  <si>
    <t>4,00*1,950 =   7,800</t>
  </si>
  <si>
    <t>včetne navrtania otvoru a provizor.lešenia</t>
  </si>
  <si>
    <t>suterén pre zavesené potrubie PVC DN 63 a PVC DN 60</t>
  </si>
  <si>
    <t xml:space="preserve">920 AN64993  </t>
  </si>
  <si>
    <t>Konzoly pre zavesenie potrubia vodorovn.kanalizácie vyhotovenie z konzoly profil L profilu 250/25/2,2 a závit.tyče d6</t>
  </si>
  <si>
    <t>konzoly včetne ukotvenia a spoj.materiálu, bez náterov</t>
  </si>
  <si>
    <t>64,000 =   64,000</t>
  </si>
  <si>
    <t>suterén zavesené potrubie</t>
  </si>
  <si>
    <t xml:space="preserve">767 - Konštrukcie doplnk. kovové stavebné  spolu: </t>
  </si>
  <si>
    <t>771 - Podlahy z dlaždíc  keramických</t>
  </si>
  <si>
    <t>771</t>
  </si>
  <si>
    <t xml:space="preserve">77157-5107   </t>
  </si>
  <si>
    <t>Montáž podláh z dlaždíc keram. rež. hlad. 200x200 do tmelu</t>
  </si>
  <si>
    <t>22,515 =   22,515</t>
  </si>
  <si>
    <t xml:space="preserve">597 3A1031   </t>
  </si>
  <si>
    <t>Dlažba 200 x 200 x 7 mm - Dk, 361, I.tr.</t>
  </si>
  <si>
    <t>22,515*1,06 =   23,866</t>
  </si>
  <si>
    <t xml:space="preserve">99877-1102   </t>
  </si>
  <si>
    <t>Presun hmôt pre podlahy z dlaždíc v objektoch výšky do 12 m</t>
  </si>
  <si>
    <t xml:space="preserve">771 - Podlahy z dlaždíc  keramických  spolu: </t>
  </si>
  <si>
    <t>781 - Obklady z obkladačiek a dosiek</t>
  </si>
  <si>
    <t xml:space="preserve">78141-1810   </t>
  </si>
  <si>
    <t>Demontáž obkladov z obkladačiek pórovinových kladených do malty</t>
  </si>
  <si>
    <t>(4,70*2,0+2,70*2,0)*2,00 =   29,600</t>
  </si>
  <si>
    <t xml:space="preserve">78144-6133   </t>
  </si>
  <si>
    <t>Montáž obkladov vnút. a vonk. stien z obkladačiek hutných alebo keram. do malty, škárovanie Ceresit CE33 150 x 150 mm</t>
  </si>
  <si>
    <t>66,465 =   66,465</t>
  </si>
  <si>
    <t xml:space="preserve">78144-7763   </t>
  </si>
  <si>
    <t>Montáž obkladov stien z obkladačiek hutných, keram. do tmelu flex., v obmedz. priest., škár. bielym cem. 300x150 mm</t>
  </si>
  <si>
    <t>4,275 =   4,275</t>
  </si>
  <si>
    <t xml:space="preserve">597 4A3409   </t>
  </si>
  <si>
    <t>Obkladačka 200 x 200 x 7 mm - Nk, 368, I.tr.</t>
  </si>
  <si>
    <t>70,79*1,09 =   77,161</t>
  </si>
  <si>
    <t xml:space="preserve">78144-9701   </t>
  </si>
  <si>
    <t>Prípl. za práce v obmedz. priestore pri montáži obkl. hut.</t>
  </si>
  <si>
    <t>13,30*2,10 =   27,930</t>
  </si>
  <si>
    <t xml:space="preserve">99878-1102   </t>
  </si>
  <si>
    <t>Presun hmôt pre obklady keramické v objektoch výšky do 12 m</t>
  </si>
  <si>
    <t>51,450*0,023 =   1,183</t>
  </si>
  <si>
    <t xml:space="preserve">781 - Obklady z obkladačiek a dosiek  spolu: </t>
  </si>
  <si>
    <t>783 - Nátery</t>
  </si>
  <si>
    <t>783</t>
  </si>
  <si>
    <t xml:space="preserve">78311-4730,  </t>
  </si>
  <si>
    <t>Nátery ocel. konštr. ľahk. C, syntetic. základné /zárubní/</t>
  </si>
  <si>
    <t>0,15*2,05*2,0+0,15*0,08 =   0,627</t>
  </si>
  <si>
    <t xml:space="preserve">78312-5230,1 </t>
  </si>
  <si>
    <t>Nátery ocel. konštr. ľahk. C, CC syntetické jednon.+2x email/ zárubńa/</t>
  </si>
  <si>
    <t xml:space="preserve">783 - Nátery  spolu: </t>
  </si>
  <si>
    <t>784 - Maľby</t>
  </si>
  <si>
    <t>784</t>
  </si>
  <si>
    <t xml:space="preserve">78445-2261   </t>
  </si>
  <si>
    <t>Maľba zo zmesí tekut. 1 far. dvojnásob. v miest. do 3,8m</t>
  </si>
  <si>
    <t>211</t>
  </si>
  <si>
    <t xml:space="preserve">62041-3111   </t>
  </si>
  <si>
    <t>Pačokovanie cementovým mliekom jednoduché -</t>
  </si>
  <si>
    <t>18,500 =   18,500</t>
  </si>
  <si>
    <t xml:space="preserve">78445-22711  </t>
  </si>
  <si>
    <t>Maľba zo zmesí tekut. 1 far. dvojnás. v miest. do 3,8m náter stropu Sadadakrylom</t>
  </si>
  <si>
    <t xml:space="preserve">784 - Maľby  spolu: </t>
  </si>
  <si>
    <t xml:space="preserve">PRÁCE A DODÁVKY PSV  spolu: </t>
  </si>
  <si>
    <t>Za rozpočet celkom</t>
  </si>
  <si>
    <t>Figura</t>
  </si>
  <si>
    <t>hms</t>
  </si>
  <si>
    <t>hrúbka muriva v suteréne</t>
  </si>
  <si>
    <t>0,44</t>
  </si>
  <si>
    <t>vms</t>
  </si>
  <si>
    <t>výška muriva v suteréne</t>
  </si>
  <si>
    <t>2,61</t>
  </si>
  <si>
    <t>o1</t>
  </si>
  <si>
    <t>okno 1</t>
  </si>
  <si>
    <t>0,90*0,45</t>
  </si>
  <si>
    <t>o2</t>
  </si>
  <si>
    <t>okno 2</t>
  </si>
  <si>
    <t>0,90*0,90</t>
  </si>
  <si>
    <t>o3</t>
  </si>
  <si>
    <t>okno 3</t>
  </si>
  <si>
    <t>0,90*0,60</t>
  </si>
  <si>
    <t>o4</t>
  </si>
  <si>
    <t>okno 4</t>
  </si>
  <si>
    <t>1,20*1,40</t>
  </si>
  <si>
    <t>o5</t>
  </si>
  <si>
    <t>fr. okno 5</t>
  </si>
  <si>
    <t>1,80*2,25</t>
  </si>
  <si>
    <t>o6</t>
  </si>
  <si>
    <t>fr. okno 6</t>
  </si>
  <si>
    <t>1,80*2,15</t>
  </si>
  <si>
    <t>o7</t>
  </si>
  <si>
    <t>okno 7</t>
  </si>
  <si>
    <t>o8</t>
  </si>
  <si>
    <t>fr. okno</t>
  </si>
  <si>
    <t>0,60*2,15</t>
  </si>
  <si>
    <t>o9</t>
  </si>
  <si>
    <t>okno a balk. dvere</t>
  </si>
  <si>
    <t>1,50*1,35+1,00*2,15</t>
  </si>
  <si>
    <t>o10</t>
  </si>
  <si>
    <t>okno</t>
  </si>
  <si>
    <t>0,90*1,97</t>
  </si>
  <si>
    <t>o11</t>
  </si>
  <si>
    <t>okno strešné</t>
  </si>
  <si>
    <t>1,10*2,20</t>
  </si>
  <si>
    <t>o12</t>
  </si>
  <si>
    <t>1,10*1,70</t>
  </si>
  <si>
    <t>o13</t>
  </si>
  <si>
    <t>1,10*1,10</t>
  </si>
  <si>
    <t>d14</t>
  </si>
  <si>
    <t>vstupné dvere do suterénu</t>
  </si>
  <si>
    <t>d15</t>
  </si>
  <si>
    <t>dvere</t>
  </si>
  <si>
    <t>0,80*1,97</t>
  </si>
  <si>
    <t>d16</t>
  </si>
  <si>
    <t>0,60*1,97</t>
  </si>
  <si>
    <t>d17</t>
  </si>
  <si>
    <t>vstupné dvere</t>
  </si>
  <si>
    <t>1,50*2,40</t>
  </si>
  <si>
    <t>d18</t>
  </si>
  <si>
    <t>garážové dvere</t>
  </si>
  <si>
    <t>2,50*2,20</t>
  </si>
  <si>
    <t>d19</t>
  </si>
  <si>
    <t>vmp</t>
  </si>
  <si>
    <t>výška muriva v prízemí</t>
  </si>
  <si>
    <t>2,69</t>
  </si>
  <si>
    <t>hmp</t>
  </si>
  <si>
    <t>hrúbka muriva prízemie, podkr.</t>
  </si>
  <si>
    <t>vs</t>
  </si>
  <si>
    <t>výška pre omietky suterénu</t>
  </si>
  <si>
    <t>2,49</t>
  </si>
  <si>
    <t>vp</t>
  </si>
  <si>
    <t>výška pre omietky prízemia</t>
  </si>
  <si>
    <t>vpo</t>
  </si>
  <si>
    <t>výška pre omietky podkrovia</t>
  </si>
  <si>
    <t>2,60</t>
  </si>
  <si>
    <t>omietky suterén,miestnosť 002</t>
  </si>
  <si>
    <t>+(3,55+2,00+3,90+1,00)*vs</t>
  </si>
  <si>
    <t>+(2,40+1,46+1,50+1,40+0,55)*vs</t>
  </si>
  <si>
    <t>004</t>
  </si>
  <si>
    <t>+(3,55+3,00)*2*vs</t>
  </si>
  <si>
    <t>005</t>
  </si>
  <si>
    <t>+(8,46+8,97)*2*vs</t>
  </si>
  <si>
    <t>007</t>
  </si>
  <si>
    <t>+(5,30*2+1,10*3+1,75+1,35)*vs</t>
  </si>
  <si>
    <t>008</t>
  </si>
  <si>
    <t>+(3,06+3,47)*2*vs</t>
  </si>
  <si>
    <t>009</t>
  </si>
  <si>
    <t>+(3,01+2,50)*2*0,69</t>
  </si>
  <si>
    <t>oss</t>
  </si>
  <si>
    <t>omietky stien suterén</t>
  </si>
  <si>
    <t>++ Medzisuma :</t>
  </si>
  <si>
    <t>os</t>
  </si>
  <si>
    <t>odpočet otvorov suterén</t>
  </si>
  <si>
    <t>(o1*6+d14+d15*12)</t>
  </si>
  <si>
    <t>osts</t>
  </si>
  <si>
    <t>prípočet ostenia suterén</t>
  </si>
  <si>
    <t>(0,90+2*0,45)*0,20*6</t>
  </si>
  <si>
    <t>omietky prízemie,miestnosť104</t>
  </si>
  <si>
    <t>+(2,83+0,60+5,51)*2*vp</t>
  </si>
  <si>
    <t>105</t>
  </si>
  <si>
    <t>+(2,50+1,40+0,60)*2*0,89+0,10*0,89</t>
  </si>
  <si>
    <t>106+110+112</t>
  </si>
  <si>
    <t>+(8,46+6,70+0,60+3,91+2,62)*2*vp</t>
  </si>
  <si>
    <t>107</t>
  </si>
  <si>
    <t>+(4,50+3,47)*2*vp</t>
  </si>
  <si>
    <t>108</t>
  </si>
  <si>
    <t>+(3,00+2,50+0,60)*2*0,89+0,10*0,89</t>
  </si>
  <si>
    <t>109</t>
  </si>
  <si>
    <t>+(4,37+3,47)*2*vp</t>
  </si>
  <si>
    <t>111</t>
  </si>
  <si>
    <t>+(1,10+1,20)*2*vp</t>
  </si>
  <si>
    <t>114</t>
  </si>
  <si>
    <t>+(2,38*2+3,01*2+1,20)*vp</t>
  </si>
  <si>
    <t>116</t>
  </si>
  <si>
    <t>+(1,775*2+1,20)*vp</t>
  </si>
  <si>
    <t>osp</t>
  </si>
  <si>
    <t>omietka stien prízemie</t>
  </si>
  <si>
    <t>odpočet otvorov prízemie</t>
  </si>
  <si>
    <t>+(o3+o4*3+o5*5+d15*5*2+d16*3+d17*2+d19)</t>
  </si>
  <si>
    <t>+1,80*2,00*2+2,00*2,00*2</t>
  </si>
  <si>
    <t>op</t>
  </si>
  <si>
    <t>o3+o4</t>
  </si>
  <si>
    <t>+(0,90+2*0,60)*0,20+(1,20+2*1,40)*0,20*3</t>
  </si>
  <si>
    <t>o5+d17</t>
  </si>
  <si>
    <t>+(1,80+2*2,25)*0,20*5+(1,50+2*2,40)*0,20*2</t>
  </si>
  <si>
    <t>ostp</t>
  </si>
  <si>
    <t>prípočet ostenia prízemie</t>
  </si>
  <si>
    <t>omietky stien podkrovie 202</t>
  </si>
  <si>
    <t>+(1,10+2,96*2+1,96+0,75*2+0,60*5+1,20+2,20+1,10)*vpo</t>
  </si>
  <si>
    <t>203</t>
  </si>
  <si>
    <t>+2,00*4*vpo</t>
  </si>
  <si>
    <t>204</t>
  </si>
  <si>
    <t>+(5,35+3,25)*0,77</t>
  </si>
  <si>
    <t>+(3,00+4,00+2,00+1,70)*vpo+2,60*(2,60+0,77)*0,5*vpo</t>
  </si>
  <si>
    <t>205</t>
  </si>
  <si>
    <t>+(2,90+3,25)*0,77+(3,00+4,00+2,00+4,30+2,45)*vpo</t>
  </si>
  <si>
    <t>206</t>
  </si>
  <si>
    <t>+(2,56+2,50+1,10*2+2,10)*0,80</t>
  </si>
  <si>
    <t>207</t>
  </si>
  <si>
    <t>+(5,16+3,47+0,30+0,60*4+0,10*2+0,70)*vpo</t>
  </si>
  <si>
    <t>+3,30*(2,60+0,77)*0,5+2,77*0,77</t>
  </si>
  <si>
    <t>208</t>
  </si>
  <si>
    <t>+(3,00+2,50)*2*0,80</t>
  </si>
  <si>
    <t>209+211</t>
  </si>
  <si>
    <t>+7,57*0,77+3,00*(2,60+0,77)*0,5</t>
  </si>
  <si>
    <t>+(1,70+1,50*2+3,06)*vpo+1,50*(2,60+0,77)*0,5</t>
  </si>
  <si>
    <t>+(1,30+1,50)*0,77+2,30*1,70</t>
  </si>
  <si>
    <t>+2,60*(2,60+0,77)*0,5*2+3,26*2,60</t>
  </si>
  <si>
    <t>210</t>
  </si>
  <si>
    <t>+(1,40+2,40)*2,00</t>
  </si>
  <si>
    <t>ospo</t>
  </si>
  <si>
    <t>omietky stien podkrovie</t>
  </si>
  <si>
    <t>opo</t>
  </si>
  <si>
    <t>odpočet otvorov podkrovie</t>
  </si>
  <si>
    <t>o6+o7*2+o9*2+o10+d15*15+d19</t>
  </si>
  <si>
    <t>príp. ostenia podkrovie 6+7+9</t>
  </si>
  <si>
    <t>+(1,80+2*2,15)*0,20+0,90*3*2*0,20+(2,50+2*2,15)*0,20*2</t>
  </si>
  <si>
    <t>10+19</t>
  </si>
  <si>
    <t>+(0,90+2*1,80)*0,20+(0,80+2*1,97)*0,15</t>
  </si>
  <si>
    <t>ostpo</t>
  </si>
  <si>
    <t>omietky stien v schodišti sut.</t>
  </si>
  <si>
    <t>+(3,16*2+2,50+1,96*2+0,10+1,20*2)*vs</t>
  </si>
  <si>
    <t>prízemie</t>
  </si>
  <si>
    <t>+(3,16*2+2,50+1,96*2+0,10)*vp</t>
  </si>
  <si>
    <t>podkrovie</t>
  </si>
  <si>
    <t>+2,50*0,77+3,16*2*(0,77+2,60)*0,5</t>
  </si>
  <si>
    <t>osch</t>
  </si>
  <si>
    <t>omietka stien v schodišti</t>
  </si>
  <si>
    <t>odsch</t>
  </si>
  <si>
    <t>odpočet otvorov</t>
  </si>
  <si>
    <t>obklady suterén 009</t>
  </si>
  <si>
    <t>+(3,01+2,50)*1,80*2</t>
  </si>
  <si>
    <t>prízemie 105</t>
  </si>
  <si>
    <t>+(2,50*2+1,40*2+0,60*2+0,10)*1,80</t>
  </si>
  <si>
    <t>+(3,00*2+2,50*2+0,60*2+0,10)*1,80</t>
  </si>
  <si>
    <t>podkrovie 206</t>
  </si>
  <si>
    <t>+(2,56+2,50+1,10*2+2,10)*1,80</t>
  </si>
  <si>
    <t>+(3,00+2,50)*2*1,80</t>
  </si>
  <si>
    <t>-(0,80*1,80*4+0,60*1,80*2+0,90*0,40)</t>
  </si>
  <si>
    <t>prípočet ostenia</t>
  </si>
  <si>
    <t>+(0,90+2*0,40)*0,20+1,80*0,15*2</t>
  </si>
  <si>
    <t>obkl</t>
  </si>
  <si>
    <t>obklady</t>
  </si>
  <si>
    <t xml:space="preserve">Projektant: </t>
  </si>
  <si>
    <t xml:space="preserve">Dodávateľ: </t>
  </si>
  <si>
    <t xml:space="preserve">Spracoval:           </t>
  </si>
  <si>
    <t xml:space="preserve">Dátum: </t>
  </si>
  <si>
    <t xml:space="preserve">Spracoval: </t>
  </si>
  <si>
    <t>Dátum: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</si>
</sst>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17"/>
      <name val="Arial Narrow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70" applyFont="1" applyAlignment="1">
      <alignment horizontal="left" vertical="center"/>
      <protection/>
    </xf>
    <xf numFmtId="0" fontId="4" fillId="0" borderId="12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right" vertical="center"/>
      <protection/>
    </xf>
    <xf numFmtId="0" fontId="4" fillId="0" borderId="14" xfId="70" applyFont="1" applyBorder="1" applyAlignment="1">
      <alignment horizontal="left" vertical="center"/>
      <protection/>
    </xf>
    <xf numFmtId="0" fontId="4" fillId="0" borderId="15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right" vertical="center"/>
      <protection/>
    </xf>
    <xf numFmtId="0" fontId="4" fillId="0" borderId="17" xfId="70" applyFont="1" applyBorder="1" applyAlignment="1">
      <alignment horizontal="left" vertical="center"/>
      <protection/>
    </xf>
    <xf numFmtId="0" fontId="4" fillId="0" borderId="18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right" vertical="center"/>
      <protection/>
    </xf>
    <xf numFmtId="0" fontId="4" fillId="0" borderId="20" xfId="70" applyFont="1" applyBorder="1" applyAlignment="1">
      <alignment horizontal="left" vertical="center"/>
      <protection/>
    </xf>
    <xf numFmtId="0" fontId="4" fillId="0" borderId="21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center" vertical="center"/>
      <protection/>
    </xf>
    <xf numFmtId="0" fontId="4" fillId="0" borderId="23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Continuous" vertical="center"/>
      <protection/>
    </xf>
    <xf numFmtId="0" fontId="4" fillId="0" borderId="25" xfId="70" applyFont="1" applyBorder="1" applyAlignment="1">
      <alignment horizontal="centerContinuous" vertical="center"/>
      <protection/>
    </xf>
    <xf numFmtId="0" fontId="4" fillId="0" borderId="26" xfId="70" applyFont="1" applyBorder="1" applyAlignment="1">
      <alignment horizontal="centerContinuous" vertical="center"/>
      <protection/>
    </xf>
    <xf numFmtId="0" fontId="4" fillId="0" borderId="27" xfId="70" applyFont="1" applyBorder="1" applyAlignment="1">
      <alignment horizontal="center" vertical="center"/>
      <protection/>
    </xf>
    <xf numFmtId="0" fontId="4" fillId="0" borderId="28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left" vertical="center"/>
      <protection/>
    </xf>
    <xf numFmtId="10" fontId="4" fillId="0" borderId="30" xfId="70" applyNumberFormat="1" applyFont="1" applyBorder="1" applyAlignment="1">
      <alignment horizontal="right" vertical="center"/>
      <protection/>
    </xf>
    <xf numFmtId="0" fontId="4" fillId="0" borderId="31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left" vertical="center"/>
      <protection/>
    </xf>
    <xf numFmtId="10" fontId="4" fillId="0" borderId="33" xfId="70" applyNumberFormat="1" applyFont="1" applyBorder="1" applyAlignment="1">
      <alignment horizontal="right" vertical="center"/>
      <protection/>
    </xf>
    <xf numFmtId="0" fontId="4" fillId="0" borderId="34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right" vertical="center"/>
      <protection/>
    </xf>
    <xf numFmtId="0" fontId="4" fillId="0" borderId="37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right" vertical="center"/>
      <protection/>
    </xf>
    <xf numFmtId="0" fontId="4" fillId="0" borderId="38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" vertical="center"/>
      <protection/>
    </xf>
    <xf numFmtId="0" fontId="4" fillId="0" borderId="40" xfId="70" applyFont="1" applyBorder="1" applyAlignment="1">
      <alignment horizontal="centerContinuous" vertical="center"/>
      <protection/>
    </xf>
    <xf numFmtId="0" fontId="4" fillId="0" borderId="41" xfId="70" applyFont="1" applyBorder="1" applyAlignment="1">
      <alignment horizontal="left" vertical="center"/>
      <protection/>
    </xf>
    <xf numFmtId="0" fontId="4" fillId="0" borderId="42" xfId="70" applyFont="1" applyBorder="1" applyAlignment="1">
      <alignment horizontal="left" vertical="center"/>
      <protection/>
    </xf>
    <xf numFmtId="0" fontId="4" fillId="0" borderId="43" xfId="70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left" vertical="center"/>
      <protection/>
    </xf>
    <xf numFmtId="0" fontId="4" fillId="0" borderId="44" xfId="70" applyFont="1" applyBorder="1" applyAlignment="1">
      <alignment horizontal="left" vertical="center"/>
      <protection/>
    </xf>
    <xf numFmtId="0" fontId="4" fillId="0" borderId="33" xfId="70" applyFont="1" applyBorder="1" applyAlignment="1">
      <alignment horizontal="left" vertical="center"/>
      <protection/>
    </xf>
    <xf numFmtId="0" fontId="4" fillId="0" borderId="41" xfId="70" applyFont="1" applyBorder="1" applyAlignment="1">
      <alignment horizontal="right" vertical="center"/>
      <protection/>
    </xf>
    <xf numFmtId="0" fontId="4" fillId="0" borderId="0" xfId="70" applyFont="1" applyBorder="1" applyAlignment="1">
      <alignment horizontal="right" vertical="center"/>
      <protection/>
    </xf>
    <xf numFmtId="0" fontId="4" fillId="0" borderId="45" xfId="70" applyFont="1" applyBorder="1" applyAlignment="1">
      <alignment horizontal="left" vertical="center"/>
      <protection/>
    </xf>
    <xf numFmtId="0" fontId="4" fillId="0" borderId="30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left" vertical="center"/>
      <protection/>
    </xf>
    <xf numFmtId="0" fontId="4" fillId="0" borderId="47" xfId="70" applyFont="1" applyBorder="1" applyAlignment="1">
      <alignment horizontal="left" vertical="center"/>
      <protection/>
    </xf>
    <xf numFmtId="0" fontId="4" fillId="0" borderId="48" xfId="70" applyFont="1" applyBorder="1" applyAlignment="1">
      <alignment horizontal="left" vertical="center"/>
      <protection/>
    </xf>
    <xf numFmtId="0" fontId="4" fillId="0" borderId="0" xfId="70" applyFont="1">
      <alignment/>
      <protection/>
    </xf>
    <xf numFmtId="0" fontId="4" fillId="0" borderId="0" xfId="70" applyFont="1" applyAlignment="1">
      <alignment horizontal="left" vertical="center"/>
      <protection/>
    </xf>
    <xf numFmtId="0" fontId="6" fillId="0" borderId="49" xfId="70" applyFont="1" applyBorder="1" applyAlignment="1">
      <alignment horizontal="center" vertical="center"/>
      <protection/>
    </xf>
    <xf numFmtId="182" fontId="4" fillId="0" borderId="25" xfId="70" applyNumberFormat="1" applyFont="1" applyBorder="1" applyAlignment="1">
      <alignment horizontal="centerContinuous" vertical="center"/>
      <protection/>
    </xf>
    <xf numFmtId="0" fontId="6" fillId="0" borderId="50" xfId="70" applyFont="1" applyBorder="1" applyAlignment="1">
      <alignment horizontal="center" vertical="center"/>
      <protection/>
    </xf>
    <xf numFmtId="0" fontId="4" fillId="0" borderId="51" xfId="70" applyFont="1" applyBorder="1" applyAlignment="1">
      <alignment horizontal="left" vertical="center"/>
      <protection/>
    </xf>
    <xf numFmtId="182" fontId="4" fillId="0" borderId="52" xfId="70" applyNumberFormat="1" applyFont="1" applyBorder="1" applyAlignment="1">
      <alignment horizontal="right" vertical="center"/>
      <protection/>
    </xf>
    <xf numFmtId="49" fontId="4" fillId="0" borderId="13" xfId="70" applyNumberFormat="1" applyFont="1" applyBorder="1" applyAlignment="1">
      <alignment horizontal="right" vertical="center"/>
      <protection/>
    </xf>
    <xf numFmtId="49" fontId="4" fillId="0" borderId="16" xfId="70" applyNumberFormat="1" applyFont="1" applyBorder="1" applyAlignment="1">
      <alignment horizontal="right" vertical="center"/>
      <protection/>
    </xf>
    <xf numFmtId="49" fontId="4" fillId="0" borderId="19" xfId="70" applyNumberFormat="1" applyFont="1" applyBorder="1" applyAlignment="1">
      <alignment horizontal="right" vertical="center"/>
      <protection/>
    </xf>
    <xf numFmtId="0" fontId="4" fillId="0" borderId="12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right" vertical="center"/>
      <protection/>
    </xf>
    <xf numFmtId="0" fontId="4" fillId="0" borderId="47" xfId="70" applyFont="1" applyBorder="1" applyAlignment="1">
      <alignment vertical="center"/>
      <protection/>
    </xf>
    <xf numFmtId="0" fontId="4" fillId="0" borderId="47" xfId="70" applyFont="1" applyBorder="1" applyAlignment="1">
      <alignment horizontal="right" vertical="center"/>
      <protection/>
    </xf>
    <xf numFmtId="0" fontId="4" fillId="0" borderId="13" xfId="70" applyFont="1" applyBorder="1" applyAlignment="1">
      <alignment vertical="center"/>
      <protection/>
    </xf>
    <xf numFmtId="186" fontId="4" fillId="0" borderId="13" xfId="70" applyNumberFormat="1" applyFont="1" applyBorder="1" applyAlignment="1">
      <alignment horizontal="left" vertical="center"/>
      <protection/>
    </xf>
    <xf numFmtId="186" fontId="4" fillId="0" borderId="47" xfId="70" applyNumberFormat="1" applyFont="1" applyBorder="1" applyAlignment="1">
      <alignment horizontal="left" vertical="center"/>
      <protection/>
    </xf>
    <xf numFmtId="185" fontId="4" fillId="0" borderId="13" xfId="70" applyNumberFormat="1" applyFont="1" applyBorder="1" applyAlignment="1">
      <alignment horizontal="right" vertical="center"/>
      <protection/>
    </xf>
    <xf numFmtId="185" fontId="4" fillId="0" borderId="47" xfId="70" applyNumberFormat="1" applyFont="1" applyBorder="1" applyAlignment="1">
      <alignment horizontal="righ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3" fontId="4" fillId="0" borderId="53" xfId="70" applyNumberFormat="1" applyFont="1" applyBorder="1" applyAlignment="1">
      <alignment horizontal="right" vertical="center"/>
      <protection/>
    </xf>
    <xf numFmtId="3" fontId="4" fillId="0" borderId="54" xfId="70" applyNumberFormat="1" applyFont="1" applyBorder="1" applyAlignment="1">
      <alignment horizontal="right" vertical="center"/>
      <protection/>
    </xf>
    <xf numFmtId="3" fontId="4" fillId="0" borderId="14" xfId="70" applyNumberFormat="1" applyFont="1" applyBorder="1" applyAlignment="1">
      <alignment vertical="center"/>
      <protection/>
    </xf>
    <xf numFmtId="3" fontId="4" fillId="0" borderId="48" xfId="70" applyNumberFormat="1" applyFont="1" applyBorder="1" applyAlignment="1">
      <alignment vertical="center"/>
      <protection/>
    </xf>
    <xf numFmtId="49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49" fontId="26" fillId="0" borderId="0" xfId="70" applyNumberFormat="1" applyFont="1">
      <alignment/>
      <protection/>
    </xf>
    <xf numFmtId="0" fontId="26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27" fillId="0" borderId="0" xfId="70" applyFont="1">
      <alignment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Continuous"/>
      <protection/>
    </xf>
    <xf numFmtId="0" fontId="4" fillId="0" borderId="57" xfId="0" applyFont="1" applyBorder="1" applyAlignment="1" applyProtection="1">
      <alignment horizontal="centerContinuous"/>
      <protection/>
    </xf>
    <xf numFmtId="0" fontId="4" fillId="0" borderId="58" xfId="0" applyFont="1" applyBorder="1" applyAlignment="1" applyProtection="1">
      <alignment horizontal="centerContinuous"/>
      <protection/>
    </xf>
    <xf numFmtId="0" fontId="4" fillId="0" borderId="55" xfId="0" applyNumberFormat="1" applyFont="1" applyBorder="1" applyAlignment="1" applyProtection="1">
      <alignment horizontal="center"/>
      <protection/>
    </xf>
    <xf numFmtId="0" fontId="4" fillId="0" borderId="59" xfId="0" applyNumberFormat="1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/>
      <protection/>
    </xf>
    <xf numFmtId="0" fontId="4" fillId="0" borderId="60" xfId="0" applyNumberFormat="1" applyFont="1" applyBorder="1" applyAlignment="1" applyProtection="1">
      <alignment horizont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left"/>
      <protection locked="0"/>
    </xf>
    <xf numFmtId="0" fontId="4" fillId="0" borderId="59" xfId="0" applyNumberFormat="1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left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4" fillId="0" borderId="61" xfId="0" applyNumberFormat="1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28" xfId="70" applyNumberFormat="1" applyFont="1" applyBorder="1" applyAlignment="1">
      <alignment horizontal="right" vertical="center"/>
      <protection/>
    </xf>
    <xf numFmtId="4" fontId="4" fillId="0" borderId="63" xfId="70" applyNumberFormat="1" applyFont="1" applyBorder="1" applyAlignment="1">
      <alignment horizontal="right" vertical="center"/>
      <protection/>
    </xf>
    <xf numFmtId="4" fontId="4" fillId="0" borderId="9" xfId="70" applyNumberFormat="1" applyFont="1" applyBorder="1" applyAlignment="1">
      <alignment horizontal="right" vertical="center"/>
      <protection/>
    </xf>
    <xf numFmtId="4" fontId="4" fillId="0" borderId="64" xfId="70" applyNumberFormat="1" applyFont="1" applyBorder="1" applyAlignment="1">
      <alignment horizontal="right" vertical="center"/>
      <protection/>
    </xf>
    <xf numFmtId="4" fontId="4" fillId="0" borderId="65" xfId="70" applyNumberFormat="1" applyFont="1" applyBorder="1" applyAlignment="1">
      <alignment horizontal="right" vertical="center"/>
      <protection/>
    </xf>
    <xf numFmtId="4" fontId="4" fillId="0" borderId="35" xfId="70" applyNumberFormat="1" applyFont="1" applyBorder="1" applyAlignment="1">
      <alignment horizontal="right" vertical="center"/>
      <protection/>
    </xf>
    <xf numFmtId="4" fontId="4" fillId="0" borderId="37" xfId="70" applyNumberFormat="1" applyFont="1" applyBorder="1" applyAlignment="1">
      <alignment horizontal="right" vertical="center"/>
      <protection/>
    </xf>
    <xf numFmtId="4" fontId="4" fillId="0" borderId="66" xfId="70" applyNumberFormat="1" applyFont="1" applyBorder="1" applyAlignment="1">
      <alignment horizontal="right" vertical="center"/>
      <protection/>
    </xf>
    <xf numFmtId="4" fontId="4" fillId="0" borderId="33" xfId="70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180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4" fontId="9" fillId="0" borderId="0" xfId="0" applyNumberFormat="1" applyFont="1" applyAlignment="1" applyProtection="1">
      <alignment vertical="top"/>
      <protection/>
    </xf>
    <xf numFmtId="181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1" fontId="6" fillId="0" borderId="0" xfId="0" applyNumberFormat="1" applyFont="1" applyAlignment="1" applyProtection="1">
      <alignment vertical="top"/>
      <protection/>
    </xf>
    <xf numFmtId="180" fontId="6" fillId="0" borderId="0" xfId="0" applyNumberFormat="1" applyFont="1" applyAlignment="1" applyProtection="1">
      <alignment vertical="top"/>
      <protection/>
    </xf>
    <xf numFmtId="49" fontId="28" fillId="0" borderId="0" xfId="0" applyNumberFormat="1" applyFont="1" applyAlignment="1" applyProtection="1">
      <alignment horizontal="left" vertical="top" wrapText="1"/>
      <protection/>
    </xf>
    <xf numFmtId="180" fontId="28" fillId="0" borderId="0" xfId="0" applyNumberFormat="1" applyFont="1" applyAlignment="1" applyProtection="1">
      <alignment vertical="top"/>
      <protection/>
    </xf>
    <xf numFmtId="0" fontId="28" fillId="0" borderId="0" xfId="0" applyFont="1" applyAlignment="1" applyProtection="1">
      <alignment vertical="top"/>
      <protection/>
    </xf>
    <xf numFmtId="4" fontId="28" fillId="0" borderId="0" xfId="0" applyNumberFormat="1" applyFont="1" applyAlignment="1" applyProtection="1">
      <alignment vertical="top"/>
      <protection/>
    </xf>
    <xf numFmtId="181" fontId="28" fillId="0" borderId="0" xfId="0" applyNumberFormat="1" applyFont="1" applyAlignment="1" applyProtection="1">
      <alignment vertical="top"/>
      <protection/>
    </xf>
    <xf numFmtId="0" fontId="28" fillId="0" borderId="0" xfId="0" applyFont="1" applyAlignment="1" applyProtection="1">
      <alignment horizontal="center"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zoomScalePageLayoutView="0" workbookViewId="0" topLeftCell="A1">
      <selection activeCell="B1" sqref="B1"/>
    </sheetView>
  </sheetViews>
  <sheetFormatPr defaultColWidth="9.140625" defaultRowHeight="12.75"/>
  <cols>
    <col min="1" max="1" width="0.71875" style="61" customWidth="1"/>
    <col min="2" max="2" width="3.7109375" style="61" customWidth="1"/>
    <col min="3" max="3" width="6.8515625" style="61" customWidth="1"/>
    <col min="4" max="6" width="14.00390625" style="61" customWidth="1"/>
    <col min="7" max="7" width="3.8515625" style="61" customWidth="1"/>
    <col min="8" max="8" width="22.7109375" style="61" customWidth="1"/>
    <col min="9" max="9" width="14.00390625" style="61" customWidth="1"/>
    <col min="10" max="10" width="4.28125" style="61" customWidth="1"/>
    <col min="11" max="11" width="19.7109375" style="61" customWidth="1"/>
    <col min="12" max="12" width="9.7109375" style="61" customWidth="1"/>
    <col min="13" max="13" width="14.00390625" style="61" customWidth="1"/>
    <col min="14" max="14" width="0.71875" style="61" customWidth="1"/>
    <col min="15" max="15" width="1.421875" style="61" customWidth="1"/>
    <col min="16" max="23" width="9.140625" style="61" customWidth="1"/>
    <col min="24" max="25" width="5.7109375" style="61" customWidth="1"/>
    <col min="26" max="26" width="6.57421875" style="61" customWidth="1"/>
    <col min="27" max="27" width="21.421875" style="61" customWidth="1"/>
    <col min="28" max="28" width="4.28125" style="61" customWidth="1"/>
    <col min="29" max="29" width="8.28125" style="61" customWidth="1"/>
    <col min="30" max="30" width="8.7109375" style="61" customWidth="1"/>
    <col min="31" max="16384" width="9.140625" style="61" customWidth="1"/>
  </cols>
  <sheetData>
    <row r="1" spans="2:30" ht="28.5" customHeight="1" thickBot="1">
      <c r="B1" s="62"/>
      <c r="C1" s="62"/>
      <c r="D1" s="62"/>
      <c r="E1" s="62"/>
      <c r="F1" s="62"/>
      <c r="G1" s="62"/>
      <c r="H1" s="10" t="str">
        <f>CONCATENATE(AA2," ",AB2," ",AC2," ",AD2)</f>
        <v>Krycí list rozpočtu v EUR  </v>
      </c>
      <c r="I1" s="62"/>
      <c r="J1" s="62"/>
      <c r="K1" s="62"/>
      <c r="L1" s="62"/>
      <c r="M1" s="62"/>
      <c r="Z1" s="104" t="s">
        <v>2</v>
      </c>
      <c r="AA1" s="104" t="s">
        <v>3</v>
      </c>
      <c r="AB1" s="104" t="s">
        <v>4</v>
      </c>
      <c r="AC1" s="104" t="s">
        <v>5</v>
      </c>
      <c r="AD1" s="104" t="s">
        <v>6</v>
      </c>
    </row>
    <row r="2" spans="2:30" ht="18" customHeight="1" thickTop="1">
      <c r="B2" s="11" t="s">
        <v>111</v>
      </c>
      <c r="C2" s="12"/>
      <c r="D2" s="12"/>
      <c r="E2" s="12"/>
      <c r="F2" s="12"/>
      <c r="G2" s="13" t="s">
        <v>7</v>
      </c>
      <c r="H2" s="12" t="s">
        <v>112</v>
      </c>
      <c r="I2" s="12"/>
      <c r="J2" s="13" t="s">
        <v>8</v>
      </c>
      <c r="K2" s="12"/>
      <c r="L2" s="12"/>
      <c r="M2" s="14"/>
      <c r="Z2" s="104" t="s">
        <v>9</v>
      </c>
      <c r="AA2" s="106" t="s">
        <v>10</v>
      </c>
      <c r="AB2" s="106" t="s">
        <v>11</v>
      </c>
      <c r="AC2" s="106"/>
      <c r="AD2" s="105"/>
    </row>
    <row r="3" spans="2:30" ht="18" customHeight="1">
      <c r="B3" s="15" t="s">
        <v>113</v>
      </c>
      <c r="C3" s="16"/>
      <c r="D3" s="16"/>
      <c r="E3" s="16"/>
      <c r="F3" s="16"/>
      <c r="G3" s="17" t="s">
        <v>12</v>
      </c>
      <c r="H3" s="16"/>
      <c r="I3" s="16"/>
      <c r="J3" s="17" t="s">
        <v>13</v>
      </c>
      <c r="K3" s="16"/>
      <c r="L3" s="16"/>
      <c r="M3" s="18"/>
      <c r="Z3" s="104" t="s">
        <v>14</v>
      </c>
      <c r="AA3" s="106" t="s">
        <v>15</v>
      </c>
      <c r="AB3" s="106" t="s">
        <v>11</v>
      </c>
      <c r="AC3" s="106" t="s">
        <v>16</v>
      </c>
      <c r="AD3" s="105" t="s">
        <v>17</v>
      </c>
    </row>
    <row r="4" spans="2:30" ht="18" customHeight="1" thickBot="1">
      <c r="B4" s="19" t="s">
        <v>114</v>
      </c>
      <c r="C4" s="20"/>
      <c r="D4" s="20"/>
      <c r="E4" s="20"/>
      <c r="F4" s="20"/>
      <c r="G4" s="21"/>
      <c r="H4" s="20"/>
      <c r="I4" s="20"/>
      <c r="J4" s="21" t="s">
        <v>18</v>
      </c>
      <c r="K4" s="20" t="s">
        <v>115</v>
      </c>
      <c r="L4" s="20" t="s">
        <v>19</v>
      </c>
      <c r="M4" s="22"/>
      <c r="Z4" s="104" t="s">
        <v>20</v>
      </c>
      <c r="AA4" s="106" t="s">
        <v>21</v>
      </c>
      <c r="AB4" s="106" t="s">
        <v>11</v>
      </c>
      <c r="AC4" s="106"/>
      <c r="AD4" s="105"/>
    </row>
    <row r="5" spans="2:30" ht="18" customHeight="1" thickTop="1">
      <c r="B5" s="11" t="s">
        <v>22</v>
      </c>
      <c r="C5" s="12"/>
      <c r="D5" s="12" t="s">
        <v>116</v>
      </c>
      <c r="E5" s="12"/>
      <c r="F5" s="12"/>
      <c r="G5" s="68" t="s">
        <v>117</v>
      </c>
      <c r="H5" s="12" t="s">
        <v>118</v>
      </c>
      <c r="I5" s="12"/>
      <c r="J5" s="12" t="s">
        <v>23</v>
      </c>
      <c r="K5" s="12"/>
      <c r="L5" s="12" t="s">
        <v>24</v>
      </c>
      <c r="M5" s="14"/>
      <c r="Z5" s="104" t="s">
        <v>25</v>
      </c>
      <c r="AA5" s="106" t="s">
        <v>15</v>
      </c>
      <c r="AB5" s="106" t="s">
        <v>11</v>
      </c>
      <c r="AC5" s="106" t="s">
        <v>16</v>
      </c>
      <c r="AD5" s="105" t="s">
        <v>17</v>
      </c>
    </row>
    <row r="6" spans="2:13" ht="18" customHeight="1">
      <c r="B6" s="15" t="s">
        <v>26</v>
      </c>
      <c r="C6" s="16"/>
      <c r="D6" s="16"/>
      <c r="E6" s="16"/>
      <c r="F6" s="16"/>
      <c r="G6" s="69" t="s">
        <v>117</v>
      </c>
      <c r="H6" s="16"/>
      <c r="I6" s="16"/>
      <c r="J6" s="16" t="s">
        <v>23</v>
      </c>
      <c r="K6" s="16"/>
      <c r="L6" s="16" t="s">
        <v>24</v>
      </c>
      <c r="M6" s="18"/>
    </row>
    <row r="7" spans="2:13" ht="18" customHeight="1" thickBot="1">
      <c r="B7" s="19" t="s">
        <v>27</v>
      </c>
      <c r="C7" s="20"/>
      <c r="D7" s="20"/>
      <c r="E7" s="20"/>
      <c r="F7" s="20"/>
      <c r="G7" s="70" t="s">
        <v>117</v>
      </c>
      <c r="H7" s="20" t="s">
        <v>119</v>
      </c>
      <c r="I7" s="20"/>
      <c r="J7" s="20" t="s">
        <v>23</v>
      </c>
      <c r="K7" s="20"/>
      <c r="L7" s="20" t="s">
        <v>24</v>
      </c>
      <c r="M7" s="22"/>
    </row>
    <row r="8" spans="2:13" ht="18" customHeight="1" thickTop="1">
      <c r="B8" s="71"/>
      <c r="C8" s="75"/>
      <c r="D8" s="76"/>
      <c r="E8" s="78"/>
      <c r="F8" s="90">
        <f>IF(B8&lt;&gt;0,ROUND($M$26/B8,0),0)</f>
        <v>0</v>
      </c>
      <c r="G8" s="68"/>
      <c r="H8" s="75"/>
      <c r="I8" s="90">
        <f>IF(G8&lt;&gt;0,ROUND($M$26/G8,0),0)</f>
        <v>0</v>
      </c>
      <c r="J8" s="13"/>
      <c r="K8" s="75"/>
      <c r="L8" s="78"/>
      <c r="M8" s="92">
        <f>IF(J8&lt;&gt;0,ROUND($M$26/J8,0),0)</f>
        <v>0</v>
      </c>
    </row>
    <row r="9" spans="2:13" ht="18" customHeight="1" thickBot="1">
      <c r="B9" s="72"/>
      <c r="C9" s="73"/>
      <c r="D9" s="77"/>
      <c r="E9" s="79"/>
      <c r="F9" s="91">
        <f>IF(B9&lt;&gt;0,ROUND($M$26/B9,0),0)</f>
        <v>0</v>
      </c>
      <c r="G9" s="74"/>
      <c r="H9" s="73"/>
      <c r="I9" s="91">
        <f>IF(G9&lt;&gt;0,ROUND($M$26/G9,0),0)</f>
        <v>0</v>
      </c>
      <c r="J9" s="74"/>
      <c r="K9" s="73"/>
      <c r="L9" s="79"/>
      <c r="M9" s="93">
        <f>IF(J9&lt;&gt;0,ROUND($M$26/J9,0),0)</f>
        <v>0</v>
      </c>
    </row>
    <row r="10" spans="2:13" ht="18" customHeight="1" thickTop="1">
      <c r="B10" s="63" t="s">
        <v>28</v>
      </c>
      <c r="C10" s="24" t="s">
        <v>29</v>
      </c>
      <c r="D10" s="25" t="s">
        <v>30</v>
      </c>
      <c r="E10" s="25" t="s">
        <v>31</v>
      </c>
      <c r="F10" s="26" t="s">
        <v>32</v>
      </c>
      <c r="G10" s="63" t="s">
        <v>33</v>
      </c>
      <c r="H10" s="27" t="s">
        <v>34</v>
      </c>
      <c r="I10" s="28"/>
      <c r="J10" s="63" t="s">
        <v>35</v>
      </c>
      <c r="K10" s="27" t="s">
        <v>36</v>
      </c>
      <c r="L10" s="29"/>
      <c r="M10" s="28"/>
    </row>
    <row r="11" spans="2:13" ht="18" customHeight="1">
      <c r="B11" s="30">
        <v>1</v>
      </c>
      <c r="C11" s="31" t="s">
        <v>37</v>
      </c>
      <c r="D11" s="125">
        <f>Prehlad!H144</f>
        <v>0</v>
      </c>
      <c r="E11" s="125">
        <f>Prehlad!I144</f>
        <v>0</v>
      </c>
      <c r="F11" s="126">
        <f>D11+E11</f>
        <v>0</v>
      </c>
      <c r="G11" s="30">
        <v>6</v>
      </c>
      <c r="H11" s="31" t="s">
        <v>120</v>
      </c>
      <c r="I11" s="126">
        <v>0</v>
      </c>
      <c r="J11" s="30">
        <v>11</v>
      </c>
      <c r="K11" s="32" t="s">
        <v>123</v>
      </c>
      <c r="L11" s="33">
        <v>0</v>
      </c>
      <c r="M11" s="126">
        <v>0</v>
      </c>
    </row>
    <row r="12" spans="2:13" ht="18" customHeight="1">
      <c r="B12" s="34">
        <v>2</v>
      </c>
      <c r="C12" s="35" t="s">
        <v>38</v>
      </c>
      <c r="D12" s="127">
        <f>Prehlad!H325</f>
        <v>0</v>
      </c>
      <c r="E12" s="127">
        <f>Prehlad!I325</f>
        <v>0</v>
      </c>
      <c r="F12" s="126">
        <f>D12+E12</f>
        <v>0</v>
      </c>
      <c r="G12" s="34">
        <v>7</v>
      </c>
      <c r="H12" s="35" t="s">
        <v>121</v>
      </c>
      <c r="I12" s="128">
        <v>0</v>
      </c>
      <c r="J12" s="34">
        <v>12</v>
      </c>
      <c r="K12" s="36" t="s">
        <v>124</v>
      </c>
      <c r="L12" s="37">
        <v>0</v>
      </c>
      <c r="M12" s="128">
        <v>0</v>
      </c>
    </row>
    <row r="13" spans="2:13" ht="18" customHeight="1">
      <c r="B13" s="34">
        <v>3</v>
      </c>
      <c r="C13" s="35" t="s">
        <v>39</v>
      </c>
      <c r="D13" s="127"/>
      <c r="E13" s="127"/>
      <c r="F13" s="126">
        <f>D13+E13</f>
        <v>0</v>
      </c>
      <c r="G13" s="34">
        <v>8</v>
      </c>
      <c r="H13" s="35" t="s">
        <v>122</v>
      </c>
      <c r="I13" s="128">
        <v>0</v>
      </c>
      <c r="J13" s="34">
        <v>13</v>
      </c>
      <c r="K13" s="36" t="s">
        <v>125</v>
      </c>
      <c r="L13" s="37">
        <v>0</v>
      </c>
      <c r="M13" s="128">
        <v>0</v>
      </c>
    </row>
    <row r="14" spans="2:13" ht="18" customHeight="1" thickBot="1">
      <c r="B14" s="34">
        <v>4</v>
      </c>
      <c r="C14" s="35" t="s">
        <v>40</v>
      </c>
      <c r="D14" s="127"/>
      <c r="E14" s="127"/>
      <c r="F14" s="129">
        <f>D14+E14</f>
        <v>0</v>
      </c>
      <c r="G14" s="34">
        <v>9</v>
      </c>
      <c r="H14" s="35" t="s">
        <v>0</v>
      </c>
      <c r="I14" s="128">
        <v>0</v>
      </c>
      <c r="J14" s="34">
        <v>14</v>
      </c>
      <c r="K14" s="36" t="s">
        <v>0</v>
      </c>
      <c r="L14" s="37">
        <v>0</v>
      </c>
      <c r="M14" s="128">
        <v>0</v>
      </c>
    </row>
    <row r="15" spans="2:13" ht="18" customHeight="1" thickBot="1">
      <c r="B15" s="38">
        <v>5</v>
      </c>
      <c r="C15" s="39" t="s">
        <v>41</v>
      </c>
      <c r="D15" s="130">
        <f>SUM(D11:D14)</f>
        <v>0</v>
      </c>
      <c r="E15" s="131">
        <f>SUM(E11:E14)</f>
        <v>0</v>
      </c>
      <c r="F15" s="132">
        <f>SUM(F11:F14)</f>
        <v>0</v>
      </c>
      <c r="G15" s="40">
        <v>10</v>
      </c>
      <c r="H15" s="41" t="s">
        <v>42</v>
      </c>
      <c r="I15" s="132">
        <f>SUM(I11:I14)</f>
        <v>0</v>
      </c>
      <c r="J15" s="38">
        <v>15</v>
      </c>
      <c r="K15" s="42"/>
      <c r="L15" s="43" t="s">
        <v>43</v>
      </c>
      <c r="M15" s="132">
        <f>SUM(M11:M14)</f>
        <v>0</v>
      </c>
    </row>
    <row r="16" spans="2:13" ht="18" customHeight="1" thickTop="1">
      <c r="B16" s="44" t="s">
        <v>44</v>
      </c>
      <c r="C16" s="45"/>
      <c r="D16" s="45"/>
      <c r="E16" s="45"/>
      <c r="F16" s="46"/>
      <c r="G16" s="44" t="s">
        <v>45</v>
      </c>
      <c r="H16" s="45"/>
      <c r="I16" s="47"/>
      <c r="J16" s="63" t="s">
        <v>46</v>
      </c>
      <c r="K16" s="27" t="s">
        <v>47</v>
      </c>
      <c r="L16" s="29"/>
      <c r="M16" s="64"/>
    </row>
    <row r="17" spans="2:13" ht="18" customHeight="1">
      <c r="B17" s="48"/>
      <c r="C17" s="49" t="s">
        <v>48</v>
      </c>
      <c r="D17" s="49"/>
      <c r="E17" s="49" t="s">
        <v>49</v>
      </c>
      <c r="F17" s="50"/>
      <c r="G17" s="48"/>
      <c r="H17" s="51"/>
      <c r="I17" s="52"/>
      <c r="J17" s="34">
        <v>16</v>
      </c>
      <c r="K17" s="36" t="s">
        <v>50</v>
      </c>
      <c r="L17" s="53"/>
      <c r="M17" s="128">
        <v>0</v>
      </c>
    </row>
    <row r="18" spans="2:13" ht="18" customHeight="1">
      <c r="B18" s="54"/>
      <c r="C18" s="51" t="s">
        <v>51</v>
      </c>
      <c r="D18" s="51"/>
      <c r="E18" s="51"/>
      <c r="F18" s="55"/>
      <c r="G18" s="54"/>
      <c r="H18" s="51" t="s">
        <v>48</v>
      </c>
      <c r="I18" s="52"/>
      <c r="J18" s="34">
        <v>17</v>
      </c>
      <c r="K18" s="36" t="s">
        <v>126</v>
      </c>
      <c r="L18" s="53"/>
      <c r="M18" s="128">
        <v>0</v>
      </c>
    </row>
    <row r="19" spans="2:13" ht="18" customHeight="1">
      <c r="B19" s="54"/>
      <c r="C19" s="51"/>
      <c r="D19" s="51"/>
      <c r="E19" s="51"/>
      <c r="F19" s="55"/>
      <c r="G19" s="54"/>
      <c r="H19" s="56"/>
      <c r="I19" s="52"/>
      <c r="J19" s="34">
        <v>18</v>
      </c>
      <c r="K19" s="36" t="s">
        <v>127</v>
      </c>
      <c r="L19" s="53"/>
      <c r="M19" s="128">
        <v>0</v>
      </c>
    </row>
    <row r="20" spans="2:13" ht="18" customHeight="1" thickBot="1">
      <c r="B20" s="54"/>
      <c r="C20" s="51"/>
      <c r="D20" s="51"/>
      <c r="E20" s="51"/>
      <c r="F20" s="55"/>
      <c r="G20" s="54"/>
      <c r="H20" s="49" t="s">
        <v>49</v>
      </c>
      <c r="I20" s="52"/>
      <c r="J20" s="34">
        <v>19</v>
      </c>
      <c r="K20" s="36" t="s">
        <v>0</v>
      </c>
      <c r="L20" s="53"/>
      <c r="M20" s="128">
        <v>0</v>
      </c>
    </row>
    <row r="21" spans="2:13" ht="18" customHeight="1" thickBot="1">
      <c r="B21" s="48"/>
      <c r="C21" s="51"/>
      <c r="D21" s="51"/>
      <c r="E21" s="51"/>
      <c r="F21" s="51"/>
      <c r="G21" s="48"/>
      <c r="H21" s="51" t="s">
        <v>51</v>
      </c>
      <c r="I21" s="52"/>
      <c r="J21" s="38">
        <v>20</v>
      </c>
      <c r="K21" s="42"/>
      <c r="L21" s="43" t="s">
        <v>52</v>
      </c>
      <c r="M21" s="132">
        <f>SUM(M17:M20)</f>
        <v>0</v>
      </c>
    </row>
    <row r="22" spans="2:13" ht="18" customHeight="1" thickTop="1">
      <c r="B22" s="44" t="s">
        <v>53</v>
      </c>
      <c r="C22" s="45"/>
      <c r="D22" s="45"/>
      <c r="E22" s="45"/>
      <c r="F22" s="46"/>
      <c r="G22" s="48"/>
      <c r="H22" s="51"/>
      <c r="I22" s="52"/>
      <c r="J22" s="63" t="s">
        <v>54</v>
      </c>
      <c r="K22" s="27" t="s">
        <v>55</v>
      </c>
      <c r="L22" s="29"/>
      <c r="M22" s="64"/>
    </row>
    <row r="23" spans="2:13" ht="18" customHeight="1">
      <c r="B23" s="48"/>
      <c r="C23" s="49" t="s">
        <v>48</v>
      </c>
      <c r="D23" s="49"/>
      <c r="E23" s="49" t="s">
        <v>49</v>
      </c>
      <c r="F23" s="50"/>
      <c r="G23" s="48"/>
      <c r="H23" s="51"/>
      <c r="I23" s="52"/>
      <c r="J23" s="30">
        <v>21</v>
      </c>
      <c r="K23" s="32"/>
      <c r="L23" s="57" t="s">
        <v>56</v>
      </c>
      <c r="M23" s="126">
        <f>ROUND(F15,2)+I15+M15+M21</f>
        <v>0</v>
      </c>
    </row>
    <row r="24" spans="2:13" ht="18" customHeight="1">
      <c r="B24" s="54"/>
      <c r="C24" s="51" t="s">
        <v>51</v>
      </c>
      <c r="D24" s="51"/>
      <c r="E24" s="51"/>
      <c r="F24" s="55"/>
      <c r="G24" s="48"/>
      <c r="H24" s="51"/>
      <c r="I24" s="52"/>
      <c r="J24" s="34">
        <v>22</v>
      </c>
      <c r="K24" s="36" t="s">
        <v>128</v>
      </c>
      <c r="L24" s="133">
        <f>M23-L25</f>
        <v>0</v>
      </c>
      <c r="M24" s="128">
        <f>ROUND((L24*20)/100,2)</f>
        <v>0</v>
      </c>
    </row>
    <row r="25" spans="2:13" ht="18" customHeight="1" thickBot="1">
      <c r="B25" s="54"/>
      <c r="C25" s="51"/>
      <c r="D25" s="51"/>
      <c r="E25" s="51"/>
      <c r="F25" s="55"/>
      <c r="G25" s="48"/>
      <c r="H25" s="51"/>
      <c r="I25" s="52"/>
      <c r="J25" s="34">
        <v>23</v>
      </c>
      <c r="K25" s="36" t="s">
        <v>129</v>
      </c>
      <c r="L25" s="133">
        <f>SUMIF(Prehlad!O11:O9999,0,Prehlad!J11:J9999)</f>
        <v>0</v>
      </c>
      <c r="M25" s="128">
        <f>ROUND((L25*0)/100,1)</f>
        <v>0</v>
      </c>
    </row>
    <row r="26" spans="2:13" ht="18" customHeight="1" thickBot="1">
      <c r="B26" s="54"/>
      <c r="C26" s="51"/>
      <c r="D26" s="51"/>
      <c r="E26" s="51"/>
      <c r="F26" s="55"/>
      <c r="G26" s="48"/>
      <c r="H26" s="51"/>
      <c r="I26" s="52"/>
      <c r="J26" s="38">
        <v>24</v>
      </c>
      <c r="K26" s="42"/>
      <c r="L26" s="43" t="s">
        <v>57</v>
      </c>
      <c r="M26" s="132">
        <f>M23+M24+M25</f>
        <v>0</v>
      </c>
    </row>
    <row r="27" spans="2:13" ht="16.5" customHeight="1" thickBot="1" thickTop="1">
      <c r="B27" s="58"/>
      <c r="C27" s="59"/>
      <c r="D27" s="59"/>
      <c r="E27" s="59"/>
      <c r="F27" s="59"/>
      <c r="G27" s="58"/>
      <c r="H27" s="59"/>
      <c r="I27" s="60"/>
      <c r="J27" s="65" t="s">
        <v>58</v>
      </c>
      <c r="K27" s="66" t="s">
        <v>130</v>
      </c>
      <c r="L27" s="23"/>
      <c r="M27" s="67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showGridLines="0" zoomScalePageLayoutView="0" workbookViewId="0" topLeftCell="A1">
      <selection activeCell="C12" sqref="C12:H28"/>
    </sheetView>
  </sheetViews>
  <sheetFormatPr defaultColWidth="9.140625" defaultRowHeight="12.75"/>
  <cols>
    <col min="1" max="1" width="45.8515625" style="1" customWidth="1"/>
    <col min="2" max="2" width="14.28125" style="6" customWidth="1"/>
    <col min="3" max="3" width="13.57421875" style="6" customWidth="1"/>
    <col min="4" max="4" width="11.57421875" style="6" customWidth="1"/>
    <col min="5" max="5" width="12.140625" style="7" customWidth="1"/>
    <col min="6" max="6" width="10.14062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9" t="s">
        <v>106</v>
      </c>
      <c r="C1" s="1"/>
      <c r="E1" s="9" t="s">
        <v>756</v>
      </c>
      <c r="F1" s="1"/>
      <c r="G1" s="1"/>
      <c r="Z1" s="104" t="s">
        <v>2</v>
      </c>
      <c r="AA1" s="104" t="s">
        <v>3</v>
      </c>
      <c r="AB1" s="104" t="s">
        <v>4</v>
      </c>
      <c r="AC1" s="104" t="s">
        <v>5</v>
      </c>
      <c r="AD1" s="104" t="s">
        <v>6</v>
      </c>
    </row>
    <row r="2" spans="1:30" ht="12.75">
      <c r="A2" s="9" t="s">
        <v>754</v>
      </c>
      <c r="C2" s="1"/>
      <c r="E2" s="9" t="s">
        <v>59</v>
      </c>
      <c r="F2" s="1"/>
      <c r="G2" s="1"/>
      <c r="Z2" s="104" t="s">
        <v>9</v>
      </c>
      <c r="AA2" s="106" t="s">
        <v>60</v>
      </c>
      <c r="AB2" s="106" t="s">
        <v>11</v>
      </c>
      <c r="AC2" s="106"/>
      <c r="AD2" s="105"/>
    </row>
    <row r="3" spans="1:30" ht="12.75">
      <c r="A3" s="9" t="s">
        <v>755</v>
      </c>
      <c r="C3" s="1"/>
      <c r="E3" s="9" t="s">
        <v>757</v>
      </c>
      <c r="F3" s="1"/>
      <c r="G3" s="1"/>
      <c r="Z3" s="104" t="s">
        <v>14</v>
      </c>
      <c r="AA3" s="106" t="s">
        <v>61</v>
      </c>
      <c r="AB3" s="106" t="s">
        <v>11</v>
      </c>
      <c r="AC3" s="106" t="s">
        <v>16</v>
      </c>
      <c r="AD3" s="105" t="s">
        <v>17</v>
      </c>
    </row>
    <row r="4" spans="2:30" ht="12.75">
      <c r="B4" s="1"/>
      <c r="C4" s="1"/>
      <c r="D4" s="1"/>
      <c r="E4" s="1"/>
      <c r="F4" s="1"/>
      <c r="G4" s="1"/>
      <c r="Z4" s="104" t="s">
        <v>20</v>
      </c>
      <c r="AA4" s="106" t="s">
        <v>62</v>
      </c>
      <c r="AB4" s="106" t="s">
        <v>11</v>
      </c>
      <c r="AC4" s="106"/>
      <c r="AD4" s="105"/>
    </row>
    <row r="5" spans="1:30" ht="12.75">
      <c r="A5" s="9" t="s">
        <v>107</v>
      </c>
      <c r="B5" s="1"/>
      <c r="C5" s="1"/>
      <c r="D5" s="1"/>
      <c r="E5" s="1"/>
      <c r="F5" s="1"/>
      <c r="G5" s="1"/>
      <c r="Z5" s="104" t="s">
        <v>25</v>
      </c>
      <c r="AA5" s="106" t="s">
        <v>61</v>
      </c>
      <c r="AB5" s="106" t="s">
        <v>11</v>
      </c>
      <c r="AC5" s="106" t="s">
        <v>16</v>
      </c>
      <c r="AD5" s="105" t="s">
        <v>17</v>
      </c>
    </row>
    <row r="6" spans="1:7" ht="12.75">
      <c r="A6" s="9" t="s">
        <v>108</v>
      </c>
      <c r="B6" s="1"/>
      <c r="C6" s="1"/>
      <c r="D6" s="1"/>
      <c r="E6" s="1"/>
      <c r="F6" s="1"/>
      <c r="G6" s="1"/>
    </row>
    <row r="7" spans="1:7" ht="12.75">
      <c r="A7" s="9" t="s">
        <v>109</v>
      </c>
      <c r="B7" s="1"/>
      <c r="C7" s="1"/>
      <c r="D7" s="1"/>
      <c r="E7" s="1"/>
      <c r="F7" s="1"/>
      <c r="G7" s="1"/>
    </row>
    <row r="8" spans="2:7" ht="13.5">
      <c r="B8" s="4" t="str">
        <f>CONCATENATE(AA2," ",AB2," ",AC2," ",AD2)</f>
        <v>Rekapitulácia rozpočtu v EUR  </v>
      </c>
      <c r="G8" s="1"/>
    </row>
    <row r="9" spans="1:7" ht="12.75">
      <c r="A9" s="107" t="s">
        <v>63</v>
      </c>
      <c r="B9" s="107" t="s">
        <v>30</v>
      </c>
      <c r="C9" s="107" t="s">
        <v>64</v>
      </c>
      <c r="D9" s="107" t="s">
        <v>65</v>
      </c>
      <c r="E9" s="123" t="s">
        <v>66</v>
      </c>
      <c r="F9" s="123" t="s">
        <v>67</v>
      </c>
      <c r="G9" s="1"/>
    </row>
    <row r="10" spans="1:7" ht="12.75">
      <c r="A10" s="113"/>
      <c r="B10" s="113"/>
      <c r="C10" s="113" t="s">
        <v>68</v>
      </c>
      <c r="D10" s="113"/>
      <c r="E10" s="113" t="s">
        <v>65</v>
      </c>
      <c r="F10" s="113" t="s">
        <v>65</v>
      </c>
      <c r="G10" s="81" t="s">
        <v>69</v>
      </c>
    </row>
    <row r="12" spans="1:7" ht="12.75">
      <c r="A12" s="1" t="s">
        <v>132</v>
      </c>
      <c r="B12" s="6">
        <f>Prehlad!H32</f>
        <v>0</v>
      </c>
      <c r="C12" s="6">
        <f>Prehlad!I32</f>
        <v>0</v>
      </c>
      <c r="D12" s="6">
        <f>Prehlad!J32</f>
        <v>0</v>
      </c>
      <c r="E12" s="7">
        <f>Prehlad!L32</f>
        <v>0</v>
      </c>
      <c r="F12" s="5">
        <f>Prehlad!N32</f>
        <v>0</v>
      </c>
      <c r="G12" s="5">
        <f>Prehlad!W32</f>
        <v>0</v>
      </c>
    </row>
    <row r="13" spans="1:7" ht="12.75">
      <c r="A13" s="1" t="s">
        <v>168</v>
      </c>
      <c r="B13" s="6">
        <f>Prehlad!H82</f>
        <v>0</v>
      </c>
      <c r="C13" s="6">
        <f>Prehlad!I82</f>
        <v>0</v>
      </c>
      <c r="D13" s="6">
        <f>Prehlad!J82</f>
        <v>0</v>
      </c>
      <c r="E13" s="7">
        <f>Prehlad!L82</f>
        <v>0</v>
      </c>
      <c r="F13" s="5">
        <f>Prehlad!N82</f>
        <v>0</v>
      </c>
      <c r="G13" s="5">
        <f>Prehlad!W82</f>
        <v>0</v>
      </c>
    </row>
    <row r="14" spans="1:7" ht="12.75">
      <c r="A14" s="1" t="s">
        <v>229</v>
      </c>
      <c r="B14" s="6">
        <f>Prehlad!H142</f>
        <v>0</v>
      </c>
      <c r="C14" s="6">
        <f>Prehlad!I142</f>
        <v>0</v>
      </c>
      <c r="D14" s="6">
        <f>Prehlad!J142</f>
        <v>0</v>
      </c>
      <c r="E14" s="7">
        <f>Prehlad!L142</f>
        <v>0</v>
      </c>
      <c r="F14" s="5">
        <f>Prehlad!N142</f>
        <v>0</v>
      </c>
      <c r="G14" s="5">
        <f>Prehlad!W142</f>
        <v>0</v>
      </c>
    </row>
    <row r="15" spans="1:7" ht="12.75">
      <c r="A15" s="1" t="s">
        <v>311</v>
      </c>
      <c r="B15" s="6">
        <f>Prehlad!H144</f>
        <v>0</v>
      </c>
      <c r="C15" s="6">
        <f>Prehlad!I144</f>
        <v>0</v>
      </c>
      <c r="D15" s="6">
        <f>Prehlad!J144</f>
        <v>0</v>
      </c>
      <c r="E15" s="7">
        <f>Prehlad!L144</f>
        <v>0</v>
      </c>
      <c r="F15" s="5">
        <f>Prehlad!N144</f>
        <v>0</v>
      </c>
      <c r="G15" s="5">
        <f>Prehlad!W144</f>
        <v>0</v>
      </c>
    </row>
    <row r="17" spans="1:7" ht="12.75">
      <c r="A17" s="1" t="s">
        <v>313</v>
      </c>
      <c r="B17" s="6">
        <f>Prehlad!H184</f>
        <v>0</v>
      </c>
      <c r="C17" s="6">
        <f>Prehlad!I184</f>
        <v>0</v>
      </c>
      <c r="D17" s="6">
        <f>Prehlad!J184</f>
        <v>0</v>
      </c>
      <c r="E17" s="7">
        <f>Prehlad!L184</f>
        <v>0</v>
      </c>
      <c r="F17" s="5">
        <f>Prehlad!N184</f>
        <v>0</v>
      </c>
      <c r="G17" s="5">
        <f>Prehlad!W184</f>
        <v>0</v>
      </c>
    </row>
    <row r="18" spans="1:7" ht="12.75">
      <c r="A18" s="1" t="s">
        <v>372</v>
      </c>
      <c r="B18" s="6">
        <f>Prehlad!H214</f>
        <v>0</v>
      </c>
      <c r="C18" s="6">
        <f>Prehlad!I214</f>
        <v>0</v>
      </c>
      <c r="D18" s="6">
        <f>Prehlad!J214</f>
        <v>0</v>
      </c>
      <c r="E18" s="7">
        <f>Prehlad!L214</f>
        <v>0</v>
      </c>
      <c r="F18" s="5">
        <f>Prehlad!N214</f>
        <v>0</v>
      </c>
      <c r="G18" s="5">
        <f>Prehlad!W214</f>
        <v>0</v>
      </c>
    </row>
    <row r="19" spans="1:7" ht="12.75">
      <c r="A19" s="1" t="s">
        <v>420</v>
      </c>
      <c r="B19" s="6">
        <f>Prehlad!H246</f>
        <v>0</v>
      </c>
      <c r="C19" s="6">
        <f>Prehlad!I246</f>
        <v>0</v>
      </c>
      <c r="D19" s="6">
        <f>Prehlad!J246</f>
        <v>0</v>
      </c>
      <c r="E19" s="7">
        <f>Prehlad!L246</f>
        <v>0</v>
      </c>
      <c r="F19" s="5">
        <f>Prehlad!N246</f>
        <v>0</v>
      </c>
      <c r="G19" s="5">
        <f>Prehlad!W246</f>
        <v>0</v>
      </c>
    </row>
    <row r="20" spans="1:7" ht="12.75">
      <c r="A20" s="1" t="s">
        <v>470</v>
      </c>
      <c r="B20" s="6">
        <f>Prehlad!H253</f>
        <v>0</v>
      </c>
      <c r="C20" s="6">
        <f>Prehlad!I253</f>
        <v>0</v>
      </c>
      <c r="D20" s="6">
        <f>Prehlad!J253</f>
        <v>0</v>
      </c>
      <c r="E20" s="7">
        <f>Prehlad!L253</f>
        <v>0</v>
      </c>
      <c r="F20" s="5">
        <f>Prehlad!N253</f>
        <v>0</v>
      </c>
      <c r="G20" s="5">
        <f>Prehlad!W253</f>
        <v>0</v>
      </c>
    </row>
    <row r="21" spans="1:7" ht="12.75">
      <c r="A21" s="1" t="s">
        <v>480</v>
      </c>
      <c r="B21" s="6">
        <f>Prehlad!H275</f>
        <v>0</v>
      </c>
      <c r="C21" s="6">
        <f>Prehlad!I275</f>
        <v>0</v>
      </c>
      <c r="D21" s="6">
        <f>Prehlad!J275</f>
        <v>0</v>
      </c>
      <c r="E21" s="7">
        <f>Prehlad!L275</f>
        <v>0</v>
      </c>
      <c r="F21" s="5">
        <f>Prehlad!N275</f>
        <v>0</v>
      </c>
      <c r="G21" s="5">
        <f>Prehlad!W275</f>
        <v>0</v>
      </c>
    </row>
    <row r="22" spans="1:7" ht="12.75">
      <c r="A22" s="1" t="s">
        <v>511</v>
      </c>
      <c r="B22" s="6">
        <f>Prehlad!H286</f>
        <v>0</v>
      </c>
      <c r="C22" s="6">
        <f>Prehlad!I286</f>
        <v>0</v>
      </c>
      <c r="D22" s="6">
        <f>Prehlad!J286</f>
        <v>0</v>
      </c>
      <c r="E22" s="7">
        <f>Prehlad!L286</f>
        <v>0</v>
      </c>
      <c r="F22" s="5">
        <f>Prehlad!N286</f>
        <v>0</v>
      </c>
      <c r="G22" s="5">
        <f>Prehlad!W286</f>
        <v>0</v>
      </c>
    </row>
    <row r="23" spans="1:7" ht="12.75">
      <c r="A23" s="1" t="s">
        <v>524</v>
      </c>
      <c r="B23" s="6">
        <f>Prehlad!H294</f>
        <v>0</v>
      </c>
      <c r="C23" s="6">
        <f>Prehlad!I294</f>
        <v>0</v>
      </c>
      <c r="D23" s="6">
        <f>Prehlad!J294</f>
        <v>0</v>
      </c>
      <c r="E23" s="7">
        <f>Prehlad!L294</f>
        <v>0</v>
      </c>
      <c r="F23" s="5">
        <f>Prehlad!N294</f>
        <v>0</v>
      </c>
      <c r="G23" s="5">
        <f>Prehlad!W294</f>
        <v>0</v>
      </c>
    </row>
    <row r="24" spans="1:7" ht="12.75">
      <c r="A24" s="1" t="s">
        <v>535</v>
      </c>
      <c r="B24" s="6">
        <f>Prehlad!H310</f>
        <v>0</v>
      </c>
      <c r="C24" s="6">
        <f>Prehlad!I310</f>
        <v>0</v>
      </c>
      <c r="D24" s="6">
        <f>Prehlad!J310</f>
        <v>0</v>
      </c>
      <c r="E24" s="7">
        <f>Prehlad!L310</f>
        <v>0</v>
      </c>
      <c r="F24" s="5">
        <f>Prehlad!N310</f>
        <v>0</v>
      </c>
      <c r="G24" s="5">
        <f>Prehlad!W310</f>
        <v>0</v>
      </c>
    </row>
    <row r="25" spans="1:7" ht="12.75">
      <c r="A25" s="1" t="s">
        <v>555</v>
      </c>
      <c r="B25" s="6">
        <f>Prehlad!H316</f>
        <v>0</v>
      </c>
      <c r="C25" s="6">
        <f>Prehlad!I316</f>
        <v>0</v>
      </c>
      <c r="D25" s="6">
        <f>Prehlad!J316</f>
        <v>0</v>
      </c>
      <c r="E25" s="7">
        <f>Prehlad!L316</f>
        <v>0</v>
      </c>
      <c r="F25" s="5">
        <f>Prehlad!N316</f>
        <v>0</v>
      </c>
      <c r="G25" s="5">
        <f>Prehlad!W316</f>
        <v>0</v>
      </c>
    </row>
    <row r="26" spans="1:7" ht="12.75">
      <c r="A26" s="1" t="s">
        <v>563</v>
      </c>
      <c r="B26" s="6">
        <f>Prehlad!H323</f>
        <v>0</v>
      </c>
      <c r="C26" s="6">
        <f>Prehlad!I323</f>
        <v>0</v>
      </c>
      <c r="D26" s="6">
        <f>Prehlad!J323</f>
        <v>0</v>
      </c>
      <c r="E26" s="7">
        <f>Prehlad!L323</f>
        <v>0</v>
      </c>
      <c r="F26" s="5">
        <f>Prehlad!N323</f>
        <v>0</v>
      </c>
      <c r="G26" s="5">
        <f>Prehlad!W323</f>
        <v>0</v>
      </c>
    </row>
    <row r="27" spans="1:7" ht="12.75">
      <c r="A27" s="1" t="s">
        <v>574</v>
      </c>
      <c r="B27" s="6">
        <f>Prehlad!H325</f>
        <v>0</v>
      </c>
      <c r="C27" s="6">
        <f>Prehlad!I325</f>
        <v>0</v>
      </c>
      <c r="D27" s="6">
        <f>Prehlad!J325</f>
        <v>0</v>
      </c>
      <c r="E27" s="7">
        <f>Prehlad!L325</f>
        <v>0</v>
      </c>
      <c r="F27" s="5">
        <f>Prehlad!N325</f>
        <v>0</v>
      </c>
      <c r="G27" s="5">
        <f>Prehlad!W325</f>
        <v>0</v>
      </c>
    </row>
    <row r="30" spans="1:7" ht="12.75">
      <c r="A30" s="1" t="s">
        <v>575</v>
      </c>
      <c r="B30" s="6">
        <f>Prehlad!H327</f>
        <v>0</v>
      </c>
      <c r="C30" s="6">
        <f>Prehlad!I327</f>
        <v>0</v>
      </c>
      <c r="D30" s="6">
        <f>Prehlad!J327</f>
        <v>0</v>
      </c>
      <c r="E30" s="7">
        <f>Prehlad!L327</f>
        <v>0</v>
      </c>
      <c r="F30" s="5">
        <f>Prehlad!N327</f>
        <v>0</v>
      </c>
      <c r="G30" s="5">
        <f>Prehlad!W327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27"/>
  <sheetViews>
    <sheetView showGridLines="0" zoomScalePageLayoutView="0" workbookViewId="0" topLeftCell="A1">
      <selection activeCell="I5" sqref="I5"/>
    </sheetView>
  </sheetViews>
  <sheetFormatPr defaultColWidth="9.140625" defaultRowHeight="12.75"/>
  <cols>
    <col min="1" max="1" width="6.7109375" style="95" customWidth="1"/>
    <col min="2" max="2" width="3.7109375" style="96" customWidth="1"/>
    <col min="3" max="3" width="13.00390625" style="97" customWidth="1"/>
    <col min="4" max="4" width="45.7109375" style="124" customWidth="1"/>
    <col min="5" max="5" width="11.28125" style="99" customWidth="1"/>
    <col min="6" max="6" width="5.8515625" style="98" customWidth="1"/>
    <col min="7" max="7" width="8.7109375" style="100" customWidth="1"/>
    <col min="8" max="10" width="9.7109375" style="100" customWidth="1"/>
    <col min="11" max="11" width="7.421875" style="101" customWidth="1"/>
    <col min="12" max="12" width="8.28125" style="101" customWidth="1"/>
    <col min="13" max="13" width="7.140625" style="99" customWidth="1"/>
    <col min="14" max="14" width="7.00390625" style="99" customWidth="1"/>
    <col min="15" max="15" width="3.57421875" style="98" customWidth="1"/>
    <col min="16" max="16" width="12.7109375" style="98" customWidth="1"/>
    <col min="17" max="19" width="11.28125" style="99" customWidth="1"/>
    <col min="20" max="20" width="10.57421875" style="102" customWidth="1"/>
    <col min="21" max="21" width="10.28125" style="102" customWidth="1"/>
    <col min="22" max="22" width="5.7109375" style="102" customWidth="1"/>
    <col min="23" max="23" width="9.140625" style="99" customWidth="1"/>
    <col min="24" max="25" width="9.140625" style="98" customWidth="1"/>
    <col min="26" max="26" width="7.57421875" style="97" customWidth="1"/>
    <col min="27" max="27" width="24.8515625" style="97" customWidth="1"/>
    <col min="28" max="28" width="4.28125" style="98" customWidth="1"/>
    <col min="29" max="29" width="8.28125" style="98" customWidth="1"/>
    <col min="30" max="30" width="8.7109375" style="98" customWidth="1"/>
    <col min="31" max="34" width="9.140625" style="98" customWidth="1"/>
    <col min="35" max="16384" width="9.140625" style="1" customWidth="1"/>
  </cols>
  <sheetData>
    <row r="1" spans="1:34" ht="12.75">
      <c r="A1" s="9" t="s">
        <v>106</v>
      </c>
      <c r="B1" s="1"/>
      <c r="C1" s="1"/>
      <c r="D1" s="1"/>
      <c r="E1" s="1"/>
      <c r="F1" s="1"/>
      <c r="G1" s="6"/>
      <c r="H1" s="1"/>
      <c r="I1" s="9" t="s">
        <v>758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3" t="s">
        <v>2</v>
      </c>
      <c r="AA1" s="103" t="s">
        <v>3</v>
      </c>
      <c r="AB1" s="104" t="s">
        <v>4</v>
      </c>
      <c r="AC1" s="104" t="s">
        <v>5</v>
      </c>
      <c r="AD1" s="104" t="s">
        <v>6</v>
      </c>
      <c r="AE1" s="1"/>
      <c r="AF1" s="1"/>
      <c r="AG1" s="1"/>
      <c r="AH1" s="1"/>
    </row>
    <row r="2" spans="1:34" ht="12.75">
      <c r="A2" s="9" t="s">
        <v>754</v>
      </c>
      <c r="B2" s="1"/>
      <c r="C2" s="1"/>
      <c r="D2" s="1"/>
      <c r="E2" s="1"/>
      <c r="F2" s="1"/>
      <c r="G2" s="6"/>
      <c r="H2" s="8"/>
      <c r="I2" s="9" t="s">
        <v>59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3" t="s">
        <v>9</v>
      </c>
      <c r="AA2" s="105" t="s">
        <v>70</v>
      </c>
      <c r="AB2" s="106" t="s">
        <v>11</v>
      </c>
      <c r="AC2" s="106"/>
      <c r="AD2" s="105"/>
      <c r="AE2" s="1"/>
      <c r="AF2" s="1"/>
      <c r="AG2" s="1"/>
      <c r="AH2" s="1"/>
    </row>
    <row r="3" spans="1:34" ht="12.75">
      <c r="A3" s="9" t="s">
        <v>755</v>
      </c>
      <c r="B3" s="1"/>
      <c r="C3" s="1"/>
      <c r="D3" s="1"/>
      <c r="E3" s="1"/>
      <c r="F3" s="1"/>
      <c r="G3" s="6"/>
      <c r="H3" s="1"/>
      <c r="I3" s="9" t="s">
        <v>757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3" t="s">
        <v>14</v>
      </c>
      <c r="AA3" s="105" t="s">
        <v>71</v>
      </c>
      <c r="AB3" s="106" t="s">
        <v>11</v>
      </c>
      <c r="AC3" s="106" t="s">
        <v>16</v>
      </c>
      <c r="AD3" s="105" t="s">
        <v>17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3" t="s">
        <v>20</v>
      </c>
      <c r="AA4" s="105" t="s">
        <v>72</v>
      </c>
      <c r="AB4" s="106" t="s">
        <v>11</v>
      </c>
      <c r="AC4" s="106"/>
      <c r="AD4" s="105"/>
      <c r="AE4" s="1"/>
      <c r="AF4" s="1"/>
      <c r="AG4" s="1"/>
      <c r="AH4" s="1"/>
    </row>
    <row r="5" spans="1:34" ht="12.75">
      <c r="A5" s="9" t="s">
        <v>107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3" t="s">
        <v>25</v>
      </c>
      <c r="AA5" s="105" t="s">
        <v>71</v>
      </c>
      <c r="AB5" s="106" t="s">
        <v>11</v>
      </c>
      <c r="AC5" s="106" t="s">
        <v>16</v>
      </c>
      <c r="AD5" s="105" t="s">
        <v>17</v>
      </c>
      <c r="AE5" s="1"/>
      <c r="AF5" s="1"/>
      <c r="AG5" s="1"/>
      <c r="AH5" s="1"/>
    </row>
    <row r="6" spans="1:34" ht="12.75">
      <c r="A6" s="9" t="s">
        <v>108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9" t="s">
        <v>109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2.75">
      <c r="A9" s="107" t="s">
        <v>73</v>
      </c>
      <c r="B9" s="107" t="s">
        <v>74</v>
      </c>
      <c r="C9" s="107" t="s">
        <v>75</v>
      </c>
      <c r="D9" s="107" t="s">
        <v>76</v>
      </c>
      <c r="E9" s="107" t="s">
        <v>77</v>
      </c>
      <c r="F9" s="107" t="s">
        <v>78</v>
      </c>
      <c r="G9" s="107" t="s">
        <v>79</v>
      </c>
      <c r="H9" s="107" t="s">
        <v>30</v>
      </c>
      <c r="I9" s="107" t="s">
        <v>64</v>
      </c>
      <c r="J9" s="107" t="s">
        <v>65</v>
      </c>
      <c r="K9" s="108" t="s">
        <v>66</v>
      </c>
      <c r="L9" s="109"/>
      <c r="M9" s="110" t="s">
        <v>67</v>
      </c>
      <c r="N9" s="109"/>
      <c r="O9" s="107" t="s">
        <v>1</v>
      </c>
      <c r="P9" s="112" t="s">
        <v>80</v>
      </c>
      <c r="Q9" s="111" t="s">
        <v>77</v>
      </c>
      <c r="R9" s="111" t="s">
        <v>77</v>
      </c>
      <c r="S9" s="112" t="s">
        <v>77</v>
      </c>
      <c r="T9" s="80" t="s">
        <v>81</v>
      </c>
      <c r="U9" s="80" t="s">
        <v>82</v>
      </c>
      <c r="V9" s="80" t="s">
        <v>83</v>
      </c>
      <c r="W9" s="81" t="s">
        <v>69</v>
      </c>
      <c r="X9" s="81" t="s">
        <v>84</v>
      </c>
      <c r="Y9" s="81" t="s">
        <v>85</v>
      </c>
      <c r="Z9" s="94" t="s">
        <v>86</v>
      </c>
      <c r="AA9" s="94" t="s">
        <v>87</v>
      </c>
      <c r="AB9" s="1" t="s">
        <v>83</v>
      </c>
      <c r="AC9" s="1"/>
      <c r="AD9" s="1"/>
      <c r="AE9" s="1"/>
      <c r="AF9" s="1"/>
      <c r="AG9" s="1"/>
      <c r="AH9" s="1"/>
    </row>
    <row r="10" spans="1:34" ht="12.75">
      <c r="A10" s="113" t="s">
        <v>88</v>
      </c>
      <c r="B10" s="113" t="s">
        <v>89</v>
      </c>
      <c r="C10" s="114"/>
      <c r="D10" s="113" t="s">
        <v>90</v>
      </c>
      <c r="E10" s="113" t="s">
        <v>91</v>
      </c>
      <c r="F10" s="113" t="s">
        <v>92</v>
      </c>
      <c r="G10" s="113" t="s">
        <v>93</v>
      </c>
      <c r="H10" s="113"/>
      <c r="I10" s="113" t="s">
        <v>68</v>
      </c>
      <c r="J10" s="113"/>
      <c r="K10" s="113" t="s">
        <v>79</v>
      </c>
      <c r="L10" s="113" t="s">
        <v>65</v>
      </c>
      <c r="M10" s="115" t="s">
        <v>79</v>
      </c>
      <c r="N10" s="113" t="s">
        <v>65</v>
      </c>
      <c r="O10" s="113" t="s">
        <v>94</v>
      </c>
      <c r="P10" s="117"/>
      <c r="Q10" s="116" t="s">
        <v>95</v>
      </c>
      <c r="R10" s="116" t="s">
        <v>96</v>
      </c>
      <c r="S10" s="117" t="s">
        <v>97</v>
      </c>
      <c r="T10" s="80" t="s">
        <v>98</v>
      </c>
      <c r="U10" s="80" t="s">
        <v>99</v>
      </c>
      <c r="V10" s="80" t="s">
        <v>100</v>
      </c>
      <c r="W10" s="5"/>
      <c r="X10" s="1"/>
      <c r="Y10" s="1"/>
      <c r="Z10" s="94" t="s">
        <v>101</v>
      </c>
      <c r="AA10" s="94" t="s">
        <v>88</v>
      </c>
      <c r="AB10" s="1" t="s">
        <v>110</v>
      </c>
      <c r="AC10" s="1"/>
      <c r="AD10" s="1"/>
      <c r="AE10" s="1"/>
      <c r="AF10" s="1"/>
      <c r="AG10" s="1"/>
      <c r="AH10" s="1"/>
    </row>
    <row r="12" ht="12.75">
      <c r="B12" s="134" t="s">
        <v>131</v>
      </c>
    </row>
    <row r="13" ht="12.75">
      <c r="B13" s="97" t="s">
        <v>132</v>
      </c>
    </row>
    <row r="14" spans="1:16" ht="12.75">
      <c r="A14" s="95" t="s">
        <v>133</v>
      </c>
      <c r="B14" s="96" t="s">
        <v>134</v>
      </c>
      <c r="C14" s="97" t="s">
        <v>135</v>
      </c>
      <c r="D14" s="124" t="s">
        <v>136</v>
      </c>
      <c r="E14" s="99">
        <v>6</v>
      </c>
      <c r="F14" s="98" t="s">
        <v>137</v>
      </c>
      <c r="O14" s="98">
        <v>20</v>
      </c>
      <c r="P14" s="98" t="s">
        <v>138</v>
      </c>
    </row>
    <row r="15" spans="1:16" ht="12.75">
      <c r="A15" s="95" t="s">
        <v>133</v>
      </c>
      <c r="B15" s="96" t="s">
        <v>139</v>
      </c>
      <c r="C15" s="97" t="s">
        <v>140</v>
      </c>
      <c r="D15" s="124" t="s">
        <v>141</v>
      </c>
      <c r="E15" s="99">
        <v>0.63</v>
      </c>
      <c r="F15" s="98" t="s">
        <v>142</v>
      </c>
      <c r="O15" s="98">
        <v>20</v>
      </c>
      <c r="P15" s="98" t="s">
        <v>138</v>
      </c>
    </row>
    <row r="16" spans="4:24" ht="12.75">
      <c r="D16" s="135" t="s">
        <v>143</v>
      </c>
      <c r="E16" s="136"/>
      <c r="F16" s="137"/>
      <c r="G16" s="138"/>
      <c r="H16" s="138"/>
      <c r="I16" s="138"/>
      <c r="J16" s="138"/>
      <c r="K16" s="139"/>
      <c r="L16" s="139"/>
      <c r="M16" s="136"/>
      <c r="N16" s="136"/>
      <c r="O16" s="137"/>
      <c r="P16" s="137"/>
      <c r="Q16" s="136"/>
      <c r="R16" s="136"/>
      <c r="S16" s="136"/>
      <c r="T16" s="140"/>
      <c r="U16" s="140"/>
      <c r="V16" s="140"/>
      <c r="W16" s="136"/>
      <c r="X16" s="137"/>
    </row>
    <row r="17" spans="1:16" ht="12.75">
      <c r="A17" s="95" t="s">
        <v>133</v>
      </c>
      <c r="B17" s="96" t="s">
        <v>139</v>
      </c>
      <c r="C17" s="97" t="s">
        <v>144</v>
      </c>
      <c r="D17" s="124" t="s">
        <v>145</v>
      </c>
      <c r="E17" s="99">
        <v>0.63</v>
      </c>
      <c r="F17" s="98" t="s">
        <v>142</v>
      </c>
      <c r="O17" s="98">
        <v>20</v>
      </c>
      <c r="P17" s="98" t="s">
        <v>138</v>
      </c>
    </row>
    <row r="18" spans="4:24" ht="12.75">
      <c r="D18" s="135" t="s">
        <v>146</v>
      </c>
      <c r="E18" s="136"/>
      <c r="F18" s="137"/>
      <c r="G18" s="138"/>
      <c r="H18" s="138"/>
      <c r="I18" s="138"/>
      <c r="J18" s="138"/>
      <c r="K18" s="139"/>
      <c r="L18" s="139"/>
      <c r="M18" s="136"/>
      <c r="N18" s="136"/>
      <c r="O18" s="137"/>
      <c r="P18" s="137"/>
      <c r="Q18" s="136"/>
      <c r="R18" s="136"/>
      <c r="S18" s="136"/>
      <c r="T18" s="140"/>
      <c r="U18" s="140"/>
      <c r="V18" s="140"/>
      <c r="W18" s="136"/>
      <c r="X18" s="137"/>
    </row>
    <row r="19" spans="1:16" ht="12.75">
      <c r="A19" s="95" t="s">
        <v>133</v>
      </c>
      <c r="B19" s="96" t="s">
        <v>147</v>
      </c>
      <c r="C19" s="97" t="s">
        <v>148</v>
      </c>
      <c r="D19" s="124" t="s">
        <v>149</v>
      </c>
      <c r="E19" s="99">
        <v>6</v>
      </c>
      <c r="F19" s="98" t="s">
        <v>137</v>
      </c>
      <c r="O19" s="98">
        <v>20</v>
      </c>
      <c r="P19" s="98" t="s">
        <v>138</v>
      </c>
    </row>
    <row r="20" spans="4:24" ht="12.75">
      <c r="D20" s="135" t="s">
        <v>150</v>
      </c>
      <c r="E20" s="136"/>
      <c r="F20" s="137"/>
      <c r="G20" s="138"/>
      <c r="H20" s="138"/>
      <c r="I20" s="138"/>
      <c r="J20" s="138"/>
      <c r="K20" s="139"/>
      <c r="L20" s="139"/>
      <c r="M20" s="136"/>
      <c r="N20" s="136"/>
      <c r="O20" s="137"/>
      <c r="P20" s="137"/>
      <c r="Q20" s="136"/>
      <c r="R20" s="136"/>
      <c r="S20" s="136"/>
      <c r="T20" s="140"/>
      <c r="U20" s="140"/>
      <c r="V20" s="140"/>
      <c r="W20" s="136"/>
      <c r="X20" s="137"/>
    </row>
    <row r="21" spans="1:16" ht="25.5">
      <c r="A21" s="95" t="s">
        <v>133</v>
      </c>
      <c r="B21" s="96" t="s">
        <v>151</v>
      </c>
      <c r="C21" s="97" t="s">
        <v>152</v>
      </c>
      <c r="D21" s="124" t="s">
        <v>153</v>
      </c>
      <c r="E21" s="99">
        <v>8</v>
      </c>
      <c r="F21" s="98" t="s">
        <v>137</v>
      </c>
      <c r="O21" s="98">
        <v>20</v>
      </c>
      <c r="P21" s="98" t="s">
        <v>138</v>
      </c>
    </row>
    <row r="22" spans="4:24" ht="12.75">
      <c r="D22" s="135" t="s">
        <v>154</v>
      </c>
      <c r="E22" s="136"/>
      <c r="F22" s="137"/>
      <c r="G22" s="138"/>
      <c r="H22" s="138"/>
      <c r="I22" s="138"/>
      <c r="J22" s="138"/>
      <c r="K22" s="139"/>
      <c r="L22" s="139"/>
      <c r="M22" s="136"/>
      <c r="N22" s="136"/>
      <c r="O22" s="137"/>
      <c r="P22" s="137"/>
      <c r="Q22" s="136"/>
      <c r="R22" s="136"/>
      <c r="S22" s="136"/>
      <c r="T22" s="140"/>
      <c r="U22" s="140"/>
      <c r="V22" s="140"/>
      <c r="W22" s="136"/>
      <c r="X22" s="137"/>
    </row>
    <row r="23" spans="1:16" ht="12.75">
      <c r="A23" s="95" t="s">
        <v>133</v>
      </c>
      <c r="B23" s="96" t="s">
        <v>139</v>
      </c>
      <c r="C23" s="97" t="s">
        <v>155</v>
      </c>
      <c r="D23" s="124" t="s">
        <v>156</v>
      </c>
      <c r="E23" s="99">
        <v>24.211</v>
      </c>
      <c r="F23" s="98" t="s">
        <v>142</v>
      </c>
      <c r="O23" s="98">
        <v>20</v>
      </c>
      <c r="P23" s="98" t="s">
        <v>138</v>
      </c>
    </row>
    <row r="24" spans="4:24" ht="25.5">
      <c r="D24" s="135" t="s">
        <v>157</v>
      </c>
      <c r="E24" s="136"/>
      <c r="F24" s="137"/>
      <c r="G24" s="138"/>
      <c r="H24" s="138"/>
      <c r="I24" s="138"/>
      <c r="J24" s="138"/>
      <c r="K24" s="139"/>
      <c r="L24" s="139"/>
      <c r="M24" s="136"/>
      <c r="N24" s="136"/>
      <c r="O24" s="137"/>
      <c r="P24" s="137"/>
      <c r="Q24" s="136"/>
      <c r="R24" s="136"/>
      <c r="S24" s="136"/>
      <c r="T24" s="140"/>
      <c r="U24" s="140"/>
      <c r="V24" s="140"/>
      <c r="W24" s="136"/>
      <c r="X24" s="137"/>
    </row>
    <row r="25" spans="4:24" ht="12.75">
      <c r="D25" s="135" t="s">
        <v>158</v>
      </c>
      <c r="E25" s="136"/>
      <c r="F25" s="137"/>
      <c r="G25" s="138"/>
      <c r="H25" s="138"/>
      <c r="I25" s="138"/>
      <c r="J25" s="138"/>
      <c r="K25" s="139"/>
      <c r="L25" s="139"/>
      <c r="M25" s="136"/>
      <c r="N25" s="136"/>
      <c r="O25" s="137"/>
      <c r="P25" s="137"/>
      <c r="Q25" s="136"/>
      <c r="R25" s="136"/>
      <c r="S25" s="136"/>
      <c r="T25" s="140"/>
      <c r="U25" s="140"/>
      <c r="V25" s="140"/>
      <c r="W25" s="136"/>
      <c r="X25" s="137"/>
    </row>
    <row r="26" spans="1:16" ht="12.75">
      <c r="A26" s="95" t="s">
        <v>133</v>
      </c>
      <c r="B26" s="96" t="s">
        <v>139</v>
      </c>
      <c r="C26" s="97" t="s">
        <v>159</v>
      </c>
      <c r="D26" s="124" t="s">
        <v>160</v>
      </c>
      <c r="E26" s="99">
        <v>6.148</v>
      </c>
      <c r="F26" s="98" t="s">
        <v>142</v>
      </c>
      <c r="O26" s="98">
        <v>20</v>
      </c>
      <c r="P26" s="98" t="s">
        <v>138</v>
      </c>
    </row>
    <row r="27" spans="4:24" ht="12.75">
      <c r="D27" s="135" t="s">
        <v>161</v>
      </c>
      <c r="E27" s="136"/>
      <c r="F27" s="137"/>
      <c r="G27" s="138"/>
      <c r="H27" s="138"/>
      <c r="I27" s="138"/>
      <c r="J27" s="138"/>
      <c r="K27" s="139"/>
      <c r="L27" s="139"/>
      <c r="M27" s="136"/>
      <c r="N27" s="136"/>
      <c r="O27" s="137"/>
      <c r="P27" s="137"/>
      <c r="Q27" s="136"/>
      <c r="R27" s="136"/>
      <c r="S27" s="136"/>
      <c r="T27" s="140"/>
      <c r="U27" s="140"/>
      <c r="V27" s="140"/>
      <c r="W27" s="136"/>
      <c r="X27" s="137"/>
    </row>
    <row r="28" spans="4:24" ht="12.75">
      <c r="D28" s="135" t="s">
        <v>162</v>
      </c>
      <c r="E28" s="136"/>
      <c r="F28" s="137"/>
      <c r="G28" s="138"/>
      <c r="H28" s="138"/>
      <c r="I28" s="138"/>
      <c r="J28" s="138"/>
      <c r="K28" s="139"/>
      <c r="L28" s="139"/>
      <c r="M28" s="136"/>
      <c r="N28" s="136"/>
      <c r="O28" s="137"/>
      <c r="P28" s="137"/>
      <c r="Q28" s="136"/>
      <c r="R28" s="136"/>
      <c r="S28" s="136"/>
      <c r="T28" s="140"/>
      <c r="U28" s="140"/>
      <c r="V28" s="140"/>
      <c r="W28" s="136"/>
      <c r="X28" s="137"/>
    </row>
    <row r="29" spans="1:16" ht="12.75">
      <c r="A29" s="95" t="s">
        <v>133</v>
      </c>
      <c r="B29" s="96" t="s">
        <v>147</v>
      </c>
      <c r="C29" s="97" t="s">
        <v>163</v>
      </c>
      <c r="D29" s="124" t="s">
        <v>164</v>
      </c>
      <c r="E29" s="99">
        <v>16</v>
      </c>
      <c r="F29" s="98" t="s">
        <v>137</v>
      </c>
      <c r="O29" s="98">
        <v>20</v>
      </c>
      <c r="P29" s="98" t="s">
        <v>138</v>
      </c>
    </row>
    <row r="30" spans="4:24" ht="12.75">
      <c r="D30" s="135" t="s">
        <v>165</v>
      </c>
      <c r="E30" s="136"/>
      <c r="F30" s="137"/>
      <c r="G30" s="138"/>
      <c r="H30" s="138"/>
      <c r="I30" s="138"/>
      <c r="J30" s="138"/>
      <c r="K30" s="139"/>
      <c r="L30" s="139"/>
      <c r="M30" s="136"/>
      <c r="N30" s="136"/>
      <c r="O30" s="137"/>
      <c r="P30" s="137"/>
      <c r="Q30" s="136"/>
      <c r="R30" s="136"/>
      <c r="S30" s="136"/>
      <c r="T30" s="140"/>
      <c r="U30" s="140"/>
      <c r="V30" s="140"/>
      <c r="W30" s="136"/>
      <c r="X30" s="137"/>
    </row>
    <row r="31" spans="4:24" ht="25.5">
      <c r="D31" s="135" t="s">
        <v>166</v>
      </c>
      <c r="E31" s="136"/>
      <c r="F31" s="137"/>
      <c r="G31" s="138"/>
      <c r="H31" s="138"/>
      <c r="I31" s="138"/>
      <c r="J31" s="138"/>
      <c r="K31" s="139"/>
      <c r="L31" s="139"/>
      <c r="M31" s="136"/>
      <c r="N31" s="136"/>
      <c r="O31" s="137"/>
      <c r="P31" s="137"/>
      <c r="Q31" s="136"/>
      <c r="R31" s="136"/>
      <c r="S31" s="136"/>
      <c r="T31" s="140"/>
      <c r="U31" s="140"/>
      <c r="V31" s="140"/>
      <c r="W31" s="136"/>
      <c r="X31" s="137"/>
    </row>
    <row r="32" spans="4:14" ht="12.75">
      <c r="D32" s="141" t="s">
        <v>167</v>
      </c>
      <c r="E32" s="142">
        <f>J32</f>
        <v>0</v>
      </c>
      <c r="H32" s="142">
        <f>SUM(H12:H31)</f>
        <v>0</v>
      </c>
      <c r="I32" s="142">
        <f>SUM(I12:I31)</f>
        <v>0</v>
      </c>
      <c r="J32" s="142">
        <f>SUM(J12:J31)</f>
        <v>0</v>
      </c>
      <c r="L32" s="143">
        <f>SUM(L12:L31)</f>
        <v>0</v>
      </c>
      <c r="N32" s="144">
        <f>SUM(N12:N31)</f>
        <v>0</v>
      </c>
    </row>
    <row r="34" ht="12.75">
      <c r="B34" s="97" t="s">
        <v>168</v>
      </c>
    </row>
    <row r="35" spans="1:16" ht="25.5">
      <c r="A35" s="95" t="s">
        <v>133</v>
      </c>
      <c r="B35" s="96" t="s">
        <v>139</v>
      </c>
      <c r="C35" s="97" t="s">
        <v>169</v>
      </c>
      <c r="D35" s="124" t="s">
        <v>170</v>
      </c>
      <c r="E35" s="99">
        <v>33.55</v>
      </c>
      <c r="F35" s="98" t="s">
        <v>142</v>
      </c>
      <c r="O35" s="98">
        <v>20</v>
      </c>
      <c r="P35" s="98" t="s">
        <v>138</v>
      </c>
    </row>
    <row r="36" spans="4:24" ht="12.75">
      <c r="D36" s="135" t="s">
        <v>171</v>
      </c>
      <c r="E36" s="136"/>
      <c r="F36" s="137"/>
      <c r="G36" s="138"/>
      <c r="H36" s="138"/>
      <c r="I36" s="138"/>
      <c r="J36" s="138"/>
      <c r="K36" s="139"/>
      <c r="L36" s="139"/>
      <c r="M36" s="136"/>
      <c r="N36" s="136"/>
      <c r="O36" s="137"/>
      <c r="P36" s="137"/>
      <c r="Q36" s="136"/>
      <c r="R36" s="136"/>
      <c r="S36" s="136"/>
      <c r="T36" s="140"/>
      <c r="U36" s="140"/>
      <c r="V36" s="140"/>
      <c r="W36" s="136"/>
      <c r="X36" s="137"/>
    </row>
    <row r="37" spans="1:16" ht="12.75">
      <c r="A37" s="95" t="s">
        <v>133</v>
      </c>
      <c r="B37" s="96" t="s">
        <v>139</v>
      </c>
      <c r="C37" s="97" t="s">
        <v>172</v>
      </c>
      <c r="D37" s="124" t="s">
        <v>173</v>
      </c>
      <c r="E37" s="99">
        <v>27.24</v>
      </c>
      <c r="F37" s="98" t="s">
        <v>174</v>
      </c>
      <c r="O37" s="98">
        <v>20</v>
      </c>
      <c r="P37" s="98" t="s">
        <v>138</v>
      </c>
    </row>
    <row r="38" spans="4:24" ht="12.75">
      <c r="D38" s="135" t="s">
        <v>175</v>
      </c>
      <c r="E38" s="136"/>
      <c r="F38" s="137"/>
      <c r="G38" s="138"/>
      <c r="H38" s="138"/>
      <c r="I38" s="138"/>
      <c r="J38" s="138"/>
      <c r="K38" s="139"/>
      <c r="L38" s="139"/>
      <c r="M38" s="136"/>
      <c r="N38" s="136"/>
      <c r="O38" s="137"/>
      <c r="P38" s="137"/>
      <c r="Q38" s="136"/>
      <c r="R38" s="136"/>
      <c r="S38" s="136"/>
      <c r="T38" s="140"/>
      <c r="U38" s="140"/>
      <c r="V38" s="140"/>
      <c r="W38" s="136"/>
      <c r="X38" s="137"/>
    </row>
    <row r="39" spans="4:24" ht="12.75">
      <c r="D39" s="135" t="s">
        <v>176</v>
      </c>
      <c r="E39" s="136"/>
      <c r="F39" s="137"/>
      <c r="G39" s="138"/>
      <c r="H39" s="138"/>
      <c r="I39" s="138"/>
      <c r="J39" s="138"/>
      <c r="K39" s="139"/>
      <c r="L39" s="139"/>
      <c r="M39" s="136"/>
      <c r="N39" s="136"/>
      <c r="O39" s="137"/>
      <c r="P39" s="137"/>
      <c r="Q39" s="136"/>
      <c r="R39" s="136"/>
      <c r="S39" s="136"/>
      <c r="T39" s="140"/>
      <c r="U39" s="140"/>
      <c r="V39" s="140"/>
      <c r="W39" s="136"/>
      <c r="X39" s="137"/>
    </row>
    <row r="40" spans="1:16" ht="12.75">
      <c r="A40" s="95" t="s">
        <v>133</v>
      </c>
      <c r="B40" s="96" t="s">
        <v>147</v>
      </c>
      <c r="C40" s="97" t="s">
        <v>177</v>
      </c>
      <c r="D40" s="124" t="s">
        <v>178</v>
      </c>
      <c r="E40" s="99">
        <v>28.874</v>
      </c>
      <c r="F40" s="98" t="s">
        <v>174</v>
      </c>
      <c r="O40" s="98">
        <v>20</v>
      </c>
      <c r="P40" s="98" t="s">
        <v>138</v>
      </c>
    </row>
    <row r="41" spans="4:24" ht="12.75">
      <c r="D41" s="135" t="s">
        <v>179</v>
      </c>
      <c r="E41" s="136"/>
      <c r="F41" s="137"/>
      <c r="G41" s="138"/>
      <c r="H41" s="138"/>
      <c r="I41" s="138"/>
      <c r="J41" s="138"/>
      <c r="K41" s="139"/>
      <c r="L41" s="139"/>
      <c r="M41" s="136"/>
      <c r="N41" s="136"/>
      <c r="O41" s="137"/>
      <c r="P41" s="137"/>
      <c r="Q41" s="136"/>
      <c r="R41" s="136"/>
      <c r="S41" s="136"/>
      <c r="T41" s="140"/>
      <c r="U41" s="140"/>
      <c r="V41" s="140"/>
      <c r="W41" s="136"/>
      <c r="X41" s="137"/>
    </row>
    <row r="42" spans="4:24" ht="12.75">
      <c r="D42" s="135" t="s">
        <v>158</v>
      </c>
      <c r="E42" s="136"/>
      <c r="F42" s="137"/>
      <c r="G42" s="138"/>
      <c r="H42" s="138"/>
      <c r="I42" s="138"/>
      <c r="J42" s="138"/>
      <c r="K42" s="139"/>
      <c r="L42" s="139"/>
      <c r="M42" s="136"/>
      <c r="N42" s="136"/>
      <c r="O42" s="137"/>
      <c r="P42" s="137"/>
      <c r="Q42" s="136"/>
      <c r="R42" s="136"/>
      <c r="S42" s="136"/>
      <c r="T42" s="140"/>
      <c r="U42" s="140"/>
      <c r="V42" s="140"/>
      <c r="W42" s="136"/>
      <c r="X42" s="137"/>
    </row>
    <row r="43" spans="1:16" ht="12.75">
      <c r="A43" s="95" t="s">
        <v>133</v>
      </c>
      <c r="B43" s="96" t="s">
        <v>139</v>
      </c>
      <c r="C43" s="97" t="s">
        <v>180</v>
      </c>
      <c r="D43" s="124" t="s">
        <v>181</v>
      </c>
      <c r="E43" s="99">
        <v>3.724</v>
      </c>
      <c r="F43" s="98" t="s">
        <v>142</v>
      </c>
      <c r="O43" s="98">
        <v>20</v>
      </c>
      <c r="P43" s="98" t="s">
        <v>138</v>
      </c>
    </row>
    <row r="44" spans="4:24" ht="12.75">
      <c r="D44" s="135" t="s">
        <v>182</v>
      </c>
      <c r="E44" s="136"/>
      <c r="F44" s="137"/>
      <c r="G44" s="138"/>
      <c r="H44" s="138"/>
      <c r="I44" s="138"/>
      <c r="J44" s="138"/>
      <c r="K44" s="139"/>
      <c r="L44" s="139"/>
      <c r="M44" s="136"/>
      <c r="N44" s="136"/>
      <c r="O44" s="137"/>
      <c r="P44" s="137"/>
      <c r="Q44" s="136"/>
      <c r="R44" s="136"/>
      <c r="S44" s="136"/>
      <c r="T44" s="140"/>
      <c r="U44" s="140"/>
      <c r="V44" s="140"/>
      <c r="W44" s="136"/>
      <c r="X44" s="137"/>
    </row>
    <row r="45" spans="4:24" ht="12.75">
      <c r="D45" s="135" t="s">
        <v>158</v>
      </c>
      <c r="E45" s="136"/>
      <c r="F45" s="137"/>
      <c r="G45" s="138"/>
      <c r="H45" s="138"/>
      <c r="I45" s="138"/>
      <c r="J45" s="138"/>
      <c r="K45" s="139"/>
      <c r="L45" s="139"/>
      <c r="M45" s="136"/>
      <c r="N45" s="136"/>
      <c r="O45" s="137"/>
      <c r="P45" s="137"/>
      <c r="Q45" s="136"/>
      <c r="R45" s="136"/>
      <c r="S45" s="136"/>
      <c r="T45" s="140"/>
      <c r="U45" s="140"/>
      <c r="V45" s="140"/>
      <c r="W45" s="136"/>
      <c r="X45" s="137"/>
    </row>
    <row r="46" spans="1:16" ht="12.75">
      <c r="A46" s="95" t="s">
        <v>133</v>
      </c>
      <c r="B46" s="96" t="s">
        <v>183</v>
      </c>
      <c r="C46" s="97" t="s">
        <v>184</v>
      </c>
      <c r="D46" s="124" t="s">
        <v>185</v>
      </c>
      <c r="E46" s="99">
        <v>38.93</v>
      </c>
      <c r="F46" s="98" t="s">
        <v>142</v>
      </c>
      <c r="O46" s="98">
        <v>20</v>
      </c>
      <c r="P46" s="98" t="s">
        <v>138</v>
      </c>
    </row>
    <row r="47" spans="4:24" ht="12.75">
      <c r="D47" s="135" t="s">
        <v>186</v>
      </c>
      <c r="E47" s="136"/>
      <c r="F47" s="137"/>
      <c r="G47" s="138"/>
      <c r="H47" s="138"/>
      <c r="I47" s="138"/>
      <c r="J47" s="138"/>
      <c r="K47" s="139"/>
      <c r="L47" s="139"/>
      <c r="M47" s="136"/>
      <c r="N47" s="136"/>
      <c r="O47" s="137"/>
      <c r="P47" s="137"/>
      <c r="Q47" s="136"/>
      <c r="R47" s="136"/>
      <c r="S47" s="136"/>
      <c r="T47" s="140"/>
      <c r="U47" s="140"/>
      <c r="V47" s="140"/>
      <c r="W47" s="136"/>
      <c r="X47" s="137"/>
    </row>
    <row r="48" spans="1:16" ht="12.75">
      <c r="A48" s="95" t="s">
        <v>133</v>
      </c>
      <c r="B48" s="96" t="s">
        <v>139</v>
      </c>
      <c r="C48" s="97" t="s">
        <v>187</v>
      </c>
      <c r="D48" s="124" t="s">
        <v>188</v>
      </c>
      <c r="E48" s="99">
        <v>38.93</v>
      </c>
      <c r="F48" s="98" t="s">
        <v>142</v>
      </c>
      <c r="O48" s="98">
        <v>20</v>
      </c>
      <c r="P48" s="98" t="s">
        <v>138</v>
      </c>
    </row>
    <row r="49" spans="4:24" ht="12.75">
      <c r="D49" s="135" t="s">
        <v>189</v>
      </c>
      <c r="E49" s="136"/>
      <c r="F49" s="137"/>
      <c r="G49" s="138"/>
      <c r="H49" s="138"/>
      <c r="I49" s="138"/>
      <c r="J49" s="138"/>
      <c r="K49" s="139"/>
      <c r="L49" s="139"/>
      <c r="M49" s="136"/>
      <c r="N49" s="136"/>
      <c r="O49" s="137"/>
      <c r="P49" s="137"/>
      <c r="Q49" s="136"/>
      <c r="R49" s="136"/>
      <c r="S49" s="136"/>
      <c r="T49" s="140"/>
      <c r="U49" s="140"/>
      <c r="V49" s="140"/>
      <c r="W49" s="136"/>
      <c r="X49" s="137"/>
    </row>
    <row r="50" spans="4:24" ht="12.75">
      <c r="D50" s="135" t="s">
        <v>158</v>
      </c>
      <c r="E50" s="136"/>
      <c r="F50" s="137"/>
      <c r="G50" s="138"/>
      <c r="H50" s="138"/>
      <c r="I50" s="138"/>
      <c r="J50" s="138"/>
      <c r="K50" s="139"/>
      <c r="L50" s="139"/>
      <c r="M50" s="136"/>
      <c r="N50" s="136"/>
      <c r="O50" s="137"/>
      <c r="P50" s="137"/>
      <c r="Q50" s="136"/>
      <c r="R50" s="136"/>
      <c r="S50" s="136"/>
      <c r="T50" s="140"/>
      <c r="U50" s="140"/>
      <c r="V50" s="140"/>
      <c r="W50" s="136"/>
      <c r="X50" s="137"/>
    </row>
    <row r="51" spans="4:24" ht="25.5">
      <c r="D51" s="145" t="s">
        <v>190</v>
      </c>
      <c r="E51" s="146"/>
      <c r="F51" s="147"/>
      <c r="G51" s="148"/>
      <c r="H51" s="148"/>
      <c r="I51" s="148"/>
      <c r="J51" s="148"/>
      <c r="K51" s="149"/>
      <c r="L51" s="149"/>
      <c r="M51" s="146"/>
      <c r="N51" s="146"/>
      <c r="O51" s="147"/>
      <c r="P51" s="147"/>
      <c r="Q51" s="146"/>
      <c r="R51" s="146"/>
      <c r="S51" s="146"/>
      <c r="T51" s="150"/>
      <c r="U51" s="150"/>
      <c r="V51" s="150"/>
      <c r="W51" s="146"/>
      <c r="X51" s="147"/>
    </row>
    <row r="52" spans="4:24" ht="12.75">
      <c r="D52" s="145" t="s">
        <v>191</v>
      </c>
      <c r="E52" s="146"/>
      <c r="F52" s="147"/>
      <c r="G52" s="148"/>
      <c r="H52" s="148"/>
      <c r="I52" s="148"/>
      <c r="J52" s="148"/>
      <c r="K52" s="149"/>
      <c r="L52" s="149"/>
      <c r="M52" s="146"/>
      <c r="N52" s="146"/>
      <c r="O52" s="147"/>
      <c r="P52" s="147"/>
      <c r="Q52" s="146"/>
      <c r="R52" s="146"/>
      <c r="S52" s="146"/>
      <c r="T52" s="150"/>
      <c r="U52" s="150"/>
      <c r="V52" s="150"/>
      <c r="W52" s="146"/>
      <c r="X52" s="147"/>
    </row>
    <row r="53" spans="1:16" ht="12.75">
      <c r="A53" s="95" t="s">
        <v>133</v>
      </c>
      <c r="B53" s="96" t="s">
        <v>139</v>
      </c>
      <c r="C53" s="97" t="s">
        <v>192</v>
      </c>
      <c r="D53" s="124" t="s">
        <v>193</v>
      </c>
      <c r="E53" s="99">
        <v>3.6</v>
      </c>
      <c r="F53" s="98" t="s">
        <v>142</v>
      </c>
      <c r="O53" s="98">
        <v>20</v>
      </c>
      <c r="P53" s="98" t="s">
        <v>138</v>
      </c>
    </row>
    <row r="54" spans="4:24" ht="12.75">
      <c r="D54" s="135" t="s">
        <v>194</v>
      </c>
      <c r="E54" s="136"/>
      <c r="F54" s="137"/>
      <c r="G54" s="138"/>
      <c r="H54" s="138"/>
      <c r="I54" s="138"/>
      <c r="J54" s="138"/>
      <c r="K54" s="139"/>
      <c r="L54" s="139"/>
      <c r="M54" s="136"/>
      <c r="N54" s="136"/>
      <c r="O54" s="137"/>
      <c r="P54" s="137"/>
      <c r="Q54" s="136"/>
      <c r="R54" s="136"/>
      <c r="S54" s="136"/>
      <c r="T54" s="140"/>
      <c r="U54" s="140"/>
      <c r="V54" s="140"/>
      <c r="W54" s="136"/>
      <c r="X54" s="137"/>
    </row>
    <row r="55" spans="4:24" ht="12.75">
      <c r="D55" s="135" t="s">
        <v>195</v>
      </c>
      <c r="E55" s="136"/>
      <c r="F55" s="137"/>
      <c r="G55" s="138"/>
      <c r="H55" s="138"/>
      <c r="I55" s="138"/>
      <c r="J55" s="138"/>
      <c r="K55" s="139"/>
      <c r="L55" s="139"/>
      <c r="M55" s="136"/>
      <c r="N55" s="136"/>
      <c r="O55" s="137"/>
      <c r="P55" s="137"/>
      <c r="Q55" s="136"/>
      <c r="R55" s="136"/>
      <c r="S55" s="136"/>
      <c r="T55" s="140"/>
      <c r="U55" s="140"/>
      <c r="V55" s="140"/>
      <c r="W55" s="136"/>
      <c r="X55" s="137"/>
    </row>
    <row r="56" spans="4:24" ht="25.5">
      <c r="D56" s="145" t="s">
        <v>196</v>
      </c>
      <c r="E56" s="146"/>
      <c r="F56" s="147"/>
      <c r="G56" s="148"/>
      <c r="H56" s="148"/>
      <c r="I56" s="148"/>
      <c r="J56" s="148"/>
      <c r="K56" s="149"/>
      <c r="L56" s="149"/>
      <c r="M56" s="146"/>
      <c r="N56" s="146"/>
      <c r="O56" s="147"/>
      <c r="P56" s="147"/>
      <c r="Q56" s="146"/>
      <c r="R56" s="146"/>
      <c r="S56" s="146"/>
      <c r="T56" s="150"/>
      <c r="U56" s="150"/>
      <c r="V56" s="150"/>
      <c r="W56" s="146"/>
      <c r="X56" s="147"/>
    </row>
    <row r="57" spans="1:16" ht="25.5">
      <c r="A57" s="95" t="s">
        <v>133</v>
      </c>
      <c r="B57" s="96" t="s">
        <v>139</v>
      </c>
      <c r="C57" s="97" t="s">
        <v>197</v>
      </c>
      <c r="D57" s="124" t="s">
        <v>198</v>
      </c>
      <c r="E57" s="99">
        <v>2.36</v>
      </c>
      <c r="F57" s="98" t="s">
        <v>142</v>
      </c>
      <c r="O57" s="98">
        <v>20</v>
      </c>
      <c r="P57" s="98" t="s">
        <v>138</v>
      </c>
    </row>
    <row r="58" spans="4:24" ht="12.75">
      <c r="D58" s="135" t="s">
        <v>199</v>
      </c>
      <c r="E58" s="136"/>
      <c r="F58" s="137"/>
      <c r="G58" s="138"/>
      <c r="H58" s="138"/>
      <c r="I58" s="138"/>
      <c r="J58" s="138"/>
      <c r="K58" s="139"/>
      <c r="L58" s="139"/>
      <c r="M58" s="136"/>
      <c r="N58" s="136"/>
      <c r="O58" s="137"/>
      <c r="P58" s="137"/>
      <c r="Q58" s="136"/>
      <c r="R58" s="136"/>
      <c r="S58" s="136"/>
      <c r="T58" s="140"/>
      <c r="U58" s="140"/>
      <c r="V58" s="140"/>
      <c r="W58" s="136"/>
      <c r="X58" s="137"/>
    </row>
    <row r="59" spans="4:24" ht="12.75">
      <c r="D59" s="135" t="s">
        <v>200</v>
      </c>
      <c r="E59" s="136"/>
      <c r="F59" s="137"/>
      <c r="G59" s="138"/>
      <c r="H59" s="138"/>
      <c r="I59" s="138"/>
      <c r="J59" s="138"/>
      <c r="K59" s="139"/>
      <c r="L59" s="139"/>
      <c r="M59" s="136"/>
      <c r="N59" s="136"/>
      <c r="O59" s="137"/>
      <c r="P59" s="137"/>
      <c r="Q59" s="136"/>
      <c r="R59" s="136"/>
      <c r="S59" s="136"/>
      <c r="T59" s="140"/>
      <c r="U59" s="140"/>
      <c r="V59" s="140"/>
      <c r="W59" s="136"/>
      <c r="X59" s="137"/>
    </row>
    <row r="60" spans="1:16" ht="12.75">
      <c r="A60" s="95" t="s">
        <v>133</v>
      </c>
      <c r="B60" s="96" t="s">
        <v>139</v>
      </c>
      <c r="C60" s="97" t="s">
        <v>201</v>
      </c>
      <c r="D60" s="124" t="s">
        <v>202</v>
      </c>
      <c r="E60" s="99">
        <v>35.231</v>
      </c>
      <c r="F60" s="98" t="s">
        <v>142</v>
      </c>
      <c r="O60" s="98">
        <v>20</v>
      </c>
      <c r="P60" s="98" t="s">
        <v>138</v>
      </c>
    </row>
    <row r="61" spans="4:24" ht="12.75">
      <c r="D61" s="135" t="s">
        <v>203</v>
      </c>
      <c r="E61" s="136"/>
      <c r="F61" s="137"/>
      <c r="G61" s="138"/>
      <c r="H61" s="138"/>
      <c r="I61" s="138"/>
      <c r="J61" s="138"/>
      <c r="K61" s="139"/>
      <c r="L61" s="139"/>
      <c r="M61" s="136"/>
      <c r="N61" s="136"/>
      <c r="O61" s="137"/>
      <c r="P61" s="137"/>
      <c r="Q61" s="136"/>
      <c r="R61" s="136"/>
      <c r="S61" s="136"/>
      <c r="T61" s="140"/>
      <c r="U61" s="140"/>
      <c r="V61" s="140"/>
      <c r="W61" s="136"/>
      <c r="X61" s="137"/>
    </row>
    <row r="62" spans="1:16" ht="12.75">
      <c r="A62" s="95" t="s">
        <v>133</v>
      </c>
      <c r="B62" s="96" t="s">
        <v>183</v>
      </c>
      <c r="C62" s="97" t="s">
        <v>204</v>
      </c>
      <c r="D62" s="124" t="s">
        <v>205</v>
      </c>
      <c r="E62" s="99">
        <v>25.786</v>
      </c>
      <c r="F62" s="98" t="s">
        <v>174</v>
      </c>
      <c r="O62" s="98">
        <v>20</v>
      </c>
      <c r="P62" s="98" t="s">
        <v>138</v>
      </c>
    </row>
    <row r="63" spans="4:24" ht="12.75">
      <c r="D63" s="135" t="s">
        <v>206</v>
      </c>
      <c r="E63" s="136"/>
      <c r="F63" s="137"/>
      <c r="G63" s="138"/>
      <c r="H63" s="138"/>
      <c r="I63" s="138"/>
      <c r="J63" s="138"/>
      <c r="K63" s="139"/>
      <c r="L63" s="139"/>
      <c r="M63" s="136"/>
      <c r="N63" s="136"/>
      <c r="O63" s="137"/>
      <c r="P63" s="137"/>
      <c r="Q63" s="136"/>
      <c r="R63" s="136"/>
      <c r="S63" s="136"/>
      <c r="T63" s="140"/>
      <c r="U63" s="140"/>
      <c r="V63" s="140"/>
      <c r="W63" s="136"/>
      <c r="X63" s="137"/>
    </row>
    <row r="64" spans="4:24" ht="12.75">
      <c r="D64" s="135" t="s">
        <v>207</v>
      </c>
      <c r="E64" s="136"/>
      <c r="F64" s="137"/>
      <c r="G64" s="138"/>
      <c r="H64" s="138"/>
      <c r="I64" s="138"/>
      <c r="J64" s="138"/>
      <c r="K64" s="139"/>
      <c r="L64" s="139"/>
      <c r="M64" s="136"/>
      <c r="N64" s="136"/>
      <c r="O64" s="137"/>
      <c r="P64" s="137"/>
      <c r="Q64" s="136"/>
      <c r="R64" s="136"/>
      <c r="S64" s="136"/>
      <c r="T64" s="140"/>
      <c r="U64" s="140"/>
      <c r="V64" s="140"/>
      <c r="W64" s="136"/>
      <c r="X64" s="137"/>
    </row>
    <row r="65" spans="1:16" ht="12.75">
      <c r="A65" s="95" t="s">
        <v>133</v>
      </c>
      <c r="B65" s="96" t="s">
        <v>139</v>
      </c>
      <c r="C65" s="97" t="s">
        <v>208</v>
      </c>
      <c r="D65" s="124" t="s">
        <v>209</v>
      </c>
      <c r="E65" s="99">
        <v>19.665</v>
      </c>
      <c r="F65" s="98" t="s">
        <v>142</v>
      </c>
      <c r="O65" s="98">
        <v>20</v>
      </c>
      <c r="P65" s="98" t="s">
        <v>138</v>
      </c>
    </row>
    <row r="66" spans="4:24" ht="12.75">
      <c r="D66" s="135" t="s">
        <v>210</v>
      </c>
      <c r="E66" s="136"/>
      <c r="F66" s="137"/>
      <c r="G66" s="138"/>
      <c r="H66" s="138"/>
      <c r="I66" s="138"/>
      <c r="J66" s="138"/>
      <c r="K66" s="139"/>
      <c r="L66" s="139"/>
      <c r="M66" s="136"/>
      <c r="N66" s="136"/>
      <c r="O66" s="137"/>
      <c r="P66" s="137"/>
      <c r="Q66" s="136"/>
      <c r="R66" s="136"/>
      <c r="S66" s="136"/>
      <c r="T66" s="140"/>
      <c r="U66" s="140"/>
      <c r="V66" s="140"/>
      <c r="W66" s="136"/>
      <c r="X66" s="137"/>
    </row>
    <row r="67" spans="1:16" ht="12.75">
      <c r="A67" s="95" t="s">
        <v>133</v>
      </c>
      <c r="B67" s="96" t="s">
        <v>147</v>
      </c>
      <c r="C67" s="97" t="s">
        <v>211</v>
      </c>
      <c r="D67" s="124" t="s">
        <v>212</v>
      </c>
      <c r="E67" s="99">
        <v>81.392</v>
      </c>
      <c r="F67" s="98" t="s">
        <v>213</v>
      </c>
      <c r="O67" s="98">
        <v>20</v>
      </c>
      <c r="P67" s="98" t="s">
        <v>138</v>
      </c>
    </row>
    <row r="68" spans="4:24" ht="12.75">
      <c r="D68" s="135" t="s">
        <v>214</v>
      </c>
      <c r="E68" s="136"/>
      <c r="F68" s="137"/>
      <c r="G68" s="138"/>
      <c r="H68" s="138"/>
      <c r="I68" s="138"/>
      <c r="J68" s="138"/>
      <c r="K68" s="139"/>
      <c r="L68" s="139"/>
      <c r="M68" s="136"/>
      <c r="N68" s="136"/>
      <c r="O68" s="137"/>
      <c r="P68" s="137"/>
      <c r="Q68" s="136"/>
      <c r="R68" s="136"/>
      <c r="S68" s="136"/>
      <c r="T68" s="140"/>
      <c r="U68" s="140"/>
      <c r="V68" s="140"/>
      <c r="W68" s="136"/>
      <c r="X68" s="137"/>
    </row>
    <row r="69" spans="4:24" ht="12.75">
      <c r="D69" s="145" t="s">
        <v>215</v>
      </c>
      <c r="E69" s="146"/>
      <c r="F69" s="147"/>
      <c r="G69" s="148"/>
      <c r="H69" s="148"/>
      <c r="I69" s="148"/>
      <c r="J69" s="148"/>
      <c r="K69" s="149"/>
      <c r="L69" s="149"/>
      <c r="M69" s="146"/>
      <c r="N69" s="146"/>
      <c r="O69" s="147"/>
      <c r="P69" s="147"/>
      <c r="Q69" s="146"/>
      <c r="R69" s="146"/>
      <c r="S69" s="146"/>
      <c r="T69" s="150"/>
      <c r="U69" s="150"/>
      <c r="V69" s="150"/>
      <c r="W69" s="146"/>
      <c r="X69" s="147"/>
    </row>
    <row r="70" spans="1:16" ht="25.5">
      <c r="A70" s="95" t="s">
        <v>133</v>
      </c>
      <c r="B70" s="96" t="s">
        <v>139</v>
      </c>
      <c r="C70" s="97" t="s">
        <v>216</v>
      </c>
      <c r="D70" s="124" t="s">
        <v>217</v>
      </c>
      <c r="E70" s="99">
        <v>18.2</v>
      </c>
      <c r="F70" s="98" t="s">
        <v>142</v>
      </c>
      <c r="O70" s="98">
        <v>20</v>
      </c>
      <c r="P70" s="98" t="s">
        <v>138</v>
      </c>
    </row>
    <row r="71" spans="4:24" ht="12.75">
      <c r="D71" s="135" t="s">
        <v>218</v>
      </c>
      <c r="E71" s="136"/>
      <c r="F71" s="137"/>
      <c r="G71" s="138"/>
      <c r="H71" s="138"/>
      <c r="I71" s="138"/>
      <c r="J71" s="138"/>
      <c r="K71" s="139"/>
      <c r="L71" s="139"/>
      <c r="M71" s="136"/>
      <c r="N71" s="136"/>
      <c r="O71" s="137"/>
      <c r="P71" s="137"/>
      <c r="Q71" s="136"/>
      <c r="R71" s="136"/>
      <c r="S71" s="136"/>
      <c r="T71" s="140"/>
      <c r="U71" s="140"/>
      <c r="V71" s="140"/>
      <c r="W71" s="136"/>
      <c r="X71" s="137"/>
    </row>
    <row r="72" spans="1:16" ht="12.75">
      <c r="A72" s="95" t="s">
        <v>133</v>
      </c>
      <c r="B72" s="96" t="s">
        <v>139</v>
      </c>
      <c r="C72" s="97" t="s">
        <v>219</v>
      </c>
      <c r="D72" s="124" t="s">
        <v>220</v>
      </c>
      <c r="E72" s="99">
        <v>18.2</v>
      </c>
      <c r="F72" s="98" t="s">
        <v>142</v>
      </c>
      <c r="O72" s="98">
        <v>20</v>
      </c>
      <c r="P72" s="98" t="s">
        <v>138</v>
      </c>
    </row>
    <row r="73" spans="4:24" ht="12.75">
      <c r="D73" s="135" t="s">
        <v>218</v>
      </c>
      <c r="E73" s="136"/>
      <c r="F73" s="137"/>
      <c r="G73" s="138"/>
      <c r="H73" s="138"/>
      <c r="I73" s="138"/>
      <c r="J73" s="138"/>
      <c r="K73" s="139"/>
      <c r="L73" s="139"/>
      <c r="M73" s="136"/>
      <c r="N73" s="136"/>
      <c r="O73" s="137"/>
      <c r="P73" s="137"/>
      <c r="Q73" s="136"/>
      <c r="R73" s="136"/>
      <c r="S73" s="136"/>
      <c r="T73" s="140"/>
      <c r="U73" s="140"/>
      <c r="V73" s="140"/>
      <c r="W73" s="136"/>
      <c r="X73" s="137"/>
    </row>
    <row r="74" spans="4:24" ht="12.75">
      <c r="D74" s="135" t="s">
        <v>158</v>
      </c>
      <c r="E74" s="136"/>
      <c r="F74" s="137"/>
      <c r="G74" s="138"/>
      <c r="H74" s="138"/>
      <c r="I74" s="138"/>
      <c r="J74" s="138"/>
      <c r="K74" s="139"/>
      <c r="L74" s="139"/>
      <c r="M74" s="136"/>
      <c r="N74" s="136"/>
      <c r="O74" s="137"/>
      <c r="P74" s="137"/>
      <c r="Q74" s="136"/>
      <c r="R74" s="136"/>
      <c r="S74" s="136"/>
      <c r="T74" s="140"/>
      <c r="U74" s="140"/>
      <c r="V74" s="140"/>
      <c r="W74" s="136"/>
      <c r="X74" s="137"/>
    </row>
    <row r="75" spans="1:16" ht="12.75">
      <c r="A75" s="95" t="s">
        <v>133</v>
      </c>
      <c r="B75" s="96" t="s">
        <v>139</v>
      </c>
      <c r="C75" s="97" t="s">
        <v>221</v>
      </c>
      <c r="D75" s="124" t="s">
        <v>222</v>
      </c>
      <c r="E75" s="99">
        <v>18.2</v>
      </c>
      <c r="F75" s="98" t="s">
        <v>142</v>
      </c>
      <c r="O75" s="98">
        <v>20</v>
      </c>
      <c r="P75" s="98" t="s">
        <v>138</v>
      </c>
    </row>
    <row r="76" spans="4:24" ht="12.75">
      <c r="D76" s="135" t="s">
        <v>218</v>
      </c>
      <c r="E76" s="136"/>
      <c r="F76" s="137"/>
      <c r="G76" s="138"/>
      <c r="H76" s="138"/>
      <c r="I76" s="138"/>
      <c r="J76" s="138"/>
      <c r="K76" s="139"/>
      <c r="L76" s="139"/>
      <c r="M76" s="136"/>
      <c r="N76" s="136"/>
      <c r="O76" s="137"/>
      <c r="P76" s="137"/>
      <c r="Q76" s="136"/>
      <c r="R76" s="136"/>
      <c r="S76" s="136"/>
      <c r="T76" s="140"/>
      <c r="U76" s="140"/>
      <c r="V76" s="140"/>
      <c r="W76" s="136"/>
      <c r="X76" s="137"/>
    </row>
    <row r="77" spans="1:16" ht="12.75">
      <c r="A77" s="95" t="s">
        <v>133</v>
      </c>
      <c r="B77" s="96" t="s">
        <v>139</v>
      </c>
      <c r="C77" s="97" t="s">
        <v>223</v>
      </c>
      <c r="D77" s="124" t="s">
        <v>224</v>
      </c>
      <c r="E77" s="99">
        <v>19.575</v>
      </c>
      <c r="F77" s="98" t="s">
        <v>142</v>
      </c>
      <c r="O77" s="98">
        <v>20</v>
      </c>
      <c r="P77" s="98" t="s">
        <v>138</v>
      </c>
    </row>
    <row r="78" spans="4:24" ht="12.75">
      <c r="D78" s="135" t="s">
        <v>225</v>
      </c>
      <c r="E78" s="136"/>
      <c r="F78" s="137"/>
      <c r="G78" s="138"/>
      <c r="H78" s="138"/>
      <c r="I78" s="138"/>
      <c r="J78" s="138"/>
      <c r="K78" s="139"/>
      <c r="L78" s="139"/>
      <c r="M78" s="136"/>
      <c r="N78" s="136"/>
      <c r="O78" s="137"/>
      <c r="P78" s="137"/>
      <c r="Q78" s="136"/>
      <c r="R78" s="136"/>
      <c r="S78" s="136"/>
      <c r="T78" s="140"/>
      <c r="U78" s="140"/>
      <c r="V78" s="140"/>
      <c r="W78" s="136"/>
      <c r="X78" s="137"/>
    </row>
    <row r="79" spans="4:24" ht="12.75">
      <c r="D79" s="135" t="s">
        <v>158</v>
      </c>
      <c r="E79" s="136"/>
      <c r="F79" s="137"/>
      <c r="G79" s="138"/>
      <c r="H79" s="138"/>
      <c r="I79" s="138"/>
      <c r="J79" s="138"/>
      <c r="K79" s="139"/>
      <c r="L79" s="139"/>
      <c r="M79" s="136"/>
      <c r="N79" s="136"/>
      <c r="O79" s="137"/>
      <c r="P79" s="137"/>
      <c r="Q79" s="136"/>
      <c r="R79" s="136"/>
      <c r="S79" s="136"/>
      <c r="T79" s="140"/>
      <c r="U79" s="140"/>
      <c r="V79" s="140"/>
      <c r="W79" s="136"/>
      <c r="X79" s="137"/>
    </row>
    <row r="80" spans="1:16" ht="12.75">
      <c r="A80" s="95" t="s">
        <v>133</v>
      </c>
      <c r="B80" s="96" t="s">
        <v>139</v>
      </c>
      <c r="C80" s="97" t="s">
        <v>226</v>
      </c>
      <c r="D80" s="124" t="s">
        <v>227</v>
      </c>
      <c r="E80" s="99">
        <v>19.575</v>
      </c>
      <c r="F80" s="98" t="s">
        <v>142</v>
      </c>
      <c r="O80" s="98">
        <v>20</v>
      </c>
      <c r="P80" s="98" t="s">
        <v>138</v>
      </c>
    </row>
    <row r="81" spans="4:24" ht="12.75">
      <c r="D81" s="135" t="s">
        <v>225</v>
      </c>
      <c r="E81" s="136"/>
      <c r="F81" s="137"/>
      <c r="G81" s="138"/>
      <c r="H81" s="138"/>
      <c r="I81" s="138"/>
      <c r="J81" s="138"/>
      <c r="K81" s="139"/>
      <c r="L81" s="139"/>
      <c r="M81" s="136"/>
      <c r="N81" s="136"/>
      <c r="O81" s="137"/>
      <c r="P81" s="137"/>
      <c r="Q81" s="136"/>
      <c r="R81" s="136"/>
      <c r="S81" s="136"/>
      <c r="T81" s="140"/>
      <c r="U81" s="140"/>
      <c r="V81" s="140"/>
      <c r="W81" s="136"/>
      <c r="X81" s="137"/>
    </row>
    <row r="82" spans="4:14" ht="12.75">
      <c r="D82" s="141" t="s">
        <v>228</v>
      </c>
      <c r="E82" s="142">
        <f>J82</f>
        <v>0</v>
      </c>
      <c r="H82" s="142">
        <f>SUM(H34:H81)</f>
        <v>0</v>
      </c>
      <c r="I82" s="142">
        <f>SUM(I34:I81)</f>
        <v>0</v>
      </c>
      <c r="J82" s="142">
        <f>SUM(J34:J81)</f>
        <v>0</v>
      </c>
      <c r="L82" s="143">
        <f>SUM(L34:L81)</f>
        <v>0</v>
      </c>
      <c r="N82" s="144">
        <f>SUM(N34:N81)</f>
        <v>0</v>
      </c>
    </row>
    <row r="84" ht="12.75">
      <c r="B84" s="97" t="s">
        <v>229</v>
      </c>
    </row>
    <row r="85" spans="1:16" ht="12.75">
      <c r="A85" s="95" t="s">
        <v>133</v>
      </c>
      <c r="B85" s="96" t="s">
        <v>230</v>
      </c>
      <c r="C85" s="97" t="s">
        <v>231</v>
      </c>
      <c r="D85" s="124" t="s">
        <v>232</v>
      </c>
      <c r="E85" s="99">
        <v>11.6</v>
      </c>
      <c r="F85" s="98" t="s">
        <v>142</v>
      </c>
      <c r="O85" s="98">
        <v>20</v>
      </c>
      <c r="P85" s="98" t="s">
        <v>138</v>
      </c>
    </row>
    <row r="86" spans="4:24" ht="12.75">
      <c r="D86" s="135" t="s">
        <v>233</v>
      </c>
      <c r="E86" s="136"/>
      <c r="F86" s="137"/>
      <c r="G86" s="138"/>
      <c r="H86" s="138"/>
      <c r="I86" s="138"/>
      <c r="J86" s="138"/>
      <c r="K86" s="139"/>
      <c r="L86" s="139"/>
      <c r="M86" s="136"/>
      <c r="N86" s="136"/>
      <c r="O86" s="137"/>
      <c r="P86" s="137"/>
      <c r="Q86" s="136"/>
      <c r="R86" s="136"/>
      <c r="S86" s="136"/>
      <c r="T86" s="140"/>
      <c r="U86" s="140"/>
      <c r="V86" s="140"/>
      <c r="W86" s="136"/>
      <c r="X86" s="137"/>
    </row>
    <row r="87" spans="1:16" ht="12.75">
      <c r="A87" s="95" t="s">
        <v>133</v>
      </c>
      <c r="B87" s="96" t="s">
        <v>139</v>
      </c>
      <c r="C87" s="97" t="s">
        <v>234</v>
      </c>
      <c r="D87" s="124" t="s">
        <v>235</v>
      </c>
      <c r="E87" s="99">
        <v>58.7</v>
      </c>
      <c r="F87" s="98" t="s">
        <v>142</v>
      </c>
      <c r="O87" s="98">
        <v>20</v>
      </c>
      <c r="P87" s="98" t="s">
        <v>138</v>
      </c>
    </row>
    <row r="88" spans="4:24" ht="12.75">
      <c r="D88" s="135" t="s">
        <v>236</v>
      </c>
      <c r="E88" s="136"/>
      <c r="F88" s="137"/>
      <c r="G88" s="138"/>
      <c r="H88" s="138"/>
      <c r="I88" s="138"/>
      <c r="J88" s="138"/>
      <c r="K88" s="139"/>
      <c r="L88" s="139"/>
      <c r="M88" s="136"/>
      <c r="N88" s="136"/>
      <c r="O88" s="137"/>
      <c r="P88" s="137"/>
      <c r="Q88" s="136"/>
      <c r="R88" s="136"/>
      <c r="S88" s="136"/>
      <c r="T88" s="140"/>
      <c r="U88" s="140"/>
      <c r="V88" s="140"/>
      <c r="W88" s="136"/>
      <c r="X88" s="137"/>
    </row>
    <row r="89" spans="4:24" ht="12.75">
      <c r="D89" s="135" t="s">
        <v>237</v>
      </c>
      <c r="E89" s="136"/>
      <c r="F89" s="137"/>
      <c r="G89" s="138"/>
      <c r="H89" s="138"/>
      <c r="I89" s="138"/>
      <c r="J89" s="138"/>
      <c r="K89" s="139"/>
      <c r="L89" s="139"/>
      <c r="M89" s="136"/>
      <c r="N89" s="136"/>
      <c r="O89" s="137"/>
      <c r="P89" s="137"/>
      <c r="Q89" s="136"/>
      <c r="R89" s="136"/>
      <c r="S89" s="136"/>
      <c r="T89" s="140"/>
      <c r="U89" s="140"/>
      <c r="V89" s="140"/>
      <c r="W89" s="136"/>
      <c r="X89" s="137"/>
    </row>
    <row r="90" spans="4:24" ht="12.75">
      <c r="D90" s="135" t="s">
        <v>238</v>
      </c>
      <c r="E90" s="136"/>
      <c r="F90" s="137"/>
      <c r="G90" s="138"/>
      <c r="H90" s="138"/>
      <c r="I90" s="138"/>
      <c r="J90" s="138"/>
      <c r="K90" s="139"/>
      <c r="L90" s="139"/>
      <c r="M90" s="136"/>
      <c r="N90" s="136"/>
      <c r="O90" s="137"/>
      <c r="P90" s="137"/>
      <c r="Q90" s="136"/>
      <c r="R90" s="136"/>
      <c r="S90" s="136"/>
      <c r="T90" s="140"/>
      <c r="U90" s="140"/>
      <c r="V90" s="140"/>
      <c r="W90" s="136"/>
      <c r="X90" s="137"/>
    </row>
    <row r="91" spans="1:16" ht="25.5">
      <c r="A91" s="95" t="s">
        <v>133</v>
      </c>
      <c r="B91" s="96" t="s">
        <v>139</v>
      </c>
      <c r="C91" s="97" t="s">
        <v>239</v>
      </c>
      <c r="D91" s="124" t="s">
        <v>240</v>
      </c>
      <c r="E91" s="99">
        <v>73.5</v>
      </c>
      <c r="F91" s="98" t="s">
        <v>142</v>
      </c>
      <c r="O91" s="98">
        <v>20</v>
      </c>
      <c r="P91" s="98" t="s">
        <v>138</v>
      </c>
    </row>
    <row r="92" spans="4:24" ht="12.75">
      <c r="D92" s="135" t="s">
        <v>241</v>
      </c>
      <c r="E92" s="136"/>
      <c r="F92" s="137"/>
      <c r="G92" s="138"/>
      <c r="H92" s="138"/>
      <c r="I92" s="138"/>
      <c r="J92" s="138"/>
      <c r="K92" s="139"/>
      <c r="L92" s="139"/>
      <c r="M92" s="136"/>
      <c r="N92" s="136"/>
      <c r="O92" s="137"/>
      <c r="P92" s="137"/>
      <c r="Q92" s="136"/>
      <c r="R92" s="136"/>
      <c r="S92" s="136"/>
      <c r="T92" s="140"/>
      <c r="U92" s="140"/>
      <c r="V92" s="140"/>
      <c r="W92" s="136"/>
      <c r="X92" s="137"/>
    </row>
    <row r="93" spans="4:24" ht="12.75">
      <c r="D93" s="135" t="s">
        <v>242</v>
      </c>
      <c r="E93" s="136"/>
      <c r="F93" s="137"/>
      <c r="G93" s="138"/>
      <c r="H93" s="138"/>
      <c r="I93" s="138"/>
      <c r="J93" s="138"/>
      <c r="K93" s="139"/>
      <c r="L93" s="139"/>
      <c r="M93" s="136"/>
      <c r="N93" s="136"/>
      <c r="O93" s="137"/>
      <c r="P93" s="137"/>
      <c r="Q93" s="136"/>
      <c r="R93" s="136"/>
      <c r="S93" s="136"/>
      <c r="T93" s="140"/>
      <c r="U93" s="140"/>
      <c r="V93" s="140"/>
      <c r="W93" s="136"/>
      <c r="X93" s="137"/>
    </row>
    <row r="94" spans="1:16" ht="12.75">
      <c r="A94" s="95" t="s">
        <v>133</v>
      </c>
      <c r="B94" s="96" t="s">
        <v>243</v>
      </c>
      <c r="C94" s="97" t="s">
        <v>244</v>
      </c>
      <c r="D94" s="124" t="s">
        <v>245</v>
      </c>
      <c r="E94" s="99">
        <v>8.453</v>
      </c>
      <c r="F94" s="98" t="s">
        <v>142</v>
      </c>
      <c r="O94" s="98">
        <v>20</v>
      </c>
      <c r="P94" s="98" t="s">
        <v>138</v>
      </c>
    </row>
    <row r="95" spans="4:24" ht="12.75">
      <c r="D95" s="135" t="s">
        <v>246</v>
      </c>
      <c r="E95" s="136"/>
      <c r="F95" s="137"/>
      <c r="G95" s="138"/>
      <c r="H95" s="138"/>
      <c r="I95" s="138"/>
      <c r="J95" s="138"/>
      <c r="K95" s="139"/>
      <c r="L95" s="139"/>
      <c r="M95" s="136"/>
      <c r="N95" s="136"/>
      <c r="O95" s="137"/>
      <c r="P95" s="137"/>
      <c r="Q95" s="136"/>
      <c r="R95" s="136"/>
      <c r="S95" s="136"/>
      <c r="T95" s="140"/>
      <c r="U95" s="140"/>
      <c r="V95" s="140"/>
      <c r="W95" s="136"/>
      <c r="X95" s="137"/>
    </row>
    <row r="96" spans="1:16" ht="12.75">
      <c r="A96" s="95" t="s">
        <v>133</v>
      </c>
      <c r="B96" s="96" t="s">
        <v>243</v>
      </c>
      <c r="C96" s="97" t="s">
        <v>247</v>
      </c>
      <c r="D96" s="124" t="s">
        <v>248</v>
      </c>
      <c r="E96" s="99">
        <v>8.8</v>
      </c>
      <c r="F96" s="98" t="s">
        <v>174</v>
      </c>
      <c r="O96" s="98">
        <v>20</v>
      </c>
      <c r="P96" s="98" t="s">
        <v>138</v>
      </c>
    </row>
    <row r="97" spans="4:24" ht="12.75">
      <c r="D97" s="135" t="s">
        <v>249</v>
      </c>
      <c r="E97" s="136"/>
      <c r="F97" s="137"/>
      <c r="G97" s="138"/>
      <c r="H97" s="138"/>
      <c r="I97" s="138"/>
      <c r="J97" s="138"/>
      <c r="K97" s="139"/>
      <c r="L97" s="139"/>
      <c r="M97" s="136"/>
      <c r="N97" s="136"/>
      <c r="O97" s="137"/>
      <c r="P97" s="137"/>
      <c r="Q97" s="136"/>
      <c r="R97" s="136"/>
      <c r="S97" s="136"/>
      <c r="T97" s="140"/>
      <c r="U97" s="140"/>
      <c r="V97" s="140"/>
      <c r="W97" s="136"/>
      <c r="X97" s="137"/>
    </row>
    <row r="98" spans="4:24" ht="12.75">
      <c r="D98" s="135" t="s">
        <v>158</v>
      </c>
      <c r="E98" s="136"/>
      <c r="F98" s="137"/>
      <c r="G98" s="138"/>
      <c r="H98" s="138"/>
      <c r="I98" s="138"/>
      <c r="J98" s="138"/>
      <c r="K98" s="139"/>
      <c r="L98" s="139"/>
      <c r="M98" s="136"/>
      <c r="N98" s="136"/>
      <c r="O98" s="137"/>
      <c r="P98" s="137"/>
      <c r="Q98" s="136"/>
      <c r="R98" s="136"/>
      <c r="S98" s="136"/>
      <c r="T98" s="140"/>
      <c r="U98" s="140"/>
      <c r="V98" s="140"/>
      <c r="W98" s="136"/>
      <c r="X98" s="137"/>
    </row>
    <row r="99" spans="1:16" ht="12.75">
      <c r="A99" s="95" t="s">
        <v>133</v>
      </c>
      <c r="B99" s="96" t="s">
        <v>243</v>
      </c>
      <c r="C99" s="97" t="s">
        <v>250</v>
      </c>
      <c r="D99" s="124" t="s">
        <v>251</v>
      </c>
      <c r="E99" s="99">
        <v>17.28</v>
      </c>
      <c r="F99" s="98" t="s">
        <v>142</v>
      </c>
      <c r="O99" s="98">
        <v>20</v>
      </c>
      <c r="P99" s="98" t="s">
        <v>138</v>
      </c>
    </row>
    <row r="100" spans="4:24" ht="12.75">
      <c r="D100" s="135" t="s">
        <v>252</v>
      </c>
      <c r="E100" s="136"/>
      <c r="F100" s="137"/>
      <c r="G100" s="138"/>
      <c r="H100" s="138"/>
      <c r="I100" s="138"/>
      <c r="J100" s="138"/>
      <c r="K100" s="139"/>
      <c r="L100" s="139"/>
      <c r="M100" s="136"/>
      <c r="N100" s="136"/>
      <c r="O100" s="137"/>
      <c r="P100" s="137"/>
      <c r="Q100" s="136"/>
      <c r="R100" s="136"/>
      <c r="S100" s="136"/>
      <c r="T100" s="140"/>
      <c r="U100" s="140"/>
      <c r="V100" s="140"/>
      <c r="W100" s="136"/>
      <c r="X100" s="137"/>
    </row>
    <row r="101" spans="1:16" ht="12.75">
      <c r="A101" s="95" t="s">
        <v>133</v>
      </c>
      <c r="B101" s="96" t="s">
        <v>243</v>
      </c>
      <c r="C101" s="97" t="s">
        <v>253</v>
      </c>
      <c r="D101" s="124" t="s">
        <v>254</v>
      </c>
      <c r="E101" s="99">
        <v>17.28</v>
      </c>
      <c r="F101" s="98" t="s">
        <v>255</v>
      </c>
      <c r="O101" s="98">
        <v>20</v>
      </c>
      <c r="P101" s="98" t="s">
        <v>138</v>
      </c>
    </row>
    <row r="102" spans="4:24" ht="12.75">
      <c r="D102" s="135" t="s">
        <v>256</v>
      </c>
      <c r="E102" s="136"/>
      <c r="F102" s="137"/>
      <c r="G102" s="138"/>
      <c r="H102" s="138"/>
      <c r="I102" s="138"/>
      <c r="J102" s="138"/>
      <c r="K102" s="139"/>
      <c r="L102" s="139"/>
      <c r="M102" s="136"/>
      <c r="N102" s="136"/>
      <c r="O102" s="137"/>
      <c r="P102" s="137"/>
      <c r="Q102" s="136"/>
      <c r="R102" s="136"/>
      <c r="S102" s="136"/>
      <c r="T102" s="140"/>
      <c r="U102" s="140"/>
      <c r="V102" s="140"/>
      <c r="W102" s="136"/>
      <c r="X102" s="137"/>
    </row>
    <row r="103" spans="1:16" ht="12.75">
      <c r="A103" s="95" t="s">
        <v>133</v>
      </c>
      <c r="B103" s="96" t="s">
        <v>243</v>
      </c>
      <c r="C103" s="97" t="s">
        <v>257</v>
      </c>
      <c r="D103" s="124" t="s">
        <v>258</v>
      </c>
      <c r="E103" s="99">
        <v>1</v>
      </c>
      <c r="F103" s="98" t="s">
        <v>137</v>
      </c>
      <c r="O103" s="98">
        <v>20</v>
      </c>
      <c r="P103" s="98" t="s">
        <v>138</v>
      </c>
    </row>
    <row r="104" spans="1:16" ht="12.75">
      <c r="A104" s="95" t="s">
        <v>133</v>
      </c>
      <c r="B104" s="96" t="s">
        <v>243</v>
      </c>
      <c r="C104" s="97" t="s">
        <v>259</v>
      </c>
      <c r="D104" s="124" t="s">
        <v>260</v>
      </c>
      <c r="E104" s="99">
        <v>4</v>
      </c>
      <c r="F104" s="98" t="s">
        <v>142</v>
      </c>
      <c r="O104" s="98">
        <v>20</v>
      </c>
      <c r="P104" s="98" t="s">
        <v>138</v>
      </c>
    </row>
    <row r="105" spans="4:24" ht="12.75">
      <c r="D105" s="135" t="s">
        <v>261</v>
      </c>
      <c r="E105" s="136"/>
      <c r="F105" s="137"/>
      <c r="G105" s="138"/>
      <c r="H105" s="138"/>
      <c r="I105" s="138"/>
      <c r="J105" s="138"/>
      <c r="K105" s="139"/>
      <c r="L105" s="139"/>
      <c r="M105" s="136"/>
      <c r="N105" s="136"/>
      <c r="O105" s="137"/>
      <c r="P105" s="137"/>
      <c r="Q105" s="136"/>
      <c r="R105" s="136"/>
      <c r="S105" s="136"/>
      <c r="T105" s="140"/>
      <c r="U105" s="140"/>
      <c r="V105" s="140"/>
      <c r="W105" s="136"/>
      <c r="X105" s="137"/>
    </row>
    <row r="106" spans="4:24" ht="12.75">
      <c r="D106" s="135" t="s">
        <v>262</v>
      </c>
      <c r="E106" s="136"/>
      <c r="F106" s="137"/>
      <c r="G106" s="138"/>
      <c r="H106" s="138"/>
      <c r="I106" s="138"/>
      <c r="J106" s="138"/>
      <c r="K106" s="139"/>
      <c r="L106" s="139"/>
      <c r="M106" s="136"/>
      <c r="N106" s="136"/>
      <c r="O106" s="137"/>
      <c r="P106" s="137"/>
      <c r="Q106" s="136"/>
      <c r="R106" s="136"/>
      <c r="S106" s="136"/>
      <c r="T106" s="140"/>
      <c r="U106" s="140"/>
      <c r="V106" s="140"/>
      <c r="W106" s="136"/>
      <c r="X106" s="137"/>
    </row>
    <row r="107" spans="1:16" ht="12.75">
      <c r="A107" s="95" t="s">
        <v>133</v>
      </c>
      <c r="B107" s="96" t="s">
        <v>263</v>
      </c>
      <c r="C107" s="97" t="s">
        <v>264</v>
      </c>
      <c r="D107" s="124" t="s">
        <v>265</v>
      </c>
      <c r="E107" s="99">
        <v>1</v>
      </c>
      <c r="F107" s="98" t="s">
        <v>137</v>
      </c>
      <c r="O107" s="98">
        <v>20</v>
      </c>
      <c r="P107" s="98" t="s">
        <v>138</v>
      </c>
    </row>
    <row r="108" spans="4:24" ht="12.75">
      <c r="D108" s="135" t="s">
        <v>158</v>
      </c>
      <c r="E108" s="136"/>
      <c r="F108" s="137"/>
      <c r="G108" s="138"/>
      <c r="H108" s="138"/>
      <c r="I108" s="138"/>
      <c r="J108" s="138"/>
      <c r="K108" s="139"/>
      <c r="L108" s="139"/>
      <c r="M108" s="136"/>
      <c r="N108" s="136"/>
      <c r="O108" s="137"/>
      <c r="P108" s="137"/>
      <c r="Q108" s="136"/>
      <c r="R108" s="136"/>
      <c r="S108" s="136"/>
      <c r="T108" s="140"/>
      <c r="U108" s="140"/>
      <c r="V108" s="140"/>
      <c r="W108" s="136"/>
      <c r="X108" s="137"/>
    </row>
    <row r="109" spans="1:16" ht="12.75">
      <c r="A109" s="95" t="s">
        <v>133</v>
      </c>
      <c r="B109" s="96" t="s">
        <v>243</v>
      </c>
      <c r="C109" s="97" t="s">
        <v>266</v>
      </c>
      <c r="D109" s="124" t="s">
        <v>267</v>
      </c>
      <c r="E109" s="99">
        <v>16.7</v>
      </c>
      <c r="F109" s="98" t="s">
        <v>174</v>
      </c>
      <c r="O109" s="98">
        <v>20</v>
      </c>
      <c r="P109" s="98" t="s">
        <v>138</v>
      </c>
    </row>
    <row r="110" spans="4:24" ht="12.75">
      <c r="D110" s="135" t="s">
        <v>268</v>
      </c>
      <c r="E110" s="136"/>
      <c r="F110" s="137"/>
      <c r="G110" s="138"/>
      <c r="H110" s="138"/>
      <c r="I110" s="138"/>
      <c r="J110" s="138"/>
      <c r="K110" s="139"/>
      <c r="L110" s="139"/>
      <c r="M110" s="136"/>
      <c r="N110" s="136"/>
      <c r="O110" s="137"/>
      <c r="P110" s="137"/>
      <c r="Q110" s="136"/>
      <c r="R110" s="136"/>
      <c r="S110" s="136"/>
      <c r="T110" s="140"/>
      <c r="U110" s="140"/>
      <c r="V110" s="140"/>
      <c r="W110" s="136"/>
      <c r="X110" s="137"/>
    </row>
    <row r="111" spans="1:16" ht="12.75">
      <c r="A111" s="95" t="s">
        <v>133</v>
      </c>
      <c r="B111" s="96" t="s">
        <v>243</v>
      </c>
      <c r="C111" s="97" t="s">
        <v>269</v>
      </c>
      <c r="D111" s="124" t="s">
        <v>270</v>
      </c>
      <c r="E111" s="99">
        <v>6.51</v>
      </c>
      <c r="F111" s="98" t="s">
        <v>142</v>
      </c>
      <c r="O111" s="98">
        <v>20</v>
      </c>
      <c r="P111" s="98" t="s">
        <v>138</v>
      </c>
    </row>
    <row r="112" spans="4:24" ht="12.75">
      <c r="D112" s="135" t="s">
        <v>271</v>
      </c>
      <c r="E112" s="136"/>
      <c r="F112" s="137"/>
      <c r="G112" s="138"/>
      <c r="H112" s="138"/>
      <c r="I112" s="138"/>
      <c r="J112" s="138"/>
      <c r="K112" s="139"/>
      <c r="L112" s="139"/>
      <c r="M112" s="136"/>
      <c r="N112" s="136"/>
      <c r="O112" s="137"/>
      <c r="P112" s="137"/>
      <c r="Q112" s="136"/>
      <c r="R112" s="136"/>
      <c r="S112" s="136"/>
      <c r="T112" s="140"/>
      <c r="U112" s="140"/>
      <c r="V112" s="140"/>
      <c r="W112" s="136"/>
      <c r="X112" s="137"/>
    </row>
    <row r="113" spans="1:16" ht="12.75">
      <c r="A113" s="95" t="s">
        <v>133</v>
      </c>
      <c r="B113" s="96" t="s">
        <v>243</v>
      </c>
      <c r="C113" s="97" t="s">
        <v>272</v>
      </c>
      <c r="D113" s="124" t="s">
        <v>273</v>
      </c>
      <c r="E113" s="99">
        <v>19.033</v>
      </c>
      <c r="F113" s="98" t="s">
        <v>142</v>
      </c>
      <c r="O113" s="98">
        <v>20</v>
      </c>
      <c r="P113" s="98" t="s">
        <v>138</v>
      </c>
    </row>
    <row r="114" spans="4:24" ht="12.75">
      <c r="D114" s="135" t="s">
        <v>274</v>
      </c>
      <c r="E114" s="136"/>
      <c r="F114" s="137"/>
      <c r="G114" s="138"/>
      <c r="H114" s="138"/>
      <c r="I114" s="138"/>
      <c r="J114" s="138"/>
      <c r="K114" s="139"/>
      <c r="L114" s="139"/>
      <c r="M114" s="136"/>
      <c r="N114" s="136"/>
      <c r="O114" s="137"/>
      <c r="P114" s="137"/>
      <c r="Q114" s="136"/>
      <c r="R114" s="136"/>
      <c r="S114" s="136"/>
      <c r="T114" s="140"/>
      <c r="U114" s="140"/>
      <c r="V114" s="140"/>
      <c r="W114" s="136"/>
      <c r="X114" s="137"/>
    </row>
    <row r="115" spans="1:16" ht="12.75">
      <c r="A115" s="95" t="s">
        <v>133</v>
      </c>
      <c r="B115" s="96" t="s">
        <v>275</v>
      </c>
      <c r="C115" s="97" t="s">
        <v>276</v>
      </c>
      <c r="D115" s="124" t="s">
        <v>277</v>
      </c>
      <c r="E115" s="99">
        <v>2.49</v>
      </c>
      <c r="F115" s="98" t="s">
        <v>278</v>
      </c>
      <c r="O115" s="98">
        <v>20</v>
      </c>
      <c r="P115" s="98" t="s">
        <v>138</v>
      </c>
    </row>
    <row r="116" spans="4:24" ht="12.75">
      <c r="D116" s="135" t="s">
        <v>279</v>
      </c>
      <c r="E116" s="136"/>
      <c r="F116" s="137"/>
      <c r="G116" s="138"/>
      <c r="H116" s="138"/>
      <c r="I116" s="138"/>
      <c r="J116" s="138"/>
      <c r="K116" s="139"/>
      <c r="L116" s="139"/>
      <c r="M116" s="136"/>
      <c r="N116" s="136"/>
      <c r="O116" s="137"/>
      <c r="P116" s="137"/>
      <c r="Q116" s="136"/>
      <c r="R116" s="136"/>
      <c r="S116" s="136"/>
      <c r="T116" s="140"/>
      <c r="U116" s="140"/>
      <c r="V116" s="140"/>
      <c r="W116" s="136"/>
      <c r="X116" s="137"/>
    </row>
    <row r="117" spans="1:16" ht="12.75">
      <c r="A117" s="95" t="s">
        <v>133</v>
      </c>
      <c r="B117" s="96" t="s">
        <v>280</v>
      </c>
      <c r="C117" s="97" t="s">
        <v>281</v>
      </c>
      <c r="D117" s="124" t="s">
        <v>282</v>
      </c>
      <c r="E117" s="99">
        <v>2.49</v>
      </c>
      <c r="F117" s="98" t="s">
        <v>278</v>
      </c>
      <c r="O117" s="98">
        <v>20</v>
      </c>
      <c r="P117" s="98" t="s">
        <v>138</v>
      </c>
    </row>
    <row r="118" spans="4:24" ht="12.75">
      <c r="D118" s="135" t="s">
        <v>279</v>
      </c>
      <c r="E118" s="136"/>
      <c r="F118" s="137"/>
      <c r="G118" s="138"/>
      <c r="H118" s="138"/>
      <c r="I118" s="138"/>
      <c r="J118" s="138"/>
      <c r="K118" s="139"/>
      <c r="L118" s="139"/>
      <c r="M118" s="136"/>
      <c r="N118" s="136"/>
      <c r="O118" s="137"/>
      <c r="P118" s="137"/>
      <c r="Q118" s="136"/>
      <c r="R118" s="136"/>
      <c r="S118" s="136"/>
      <c r="T118" s="140"/>
      <c r="U118" s="140"/>
      <c r="V118" s="140"/>
      <c r="W118" s="136"/>
      <c r="X118" s="137"/>
    </row>
    <row r="119" spans="1:16" ht="12.75">
      <c r="A119" s="95" t="s">
        <v>133</v>
      </c>
      <c r="B119" s="96" t="s">
        <v>280</v>
      </c>
      <c r="C119" s="97" t="s">
        <v>283</v>
      </c>
      <c r="D119" s="124" t="s">
        <v>284</v>
      </c>
      <c r="E119" s="99">
        <v>24.9</v>
      </c>
      <c r="F119" s="98" t="s">
        <v>278</v>
      </c>
      <c r="O119" s="98">
        <v>20</v>
      </c>
      <c r="P119" s="98" t="s">
        <v>138</v>
      </c>
    </row>
    <row r="120" spans="4:24" ht="12.75">
      <c r="D120" s="135" t="s">
        <v>285</v>
      </c>
      <c r="E120" s="136"/>
      <c r="F120" s="137"/>
      <c r="G120" s="138"/>
      <c r="H120" s="138"/>
      <c r="I120" s="138"/>
      <c r="J120" s="138"/>
      <c r="K120" s="139"/>
      <c r="L120" s="139"/>
      <c r="M120" s="136"/>
      <c r="N120" s="136"/>
      <c r="O120" s="137"/>
      <c r="P120" s="137"/>
      <c r="Q120" s="136"/>
      <c r="R120" s="136"/>
      <c r="S120" s="136"/>
      <c r="T120" s="140"/>
      <c r="U120" s="140"/>
      <c r="V120" s="140"/>
      <c r="W120" s="136"/>
      <c r="X120" s="137"/>
    </row>
    <row r="121" spans="4:24" ht="12.75">
      <c r="D121" s="135" t="s">
        <v>158</v>
      </c>
      <c r="E121" s="136"/>
      <c r="F121" s="137"/>
      <c r="G121" s="138"/>
      <c r="H121" s="138"/>
      <c r="I121" s="138"/>
      <c r="J121" s="138"/>
      <c r="K121" s="139"/>
      <c r="L121" s="139"/>
      <c r="M121" s="136"/>
      <c r="N121" s="136"/>
      <c r="O121" s="137"/>
      <c r="P121" s="137"/>
      <c r="Q121" s="136"/>
      <c r="R121" s="136"/>
      <c r="S121" s="136"/>
      <c r="T121" s="140"/>
      <c r="U121" s="140"/>
      <c r="V121" s="140"/>
      <c r="W121" s="136"/>
      <c r="X121" s="137"/>
    </row>
    <row r="122" spans="1:16" ht="12.75">
      <c r="A122" s="95" t="s">
        <v>133</v>
      </c>
      <c r="B122" s="96" t="s">
        <v>280</v>
      </c>
      <c r="C122" s="97" t="s">
        <v>286</v>
      </c>
      <c r="D122" s="124" t="s">
        <v>287</v>
      </c>
      <c r="E122" s="99">
        <v>2.49</v>
      </c>
      <c r="F122" s="98" t="s">
        <v>278</v>
      </c>
      <c r="O122" s="98">
        <v>20</v>
      </c>
      <c r="P122" s="98" t="s">
        <v>138</v>
      </c>
    </row>
    <row r="123" spans="4:24" ht="12.75">
      <c r="D123" s="135" t="s">
        <v>279</v>
      </c>
      <c r="E123" s="136"/>
      <c r="F123" s="137"/>
      <c r="G123" s="138"/>
      <c r="H123" s="138"/>
      <c r="I123" s="138"/>
      <c r="J123" s="138"/>
      <c r="K123" s="139"/>
      <c r="L123" s="139"/>
      <c r="M123" s="136"/>
      <c r="N123" s="136"/>
      <c r="O123" s="137"/>
      <c r="P123" s="137"/>
      <c r="Q123" s="136"/>
      <c r="R123" s="136"/>
      <c r="S123" s="136"/>
      <c r="T123" s="140"/>
      <c r="U123" s="140"/>
      <c r="V123" s="140"/>
      <c r="W123" s="136"/>
      <c r="X123" s="137"/>
    </row>
    <row r="124" spans="1:16" ht="12.75">
      <c r="A124" s="95" t="s">
        <v>133</v>
      </c>
      <c r="B124" s="96" t="s">
        <v>280</v>
      </c>
      <c r="C124" s="97" t="s">
        <v>288</v>
      </c>
      <c r="D124" s="124" t="s">
        <v>289</v>
      </c>
      <c r="E124" s="99">
        <v>2.49</v>
      </c>
      <c r="F124" s="98" t="s">
        <v>278</v>
      </c>
      <c r="O124" s="98">
        <v>20</v>
      </c>
      <c r="P124" s="98" t="s">
        <v>138</v>
      </c>
    </row>
    <row r="125" spans="4:24" ht="12.75">
      <c r="D125" s="135" t="s">
        <v>279</v>
      </c>
      <c r="E125" s="136"/>
      <c r="F125" s="137"/>
      <c r="G125" s="138"/>
      <c r="H125" s="138"/>
      <c r="I125" s="138"/>
      <c r="J125" s="138"/>
      <c r="K125" s="139"/>
      <c r="L125" s="139"/>
      <c r="M125" s="136"/>
      <c r="N125" s="136"/>
      <c r="O125" s="137"/>
      <c r="P125" s="137"/>
      <c r="Q125" s="136"/>
      <c r="R125" s="136"/>
      <c r="S125" s="136"/>
      <c r="T125" s="140"/>
      <c r="U125" s="140"/>
      <c r="V125" s="140"/>
      <c r="W125" s="136"/>
      <c r="X125" s="137"/>
    </row>
    <row r="126" spans="1:16" ht="12.75">
      <c r="A126" s="95" t="s">
        <v>133</v>
      </c>
      <c r="B126" s="96" t="s">
        <v>290</v>
      </c>
      <c r="C126" s="97" t="s">
        <v>291</v>
      </c>
      <c r="D126" s="124" t="s">
        <v>292</v>
      </c>
      <c r="E126" s="99">
        <v>5.535</v>
      </c>
      <c r="F126" s="98" t="s">
        <v>278</v>
      </c>
      <c r="O126" s="98">
        <v>20</v>
      </c>
      <c r="P126" s="98" t="s">
        <v>138</v>
      </c>
    </row>
    <row r="127" spans="4:24" ht="12.75">
      <c r="D127" s="135" t="s">
        <v>293</v>
      </c>
      <c r="E127" s="136"/>
      <c r="F127" s="137"/>
      <c r="G127" s="138"/>
      <c r="H127" s="138"/>
      <c r="I127" s="138"/>
      <c r="J127" s="138"/>
      <c r="K127" s="139"/>
      <c r="L127" s="139"/>
      <c r="M127" s="136"/>
      <c r="N127" s="136"/>
      <c r="O127" s="137"/>
      <c r="P127" s="137"/>
      <c r="Q127" s="136"/>
      <c r="R127" s="136"/>
      <c r="S127" s="136"/>
      <c r="T127" s="140"/>
      <c r="U127" s="140"/>
      <c r="V127" s="140"/>
      <c r="W127" s="136"/>
      <c r="X127" s="137"/>
    </row>
    <row r="128" spans="1:16" ht="12.75">
      <c r="A128" s="95" t="s">
        <v>133</v>
      </c>
      <c r="B128" s="96" t="s">
        <v>290</v>
      </c>
      <c r="C128" s="97" t="s">
        <v>294</v>
      </c>
      <c r="D128" s="124" t="s">
        <v>295</v>
      </c>
      <c r="E128" s="99">
        <v>2.49</v>
      </c>
      <c r="F128" s="98" t="s">
        <v>278</v>
      </c>
      <c r="O128" s="98">
        <v>20</v>
      </c>
      <c r="P128" s="98" t="s">
        <v>138</v>
      </c>
    </row>
    <row r="129" spans="4:24" ht="25.5">
      <c r="D129" s="135" t="s">
        <v>296</v>
      </c>
      <c r="E129" s="136"/>
      <c r="F129" s="137"/>
      <c r="G129" s="138"/>
      <c r="H129" s="138"/>
      <c r="I129" s="138"/>
      <c r="J129" s="138"/>
      <c r="K129" s="139"/>
      <c r="L129" s="139"/>
      <c r="M129" s="136"/>
      <c r="N129" s="136"/>
      <c r="O129" s="137"/>
      <c r="P129" s="137"/>
      <c r="Q129" s="136"/>
      <c r="R129" s="136"/>
      <c r="S129" s="136"/>
      <c r="T129" s="140"/>
      <c r="U129" s="140"/>
      <c r="V129" s="140"/>
      <c r="W129" s="136"/>
      <c r="X129" s="137"/>
    </row>
    <row r="130" spans="4:24" ht="12.75">
      <c r="D130" s="135" t="s">
        <v>297</v>
      </c>
      <c r="E130" s="136"/>
      <c r="F130" s="137"/>
      <c r="G130" s="138"/>
      <c r="H130" s="138"/>
      <c r="I130" s="138"/>
      <c r="J130" s="138"/>
      <c r="K130" s="139"/>
      <c r="L130" s="139"/>
      <c r="M130" s="136"/>
      <c r="N130" s="136"/>
      <c r="O130" s="137"/>
      <c r="P130" s="137"/>
      <c r="Q130" s="136"/>
      <c r="R130" s="136"/>
      <c r="S130" s="136"/>
      <c r="T130" s="140"/>
      <c r="U130" s="140"/>
      <c r="V130" s="140"/>
      <c r="W130" s="136"/>
      <c r="X130" s="137"/>
    </row>
    <row r="131" spans="4:24" ht="12.75">
      <c r="D131" s="135" t="s">
        <v>298</v>
      </c>
      <c r="E131" s="136"/>
      <c r="F131" s="137"/>
      <c r="G131" s="138"/>
      <c r="H131" s="138"/>
      <c r="I131" s="138"/>
      <c r="J131" s="138"/>
      <c r="K131" s="139"/>
      <c r="L131" s="139"/>
      <c r="M131" s="136"/>
      <c r="N131" s="136"/>
      <c r="O131" s="137"/>
      <c r="P131" s="137"/>
      <c r="Q131" s="136"/>
      <c r="R131" s="136"/>
      <c r="S131" s="136"/>
      <c r="T131" s="140"/>
      <c r="U131" s="140"/>
      <c r="V131" s="140"/>
      <c r="W131" s="136"/>
      <c r="X131" s="137"/>
    </row>
    <row r="132" spans="1:16" ht="25.5">
      <c r="A132" s="95" t="s">
        <v>133</v>
      </c>
      <c r="B132" s="96" t="s">
        <v>243</v>
      </c>
      <c r="C132" s="97" t="s">
        <v>299</v>
      </c>
      <c r="D132" s="124" t="s">
        <v>300</v>
      </c>
      <c r="E132" s="99">
        <v>2.49</v>
      </c>
      <c r="F132" s="98" t="s">
        <v>278</v>
      </c>
      <c r="O132" s="98">
        <v>20</v>
      </c>
      <c r="P132" s="98" t="s">
        <v>138</v>
      </c>
    </row>
    <row r="133" spans="4:24" ht="12.75">
      <c r="D133" s="135" t="s">
        <v>279</v>
      </c>
      <c r="E133" s="136"/>
      <c r="F133" s="137"/>
      <c r="G133" s="138"/>
      <c r="H133" s="138"/>
      <c r="I133" s="138"/>
      <c r="J133" s="138"/>
      <c r="K133" s="139"/>
      <c r="L133" s="139"/>
      <c r="M133" s="136"/>
      <c r="N133" s="136"/>
      <c r="O133" s="137"/>
      <c r="P133" s="137"/>
      <c r="Q133" s="136"/>
      <c r="R133" s="136"/>
      <c r="S133" s="136"/>
      <c r="T133" s="140"/>
      <c r="U133" s="140"/>
      <c r="V133" s="140"/>
      <c r="W133" s="136"/>
      <c r="X133" s="137"/>
    </row>
    <row r="134" spans="4:24" ht="12.75">
      <c r="D134" s="145" t="s">
        <v>301</v>
      </c>
      <c r="E134" s="146"/>
      <c r="F134" s="147"/>
      <c r="G134" s="148"/>
      <c r="H134" s="148"/>
      <c r="I134" s="148"/>
      <c r="J134" s="148"/>
      <c r="K134" s="149"/>
      <c r="L134" s="149"/>
      <c r="M134" s="146"/>
      <c r="N134" s="146"/>
      <c r="O134" s="147"/>
      <c r="P134" s="147"/>
      <c r="Q134" s="146"/>
      <c r="R134" s="146"/>
      <c r="S134" s="146"/>
      <c r="T134" s="150"/>
      <c r="U134" s="150"/>
      <c r="V134" s="150"/>
      <c r="W134" s="146"/>
      <c r="X134" s="147"/>
    </row>
    <row r="135" spans="4:24" ht="12.75">
      <c r="D135" s="145" t="s">
        <v>302</v>
      </c>
      <c r="E135" s="146"/>
      <c r="F135" s="147"/>
      <c r="G135" s="148"/>
      <c r="H135" s="148"/>
      <c r="I135" s="148"/>
      <c r="J135" s="148"/>
      <c r="K135" s="149"/>
      <c r="L135" s="149"/>
      <c r="M135" s="146"/>
      <c r="N135" s="146"/>
      <c r="O135" s="147"/>
      <c r="P135" s="147"/>
      <c r="Q135" s="146"/>
      <c r="R135" s="146"/>
      <c r="S135" s="146"/>
      <c r="T135" s="150"/>
      <c r="U135" s="150"/>
      <c r="V135" s="150"/>
      <c r="W135" s="146"/>
      <c r="X135" s="147"/>
    </row>
    <row r="136" spans="4:24" ht="12.75">
      <c r="D136" s="145" t="s">
        <v>303</v>
      </c>
      <c r="E136" s="146"/>
      <c r="F136" s="147"/>
      <c r="G136" s="148"/>
      <c r="H136" s="148"/>
      <c r="I136" s="148"/>
      <c r="J136" s="148"/>
      <c r="K136" s="149"/>
      <c r="L136" s="149"/>
      <c r="M136" s="146"/>
      <c r="N136" s="146"/>
      <c r="O136" s="147"/>
      <c r="P136" s="147"/>
      <c r="Q136" s="146"/>
      <c r="R136" s="146"/>
      <c r="S136" s="146"/>
      <c r="T136" s="150"/>
      <c r="U136" s="150"/>
      <c r="V136" s="150"/>
      <c r="W136" s="146"/>
      <c r="X136" s="147"/>
    </row>
    <row r="137" spans="4:24" ht="25.5">
      <c r="D137" s="145" t="s">
        <v>304</v>
      </c>
      <c r="E137" s="146"/>
      <c r="F137" s="147"/>
      <c r="G137" s="148"/>
      <c r="H137" s="148"/>
      <c r="I137" s="148"/>
      <c r="J137" s="148"/>
      <c r="K137" s="149"/>
      <c r="L137" s="149"/>
      <c r="M137" s="146"/>
      <c r="N137" s="146"/>
      <c r="O137" s="147"/>
      <c r="P137" s="147"/>
      <c r="Q137" s="146"/>
      <c r="R137" s="146"/>
      <c r="S137" s="146"/>
      <c r="T137" s="150"/>
      <c r="U137" s="150"/>
      <c r="V137" s="150"/>
      <c r="W137" s="146"/>
      <c r="X137" s="147"/>
    </row>
    <row r="138" spans="4:24" ht="12.75">
      <c r="D138" s="145" t="s">
        <v>305</v>
      </c>
      <c r="E138" s="146"/>
      <c r="F138" s="147"/>
      <c r="G138" s="148"/>
      <c r="H138" s="148"/>
      <c r="I138" s="148"/>
      <c r="J138" s="148"/>
      <c r="K138" s="149"/>
      <c r="L138" s="149"/>
      <c r="M138" s="146"/>
      <c r="N138" s="146"/>
      <c r="O138" s="147"/>
      <c r="P138" s="147"/>
      <c r="Q138" s="146"/>
      <c r="R138" s="146"/>
      <c r="S138" s="146"/>
      <c r="T138" s="150"/>
      <c r="U138" s="150"/>
      <c r="V138" s="150"/>
      <c r="W138" s="146"/>
      <c r="X138" s="147"/>
    </row>
    <row r="139" spans="4:24" ht="12.75">
      <c r="D139" s="145" t="s">
        <v>306</v>
      </c>
      <c r="E139" s="146"/>
      <c r="F139" s="147"/>
      <c r="G139" s="148"/>
      <c r="H139" s="148"/>
      <c r="I139" s="148"/>
      <c r="J139" s="148"/>
      <c r="K139" s="149"/>
      <c r="L139" s="149"/>
      <c r="M139" s="146"/>
      <c r="N139" s="146"/>
      <c r="O139" s="147"/>
      <c r="P139" s="147"/>
      <c r="Q139" s="146"/>
      <c r="R139" s="146"/>
      <c r="S139" s="146"/>
      <c r="T139" s="150"/>
      <c r="U139" s="150"/>
      <c r="V139" s="150"/>
      <c r="W139" s="146"/>
      <c r="X139" s="147"/>
    </row>
    <row r="140" spans="1:16" ht="12.75">
      <c r="A140" s="95" t="s">
        <v>133</v>
      </c>
      <c r="B140" s="96" t="s">
        <v>139</v>
      </c>
      <c r="C140" s="97" t="s">
        <v>307</v>
      </c>
      <c r="D140" s="124" t="s">
        <v>308</v>
      </c>
      <c r="E140" s="99">
        <v>3.173</v>
      </c>
      <c r="F140" s="98" t="s">
        <v>278</v>
      </c>
      <c r="O140" s="98">
        <v>20</v>
      </c>
      <c r="P140" s="98" t="s">
        <v>138</v>
      </c>
    </row>
    <row r="141" spans="4:24" ht="12.75">
      <c r="D141" s="135" t="s">
        <v>309</v>
      </c>
      <c r="E141" s="136"/>
      <c r="F141" s="137"/>
      <c r="G141" s="138"/>
      <c r="H141" s="138"/>
      <c r="I141" s="138"/>
      <c r="J141" s="138"/>
      <c r="K141" s="139"/>
      <c r="L141" s="139"/>
      <c r="M141" s="136"/>
      <c r="N141" s="136"/>
      <c r="O141" s="137"/>
      <c r="P141" s="137"/>
      <c r="Q141" s="136"/>
      <c r="R141" s="136"/>
      <c r="S141" s="136"/>
      <c r="T141" s="140"/>
      <c r="U141" s="140"/>
      <c r="V141" s="140"/>
      <c r="W141" s="136"/>
      <c r="X141" s="137"/>
    </row>
    <row r="142" spans="4:14" ht="12.75">
      <c r="D142" s="141" t="s">
        <v>310</v>
      </c>
      <c r="E142" s="142">
        <f>J142</f>
        <v>0</v>
      </c>
      <c r="H142" s="142">
        <f>SUM(H84:H141)</f>
        <v>0</v>
      </c>
      <c r="I142" s="142">
        <f>SUM(I84:I141)</f>
        <v>0</v>
      </c>
      <c r="J142" s="142">
        <f>SUM(J84:J141)</f>
        <v>0</v>
      </c>
      <c r="L142" s="143">
        <f>SUM(L84:L141)</f>
        <v>0</v>
      </c>
      <c r="N142" s="144">
        <f>SUM(N84:N141)</f>
        <v>0</v>
      </c>
    </row>
    <row r="144" spans="4:14" ht="12.75">
      <c r="D144" s="141" t="s">
        <v>311</v>
      </c>
      <c r="E144" s="144">
        <f>J144</f>
        <v>0</v>
      </c>
      <c r="H144" s="142">
        <f>+H32+H82+H142</f>
        <v>0</v>
      </c>
      <c r="I144" s="142">
        <f>+I32+I82+I142</f>
        <v>0</v>
      </c>
      <c r="J144" s="142">
        <f>+J32+J82+J142</f>
        <v>0</v>
      </c>
      <c r="L144" s="143">
        <f>+L32+L82+L142</f>
        <v>0</v>
      </c>
      <c r="N144" s="144">
        <f>+N32+N82+N142</f>
        <v>0</v>
      </c>
    </row>
    <row r="146" ht="12.75">
      <c r="B146" s="134" t="s">
        <v>312</v>
      </c>
    </row>
    <row r="147" ht="12.75">
      <c r="B147" s="97" t="s">
        <v>313</v>
      </c>
    </row>
    <row r="148" spans="1:16" ht="12.75">
      <c r="A148" s="95" t="s">
        <v>133</v>
      </c>
      <c r="B148" s="96" t="s">
        <v>314</v>
      </c>
      <c r="C148" s="97" t="s">
        <v>315</v>
      </c>
      <c r="D148" s="124" t="s">
        <v>316</v>
      </c>
      <c r="E148" s="99">
        <v>2</v>
      </c>
      <c r="F148" s="98" t="s">
        <v>137</v>
      </c>
      <c r="O148" s="98">
        <v>20</v>
      </c>
      <c r="P148" s="98" t="s">
        <v>138</v>
      </c>
    </row>
    <row r="149" spans="1:16" ht="12.75">
      <c r="A149" s="95" t="s">
        <v>133</v>
      </c>
      <c r="B149" s="96" t="s">
        <v>314</v>
      </c>
      <c r="C149" s="97" t="s">
        <v>317</v>
      </c>
      <c r="D149" s="124" t="s">
        <v>318</v>
      </c>
      <c r="E149" s="99">
        <v>3</v>
      </c>
      <c r="F149" s="98" t="s">
        <v>174</v>
      </c>
      <c r="O149" s="98">
        <v>20</v>
      </c>
      <c r="P149" s="98" t="s">
        <v>138</v>
      </c>
    </row>
    <row r="150" spans="4:24" ht="12.75">
      <c r="D150" s="135" t="s">
        <v>319</v>
      </c>
      <c r="E150" s="136"/>
      <c r="F150" s="137"/>
      <c r="G150" s="138"/>
      <c r="H150" s="138"/>
      <c r="I150" s="138"/>
      <c r="J150" s="138"/>
      <c r="K150" s="139"/>
      <c r="L150" s="139"/>
      <c r="M150" s="136"/>
      <c r="N150" s="136"/>
      <c r="O150" s="137"/>
      <c r="P150" s="137"/>
      <c r="Q150" s="136"/>
      <c r="R150" s="136"/>
      <c r="S150" s="136"/>
      <c r="T150" s="140"/>
      <c r="U150" s="140"/>
      <c r="V150" s="140"/>
      <c r="W150" s="136"/>
      <c r="X150" s="137"/>
    </row>
    <row r="151" spans="4:24" ht="12.75">
      <c r="D151" s="135" t="s">
        <v>320</v>
      </c>
      <c r="E151" s="136"/>
      <c r="F151" s="137"/>
      <c r="G151" s="138"/>
      <c r="H151" s="138"/>
      <c r="I151" s="138"/>
      <c r="J151" s="138"/>
      <c r="K151" s="139"/>
      <c r="L151" s="139"/>
      <c r="M151" s="136"/>
      <c r="N151" s="136"/>
      <c r="O151" s="137"/>
      <c r="P151" s="137"/>
      <c r="Q151" s="136"/>
      <c r="R151" s="136"/>
      <c r="S151" s="136"/>
      <c r="T151" s="140"/>
      <c r="U151" s="140"/>
      <c r="V151" s="140"/>
      <c r="W151" s="136"/>
      <c r="X151" s="137"/>
    </row>
    <row r="152" spans="1:16" ht="12.75">
      <c r="A152" s="95" t="s">
        <v>133</v>
      </c>
      <c r="B152" s="96" t="s">
        <v>314</v>
      </c>
      <c r="C152" s="97" t="s">
        <v>321</v>
      </c>
      <c r="D152" s="124" t="s">
        <v>322</v>
      </c>
      <c r="E152" s="99">
        <v>6</v>
      </c>
      <c r="F152" s="98" t="s">
        <v>137</v>
      </c>
      <c r="O152" s="98">
        <v>20</v>
      </c>
      <c r="P152" s="98" t="s">
        <v>138</v>
      </c>
    </row>
    <row r="153" spans="4:24" ht="25.5">
      <c r="D153" s="135" t="s">
        <v>323</v>
      </c>
      <c r="E153" s="136"/>
      <c r="F153" s="137"/>
      <c r="G153" s="138"/>
      <c r="H153" s="138"/>
      <c r="I153" s="138"/>
      <c r="J153" s="138"/>
      <c r="K153" s="139"/>
      <c r="L153" s="139"/>
      <c r="M153" s="136"/>
      <c r="N153" s="136"/>
      <c r="O153" s="137"/>
      <c r="P153" s="137"/>
      <c r="Q153" s="136"/>
      <c r="R153" s="136"/>
      <c r="S153" s="136"/>
      <c r="T153" s="140"/>
      <c r="U153" s="140"/>
      <c r="V153" s="140"/>
      <c r="W153" s="136"/>
      <c r="X153" s="137"/>
    </row>
    <row r="154" spans="4:24" ht="12.75">
      <c r="D154" s="135" t="s">
        <v>324</v>
      </c>
      <c r="E154" s="136"/>
      <c r="F154" s="137"/>
      <c r="G154" s="138"/>
      <c r="H154" s="138"/>
      <c r="I154" s="138"/>
      <c r="J154" s="138"/>
      <c r="K154" s="139"/>
      <c r="L154" s="139"/>
      <c r="M154" s="136"/>
      <c r="N154" s="136"/>
      <c r="O154" s="137"/>
      <c r="P154" s="137"/>
      <c r="Q154" s="136"/>
      <c r="R154" s="136"/>
      <c r="S154" s="136"/>
      <c r="T154" s="140"/>
      <c r="U154" s="140"/>
      <c r="V154" s="140"/>
      <c r="W154" s="136"/>
      <c r="X154" s="137"/>
    </row>
    <row r="155" spans="4:24" ht="12.75">
      <c r="D155" s="135" t="s">
        <v>325</v>
      </c>
      <c r="E155" s="136"/>
      <c r="F155" s="137"/>
      <c r="G155" s="138"/>
      <c r="H155" s="138"/>
      <c r="I155" s="138"/>
      <c r="J155" s="138"/>
      <c r="K155" s="139"/>
      <c r="L155" s="139"/>
      <c r="M155" s="136"/>
      <c r="N155" s="136"/>
      <c r="O155" s="137"/>
      <c r="P155" s="137"/>
      <c r="Q155" s="136"/>
      <c r="R155" s="136"/>
      <c r="S155" s="136"/>
      <c r="T155" s="140"/>
      <c r="U155" s="140"/>
      <c r="V155" s="140"/>
      <c r="W155" s="136"/>
      <c r="X155" s="137"/>
    </row>
    <row r="156" spans="1:16" ht="12.75">
      <c r="A156" s="95" t="s">
        <v>133</v>
      </c>
      <c r="B156" s="96" t="s">
        <v>314</v>
      </c>
      <c r="C156" s="97" t="s">
        <v>326</v>
      </c>
      <c r="D156" s="124" t="s">
        <v>327</v>
      </c>
      <c r="E156" s="99">
        <v>9.36</v>
      </c>
      <c r="F156" s="98" t="s">
        <v>174</v>
      </c>
      <c r="O156" s="98">
        <v>20</v>
      </c>
      <c r="P156" s="98" t="s">
        <v>138</v>
      </c>
    </row>
    <row r="157" spans="4:24" ht="12.75">
      <c r="D157" s="135" t="s">
        <v>328</v>
      </c>
      <c r="E157" s="136"/>
      <c r="F157" s="137"/>
      <c r="G157" s="138"/>
      <c r="H157" s="138"/>
      <c r="I157" s="138"/>
      <c r="J157" s="138"/>
      <c r="K157" s="139"/>
      <c r="L157" s="139"/>
      <c r="M157" s="136"/>
      <c r="N157" s="136"/>
      <c r="O157" s="137"/>
      <c r="P157" s="137"/>
      <c r="Q157" s="136"/>
      <c r="R157" s="136"/>
      <c r="S157" s="136"/>
      <c r="T157" s="140"/>
      <c r="U157" s="140"/>
      <c r="V157" s="140"/>
      <c r="W157" s="136"/>
      <c r="X157" s="137"/>
    </row>
    <row r="158" spans="1:16" ht="12.75">
      <c r="A158" s="95" t="s">
        <v>133</v>
      </c>
      <c r="B158" s="96" t="s">
        <v>314</v>
      </c>
      <c r="C158" s="97" t="s">
        <v>329</v>
      </c>
      <c r="D158" s="124" t="s">
        <v>330</v>
      </c>
      <c r="E158" s="99">
        <v>16.24</v>
      </c>
      <c r="F158" s="98" t="s">
        <v>174</v>
      </c>
      <c r="O158" s="98">
        <v>20</v>
      </c>
      <c r="P158" s="98" t="s">
        <v>138</v>
      </c>
    </row>
    <row r="159" spans="4:24" ht="12.75">
      <c r="D159" s="135" t="s">
        <v>331</v>
      </c>
      <c r="E159" s="136"/>
      <c r="F159" s="137"/>
      <c r="G159" s="138"/>
      <c r="H159" s="138"/>
      <c r="I159" s="138"/>
      <c r="J159" s="138"/>
      <c r="K159" s="139"/>
      <c r="L159" s="139"/>
      <c r="M159" s="136"/>
      <c r="N159" s="136"/>
      <c r="O159" s="137"/>
      <c r="P159" s="137"/>
      <c r="Q159" s="136"/>
      <c r="R159" s="136"/>
      <c r="S159" s="136"/>
      <c r="T159" s="140"/>
      <c r="U159" s="140"/>
      <c r="V159" s="140"/>
      <c r="W159" s="136"/>
      <c r="X159" s="137"/>
    </row>
    <row r="160" spans="1:16" ht="12.75">
      <c r="A160" s="95" t="s">
        <v>133</v>
      </c>
      <c r="B160" s="96" t="s">
        <v>314</v>
      </c>
      <c r="C160" s="97" t="s">
        <v>332</v>
      </c>
      <c r="D160" s="124" t="s">
        <v>333</v>
      </c>
      <c r="E160" s="99">
        <v>2.804</v>
      </c>
      <c r="F160" s="98" t="s">
        <v>174</v>
      </c>
      <c r="O160" s="98">
        <v>20</v>
      </c>
      <c r="P160" s="98" t="s">
        <v>138</v>
      </c>
    </row>
    <row r="161" spans="4:24" ht="12.75">
      <c r="D161" s="135" t="s">
        <v>334</v>
      </c>
      <c r="E161" s="136"/>
      <c r="F161" s="137"/>
      <c r="G161" s="138"/>
      <c r="H161" s="138"/>
      <c r="I161" s="138"/>
      <c r="J161" s="138"/>
      <c r="K161" s="139"/>
      <c r="L161" s="139"/>
      <c r="M161" s="136"/>
      <c r="N161" s="136"/>
      <c r="O161" s="137"/>
      <c r="P161" s="137"/>
      <c r="Q161" s="136"/>
      <c r="R161" s="136"/>
      <c r="S161" s="136"/>
      <c r="T161" s="140"/>
      <c r="U161" s="140"/>
      <c r="V161" s="140"/>
      <c r="W161" s="136"/>
      <c r="X161" s="137"/>
    </row>
    <row r="162" spans="1:16" ht="12.75">
      <c r="A162" s="95" t="s">
        <v>133</v>
      </c>
      <c r="B162" s="96" t="s">
        <v>314</v>
      </c>
      <c r="C162" s="97" t="s">
        <v>335</v>
      </c>
      <c r="D162" s="124" t="s">
        <v>336</v>
      </c>
      <c r="E162" s="99">
        <v>3.9</v>
      </c>
      <c r="F162" s="98" t="s">
        <v>174</v>
      </c>
      <c r="O162" s="98">
        <v>20</v>
      </c>
      <c r="P162" s="98" t="s">
        <v>138</v>
      </c>
    </row>
    <row r="163" spans="4:24" ht="12.75">
      <c r="D163" s="135" t="s">
        <v>337</v>
      </c>
      <c r="E163" s="136"/>
      <c r="F163" s="137"/>
      <c r="G163" s="138"/>
      <c r="H163" s="138"/>
      <c r="I163" s="138"/>
      <c r="J163" s="138"/>
      <c r="K163" s="139"/>
      <c r="L163" s="139"/>
      <c r="M163" s="136"/>
      <c r="N163" s="136"/>
      <c r="O163" s="137"/>
      <c r="P163" s="137"/>
      <c r="Q163" s="136"/>
      <c r="R163" s="136"/>
      <c r="S163" s="136"/>
      <c r="T163" s="140"/>
      <c r="U163" s="140"/>
      <c r="V163" s="140"/>
      <c r="W163" s="136"/>
      <c r="X163" s="137"/>
    </row>
    <row r="164" spans="1:16" ht="12.75">
      <c r="A164" s="95" t="s">
        <v>133</v>
      </c>
      <c r="B164" s="96" t="s">
        <v>314</v>
      </c>
      <c r="C164" s="97" t="s">
        <v>338</v>
      </c>
      <c r="D164" s="124" t="s">
        <v>339</v>
      </c>
      <c r="E164" s="99">
        <v>5.8</v>
      </c>
      <c r="F164" s="98" t="s">
        <v>137</v>
      </c>
      <c r="O164" s="98">
        <v>20</v>
      </c>
      <c r="P164" s="98" t="s">
        <v>138</v>
      </c>
    </row>
    <row r="165" spans="4:24" ht="12.75">
      <c r="D165" s="135" t="s">
        <v>340</v>
      </c>
      <c r="E165" s="136"/>
      <c r="F165" s="137"/>
      <c r="G165" s="138"/>
      <c r="H165" s="138"/>
      <c r="I165" s="138"/>
      <c r="J165" s="138"/>
      <c r="K165" s="139"/>
      <c r="L165" s="139"/>
      <c r="M165" s="136"/>
      <c r="N165" s="136"/>
      <c r="O165" s="137"/>
      <c r="P165" s="137"/>
      <c r="Q165" s="136"/>
      <c r="R165" s="136"/>
      <c r="S165" s="136"/>
      <c r="T165" s="140"/>
      <c r="U165" s="140"/>
      <c r="V165" s="140"/>
      <c r="W165" s="136"/>
      <c r="X165" s="137"/>
    </row>
    <row r="166" spans="1:16" ht="12.75">
      <c r="A166" s="95" t="s">
        <v>133</v>
      </c>
      <c r="B166" s="96" t="s">
        <v>314</v>
      </c>
      <c r="C166" s="97" t="s">
        <v>341</v>
      </c>
      <c r="D166" s="124" t="s">
        <v>342</v>
      </c>
      <c r="E166" s="99">
        <v>1</v>
      </c>
      <c r="F166" s="98" t="s">
        <v>137</v>
      </c>
      <c r="O166" s="98">
        <v>20</v>
      </c>
      <c r="P166" s="98" t="s">
        <v>138</v>
      </c>
    </row>
    <row r="167" spans="1:16" ht="25.5">
      <c r="A167" s="95" t="s">
        <v>133</v>
      </c>
      <c r="B167" s="96" t="s">
        <v>314</v>
      </c>
      <c r="C167" s="97" t="s">
        <v>343</v>
      </c>
      <c r="D167" s="124" t="s">
        <v>344</v>
      </c>
      <c r="E167" s="99">
        <v>1</v>
      </c>
      <c r="F167" s="98" t="s">
        <v>137</v>
      </c>
      <c r="O167" s="98">
        <v>20</v>
      </c>
      <c r="P167" s="98" t="s">
        <v>138</v>
      </c>
    </row>
    <row r="168" spans="1:16" ht="25.5">
      <c r="A168" s="95" t="s">
        <v>133</v>
      </c>
      <c r="B168" s="96" t="s">
        <v>147</v>
      </c>
      <c r="C168" s="97" t="s">
        <v>345</v>
      </c>
      <c r="D168" s="124" t="s">
        <v>346</v>
      </c>
      <c r="E168" s="99">
        <v>1</v>
      </c>
      <c r="F168" s="98" t="s">
        <v>137</v>
      </c>
      <c r="O168" s="98">
        <v>20</v>
      </c>
      <c r="P168" s="98" t="s">
        <v>138</v>
      </c>
    </row>
    <row r="169" spans="1:16" ht="12.75">
      <c r="A169" s="95" t="s">
        <v>133</v>
      </c>
      <c r="B169" s="96" t="s">
        <v>314</v>
      </c>
      <c r="C169" s="97" t="s">
        <v>347</v>
      </c>
      <c r="D169" s="124" t="s">
        <v>348</v>
      </c>
      <c r="E169" s="99">
        <v>1</v>
      </c>
      <c r="F169" s="98" t="s">
        <v>137</v>
      </c>
      <c r="O169" s="98">
        <v>20</v>
      </c>
      <c r="P169" s="98" t="s">
        <v>138</v>
      </c>
    </row>
    <row r="170" spans="1:16" ht="12.75">
      <c r="A170" s="95" t="s">
        <v>133</v>
      </c>
      <c r="B170" s="96" t="s">
        <v>314</v>
      </c>
      <c r="C170" s="97" t="s">
        <v>349</v>
      </c>
      <c r="D170" s="124" t="s">
        <v>350</v>
      </c>
      <c r="E170" s="99">
        <v>3</v>
      </c>
      <c r="F170" s="98" t="s">
        <v>137</v>
      </c>
      <c r="O170" s="98">
        <v>20</v>
      </c>
      <c r="P170" s="98" t="s">
        <v>138</v>
      </c>
    </row>
    <row r="171" spans="1:16" ht="12.75">
      <c r="A171" s="95" t="s">
        <v>133</v>
      </c>
      <c r="B171" s="96" t="s">
        <v>314</v>
      </c>
      <c r="C171" s="97" t="s">
        <v>351</v>
      </c>
      <c r="D171" s="124" t="s">
        <v>352</v>
      </c>
      <c r="E171" s="99">
        <v>1</v>
      </c>
      <c r="F171" s="98" t="s">
        <v>137</v>
      </c>
      <c r="O171" s="98">
        <v>20</v>
      </c>
      <c r="P171" s="98" t="s">
        <v>138</v>
      </c>
    </row>
    <row r="172" spans="4:24" ht="12.75">
      <c r="D172" s="135" t="s">
        <v>158</v>
      </c>
      <c r="E172" s="136"/>
      <c r="F172" s="137"/>
      <c r="G172" s="138"/>
      <c r="H172" s="138"/>
      <c r="I172" s="138"/>
      <c r="J172" s="138"/>
      <c r="K172" s="139"/>
      <c r="L172" s="139"/>
      <c r="M172" s="136"/>
      <c r="N172" s="136"/>
      <c r="O172" s="137"/>
      <c r="P172" s="137"/>
      <c r="Q172" s="136"/>
      <c r="R172" s="136"/>
      <c r="S172" s="136"/>
      <c r="T172" s="140"/>
      <c r="U172" s="140"/>
      <c r="V172" s="140"/>
      <c r="W172" s="136"/>
      <c r="X172" s="137"/>
    </row>
    <row r="173" spans="4:24" ht="12.75">
      <c r="D173" s="145" t="s">
        <v>353</v>
      </c>
      <c r="E173" s="146"/>
      <c r="F173" s="147"/>
      <c r="G173" s="148"/>
      <c r="H173" s="148"/>
      <c r="I173" s="148"/>
      <c r="J173" s="148"/>
      <c r="K173" s="149"/>
      <c r="L173" s="149"/>
      <c r="M173" s="146"/>
      <c r="N173" s="146"/>
      <c r="O173" s="147"/>
      <c r="P173" s="147"/>
      <c r="Q173" s="146"/>
      <c r="R173" s="146"/>
      <c r="S173" s="146"/>
      <c r="T173" s="150"/>
      <c r="U173" s="150"/>
      <c r="V173" s="150"/>
      <c r="W173" s="146"/>
      <c r="X173" s="147"/>
    </row>
    <row r="174" spans="1:16" ht="12.75">
      <c r="A174" s="95" t="s">
        <v>133</v>
      </c>
      <c r="B174" s="96" t="s">
        <v>314</v>
      </c>
      <c r="C174" s="97" t="s">
        <v>354</v>
      </c>
      <c r="D174" s="124" t="s">
        <v>355</v>
      </c>
      <c r="E174" s="99">
        <v>1</v>
      </c>
      <c r="F174" s="98" t="s">
        <v>137</v>
      </c>
      <c r="O174" s="98">
        <v>20</v>
      </c>
      <c r="P174" s="98" t="s">
        <v>138</v>
      </c>
    </row>
    <row r="175" spans="1:16" ht="12.75">
      <c r="A175" s="95" t="s">
        <v>133</v>
      </c>
      <c r="B175" s="96" t="s">
        <v>314</v>
      </c>
      <c r="C175" s="97" t="s">
        <v>356</v>
      </c>
      <c r="D175" s="124" t="s">
        <v>357</v>
      </c>
      <c r="E175" s="99">
        <v>12.4</v>
      </c>
      <c r="F175" s="98" t="s">
        <v>174</v>
      </c>
      <c r="O175" s="98">
        <v>20</v>
      </c>
      <c r="P175" s="98" t="s">
        <v>138</v>
      </c>
    </row>
    <row r="176" spans="4:24" ht="12.75">
      <c r="D176" s="135" t="s">
        <v>358</v>
      </c>
      <c r="E176" s="136"/>
      <c r="F176" s="137"/>
      <c r="G176" s="138"/>
      <c r="H176" s="138"/>
      <c r="I176" s="138"/>
      <c r="J176" s="138"/>
      <c r="K176" s="139"/>
      <c r="L176" s="139"/>
      <c r="M176" s="136"/>
      <c r="N176" s="136"/>
      <c r="O176" s="137"/>
      <c r="P176" s="137"/>
      <c r="Q176" s="136"/>
      <c r="R176" s="136"/>
      <c r="S176" s="136"/>
      <c r="T176" s="140"/>
      <c r="U176" s="140"/>
      <c r="V176" s="140"/>
      <c r="W176" s="136"/>
      <c r="X176" s="137"/>
    </row>
    <row r="177" spans="1:16" ht="12.75">
      <c r="A177" s="95" t="s">
        <v>133</v>
      </c>
      <c r="B177" s="96" t="s">
        <v>314</v>
      </c>
      <c r="C177" s="97" t="s">
        <v>359</v>
      </c>
      <c r="D177" s="124" t="s">
        <v>360</v>
      </c>
      <c r="E177" s="99">
        <v>2.5</v>
      </c>
      <c r="F177" s="98" t="s">
        <v>174</v>
      </c>
      <c r="O177" s="98">
        <v>20</v>
      </c>
      <c r="P177" s="98" t="s">
        <v>138</v>
      </c>
    </row>
    <row r="178" spans="4:24" ht="12.75">
      <c r="D178" s="135" t="s">
        <v>361</v>
      </c>
      <c r="E178" s="136"/>
      <c r="F178" s="137"/>
      <c r="G178" s="138"/>
      <c r="H178" s="138"/>
      <c r="I178" s="138"/>
      <c r="J178" s="138"/>
      <c r="K178" s="139"/>
      <c r="L178" s="139"/>
      <c r="M178" s="136"/>
      <c r="N178" s="136"/>
      <c r="O178" s="137"/>
      <c r="P178" s="137"/>
      <c r="Q178" s="136"/>
      <c r="R178" s="136"/>
      <c r="S178" s="136"/>
      <c r="T178" s="140"/>
      <c r="U178" s="140"/>
      <c r="V178" s="140"/>
      <c r="W178" s="136"/>
      <c r="X178" s="137"/>
    </row>
    <row r="179" spans="1:16" ht="12.75">
      <c r="A179" s="95" t="s">
        <v>133</v>
      </c>
      <c r="B179" s="96" t="s">
        <v>147</v>
      </c>
      <c r="C179" s="97" t="s">
        <v>362</v>
      </c>
      <c r="D179" s="124" t="s">
        <v>363</v>
      </c>
      <c r="E179" s="99">
        <v>1</v>
      </c>
      <c r="F179" s="98" t="s">
        <v>364</v>
      </c>
      <c r="O179" s="98">
        <v>20</v>
      </c>
      <c r="P179" s="98" t="s">
        <v>138</v>
      </c>
    </row>
    <row r="180" spans="4:24" ht="12.75">
      <c r="D180" s="135" t="s">
        <v>365</v>
      </c>
      <c r="E180" s="136"/>
      <c r="F180" s="137"/>
      <c r="G180" s="138"/>
      <c r="H180" s="138"/>
      <c r="I180" s="138"/>
      <c r="J180" s="138"/>
      <c r="K180" s="139"/>
      <c r="L180" s="139"/>
      <c r="M180" s="136"/>
      <c r="N180" s="136"/>
      <c r="O180" s="137"/>
      <c r="P180" s="137"/>
      <c r="Q180" s="136"/>
      <c r="R180" s="136"/>
      <c r="S180" s="136"/>
      <c r="T180" s="140"/>
      <c r="U180" s="140"/>
      <c r="V180" s="140"/>
      <c r="W180" s="136"/>
      <c r="X180" s="137"/>
    </row>
    <row r="181" spans="4:24" ht="12.75">
      <c r="D181" s="135" t="s">
        <v>366</v>
      </c>
      <c r="E181" s="136"/>
      <c r="F181" s="137"/>
      <c r="G181" s="138"/>
      <c r="H181" s="138"/>
      <c r="I181" s="138"/>
      <c r="J181" s="138"/>
      <c r="K181" s="139"/>
      <c r="L181" s="139"/>
      <c r="M181" s="136"/>
      <c r="N181" s="136"/>
      <c r="O181" s="137"/>
      <c r="P181" s="137"/>
      <c r="Q181" s="136"/>
      <c r="R181" s="136"/>
      <c r="S181" s="136"/>
      <c r="T181" s="140"/>
      <c r="U181" s="140"/>
      <c r="V181" s="140"/>
      <c r="W181" s="136"/>
      <c r="X181" s="137"/>
    </row>
    <row r="182" spans="1:16" ht="12.75">
      <c r="A182" s="95" t="s">
        <v>133</v>
      </c>
      <c r="B182" s="96" t="s">
        <v>314</v>
      </c>
      <c r="C182" s="97" t="s">
        <v>367</v>
      </c>
      <c r="D182" s="124" t="s">
        <v>368</v>
      </c>
      <c r="E182" s="99">
        <v>1</v>
      </c>
      <c r="F182" s="98" t="s">
        <v>364</v>
      </c>
      <c r="O182" s="98">
        <v>20</v>
      </c>
      <c r="P182" s="98" t="s">
        <v>138</v>
      </c>
    </row>
    <row r="183" spans="1:16" ht="12.75">
      <c r="A183" s="95" t="s">
        <v>133</v>
      </c>
      <c r="B183" s="96" t="s">
        <v>314</v>
      </c>
      <c r="C183" s="97" t="s">
        <v>369</v>
      </c>
      <c r="D183" s="124" t="s">
        <v>370</v>
      </c>
      <c r="E183" s="99">
        <v>0.176</v>
      </c>
      <c r="F183" s="98" t="s">
        <v>278</v>
      </c>
      <c r="O183" s="98">
        <v>20</v>
      </c>
      <c r="P183" s="98" t="s">
        <v>138</v>
      </c>
    </row>
    <row r="184" spans="4:14" ht="12.75">
      <c r="D184" s="141" t="s">
        <v>371</v>
      </c>
      <c r="E184" s="142">
        <f>J184</f>
        <v>0</v>
      </c>
      <c r="H184" s="142">
        <f>SUM(H146:H183)</f>
        <v>0</v>
      </c>
      <c r="I184" s="142">
        <f>SUM(I146:I183)</f>
        <v>0</v>
      </c>
      <c r="J184" s="142">
        <f>SUM(J146:J183)</f>
        <v>0</v>
      </c>
      <c r="L184" s="143">
        <f>SUM(L146:L183)</f>
        <v>0</v>
      </c>
      <c r="N184" s="144">
        <f>SUM(N146:N183)</f>
        <v>0</v>
      </c>
    </row>
    <row r="186" ht="12.75">
      <c r="B186" s="97" t="s">
        <v>372</v>
      </c>
    </row>
    <row r="187" spans="1:16" ht="12.75">
      <c r="A187" s="95" t="s">
        <v>133</v>
      </c>
      <c r="B187" s="96" t="s">
        <v>314</v>
      </c>
      <c r="C187" s="97" t="s">
        <v>373</v>
      </c>
      <c r="D187" s="124" t="s">
        <v>374</v>
      </c>
      <c r="E187" s="99">
        <v>7.8</v>
      </c>
      <c r="F187" s="98" t="s">
        <v>174</v>
      </c>
      <c r="O187" s="98">
        <v>20</v>
      </c>
      <c r="P187" s="98" t="s">
        <v>138</v>
      </c>
    </row>
    <row r="188" spans="4:24" ht="12.75">
      <c r="D188" s="135" t="s">
        <v>375</v>
      </c>
      <c r="E188" s="136"/>
      <c r="F188" s="137"/>
      <c r="G188" s="138"/>
      <c r="H188" s="138"/>
      <c r="I188" s="138"/>
      <c r="J188" s="138"/>
      <c r="K188" s="139"/>
      <c r="L188" s="139"/>
      <c r="M188" s="136"/>
      <c r="N188" s="136"/>
      <c r="O188" s="137"/>
      <c r="P188" s="137"/>
      <c r="Q188" s="136"/>
      <c r="R188" s="136"/>
      <c r="S188" s="136"/>
      <c r="T188" s="140"/>
      <c r="U188" s="140"/>
      <c r="V188" s="140"/>
      <c r="W188" s="136"/>
      <c r="X188" s="137"/>
    </row>
    <row r="189" spans="1:16" ht="12.75">
      <c r="A189" s="95" t="s">
        <v>133</v>
      </c>
      <c r="B189" s="96" t="s">
        <v>314</v>
      </c>
      <c r="C189" s="97" t="s">
        <v>376</v>
      </c>
      <c r="D189" s="124" t="s">
        <v>377</v>
      </c>
      <c r="E189" s="99">
        <v>1</v>
      </c>
      <c r="F189" s="98" t="s">
        <v>137</v>
      </c>
      <c r="O189" s="98">
        <v>20</v>
      </c>
      <c r="P189" s="98" t="s">
        <v>138</v>
      </c>
    </row>
    <row r="190" spans="1:16" ht="12.75">
      <c r="A190" s="95" t="s">
        <v>133</v>
      </c>
      <c r="B190" s="96" t="s">
        <v>147</v>
      </c>
      <c r="C190" s="97" t="s">
        <v>378</v>
      </c>
      <c r="D190" s="124" t="s">
        <v>379</v>
      </c>
      <c r="E190" s="99">
        <v>8</v>
      </c>
      <c r="F190" s="98" t="s">
        <v>137</v>
      </c>
      <c r="O190" s="98">
        <v>20</v>
      </c>
      <c r="P190" s="98" t="s">
        <v>138</v>
      </c>
    </row>
    <row r="191" spans="4:24" ht="12.75">
      <c r="D191" s="145" t="s">
        <v>380</v>
      </c>
      <c r="E191" s="146"/>
      <c r="F191" s="147"/>
      <c r="G191" s="148"/>
      <c r="H191" s="148"/>
      <c r="I191" s="148"/>
      <c r="J191" s="148"/>
      <c r="K191" s="149"/>
      <c r="L191" s="149"/>
      <c r="M191" s="146"/>
      <c r="N191" s="146"/>
      <c r="O191" s="147"/>
      <c r="P191" s="147"/>
      <c r="Q191" s="146"/>
      <c r="R191" s="146"/>
      <c r="S191" s="146"/>
      <c r="T191" s="150"/>
      <c r="U191" s="150"/>
      <c r="V191" s="150"/>
      <c r="W191" s="146"/>
      <c r="X191" s="147"/>
    </row>
    <row r="192" spans="1:16" ht="12.75">
      <c r="A192" s="95" t="s">
        <v>133</v>
      </c>
      <c r="B192" s="96" t="s">
        <v>314</v>
      </c>
      <c r="C192" s="97" t="s">
        <v>381</v>
      </c>
      <c r="D192" s="124" t="s">
        <v>382</v>
      </c>
      <c r="E192" s="99">
        <v>4</v>
      </c>
      <c r="F192" s="98" t="s">
        <v>137</v>
      </c>
      <c r="O192" s="98">
        <v>20</v>
      </c>
      <c r="P192" s="98" t="s">
        <v>138</v>
      </c>
    </row>
    <row r="193" spans="1:16" ht="12.75">
      <c r="A193" s="95" t="s">
        <v>133</v>
      </c>
      <c r="B193" s="96" t="s">
        <v>314</v>
      </c>
      <c r="C193" s="97" t="s">
        <v>383</v>
      </c>
      <c r="D193" s="124" t="s">
        <v>384</v>
      </c>
      <c r="E193" s="99">
        <v>4</v>
      </c>
      <c r="F193" s="98" t="s">
        <v>137</v>
      </c>
      <c r="O193" s="98">
        <v>20</v>
      </c>
      <c r="P193" s="98" t="s">
        <v>138</v>
      </c>
    </row>
    <row r="194" spans="1:16" ht="12.75">
      <c r="A194" s="95" t="s">
        <v>133</v>
      </c>
      <c r="B194" s="96" t="s">
        <v>314</v>
      </c>
      <c r="C194" s="97" t="s">
        <v>385</v>
      </c>
      <c r="D194" s="124" t="s">
        <v>386</v>
      </c>
      <c r="E194" s="99">
        <v>4.25</v>
      </c>
      <c r="F194" s="98" t="s">
        <v>174</v>
      </c>
      <c r="O194" s="98">
        <v>20</v>
      </c>
      <c r="P194" s="98" t="s">
        <v>138</v>
      </c>
    </row>
    <row r="195" spans="4:24" ht="12.75">
      <c r="D195" s="135" t="s">
        <v>387</v>
      </c>
      <c r="E195" s="136"/>
      <c r="F195" s="137"/>
      <c r="G195" s="138"/>
      <c r="H195" s="138"/>
      <c r="I195" s="138"/>
      <c r="J195" s="138"/>
      <c r="K195" s="139"/>
      <c r="L195" s="139"/>
      <c r="M195" s="136"/>
      <c r="N195" s="136"/>
      <c r="O195" s="137"/>
      <c r="P195" s="137"/>
      <c r="Q195" s="136"/>
      <c r="R195" s="136"/>
      <c r="S195" s="136"/>
      <c r="T195" s="140"/>
      <c r="U195" s="140"/>
      <c r="V195" s="140"/>
      <c r="W195" s="136"/>
      <c r="X195" s="137"/>
    </row>
    <row r="196" spans="1:16" ht="12.75">
      <c r="A196" s="95" t="s">
        <v>133</v>
      </c>
      <c r="B196" s="96" t="s">
        <v>314</v>
      </c>
      <c r="C196" s="97" t="s">
        <v>388</v>
      </c>
      <c r="D196" s="124" t="s">
        <v>389</v>
      </c>
      <c r="E196" s="99">
        <v>4.3</v>
      </c>
      <c r="F196" s="98" t="s">
        <v>174</v>
      </c>
      <c r="O196" s="98">
        <v>20</v>
      </c>
      <c r="P196" s="98" t="s">
        <v>138</v>
      </c>
    </row>
    <row r="197" spans="4:24" ht="12.75">
      <c r="D197" s="135" t="s">
        <v>390</v>
      </c>
      <c r="E197" s="136"/>
      <c r="F197" s="137"/>
      <c r="G197" s="138"/>
      <c r="H197" s="138"/>
      <c r="I197" s="138"/>
      <c r="J197" s="138"/>
      <c r="K197" s="139"/>
      <c r="L197" s="139"/>
      <c r="M197" s="136"/>
      <c r="N197" s="136"/>
      <c r="O197" s="137"/>
      <c r="P197" s="137"/>
      <c r="Q197" s="136"/>
      <c r="R197" s="136"/>
      <c r="S197" s="136"/>
      <c r="T197" s="140"/>
      <c r="U197" s="140"/>
      <c r="V197" s="140"/>
      <c r="W197" s="136"/>
      <c r="X197" s="137"/>
    </row>
    <row r="198" spans="1:16" ht="12.75">
      <c r="A198" s="95" t="s">
        <v>133</v>
      </c>
      <c r="B198" s="96" t="s">
        <v>314</v>
      </c>
      <c r="C198" s="97" t="s">
        <v>391</v>
      </c>
      <c r="D198" s="124" t="s">
        <v>392</v>
      </c>
      <c r="E198" s="99">
        <v>8</v>
      </c>
      <c r="F198" s="98" t="s">
        <v>137</v>
      </c>
      <c r="O198" s="98">
        <v>20</v>
      </c>
      <c r="P198" s="98" t="s">
        <v>138</v>
      </c>
    </row>
    <row r="199" spans="1:16" ht="12.75">
      <c r="A199" s="95" t="s">
        <v>133</v>
      </c>
      <c r="B199" s="96" t="s">
        <v>314</v>
      </c>
      <c r="C199" s="97" t="s">
        <v>393</v>
      </c>
      <c r="D199" s="124" t="s">
        <v>394</v>
      </c>
      <c r="E199" s="99">
        <v>6</v>
      </c>
      <c r="F199" s="98" t="s">
        <v>137</v>
      </c>
      <c r="O199" s="98">
        <v>20</v>
      </c>
      <c r="P199" s="98" t="s">
        <v>138</v>
      </c>
    </row>
    <row r="200" spans="4:24" ht="12.75">
      <c r="D200" s="135" t="s">
        <v>325</v>
      </c>
      <c r="E200" s="136"/>
      <c r="F200" s="137"/>
      <c r="G200" s="138"/>
      <c r="H200" s="138"/>
      <c r="I200" s="138"/>
      <c r="J200" s="138"/>
      <c r="K200" s="139"/>
      <c r="L200" s="139"/>
      <c r="M200" s="136"/>
      <c r="N200" s="136"/>
      <c r="O200" s="137"/>
      <c r="P200" s="137"/>
      <c r="Q200" s="136"/>
      <c r="R200" s="136"/>
      <c r="S200" s="136"/>
      <c r="T200" s="140"/>
      <c r="U200" s="140"/>
      <c r="V200" s="140"/>
      <c r="W200" s="136"/>
      <c r="X200" s="137"/>
    </row>
    <row r="201" spans="1:16" ht="25.5">
      <c r="A201" s="95" t="s">
        <v>133</v>
      </c>
      <c r="B201" s="96" t="s">
        <v>314</v>
      </c>
      <c r="C201" s="97" t="s">
        <v>395</v>
      </c>
      <c r="D201" s="124" t="s">
        <v>396</v>
      </c>
      <c r="E201" s="99">
        <v>4</v>
      </c>
      <c r="F201" s="98" t="s">
        <v>137</v>
      </c>
      <c r="O201" s="98">
        <v>20</v>
      </c>
      <c r="P201" s="98" t="s">
        <v>138</v>
      </c>
    </row>
    <row r="202" spans="4:24" ht="12.75">
      <c r="D202" s="135" t="s">
        <v>397</v>
      </c>
      <c r="E202" s="136"/>
      <c r="F202" s="137"/>
      <c r="G202" s="138"/>
      <c r="H202" s="138"/>
      <c r="I202" s="138"/>
      <c r="J202" s="138"/>
      <c r="K202" s="139"/>
      <c r="L202" s="139"/>
      <c r="M202" s="136"/>
      <c r="N202" s="136"/>
      <c r="O202" s="137"/>
      <c r="P202" s="137"/>
      <c r="Q202" s="136"/>
      <c r="R202" s="136"/>
      <c r="S202" s="136"/>
      <c r="T202" s="140"/>
      <c r="U202" s="140"/>
      <c r="V202" s="140"/>
      <c r="W202" s="136"/>
      <c r="X202" s="137"/>
    </row>
    <row r="203" spans="1:16" ht="12.75">
      <c r="A203" s="95" t="s">
        <v>133</v>
      </c>
      <c r="B203" s="96" t="s">
        <v>314</v>
      </c>
      <c r="C203" s="97" t="s">
        <v>398</v>
      </c>
      <c r="D203" s="124" t="s">
        <v>399</v>
      </c>
      <c r="E203" s="99">
        <v>2</v>
      </c>
      <c r="F203" s="98" t="s">
        <v>137</v>
      </c>
      <c r="O203" s="98">
        <v>20</v>
      </c>
      <c r="P203" s="98" t="s">
        <v>138</v>
      </c>
    </row>
    <row r="204" spans="1:16" ht="12.75">
      <c r="A204" s="95" t="s">
        <v>133</v>
      </c>
      <c r="B204" s="96" t="s">
        <v>314</v>
      </c>
      <c r="C204" s="97" t="s">
        <v>400</v>
      </c>
      <c r="D204" s="124" t="s">
        <v>401</v>
      </c>
      <c r="E204" s="99">
        <v>4</v>
      </c>
      <c r="F204" s="98" t="s">
        <v>137</v>
      </c>
      <c r="O204" s="98">
        <v>20</v>
      </c>
      <c r="P204" s="98" t="s">
        <v>138</v>
      </c>
    </row>
    <row r="205" spans="4:24" ht="12.75">
      <c r="D205" s="135" t="s">
        <v>402</v>
      </c>
      <c r="E205" s="136"/>
      <c r="F205" s="137"/>
      <c r="G205" s="138"/>
      <c r="H205" s="138"/>
      <c r="I205" s="138"/>
      <c r="J205" s="138"/>
      <c r="K205" s="139"/>
      <c r="L205" s="139"/>
      <c r="M205" s="136"/>
      <c r="N205" s="136"/>
      <c r="O205" s="137"/>
      <c r="P205" s="137"/>
      <c r="Q205" s="136"/>
      <c r="R205" s="136"/>
      <c r="S205" s="136"/>
      <c r="T205" s="140"/>
      <c r="U205" s="140"/>
      <c r="V205" s="140"/>
      <c r="W205" s="136"/>
      <c r="X205" s="137"/>
    </row>
    <row r="206" spans="1:16" ht="12.75">
      <c r="A206" s="95" t="s">
        <v>133</v>
      </c>
      <c r="B206" s="96" t="s">
        <v>314</v>
      </c>
      <c r="C206" s="97" t="s">
        <v>403</v>
      </c>
      <c r="D206" s="124" t="s">
        <v>404</v>
      </c>
      <c r="E206" s="99">
        <v>1</v>
      </c>
      <c r="F206" s="98" t="s">
        <v>405</v>
      </c>
      <c r="O206" s="98">
        <v>20</v>
      </c>
      <c r="P206" s="98" t="s">
        <v>138</v>
      </c>
    </row>
    <row r="207" spans="1:16" ht="12.75">
      <c r="A207" s="95" t="s">
        <v>133</v>
      </c>
      <c r="B207" s="96" t="s">
        <v>314</v>
      </c>
      <c r="C207" s="97" t="s">
        <v>406</v>
      </c>
      <c r="D207" s="124" t="s">
        <v>407</v>
      </c>
      <c r="E207" s="99">
        <v>12</v>
      </c>
      <c r="F207" s="98" t="s">
        <v>137</v>
      </c>
      <c r="O207" s="98">
        <v>20</v>
      </c>
      <c r="P207" s="98" t="s">
        <v>138</v>
      </c>
    </row>
    <row r="208" spans="4:24" ht="12.75">
      <c r="D208" s="135" t="s">
        <v>408</v>
      </c>
      <c r="E208" s="136"/>
      <c r="F208" s="137"/>
      <c r="G208" s="138"/>
      <c r="H208" s="138"/>
      <c r="I208" s="138"/>
      <c r="J208" s="138"/>
      <c r="K208" s="139"/>
      <c r="L208" s="139"/>
      <c r="M208" s="136"/>
      <c r="N208" s="136"/>
      <c r="O208" s="137"/>
      <c r="P208" s="137"/>
      <c r="Q208" s="136"/>
      <c r="R208" s="136"/>
      <c r="S208" s="136"/>
      <c r="T208" s="140"/>
      <c r="U208" s="140"/>
      <c r="V208" s="140"/>
      <c r="W208" s="136"/>
      <c r="X208" s="137"/>
    </row>
    <row r="209" spans="1:16" ht="12.75">
      <c r="A209" s="95" t="s">
        <v>133</v>
      </c>
      <c r="B209" s="96" t="s">
        <v>314</v>
      </c>
      <c r="C209" s="97" t="s">
        <v>409</v>
      </c>
      <c r="D209" s="124" t="s">
        <v>410</v>
      </c>
      <c r="E209" s="99">
        <v>2</v>
      </c>
      <c r="F209" s="98" t="s">
        <v>137</v>
      </c>
      <c r="O209" s="98">
        <v>20</v>
      </c>
      <c r="P209" s="98" t="s">
        <v>138</v>
      </c>
    </row>
    <row r="210" spans="1:16" ht="12.75">
      <c r="A210" s="95" t="s">
        <v>133</v>
      </c>
      <c r="B210" s="96" t="s">
        <v>147</v>
      </c>
      <c r="C210" s="97" t="s">
        <v>411</v>
      </c>
      <c r="D210" s="124" t="s">
        <v>412</v>
      </c>
      <c r="E210" s="99">
        <v>8</v>
      </c>
      <c r="F210" s="98" t="s">
        <v>137</v>
      </c>
      <c r="O210" s="98">
        <v>20</v>
      </c>
      <c r="P210" s="98" t="s">
        <v>138</v>
      </c>
    </row>
    <row r="211" spans="4:24" ht="12.75">
      <c r="D211" s="135" t="s">
        <v>413</v>
      </c>
      <c r="E211" s="136"/>
      <c r="F211" s="137"/>
      <c r="G211" s="138"/>
      <c r="H211" s="138"/>
      <c r="I211" s="138"/>
      <c r="J211" s="138"/>
      <c r="K211" s="139"/>
      <c r="L211" s="139"/>
      <c r="M211" s="136"/>
      <c r="N211" s="136"/>
      <c r="O211" s="137"/>
      <c r="P211" s="137"/>
      <c r="Q211" s="136"/>
      <c r="R211" s="136"/>
      <c r="S211" s="136"/>
      <c r="T211" s="140"/>
      <c r="U211" s="140"/>
      <c r="V211" s="140"/>
      <c r="W211" s="136"/>
      <c r="X211" s="137"/>
    </row>
    <row r="212" spans="1:16" ht="12.75">
      <c r="A212" s="95" t="s">
        <v>133</v>
      </c>
      <c r="B212" s="96" t="s">
        <v>314</v>
      </c>
      <c r="C212" s="97" t="s">
        <v>414</v>
      </c>
      <c r="D212" s="124" t="s">
        <v>415</v>
      </c>
      <c r="E212" s="99">
        <v>5</v>
      </c>
      <c r="F212" s="98" t="s">
        <v>416</v>
      </c>
      <c r="O212" s="98">
        <v>20</v>
      </c>
      <c r="P212" s="98" t="s">
        <v>138</v>
      </c>
    </row>
    <row r="213" spans="1:16" ht="12.75">
      <c r="A213" s="95" t="s">
        <v>133</v>
      </c>
      <c r="B213" s="96" t="s">
        <v>314</v>
      </c>
      <c r="C213" s="97" t="s">
        <v>417</v>
      </c>
      <c r="D213" s="124" t="s">
        <v>418</v>
      </c>
      <c r="E213" s="99">
        <v>0.004</v>
      </c>
      <c r="F213" s="98" t="s">
        <v>278</v>
      </c>
      <c r="O213" s="98">
        <v>20</v>
      </c>
      <c r="P213" s="98" t="s">
        <v>138</v>
      </c>
    </row>
    <row r="214" spans="4:14" ht="12.75">
      <c r="D214" s="141" t="s">
        <v>419</v>
      </c>
      <c r="E214" s="142">
        <f>J214</f>
        <v>0</v>
      </c>
      <c r="H214" s="142">
        <f>SUM(H186:H213)</f>
        <v>0</v>
      </c>
      <c r="I214" s="142">
        <f>SUM(I186:I213)</f>
        <v>0</v>
      </c>
      <c r="J214" s="142">
        <f>SUM(J186:J213)</f>
        <v>0</v>
      </c>
      <c r="L214" s="143">
        <f>SUM(L186:L213)</f>
        <v>0</v>
      </c>
      <c r="N214" s="144">
        <f>SUM(N186:N213)</f>
        <v>0</v>
      </c>
    </row>
    <row r="216" ht="12.75">
      <c r="B216" s="97" t="s">
        <v>420</v>
      </c>
    </row>
    <row r="217" spans="1:16" ht="25.5">
      <c r="A217" s="95" t="s">
        <v>133</v>
      </c>
      <c r="B217" s="96" t="s">
        <v>314</v>
      </c>
      <c r="C217" s="97" t="s">
        <v>421</v>
      </c>
      <c r="D217" s="124" t="s">
        <v>422</v>
      </c>
      <c r="E217" s="99">
        <v>8</v>
      </c>
      <c r="F217" s="98" t="s">
        <v>405</v>
      </c>
      <c r="O217" s="98">
        <v>20</v>
      </c>
      <c r="P217" s="98" t="s">
        <v>138</v>
      </c>
    </row>
    <row r="218" spans="4:24" ht="12.75">
      <c r="D218" s="135" t="s">
        <v>413</v>
      </c>
      <c r="E218" s="136"/>
      <c r="F218" s="137"/>
      <c r="G218" s="138"/>
      <c r="H218" s="138"/>
      <c r="I218" s="138"/>
      <c r="J218" s="138"/>
      <c r="K218" s="139"/>
      <c r="L218" s="139"/>
      <c r="M218" s="136"/>
      <c r="N218" s="136"/>
      <c r="O218" s="137"/>
      <c r="P218" s="137"/>
      <c r="Q218" s="136"/>
      <c r="R218" s="136"/>
      <c r="S218" s="136"/>
      <c r="T218" s="140"/>
      <c r="U218" s="140"/>
      <c r="V218" s="140"/>
      <c r="W218" s="136"/>
      <c r="X218" s="137"/>
    </row>
    <row r="219" spans="1:16" ht="12.75">
      <c r="A219" s="95" t="s">
        <v>133</v>
      </c>
      <c r="B219" s="96" t="s">
        <v>314</v>
      </c>
      <c r="C219" s="97" t="s">
        <v>423</v>
      </c>
      <c r="D219" s="124" t="s">
        <v>424</v>
      </c>
      <c r="E219" s="99">
        <v>1</v>
      </c>
      <c r="F219" s="98" t="s">
        <v>405</v>
      </c>
      <c r="O219" s="98">
        <v>20</v>
      </c>
      <c r="P219" s="98" t="s">
        <v>138</v>
      </c>
    </row>
    <row r="220" spans="1:16" ht="25.5">
      <c r="A220" s="95" t="s">
        <v>133</v>
      </c>
      <c r="B220" s="96" t="s">
        <v>314</v>
      </c>
      <c r="C220" s="97" t="s">
        <v>425</v>
      </c>
      <c r="D220" s="124" t="s">
        <v>426</v>
      </c>
      <c r="E220" s="99">
        <v>4</v>
      </c>
      <c r="F220" s="98" t="s">
        <v>405</v>
      </c>
      <c r="O220" s="98">
        <v>20</v>
      </c>
      <c r="P220" s="98" t="s">
        <v>138</v>
      </c>
    </row>
    <row r="221" spans="4:24" ht="12.75">
      <c r="D221" s="135" t="s">
        <v>427</v>
      </c>
      <c r="E221" s="136"/>
      <c r="F221" s="137"/>
      <c r="G221" s="138"/>
      <c r="H221" s="138"/>
      <c r="I221" s="138"/>
      <c r="J221" s="138"/>
      <c r="K221" s="139"/>
      <c r="L221" s="139"/>
      <c r="M221" s="136"/>
      <c r="N221" s="136"/>
      <c r="O221" s="137"/>
      <c r="P221" s="137"/>
      <c r="Q221" s="136"/>
      <c r="R221" s="136"/>
      <c r="S221" s="136"/>
      <c r="T221" s="140"/>
      <c r="U221" s="140"/>
      <c r="V221" s="140"/>
      <c r="W221" s="136"/>
      <c r="X221" s="137"/>
    </row>
    <row r="222" spans="1:16" ht="12.75">
      <c r="A222" s="95" t="s">
        <v>133</v>
      </c>
      <c r="B222" s="96" t="s">
        <v>314</v>
      </c>
      <c r="C222" s="97" t="s">
        <v>428</v>
      </c>
      <c r="D222" s="124" t="s">
        <v>429</v>
      </c>
      <c r="E222" s="99">
        <v>8</v>
      </c>
      <c r="F222" s="98" t="s">
        <v>405</v>
      </c>
      <c r="O222" s="98">
        <v>20</v>
      </c>
      <c r="P222" s="98" t="s">
        <v>138</v>
      </c>
    </row>
    <row r="223" spans="4:24" ht="12.75">
      <c r="D223" s="135" t="s">
        <v>413</v>
      </c>
      <c r="E223" s="136"/>
      <c r="F223" s="137"/>
      <c r="G223" s="138"/>
      <c r="H223" s="138"/>
      <c r="I223" s="138"/>
      <c r="J223" s="138"/>
      <c r="K223" s="139"/>
      <c r="L223" s="139"/>
      <c r="M223" s="136"/>
      <c r="N223" s="136"/>
      <c r="O223" s="137"/>
      <c r="P223" s="137"/>
      <c r="Q223" s="136"/>
      <c r="R223" s="136"/>
      <c r="S223" s="136"/>
      <c r="T223" s="140"/>
      <c r="U223" s="140"/>
      <c r="V223" s="140"/>
      <c r="W223" s="136"/>
      <c r="X223" s="137"/>
    </row>
    <row r="224" spans="1:16" ht="12.75">
      <c r="A224" s="95" t="s">
        <v>133</v>
      </c>
      <c r="B224" s="96" t="s">
        <v>147</v>
      </c>
      <c r="C224" s="97" t="s">
        <v>430</v>
      </c>
      <c r="D224" s="124" t="s">
        <v>431</v>
      </c>
      <c r="E224" s="99">
        <v>2</v>
      </c>
      <c r="F224" s="98" t="s">
        <v>137</v>
      </c>
      <c r="O224" s="98">
        <v>20</v>
      </c>
      <c r="P224" s="98" t="s">
        <v>138</v>
      </c>
    </row>
    <row r="225" spans="4:24" ht="12.75">
      <c r="D225" s="145" t="s">
        <v>432</v>
      </c>
      <c r="E225" s="146"/>
      <c r="F225" s="147"/>
      <c r="G225" s="148"/>
      <c r="H225" s="148"/>
      <c r="I225" s="148"/>
      <c r="J225" s="148"/>
      <c r="K225" s="149"/>
      <c r="L225" s="149"/>
      <c r="M225" s="146"/>
      <c r="N225" s="146"/>
      <c r="O225" s="147"/>
      <c r="P225" s="147"/>
      <c r="Q225" s="146"/>
      <c r="R225" s="146"/>
      <c r="S225" s="146"/>
      <c r="T225" s="150"/>
      <c r="U225" s="150"/>
      <c r="V225" s="150"/>
      <c r="W225" s="146"/>
      <c r="X225" s="147"/>
    </row>
    <row r="226" spans="1:16" ht="12.75">
      <c r="A226" s="95" t="s">
        <v>133</v>
      </c>
      <c r="B226" s="96" t="s">
        <v>147</v>
      </c>
      <c r="C226" s="97" t="s">
        <v>433</v>
      </c>
      <c r="D226" s="124" t="s">
        <v>434</v>
      </c>
      <c r="E226" s="99">
        <v>4</v>
      </c>
      <c r="F226" s="98" t="s">
        <v>137</v>
      </c>
      <c r="O226" s="98">
        <v>20</v>
      </c>
      <c r="P226" s="98" t="s">
        <v>138</v>
      </c>
    </row>
    <row r="227" spans="1:16" ht="12.75">
      <c r="A227" s="95" t="s">
        <v>133</v>
      </c>
      <c r="B227" s="96" t="s">
        <v>314</v>
      </c>
      <c r="C227" s="97" t="s">
        <v>435</v>
      </c>
      <c r="D227" s="124" t="s">
        <v>436</v>
      </c>
      <c r="E227" s="99">
        <v>4</v>
      </c>
      <c r="F227" s="98" t="s">
        <v>137</v>
      </c>
      <c r="O227" s="98">
        <v>20</v>
      </c>
      <c r="P227" s="98" t="s">
        <v>138</v>
      </c>
    </row>
    <row r="228" spans="1:16" ht="12.75">
      <c r="A228" s="95" t="s">
        <v>133</v>
      </c>
      <c r="B228" s="96" t="s">
        <v>147</v>
      </c>
      <c r="C228" s="97" t="s">
        <v>437</v>
      </c>
      <c r="D228" s="124" t="s">
        <v>438</v>
      </c>
      <c r="E228" s="99">
        <v>1</v>
      </c>
      <c r="F228" s="98" t="s">
        <v>137</v>
      </c>
      <c r="O228" s="98">
        <v>20</v>
      </c>
      <c r="P228" s="98" t="s">
        <v>138</v>
      </c>
    </row>
    <row r="229" spans="1:16" ht="12.75">
      <c r="A229" s="95" t="s">
        <v>133</v>
      </c>
      <c r="B229" s="96" t="s">
        <v>147</v>
      </c>
      <c r="C229" s="97" t="s">
        <v>439</v>
      </c>
      <c r="D229" s="124" t="s">
        <v>440</v>
      </c>
      <c r="E229" s="99">
        <v>1</v>
      </c>
      <c r="F229" s="98" t="s">
        <v>137</v>
      </c>
      <c r="O229" s="98">
        <v>20</v>
      </c>
      <c r="P229" s="98" t="s">
        <v>138</v>
      </c>
    </row>
    <row r="230" spans="1:16" ht="12.75">
      <c r="A230" s="95" t="s">
        <v>133</v>
      </c>
      <c r="B230" s="96" t="s">
        <v>147</v>
      </c>
      <c r="C230" s="97" t="s">
        <v>441</v>
      </c>
      <c r="D230" s="124" t="s">
        <v>442</v>
      </c>
      <c r="E230" s="99">
        <v>2</v>
      </c>
      <c r="F230" s="98" t="s">
        <v>137</v>
      </c>
      <c r="O230" s="98">
        <v>20</v>
      </c>
      <c r="P230" s="98" t="s">
        <v>138</v>
      </c>
    </row>
    <row r="231" spans="1:16" ht="12.75">
      <c r="A231" s="95" t="s">
        <v>133</v>
      </c>
      <c r="B231" s="96" t="s">
        <v>147</v>
      </c>
      <c r="C231" s="97" t="s">
        <v>443</v>
      </c>
      <c r="D231" s="124" t="s">
        <v>444</v>
      </c>
      <c r="E231" s="99">
        <v>1</v>
      </c>
      <c r="F231" s="98" t="s">
        <v>137</v>
      </c>
      <c r="O231" s="98">
        <v>20</v>
      </c>
      <c r="P231" s="98" t="s">
        <v>138</v>
      </c>
    </row>
    <row r="232" spans="1:16" ht="12.75">
      <c r="A232" s="95" t="s">
        <v>133</v>
      </c>
      <c r="B232" s="96" t="s">
        <v>147</v>
      </c>
      <c r="C232" s="97" t="s">
        <v>445</v>
      </c>
      <c r="D232" s="124" t="s">
        <v>446</v>
      </c>
      <c r="E232" s="99">
        <v>1</v>
      </c>
      <c r="F232" s="98" t="s">
        <v>137</v>
      </c>
      <c r="O232" s="98">
        <v>20</v>
      </c>
      <c r="P232" s="98" t="s">
        <v>138</v>
      </c>
    </row>
    <row r="233" spans="1:16" ht="25.5">
      <c r="A233" s="95" t="s">
        <v>133</v>
      </c>
      <c r="B233" s="96" t="s">
        <v>314</v>
      </c>
      <c r="C233" s="97" t="s">
        <v>447</v>
      </c>
      <c r="D233" s="124" t="s">
        <v>448</v>
      </c>
      <c r="E233" s="99">
        <v>1</v>
      </c>
      <c r="F233" s="98" t="s">
        <v>405</v>
      </c>
      <c r="O233" s="98">
        <v>20</v>
      </c>
      <c r="P233" s="98" t="s">
        <v>138</v>
      </c>
    </row>
    <row r="234" spans="1:16" ht="12.75">
      <c r="A234" s="95" t="s">
        <v>133</v>
      </c>
      <c r="B234" s="96" t="s">
        <v>314</v>
      </c>
      <c r="C234" s="97" t="s">
        <v>449</v>
      </c>
      <c r="D234" s="124" t="s">
        <v>450</v>
      </c>
      <c r="E234" s="99">
        <v>1</v>
      </c>
      <c r="F234" s="98" t="s">
        <v>137</v>
      </c>
      <c r="O234" s="98">
        <v>20</v>
      </c>
      <c r="P234" s="98" t="s">
        <v>138</v>
      </c>
    </row>
    <row r="235" spans="1:16" ht="12.75">
      <c r="A235" s="95" t="s">
        <v>133</v>
      </c>
      <c r="B235" s="96" t="s">
        <v>314</v>
      </c>
      <c r="C235" s="97" t="s">
        <v>451</v>
      </c>
      <c r="D235" s="124" t="s">
        <v>452</v>
      </c>
      <c r="E235" s="99">
        <v>4</v>
      </c>
      <c r="F235" s="98" t="s">
        <v>405</v>
      </c>
      <c r="O235" s="98">
        <v>20</v>
      </c>
      <c r="P235" s="98" t="s">
        <v>138</v>
      </c>
    </row>
    <row r="236" spans="4:24" ht="12.75">
      <c r="D236" s="135" t="s">
        <v>397</v>
      </c>
      <c r="E236" s="136"/>
      <c r="F236" s="137"/>
      <c r="G236" s="138"/>
      <c r="H236" s="138"/>
      <c r="I236" s="138"/>
      <c r="J236" s="138"/>
      <c r="K236" s="139"/>
      <c r="L236" s="139"/>
      <c r="M236" s="136"/>
      <c r="N236" s="136"/>
      <c r="O236" s="137"/>
      <c r="P236" s="137"/>
      <c r="Q236" s="136"/>
      <c r="R236" s="136"/>
      <c r="S236" s="136"/>
      <c r="T236" s="140"/>
      <c r="U236" s="140"/>
      <c r="V236" s="140"/>
      <c r="W236" s="136"/>
      <c r="X236" s="137"/>
    </row>
    <row r="237" spans="1:16" ht="25.5">
      <c r="A237" s="95" t="s">
        <v>133</v>
      </c>
      <c r="B237" s="96" t="s">
        <v>147</v>
      </c>
      <c r="C237" s="97" t="s">
        <v>453</v>
      </c>
      <c r="D237" s="124" t="s">
        <v>454</v>
      </c>
      <c r="E237" s="99">
        <v>1</v>
      </c>
      <c r="F237" s="98" t="s">
        <v>137</v>
      </c>
      <c r="O237" s="98">
        <v>20</v>
      </c>
      <c r="P237" s="98" t="s">
        <v>138</v>
      </c>
    </row>
    <row r="238" spans="1:16" ht="12.75">
      <c r="A238" s="95" t="s">
        <v>133</v>
      </c>
      <c r="B238" s="96" t="s">
        <v>314</v>
      </c>
      <c r="C238" s="97" t="s">
        <v>455</v>
      </c>
      <c r="D238" s="124" t="s">
        <v>456</v>
      </c>
      <c r="E238" s="99">
        <v>4</v>
      </c>
      <c r="F238" s="98" t="s">
        <v>405</v>
      </c>
      <c r="O238" s="98">
        <v>20</v>
      </c>
      <c r="P238" s="98" t="s">
        <v>138</v>
      </c>
    </row>
    <row r="239" spans="1:16" ht="12.75">
      <c r="A239" s="95" t="s">
        <v>133</v>
      </c>
      <c r="B239" s="96" t="s">
        <v>314</v>
      </c>
      <c r="C239" s="97" t="s">
        <v>457</v>
      </c>
      <c r="D239" s="124" t="s">
        <v>458</v>
      </c>
      <c r="E239" s="99">
        <v>2</v>
      </c>
      <c r="F239" s="98" t="s">
        <v>137</v>
      </c>
      <c r="O239" s="98">
        <v>20</v>
      </c>
      <c r="P239" s="98" t="s">
        <v>138</v>
      </c>
    </row>
    <row r="240" spans="1:16" ht="12.75">
      <c r="A240" s="95" t="s">
        <v>133</v>
      </c>
      <c r="B240" s="96" t="s">
        <v>314</v>
      </c>
      <c r="C240" s="97" t="s">
        <v>459</v>
      </c>
      <c r="D240" s="124" t="s">
        <v>460</v>
      </c>
      <c r="E240" s="99">
        <v>2</v>
      </c>
      <c r="F240" s="98" t="s">
        <v>137</v>
      </c>
      <c r="O240" s="98">
        <v>20</v>
      </c>
      <c r="P240" s="98" t="s">
        <v>138</v>
      </c>
    </row>
    <row r="241" spans="1:16" ht="12.75">
      <c r="A241" s="95" t="s">
        <v>133</v>
      </c>
      <c r="B241" s="96" t="s">
        <v>147</v>
      </c>
      <c r="C241" s="97" t="s">
        <v>461</v>
      </c>
      <c r="D241" s="124" t="s">
        <v>462</v>
      </c>
      <c r="E241" s="99">
        <v>2</v>
      </c>
      <c r="F241" s="98" t="s">
        <v>137</v>
      </c>
      <c r="O241" s="98">
        <v>20</v>
      </c>
      <c r="P241" s="98" t="s">
        <v>138</v>
      </c>
    </row>
    <row r="242" spans="4:24" ht="12.75">
      <c r="D242" s="145" t="s">
        <v>463</v>
      </c>
      <c r="E242" s="146"/>
      <c r="F242" s="147"/>
      <c r="G242" s="148"/>
      <c r="H242" s="148"/>
      <c r="I242" s="148"/>
      <c r="J242" s="148"/>
      <c r="K242" s="149"/>
      <c r="L242" s="149"/>
      <c r="M242" s="146"/>
      <c r="N242" s="146"/>
      <c r="O242" s="147"/>
      <c r="P242" s="147"/>
      <c r="Q242" s="146"/>
      <c r="R242" s="146"/>
      <c r="S242" s="146"/>
      <c r="T242" s="150"/>
      <c r="U242" s="150"/>
      <c r="V242" s="150"/>
      <c r="W242" s="146"/>
      <c r="X242" s="147"/>
    </row>
    <row r="243" spans="1:16" ht="12.75">
      <c r="A243" s="95" t="s">
        <v>133</v>
      </c>
      <c r="B243" s="96" t="s">
        <v>147</v>
      </c>
      <c r="C243" s="97" t="s">
        <v>464</v>
      </c>
      <c r="D243" s="124" t="s">
        <v>465</v>
      </c>
      <c r="E243" s="99">
        <v>4</v>
      </c>
      <c r="F243" s="98" t="s">
        <v>137</v>
      </c>
      <c r="O243" s="98">
        <v>20</v>
      </c>
      <c r="P243" s="98" t="s">
        <v>138</v>
      </c>
    </row>
    <row r="244" spans="4:24" ht="12.75">
      <c r="D244" s="135" t="s">
        <v>466</v>
      </c>
      <c r="E244" s="136"/>
      <c r="F244" s="137"/>
      <c r="G244" s="138"/>
      <c r="H244" s="138"/>
      <c r="I244" s="138"/>
      <c r="J244" s="138"/>
      <c r="K244" s="139"/>
      <c r="L244" s="139"/>
      <c r="M244" s="136"/>
      <c r="N244" s="136"/>
      <c r="O244" s="137"/>
      <c r="P244" s="137"/>
      <c r="Q244" s="136"/>
      <c r="R244" s="136"/>
      <c r="S244" s="136"/>
      <c r="T244" s="140"/>
      <c r="U244" s="140"/>
      <c r="V244" s="140"/>
      <c r="W244" s="136"/>
      <c r="X244" s="137"/>
    </row>
    <row r="245" spans="1:16" ht="12.75">
      <c r="A245" s="95" t="s">
        <v>133</v>
      </c>
      <c r="B245" s="96" t="s">
        <v>314</v>
      </c>
      <c r="C245" s="97" t="s">
        <v>467</v>
      </c>
      <c r="D245" s="124" t="s">
        <v>468</v>
      </c>
      <c r="E245" s="99">
        <v>0.091</v>
      </c>
      <c r="F245" s="98" t="s">
        <v>278</v>
      </c>
      <c r="O245" s="98">
        <v>20</v>
      </c>
      <c r="P245" s="98" t="s">
        <v>138</v>
      </c>
    </row>
    <row r="246" spans="4:14" ht="12.75">
      <c r="D246" s="141" t="s">
        <v>469</v>
      </c>
      <c r="E246" s="142">
        <f>J246</f>
        <v>0</v>
      </c>
      <c r="H246" s="142">
        <f>SUM(H216:H245)</f>
        <v>0</v>
      </c>
      <c r="I246" s="142">
        <f>SUM(I216:I245)</f>
        <v>0</v>
      </c>
      <c r="J246" s="142">
        <f>SUM(J216:J245)</f>
        <v>0</v>
      </c>
      <c r="L246" s="143">
        <f>SUM(L216:L245)</f>
        <v>0</v>
      </c>
      <c r="N246" s="144">
        <f>SUM(N216:N245)</f>
        <v>0</v>
      </c>
    </row>
    <row r="248" ht="12.75">
      <c r="B248" s="97" t="s">
        <v>470</v>
      </c>
    </row>
    <row r="249" spans="1:16" ht="25.5">
      <c r="A249" s="95" t="s">
        <v>133</v>
      </c>
      <c r="B249" s="96" t="s">
        <v>471</v>
      </c>
      <c r="C249" s="97" t="s">
        <v>472</v>
      </c>
      <c r="D249" s="124" t="s">
        <v>473</v>
      </c>
      <c r="E249" s="99">
        <v>20.75</v>
      </c>
      <c r="F249" s="98" t="s">
        <v>142</v>
      </c>
      <c r="O249" s="98">
        <v>20</v>
      </c>
      <c r="P249" s="98" t="s">
        <v>138</v>
      </c>
    </row>
    <row r="250" spans="4:24" ht="12.75">
      <c r="D250" s="135" t="s">
        <v>474</v>
      </c>
      <c r="E250" s="136"/>
      <c r="F250" s="137"/>
      <c r="G250" s="138"/>
      <c r="H250" s="138"/>
      <c r="I250" s="138"/>
      <c r="J250" s="138"/>
      <c r="K250" s="139"/>
      <c r="L250" s="139"/>
      <c r="M250" s="136"/>
      <c r="N250" s="136"/>
      <c r="O250" s="137"/>
      <c r="P250" s="137"/>
      <c r="Q250" s="136"/>
      <c r="R250" s="136"/>
      <c r="S250" s="136"/>
      <c r="T250" s="140"/>
      <c r="U250" s="140"/>
      <c r="V250" s="140"/>
      <c r="W250" s="136"/>
      <c r="X250" s="137"/>
    </row>
    <row r="251" spans="1:16" ht="12.75">
      <c r="A251" s="95" t="s">
        <v>133</v>
      </c>
      <c r="B251" s="96" t="s">
        <v>471</v>
      </c>
      <c r="C251" s="97" t="s">
        <v>475</v>
      </c>
      <c r="D251" s="124" t="s">
        <v>476</v>
      </c>
      <c r="E251" s="99">
        <v>19.575</v>
      </c>
      <c r="F251" s="98" t="s">
        <v>142</v>
      </c>
      <c r="O251" s="98">
        <v>20</v>
      </c>
      <c r="P251" s="98" t="s">
        <v>138</v>
      </c>
    </row>
    <row r="252" spans="1:16" ht="12.75">
      <c r="A252" s="95" t="s">
        <v>133</v>
      </c>
      <c r="B252" s="96" t="s">
        <v>471</v>
      </c>
      <c r="C252" s="97" t="s">
        <v>477</v>
      </c>
      <c r="D252" s="124" t="s">
        <v>478</v>
      </c>
      <c r="E252" s="99">
        <v>0.012</v>
      </c>
      <c r="F252" s="98" t="s">
        <v>278</v>
      </c>
      <c r="O252" s="98">
        <v>20</v>
      </c>
      <c r="P252" s="98" t="s">
        <v>138</v>
      </c>
    </row>
    <row r="253" spans="4:14" ht="12.75">
      <c r="D253" s="141" t="s">
        <v>479</v>
      </c>
      <c r="E253" s="142">
        <f>J253</f>
        <v>0</v>
      </c>
      <c r="H253" s="142">
        <f>SUM(H248:H252)</f>
        <v>0</v>
      </c>
      <c r="I253" s="142">
        <f>SUM(I248:I252)</f>
        <v>0</v>
      </c>
      <c r="J253" s="142">
        <f>SUM(J248:J252)</f>
        <v>0</v>
      </c>
      <c r="L253" s="143">
        <f>SUM(L248:L252)</f>
        <v>0</v>
      </c>
      <c r="N253" s="144">
        <f>SUM(N248:N252)</f>
        <v>0</v>
      </c>
    </row>
    <row r="255" ht="12.75">
      <c r="B255" s="97" t="s">
        <v>480</v>
      </c>
    </row>
    <row r="256" spans="1:16" ht="12.75">
      <c r="A256" s="95" t="s">
        <v>133</v>
      </c>
      <c r="B256" s="96" t="s">
        <v>481</v>
      </c>
      <c r="C256" s="97" t="s">
        <v>482</v>
      </c>
      <c r="D256" s="124" t="s">
        <v>483</v>
      </c>
      <c r="E256" s="99">
        <v>5</v>
      </c>
      <c r="F256" s="98" t="s">
        <v>137</v>
      </c>
      <c r="O256" s="98">
        <v>20</v>
      </c>
      <c r="P256" s="98" t="s">
        <v>138</v>
      </c>
    </row>
    <row r="257" spans="1:16" ht="12.75">
      <c r="A257" s="95" t="s">
        <v>133</v>
      </c>
      <c r="B257" s="96" t="s">
        <v>139</v>
      </c>
      <c r="C257" s="97" t="s">
        <v>484</v>
      </c>
      <c r="D257" s="124" t="s">
        <v>485</v>
      </c>
      <c r="E257" s="99">
        <v>7</v>
      </c>
      <c r="F257" s="98" t="s">
        <v>137</v>
      </c>
      <c r="O257" s="98">
        <v>20</v>
      </c>
      <c r="P257" s="98" t="s">
        <v>138</v>
      </c>
    </row>
    <row r="258" spans="4:24" ht="12.75">
      <c r="D258" s="135" t="s">
        <v>486</v>
      </c>
      <c r="E258" s="136"/>
      <c r="F258" s="137"/>
      <c r="G258" s="138"/>
      <c r="H258" s="138"/>
      <c r="I258" s="138"/>
      <c r="J258" s="138"/>
      <c r="K258" s="139"/>
      <c r="L258" s="139"/>
      <c r="M258" s="136"/>
      <c r="N258" s="136"/>
      <c r="O258" s="137"/>
      <c r="P258" s="137"/>
      <c r="Q258" s="136"/>
      <c r="R258" s="136"/>
      <c r="S258" s="136"/>
      <c r="T258" s="140"/>
      <c r="U258" s="140"/>
      <c r="V258" s="140"/>
      <c r="W258" s="136"/>
      <c r="X258" s="137"/>
    </row>
    <row r="259" spans="4:24" ht="12.75">
      <c r="D259" s="135" t="s">
        <v>158</v>
      </c>
      <c r="E259" s="136"/>
      <c r="F259" s="137"/>
      <c r="G259" s="138"/>
      <c r="H259" s="138"/>
      <c r="I259" s="138"/>
      <c r="J259" s="138"/>
      <c r="K259" s="139"/>
      <c r="L259" s="139"/>
      <c r="M259" s="136"/>
      <c r="N259" s="136"/>
      <c r="O259" s="137"/>
      <c r="P259" s="137"/>
      <c r="Q259" s="136"/>
      <c r="R259" s="136"/>
      <c r="S259" s="136"/>
      <c r="T259" s="140"/>
      <c r="U259" s="140"/>
      <c r="V259" s="140"/>
      <c r="W259" s="136"/>
      <c r="X259" s="137"/>
    </row>
    <row r="260" spans="1:16" ht="12.75">
      <c r="A260" s="95" t="s">
        <v>133</v>
      </c>
      <c r="B260" s="96" t="s">
        <v>243</v>
      </c>
      <c r="C260" s="97" t="s">
        <v>487</v>
      </c>
      <c r="D260" s="124" t="s">
        <v>488</v>
      </c>
      <c r="E260" s="99">
        <v>7</v>
      </c>
      <c r="F260" s="98" t="s">
        <v>137</v>
      </c>
      <c r="O260" s="98">
        <v>20</v>
      </c>
      <c r="P260" s="98" t="s">
        <v>138</v>
      </c>
    </row>
    <row r="261" spans="4:24" ht="12.75">
      <c r="D261" s="135" t="s">
        <v>486</v>
      </c>
      <c r="E261" s="136"/>
      <c r="F261" s="137"/>
      <c r="G261" s="138"/>
      <c r="H261" s="138"/>
      <c r="I261" s="138"/>
      <c r="J261" s="138"/>
      <c r="K261" s="139"/>
      <c r="L261" s="139"/>
      <c r="M261" s="136"/>
      <c r="N261" s="136"/>
      <c r="O261" s="137"/>
      <c r="P261" s="137"/>
      <c r="Q261" s="136"/>
      <c r="R261" s="136"/>
      <c r="S261" s="136"/>
      <c r="T261" s="140"/>
      <c r="U261" s="140"/>
      <c r="V261" s="140"/>
      <c r="W261" s="136"/>
      <c r="X261" s="137"/>
    </row>
    <row r="262" spans="1:16" ht="12.75">
      <c r="A262" s="95" t="s">
        <v>133</v>
      </c>
      <c r="B262" s="96" t="s">
        <v>243</v>
      </c>
      <c r="C262" s="97" t="s">
        <v>489</v>
      </c>
      <c r="D262" s="124" t="s">
        <v>490</v>
      </c>
      <c r="E262" s="99">
        <v>7</v>
      </c>
      <c r="F262" s="98" t="s">
        <v>137</v>
      </c>
      <c r="O262" s="98">
        <v>20</v>
      </c>
      <c r="P262" s="98" t="s">
        <v>138</v>
      </c>
    </row>
    <row r="263" spans="4:24" ht="12.75">
      <c r="D263" s="135" t="s">
        <v>486</v>
      </c>
      <c r="E263" s="136"/>
      <c r="F263" s="137"/>
      <c r="G263" s="138"/>
      <c r="H263" s="138"/>
      <c r="I263" s="138"/>
      <c r="J263" s="138"/>
      <c r="K263" s="139"/>
      <c r="L263" s="139"/>
      <c r="M263" s="136"/>
      <c r="N263" s="136"/>
      <c r="O263" s="137"/>
      <c r="P263" s="137"/>
      <c r="Q263" s="136"/>
      <c r="R263" s="136"/>
      <c r="S263" s="136"/>
      <c r="T263" s="140"/>
      <c r="U263" s="140"/>
      <c r="V263" s="140"/>
      <c r="W263" s="136"/>
      <c r="X263" s="137"/>
    </row>
    <row r="264" spans="1:16" ht="12.75">
      <c r="A264" s="95" t="s">
        <v>133</v>
      </c>
      <c r="B264" s="96" t="s">
        <v>481</v>
      </c>
      <c r="C264" s="97" t="s">
        <v>491</v>
      </c>
      <c r="D264" s="124" t="s">
        <v>492</v>
      </c>
      <c r="E264" s="99">
        <v>4</v>
      </c>
      <c r="F264" s="98" t="s">
        <v>137</v>
      </c>
      <c r="O264" s="98">
        <v>20</v>
      </c>
      <c r="P264" s="98" t="s">
        <v>138</v>
      </c>
    </row>
    <row r="265" spans="1:16" ht="12.75">
      <c r="A265" s="95" t="s">
        <v>133</v>
      </c>
      <c r="B265" s="96" t="s">
        <v>147</v>
      </c>
      <c r="C265" s="97" t="s">
        <v>493</v>
      </c>
      <c r="D265" s="124" t="s">
        <v>494</v>
      </c>
      <c r="E265" s="99">
        <v>1</v>
      </c>
      <c r="F265" s="98" t="s">
        <v>495</v>
      </c>
      <c r="O265" s="98">
        <v>20</v>
      </c>
      <c r="P265" s="98" t="s">
        <v>138</v>
      </c>
    </row>
    <row r="266" spans="4:24" ht="12.75">
      <c r="D266" s="135" t="s">
        <v>366</v>
      </c>
      <c r="E266" s="136"/>
      <c r="F266" s="137"/>
      <c r="G266" s="138"/>
      <c r="H266" s="138"/>
      <c r="I266" s="138"/>
      <c r="J266" s="138"/>
      <c r="K266" s="139"/>
      <c r="L266" s="139"/>
      <c r="M266" s="136"/>
      <c r="N266" s="136"/>
      <c r="O266" s="137"/>
      <c r="P266" s="137"/>
      <c r="Q266" s="136"/>
      <c r="R266" s="136"/>
      <c r="S266" s="136"/>
      <c r="T266" s="140"/>
      <c r="U266" s="140"/>
      <c r="V266" s="140"/>
      <c r="W266" s="136"/>
      <c r="X266" s="137"/>
    </row>
    <row r="267" spans="1:16" ht="12.75">
      <c r="A267" s="95" t="s">
        <v>133</v>
      </c>
      <c r="B267" s="96" t="s">
        <v>147</v>
      </c>
      <c r="C267" s="97" t="s">
        <v>496</v>
      </c>
      <c r="D267" s="124" t="s">
        <v>497</v>
      </c>
      <c r="E267" s="99">
        <v>6</v>
      </c>
      <c r="F267" s="98" t="s">
        <v>137</v>
      </c>
      <c r="O267" s="98">
        <v>20</v>
      </c>
      <c r="P267" s="98" t="s">
        <v>138</v>
      </c>
    </row>
    <row r="268" spans="4:24" ht="12.75">
      <c r="D268" s="135" t="s">
        <v>325</v>
      </c>
      <c r="E268" s="136"/>
      <c r="F268" s="137"/>
      <c r="G268" s="138"/>
      <c r="H268" s="138"/>
      <c r="I268" s="138"/>
      <c r="J268" s="138"/>
      <c r="K268" s="139"/>
      <c r="L268" s="139"/>
      <c r="M268" s="136"/>
      <c r="N268" s="136"/>
      <c r="O268" s="137"/>
      <c r="P268" s="137"/>
      <c r="Q268" s="136"/>
      <c r="R268" s="136"/>
      <c r="S268" s="136"/>
      <c r="T268" s="140"/>
      <c r="U268" s="140"/>
      <c r="V268" s="140"/>
      <c r="W268" s="136"/>
      <c r="X268" s="137"/>
    </row>
    <row r="269" spans="1:16" ht="12.75">
      <c r="A269" s="95" t="s">
        <v>133</v>
      </c>
      <c r="B269" s="96" t="s">
        <v>147</v>
      </c>
      <c r="C269" s="97" t="s">
        <v>498</v>
      </c>
      <c r="D269" s="124" t="s">
        <v>499</v>
      </c>
      <c r="E269" s="99">
        <v>1</v>
      </c>
      <c r="F269" s="98" t="s">
        <v>137</v>
      </c>
      <c r="O269" s="98">
        <v>20</v>
      </c>
      <c r="P269" s="98" t="s">
        <v>138</v>
      </c>
    </row>
    <row r="270" spans="1:16" ht="12.75">
      <c r="A270" s="95" t="s">
        <v>133</v>
      </c>
      <c r="B270" s="96" t="s">
        <v>147</v>
      </c>
      <c r="C270" s="97" t="s">
        <v>500</v>
      </c>
      <c r="D270" s="124" t="s">
        <v>501</v>
      </c>
      <c r="E270" s="99">
        <v>6</v>
      </c>
      <c r="F270" s="98" t="s">
        <v>137</v>
      </c>
      <c r="O270" s="98">
        <v>20</v>
      </c>
      <c r="P270" s="98" t="s">
        <v>138</v>
      </c>
    </row>
    <row r="271" spans="1:16" ht="12.75">
      <c r="A271" s="95" t="s">
        <v>133</v>
      </c>
      <c r="B271" s="96" t="s">
        <v>147</v>
      </c>
      <c r="C271" s="97" t="s">
        <v>502</v>
      </c>
      <c r="D271" s="124" t="s">
        <v>503</v>
      </c>
      <c r="E271" s="99">
        <v>1</v>
      </c>
      <c r="F271" s="98" t="s">
        <v>137</v>
      </c>
      <c r="O271" s="98">
        <v>20</v>
      </c>
      <c r="P271" s="98" t="s">
        <v>138</v>
      </c>
    </row>
    <row r="272" spans="1:16" ht="12.75">
      <c r="A272" s="95" t="s">
        <v>133</v>
      </c>
      <c r="B272" s="96" t="s">
        <v>147</v>
      </c>
      <c r="C272" s="97" t="s">
        <v>504</v>
      </c>
      <c r="D272" s="124" t="s">
        <v>505</v>
      </c>
      <c r="E272" s="99">
        <v>4</v>
      </c>
      <c r="F272" s="98" t="s">
        <v>137</v>
      </c>
      <c r="O272" s="98">
        <v>20</v>
      </c>
      <c r="P272" s="98" t="s">
        <v>138</v>
      </c>
    </row>
    <row r="273" spans="1:16" ht="12.75">
      <c r="A273" s="95" t="s">
        <v>133</v>
      </c>
      <c r="B273" s="96" t="s">
        <v>147</v>
      </c>
      <c r="C273" s="97" t="s">
        <v>506</v>
      </c>
      <c r="D273" s="124" t="s">
        <v>507</v>
      </c>
      <c r="E273" s="99">
        <v>1</v>
      </c>
      <c r="F273" s="98" t="s">
        <v>137</v>
      </c>
      <c r="O273" s="98">
        <v>20</v>
      </c>
      <c r="P273" s="98" t="s">
        <v>138</v>
      </c>
    </row>
    <row r="274" spans="1:16" ht="12.75">
      <c r="A274" s="95" t="s">
        <v>133</v>
      </c>
      <c r="B274" s="96" t="s">
        <v>481</v>
      </c>
      <c r="C274" s="97" t="s">
        <v>508</v>
      </c>
      <c r="D274" s="124" t="s">
        <v>509</v>
      </c>
      <c r="E274" s="99">
        <v>0.335</v>
      </c>
      <c r="F274" s="98" t="s">
        <v>278</v>
      </c>
      <c r="O274" s="98">
        <v>20</v>
      </c>
      <c r="P274" s="98" t="s">
        <v>138</v>
      </c>
    </row>
    <row r="275" spans="4:14" ht="12.75">
      <c r="D275" s="141" t="s">
        <v>510</v>
      </c>
      <c r="E275" s="142">
        <f>J275</f>
        <v>0</v>
      </c>
      <c r="H275" s="142">
        <f>SUM(H255:H274)</f>
        <v>0</v>
      </c>
      <c r="I275" s="142">
        <f>SUM(I255:I274)</f>
        <v>0</v>
      </c>
      <c r="J275" s="142">
        <f>SUM(J255:J274)</f>
        <v>0</v>
      </c>
      <c r="L275" s="143">
        <f>SUM(L255:L274)</f>
        <v>0</v>
      </c>
      <c r="N275" s="144">
        <f>SUM(N255:N274)</f>
        <v>0</v>
      </c>
    </row>
    <row r="277" ht="12.75">
      <c r="B277" s="97" t="s">
        <v>511</v>
      </c>
    </row>
    <row r="278" spans="1:16" ht="12.75">
      <c r="A278" s="95" t="s">
        <v>133</v>
      </c>
      <c r="B278" s="96" t="s">
        <v>512</v>
      </c>
      <c r="C278" s="97" t="s">
        <v>513</v>
      </c>
      <c r="D278" s="124" t="s">
        <v>514</v>
      </c>
      <c r="E278" s="99">
        <v>7.8</v>
      </c>
      <c r="F278" s="98" t="s">
        <v>213</v>
      </c>
      <c r="O278" s="98">
        <v>20</v>
      </c>
      <c r="P278" s="98" t="s">
        <v>138</v>
      </c>
    </row>
    <row r="279" spans="4:24" ht="12.75">
      <c r="D279" s="135" t="s">
        <v>515</v>
      </c>
      <c r="E279" s="136"/>
      <c r="F279" s="137"/>
      <c r="G279" s="138"/>
      <c r="H279" s="138"/>
      <c r="I279" s="138"/>
      <c r="J279" s="138"/>
      <c r="K279" s="139"/>
      <c r="L279" s="139"/>
      <c r="M279" s="136"/>
      <c r="N279" s="136"/>
      <c r="O279" s="137"/>
      <c r="P279" s="137"/>
      <c r="Q279" s="136"/>
      <c r="R279" s="136"/>
      <c r="S279" s="136"/>
      <c r="T279" s="140"/>
      <c r="U279" s="140"/>
      <c r="V279" s="140"/>
      <c r="W279" s="136"/>
      <c r="X279" s="137"/>
    </row>
    <row r="280" spans="4:24" ht="12.75">
      <c r="D280" s="135" t="s">
        <v>516</v>
      </c>
      <c r="E280" s="136"/>
      <c r="F280" s="137"/>
      <c r="G280" s="138"/>
      <c r="H280" s="138"/>
      <c r="I280" s="138"/>
      <c r="J280" s="138"/>
      <c r="K280" s="139"/>
      <c r="L280" s="139"/>
      <c r="M280" s="136"/>
      <c r="N280" s="136"/>
      <c r="O280" s="137"/>
      <c r="P280" s="137"/>
      <c r="Q280" s="136"/>
      <c r="R280" s="136"/>
      <c r="S280" s="136"/>
      <c r="T280" s="140"/>
      <c r="U280" s="140"/>
      <c r="V280" s="140"/>
      <c r="W280" s="136"/>
      <c r="X280" s="137"/>
    </row>
    <row r="281" spans="4:24" ht="12.75">
      <c r="D281" s="145" t="s">
        <v>517</v>
      </c>
      <c r="E281" s="146"/>
      <c r="F281" s="147"/>
      <c r="G281" s="148"/>
      <c r="H281" s="148"/>
      <c r="I281" s="148"/>
      <c r="J281" s="148"/>
      <c r="K281" s="149"/>
      <c r="L281" s="149"/>
      <c r="M281" s="146"/>
      <c r="N281" s="146"/>
      <c r="O281" s="147"/>
      <c r="P281" s="147"/>
      <c r="Q281" s="146"/>
      <c r="R281" s="146"/>
      <c r="S281" s="146"/>
      <c r="T281" s="150"/>
      <c r="U281" s="150"/>
      <c r="V281" s="150"/>
      <c r="W281" s="146"/>
      <c r="X281" s="147"/>
    </row>
    <row r="282" spans="1:16" ht="25.5">
      <c r="A282" s="95" t="s">
        <v>133</v>
      </c>
      <c r="B282" s="96" t="s">
        <v>147</v>
      </c>
      <c r="C282" s="97" t="s">
        <v>518</v>
      </c>
      <c r="D282" s="124" t="s">
        <v>519</v>
      </c>
      <c r="E282" s="99">
        <v>64</v>
      </c>
      <c r="F282" s="98" t="s">
        <v>137</v>
      </c>
      <c r="O282" s="98">
        <v>20</v>
      </c>
      <c r="P282" s="98" t="s">
        <v>138</v>
      </c>
    </row>
    <row r="283" spans="4:24" ht="12.75">
      <c r="D283" s="135" t="s">
        <v>520</v>
      </c>
      <c r="E283" s="136"/>
      <c r="F283" s="137"/>
      <c r="G283" s="138"/>
      <c r="H283" s="138"/>
      <c r="I283" s="138"/>
      <c r="J283" s="138"/>
      <c r="K283" s="139"/>
      <c r="L283" s="139"/>
      <c r="M283" s="136"/>
      <c r="N283" s="136"/>
      <c r="O283" s="137"/>
      <c r="P283" s="137"/>
      <c r="Q283" s="136"/>
      <c r="R283" s="136"/>
      <c r="S283" s="136"/>
      <c r="T283" s="140"/>
      <c r="U283" s="140"/>
      <c r="V283" s="140"/>
      <c r="W283" s="136"/>
      <c r="X283" s="137"/>
    </row>
    <row r="284" spans="4:24" ht="12.75">
      <c r="D284" s="135" t="s">
        <v>521</v>
      </c>
      <c r="E284" s="136"/>
      <c r="F284" s="137"/>
      <c r="G284" s="138"/>
      <c r="H284" s="138"/>
      <c r="I284" s="138"/>
      <c r="J284" s="138"/>
      <c r="K284" s="139"/>
      <c r="L284" s="139"/>
      <c r="M284" s="136"/>
      <c r="N284" s="136"/>
      <c r="O284" s="137"/>
      <c r="P284" s="137"/>
      <c r="Q284" s="136"/>
      <c r="R284" s="136"/>
      <c r="S284" s="136"/>
      <c r="T284" s="140"/>
      <c r="U284" s="140"/>
      <c r="V284" s="140"/>
      <c r="W284" s="136"/>
      <c r="X284" s="137"/>
    </row>
    <row r="285" spans="4:24" ht="12.75">
      <c r="D285" s="145" t="s">
        <v>522</v>
      </c>
      <c r="E285" s="146"/>
      <c r="F285" s="147"/>
      <c r="G285" s="148"/>
      <c r="H285" s="148"/>
      <c r="I285" s="148"/>
      <c r="J285" s="148"/>
      <c r="K285" s="149"/>
      <c r="L285" s="149"/>
      <c r="M285" s="146"/>
      <c r="N285" s="146"/>
      <c r="O285" s="147"/>
      <c r="P285" s="147"/>
      <c r="Q285" s="146"/>
      <c r="R285" s="146"/>
      <c r="S285" s="146"/>
      <c r="T285" s="150"/>
      <c r="U285" s="150"/>
      <c r="V285" s="150"/>
      <c r="W285" s="146"/>
      <c r="X285" s="147"/>
    </row>
    <row r="286" spans="4:14" ht="12.75">
      <c r="D286" s="141" t="s">
        <v>523</v>
      </c>
      <c r="E286" s="142">
        <f>J286</f>
        <v>0</v>
      </c>
      <c r="H286" s="142">
        <f>SUM(H277:H285)</f>
        <v>0</v>
      </c>
      <c r="I286" s="142">
        <f>SUM(I277:I285)</f>
        <v>0</v>
      </c>
      <c r="J286" s="142">
        <f>SUM(J277:J285)</f>
        <v>0</v>
      </c>
      <c r="L286" s="143">
        <f>SUM(L277:L285)</f>
        <v>0</v>
      </c>
      <c r="N286" s="144">
        <f>SUM(N277:N285)</f>
        <v>0</v>
      </c>
    </row>
    <row r="288" ht="12.75">
      <c r="B288" s="97" t="s">
        <v>524</v>
      </c>
    </row>
    <row r="289" spans="1:16" ht="12.75">
      <c r="A289" s="95" t="s">
        <v>133</v>
      </c>
      <c r="B289" s="96" t="s">
        <v>525</v>
      </c>
      <c r="C289" s="97" t="s">
        <v>526</v>
      </c>
      <c r="D289" s="124" t="s">
        <v>527</v>
      </c>
      <c r="E289" s="99">
        <v>22.515</v>
      </c>
      <c r="F289" s="98" t="s">
        <v>142</v>
      </c>
      <c r="O289" s="98">
        <v>20</v>
      </c>
      <c r="P289" s="98" t="s">
        <v>138</v>
      </c>
    </row>
    <row r="290" spans="4:24" ht="12.75">
      <c r="D290" s="135" t="s">
        <v>528</v>
      </c>
      <c r="E290" s="136"/>
      <c r="F290" s="137"/>
      <c r="G290" s="138"/>
      <c r="H290" s="138"/>
      <c r="I290" s="138"/>
      <c r="J290" s="138"/>
      <c r="K290" s="139"/>
      <c r="L290" s="139"/>
      <c r="M290" s="136"/>
      <c r="N290" s="136"/>
      <c r="O290" s="137"/>
      <c r="P290" s="137"/>
      <c r="Q290" s="136"/>
      <c r="R290" s="136"/>
      <c r="S290" s="136"/>
      <c r="T290" s="140"/>
      <c r="U290" s="140"/>
      <c r="V290" s="140"/>
      <c r="W290" s="136"/>
      <c r="X290" s="137"/>
    </row>
    <row r="291" spans="1:16" ht="12.75">
      <c r="A291" s="95" t="s">
        <v>133</v>
      </c>
      <c r="B291" s="96" t="s">
        <v>147</v>
      </c>
      <c r="C291" s="97" t="s">
        <v>529</v>
      </c>
      <c r="D291" s="124" t="s">
        <v>530</v>
      </c>
      <c r="E291" s="99">
        <v>23.866</v>
      </c>
      <c r="F291" s="98" t="s">
        <v>142</v>
      </c>
      <c r="O291" s="98">
        <v>20</v>
      </c>
      <c r="P291" s="98" t="s">
        <v>138</v>
      </c>
    </row>
    <row r="292" spans="4:24" ht="12.75">
      <c r="D292" s="135" t="s">
        <v>531</v>
      </c>
      <c r="E292" s="136"/>
      <c r="F292" s="137"/>
      <c r="G292" s="138"/>
      <c r="H292" s="138"/>
      <c r="I292" s="138"/>
      <c r="J292" s="138"/>
      <c r="K292" s="139"/>
      <c r="L292" s="139"/>
      <c r="M292" s="136"/>
      <c r="N292" s="136"/>
      <c r="O292" s="137"/>
      <c r="P292" s="137"/>
      <c r="Q292" s="136"/>
      <c r="R292" s="136"/>
      <c r="S292" s="136"/>
      <c r="T292" s="140"/>
      <c r="U292" s="140"/>
      <c r="V292" s="140"/>
      <c r="W292" s="136"/>
      <c r="X292" s="137"/>
    </row>
    <row r="293" spans="1:16" ht="12.75">
      <c r="A293" s="95" t="s">
        <v>133</v>
      </c>
      <c r="B293" s="96" t="s">
        <v>525</v>
      </c>
      <c r="C293" s="97" t="s">
        <v>532</v>
      </c>
      <c r="D293" s="124" t="s">
        <v>533</v>
      </c>
      <c r="E293" s="99">
        <v>0.096</v>
      </c>
      <c r="F293" s="98" t="s">
        <v>278</v>
      </c>
      <c r="O293" s="98">
        <v>20</v>
      </c>
      <c r="P293" s="98" t="s">
        <v>138</v>
      </c>
    </row>
    <row r="294" spans="4:14" ht="12.75">
      <c r="D294" s="141" t="s">
        <v>534</v>
      </c>
      <c r="E294" s="142">
        <f>J294</f>
        <v>0</v>
      </c>
      <c r="H294" s="142">
        <f>SUM(H288:H293)</f>
        <v>0</v>
      </c>
      <c r="I294" s="142">
        <f>SUM(I288:I293)</f>
        <v>0</v>
      </c>
      <c r="J294" s="142">
        <f>SUM(J288:J293)</f>
        <v>0</v>
      </c>
      <c r="L294" s="143">
        <f>SUM(L288:L293)</f>
        <v>0</v>
      </c>
      <c r="N294" s="144">
        <f>SUM(N288:N293)</f>
        <v>0</v>
      </c>
    </row>
    <row r="296" ht="12.75">
      <c r="B296" s="97" t="s">
        <v>535</v>
      </c>
    </row>
    <row r="297" spans="1:16" ht="12.75">
      <c r="A297" s="95" t="s">
        <v>133</v>
      </c>
      <c r="B297" s="96" t="s">
        <v>525</v>
      </c>
      <c r="C297" s="97" t="s">
        <v>536</v>
      </c>
      <c r="D297" s="124" t="s">
        <v>537</v>
      </c>
      <c r="E297" s="99">
        <v>29.6</v>
      </c>
      <c r="F297" s="98" t="s">
        <v>142</v>
      </c>
      <c r="O297" s="98">
        <v>20</v>
      </c>
      <c r="P297" s="98" t="s">
        <v>138</v>
      </c>
    </row>
    <row r="298" spans="4:24" ht="12.75">
      <c r="D298" s="135" t="s">
        <v>538</v>
      </c>
      <c r="E298" s="136"/>
      <c r="F298" s="137"/>
      <c r="G298" s="138"/>
      <c r="H298" s="138"/>
      <c r="I298" s="138"/>
      <c r="J298" s="138"/>
      <c r="K298" s="139"/>
      <c r="L298" s="139"/>
      <c r="M298" s="136"/>
      <c r="N298" s="136"/>
      <c r="O298" s="137"/>
      <c r="P298" s="137"/>
      <c r="Q298" s="136"/>
      <c r="R298" s="136"/>
      <c r="S298" s="136"/>
      <c r="T298" s="140"/>
      <c r="U298" s="140"/>
      <c r="V298" s="140"/>
      <c r="W298" s="136"/>
      <c r="X298" s="137"/>
    </row>
    <row r="299" spans="1:16" ht="25.5">
      <c r="A299" s="95" t="s">
        <v>133</v>
      </c>
      <c r="B299" s="96" t="s">
        <v>525</v>
      </c>
      <c r="C299" s="97" t="s">
        <v>539</v>
      </c>
      <c r="D299" s="124" t="s">
        <v>540</v>
      </c>
      <c r="E299" s="99">
        <v>66.465</v>
      </c>
      <c r="F299" s="98" t="s">
        <v>142</v>
      </c>
      <c r="O299" s="98">
        <v>20</v>
      </c>
      <c r="P299" s="98" t="s">
        <v>138</v>
      </c>
    </row>
    <row r="300" spans="4:24" ht="12.75">
      <c r="D300" s="135" t="s">
        <v>541</v>
      </c>
      <c r="E300" s="136"/>
      <c r="F300" s="137"/>
      <c r="G300" s="138"/>
      <c r="H300" s="138"/>
      <c r="I300" s="138"/>
      <c r="J300" s="138"/>
      <c r="K300" s="139"/>
      <c r="L300" s="139"/>
      <c r="M300" s="136"/>
      <c r="N300" s="136"/>
      <c r="O300" s="137"/>
      <c r="P300" s="137"/>
      <c r="Q300" s="136"/>
      <c r="R300" s="136"/>
      <c r="S300" s="136"/>
      <c r="T300" s="140"/>
      <c r="U300" s="140"/>
      <c r="V300" s="140"/>
      <c r="W300" s="136"/>
      <c r="X300" s="137"/>
    </row>
    <row r="301" spans="1:16" ht="25.5">
      <c r="A301" s="95" t="s">
        <v>133</v>
      </c>
      <c r="B301" s="96" t="s">
        <v>525</v>
      </c>
      <c r="C301" s="97" t="s">
        <v>542</v>
      </c>
      <c r="D301" s="124" t="s">
        <v>543</v>
      </c>
      <c r="E301" s="99">
        <v>4.275</v>
      </c>
      <c r="F301" s="98" t="s">
        <v>142</v>
      </c>
      <c r="O301" s="98">
        <v>20</v>
      </c>
      <c r="P301" s="98" t="s">
        <v>138</v>
      </c>
    </row>
    <row r="302" spans="4:24" ht="12.75">
      <c r="D302" s="135" t="s">
        <v>544</v>
      </c>
      <c r="E302" s="136"/>
      <c r="F302" s="137"/>
      <c r="G302" s="138"/>
      <c r="H302" s="138"/>
      <c r="I302" s="138"/>
      <c r="J302" s="138"/>
      <c r="K302" s="139"/>
      <c r="L302" s="139"/>
      <c r="M302" s="136"/>
      <c r="N302" s="136"/>
      <c r="O302" s="137"/>
      <c r="P302" s="137"/>
      <c r="Q302" s="136"/>
      <c r="R302" s="136"/>
      <c r="S302" s="136"/>
      <c r="T302" s="140"/>
      <c r="U302" s="140"/>
      <c r="V302" s="140"/>
      <c r="W302" s="136"/>
      <c r="X302" s="137"/>
    </row>
    <row r="303" spans="1:16" ht="12.75">
      <c r="A303" s="95" t="s">
        <v>133</v>
      </c>
      <c r="B303" s="96" t="s">
        <v>147</v>
      </c>
      <c r="C303" s="97" t="s">
        <v>545</v>
      </c>
      <c r="D303" s="124" t="s">
        <v>546</v>
      </c>
      <c r="E303" s="99">
        <v>77.161</v>
      </c>
      <c r="F303" s="98" t="s">
        <v>142</v>
      </c>
      <c r="O303" s="98">
        <v>20</v>
      </c>
      <c r="P303" s="98" t="s">
        <v>138</v>
      </c>
    </row>
    <row r="304" spans="4:24" ht="12.75">
      <c r="D304" s="135" t="s">
        <v>547</v>
      </c>
      <c r="E304" s="136"/>
      <c r="F304" s="137"/>
      <c r="G304" s="138"/>
      <c r="H304" s="138"/>
      <c r="I304" s="138"/>
      <c r="J304" s="138"/>
      <c r="K304" s="139"/>
      <c r="L304" s="139"/>
      <c r="M304" s="136"/>
      <c r="N304" s="136"/>
      <c r="O304" s="137"/>
      <c r="P304" s="137"/>
      <c r="Q304" s="136"/>
      <c r="R304" s="136"/>
      <c r="S304" s="136"/>
      <c r="T304" s="140"/>
      <c r="U304" s="140"/>
      <c r="V304" s="140"/>
      <c r="W304" s="136"/>
      <c r="X304" s="137"/>
    </row>
    <row r="305" spans="1:16" ht="12.75">
      <c r="A305" s="95" t="s">
        <v>133</v>
      </c>
      <c r="B305" s="96" t="s">
        <v>525</v>
      </c>
      <c r="C305" s="97" t="s">
        <v>548</v>
      </c>
      <c r="D305" s="124" t="s">
        <v>549</v>
      </c>
      <c r="E305" s="99">
        <v>27.93</v>
      </c>
      <c r="F305" s="98" t="s">
        <v>142</v>
      </c>
      <c r="O305" s="98">
        <v>20</v>
      </c>
      <c r="P305" s="98" t="s">
        <v>138</v>
      </c>
    </row>
    <row r="306" spans="4:24" ht="12.75">
      <c r="D306" s="135" t="s">
        <v>550</v>
      </c>
      <c r="E306" s="136"/>
      <c r="F306" s="137"/>
      <c r="G306" s="138"/>
      <c r="H306" s="138"/>
      <c r="I306" s="138"/>
      <c r="J306" s="138"/>
      <c r="K306" s="139"/>
      <c r="L306" s="139"/>
      <c r="M306" s="136"/>
      <c r="N306" s="136"/>
      <c r="O306" s="137"/>
      <c r="P306" s="137"/>
      <c r="Q306" s="136"/>
      <c r="R306" s="136"/>
      <c r="S306" s="136"/>
      <c r="T306" s="140"/>
      <c r="U306" s="140"/>
      <c r="V306" s="140"/>
      <c r="W306" s="136"/>
      <c r="X306" s="137"/>
    </row>
    <row r="307" spans="4:24" ht="12.75">
      <c r="D307" s="135" t="s">
        <v>158</v>
      </c>
      <c r="E307" s="136"/>
      <c r="F307" s="137"/>
      <c r="G307" s="138"/>
      <c r="H307" s="138"/>
      <c r="I307" s="138"/>
      <c r="J307" s="138"/>
      <c r="K307" s="139"/>
      <c r="L307" s="139"/>
      <c r="M307" s="136"/>
      <c r="N307" s="136"/>
      <c r="O307" s="137"/>
      <c r="P307" s="137"/>
      <c r="Q307" s="136"/>
      <c r="R307" s="136"/>
      <c r="S307" s="136"/>
      <c r="T307" s="140"/>
      <c r="U307" s="140"/>
      <c r="V307" s="140"/>
      <c r="W307" s="136"/>
      <c r="X307" s="137"/>
    </row>
    <row r="308" spans="1:16" ht="12.75">
      <c r="A308" s="95" t="s">
        <v>133</v>
      </c>
      <c r="B308" s="96" t="s">
        <v>525</v>
      </c>
      <c r="C308" s="97" t="s">
        <v>551</v>
      </c>
      <c r="D308" s="124" t="s">
        <v>552</v>
      </c>
      <c r="E308" s="99">
        <v>1.183</v>
      </c>
      <c r="F308" s="98" t="s">
        <v>278</v>
      </c>
      <c r="O308" s="98">
        <v>20</v>
      </c>
      <c r="P308" s="98" t="s">
        <v>138</v>
      </c>
    </row>
    <row r="309" spans="4:24" ht="12.75">
      <c r="D309" s="135" t="s">
        <v>553</v>
      </c>
      <c r="E309" s="136"/>
      <c r="F309" s="137"/>
      <c r="G309" s="138"/>
      <c r="H309" s="138"/>
      <c r="I309" s="138"/>
      <c r="J309" s="138"/>
      <c r="K309" s="139"/>
      <c r="L309" s="139"/>
      <c r="M309" s="136"/>
      <c r="N309" s="136"/>
      <c r="O309" s="137"/>
      <c r="P309" s="137"/>
      <c r="Q309" s="136"/>
      <c r="R309" s="136"/>
      <c r="S309" s="136"/>
      <c r="T309" s="140"/>
      <c r="U309" s="140"/>
      <c r="V309" s="140"/>
      <c r="W309" s="136"/>
      <c r="X309" s="137"/>
    </row>
    <row r="310" spans="4:14" ht="12.75">
      <c r="D310" s="141" t="s">
        <v>554</v>
      </c>
      <c r="E310" s="142">
        <f>J310</f>
        <v>0</v>
      </c>
      <c r="H310" s="142">
        <f>SUM(H296:H309)</f>
        <v>0</v>
      </c>
      <c r="I310" s="142">
        <f>SUM(I296:I309)</f>
        <v>0</v>
      </c>
      <c r="J310" s="142">
        <f>SUM(J296:J309)</f>
        <v>0</v>
      </c>
      <c r="L310" s="143">
        <f>SUM(L296:L309)</f>
        <v>0</v>
      </c>
      <c r="N310" s="144">
        <f>SUM(N296:N309)</f>
        <v>0</v>
      </c>
    </row>
    <row r="312" ht="12.75">
      <c r="B312" s="97" t="s">
        <v>555</v>
      </c>
    </row>
    <row r="313" spans="1:16" ht="12.75">
      <c r="A313" s="95" t="s">
        <v>133</v>
      </c>
      <c r="B313" s="96" t="s">
        <v>556</v>
      </c>
      <c r="C313" s="97" t="s">
        <v>557</v>
      </c>
      <c r="D313" s="124" t="s">
        <v>558</v>
      </c>
      <c r="E313" s="99">
        <v>0.627</v>
      </c>
      <c r="F313" s="98" t="s">
        <v>142</v>
      </c>
      <c r="O313" s="98">
        <v>20</v>
      </c>
      <c r="P313" s="98" t="s">
        <v>138</v>
      </c>
    </row>
    <row r="314" spans="4:24" ht="12.75">
      <c r="D314" s="135" t="s">
        <v>559</v>
      </c>
      <c r="E314" s="136"/>
      <c r="F314" s="137"/>
      <c r="G314" s="138"/>
      <c r="H314" s="138"/>
      <c r="I314" s="138"/>
      <c r="J314" s="138"/>
      <c r="K314" s="139"/>
      <c r="L314" s="139"/>
      <c r="M314" s="136"/>
      <c r="N314" s="136"/>
      <c r="O314" s="137"/>
      <c r="P314" s="137"/>
      <c r="Q314" s="136"/>
      <c r="R314" s="136"/>
      <c r="S314" s="136"/>
      <c r="T314" s="140"/>
      <c r="U314" s="140"/>
      <c r="V314" s="140"/>
      <c r="W314" s="136"/>
      <c r="X314" s="137"/>
    </row>
    <row r="315" spans="1:16" ht="12.75">
      <c r="A315" s="95" t="s">
        <v>133</v>
      </c>
      <c r="B315" s="96" t="s">
        <v>556</v>
      </c>
      <c r="C315" s="97" t="s">
        <v>560</v>
      </c>
      <c r="D315" s="124" t="s">
        <v>561</v>
      </c>
      <c r="E315" s="99">
        <v>0.627</v>
      </c>
      <c r="F315" s="98" t="s">
        <v>142</v>
      </c>
      <c r="O315" s="98">
        <v>20</v>
      </c>
      <c r="P315" s="98" t="s">
        <v>138</v>
      </c>
    </row>
    <row r="316" spans="4:14" ht="12.75">
      <c r="D316" s="141" t="s">
        <v>562</v>
      </c>
      <c r="E316" s="142">
        <f>J316</f>
        <v>0</v>
      </c>
      <c r="H316" s="142">
        <f>SUM(H312:H315)</f>
        <v>0</v>
      </c>
      <c r="I316" s="142">
        <f>SUM(I312:I315)</f>
        <v>0</v>
      </c>
      <c r="J316" s="142">
        <f>SUM(J312:J315)</f>
        <v>0</v>
      </c>
      <c r="L316" s="143">
        <f>SUM(L312:L315)</f>
        <v>0</v>
      </c>
      <c r="N316" s="144">
        <f>SUM(N312:N315)</f>
        <v>0</v>
      </c>
    </row>
    <row r="318" ht="12.75">
      <c r="B318" s="97" t="s">
        <v>563</v>
      </c>
    </row>
    <row r="319" spans="1:16" ht="12.75">
      <c r="A319" s="95" t="s">
        <v>133</v>
      </c>
      <c r="B319" s="96" t="s">
        <v>564</v>
      </c>
      <c r="C319" s="97" t="s">
        <v>565</v>
      </c>
      <c r="D319" s="124" t="s">
        <v>566</v>
      </c>
      <c r="E319" s="99">
        <v>18.5</v>
      </c>
      <c r="F319" s="98" t="s">
        <v>142</v>
      </c>
      <c r="O319" s="98">
        <v>20</v>
      </c>
      <c r="P319" s="98" t="s">
        <v>138</v>
      </c>
    </row>
    <row r="320" spans="1:16" ht="12.75">
      <c r="A320" s="95" t="s">
        <v>133</v>
      </c>
      <c r="B320" s="96" t="s">
        <v>567</v>
      </c>
      <c r="C320" s="97" t="s">
        <v>568</v>
      </c>
      <c r="D320" s="124" t="s">
        <v>569</v>
      </c>
      <c r="E320" s="99">
        <v>18.5</v>
      </c>
      <c r="F320" s="98" t="s">
        <v>142</v>
      </c>
      <c r="O320" s="98">
        <v>20</v>
      </c>
      <c r="P320" s="98" t="s">
        <v>138</v>
      </c>
    </row>
    <row r="321" spans="4:24" ht="12.75">
      <c r="D321" s="135" t="s">
        <v>570</v>
      </c>
      <c r="E321" s="136"/>
      <c r="F321" s="137"/>
      <c r="G321" s="138"/>
      <c r="H321" s="138"/>
      <c r="I321" s="138"/>
      <c r="J321" s="138"/>
      <c r="K321" s="139"/>
      <c r="L321" s="139"/>
      <c r="M321" s="136"/>
      <c r="N321" s="136"/>
      <c r="O321" s="137"/>
      <c r="P321" s="137"/>
      <c r="Q321" s="136"/>
      <c r="R321" s="136"/>
      <c r="S321" s="136"/>
      <c r="T321" s="140"/>
      <c r="U321" s="140"/>
      <c r="V321" s="140"/>
      <c r="W321" s="136"/>
      <c r="X321" s="137"/>
    </row>
    <row r="322" spans="1:16" ht="25.5">
      <c r="A322" s="95" t="s">
        <v>133</v>
      </c>
      <c r="B322" s="96" t="s">
        <v>564</v>
      </c>
      <c r="C322" s="97" t="s">
        <v>571</v>
      </c>
      <c r="D322" s="124" t="s">
        <v>572</v>
      </c>
      <c r="E322" s="99">
        <v>19.75</v>
      </c>
      <c r="F322" s="98" t="s">
        <v>142</v>
      </c>
      <c r="O322" s="98">
        <v>20</v>
      </c>
      <c r="P322" s="98" t="s">
        <v>138</v>
      </c>
    </row>
    <row r="323" spans="4:14" ht="12.75">
      <c r="D323" s="141" t="s">
        <v>573</v>
      </c>
      <c r="E323" s="142">
        <f>J323</f>
        <v>0</v>
      </c>
      <c r="H323" s="142">
        <f>SUM(H318:H322)</f>
        <v>0</v>
      </c>
      <c r="I323" s="142">
        <f>SUM(I318:I322)</f>
        <v>0</v>
      </c>
      <c r="J323" s="142">
        <f>SUM(J318:J322)</f>
        <v>0</v>
      </c>
      <c r="L323" s="143">
        <f>SUM(L318:L322)</f>
        <v>0</v>
      </c>
      <c r="N323" s="144">
        <f>SUM(N318:N322)</f>
        <v>0</v>
      </c>
    </row>
    <row r="325" spans="4:14" ht="12.75">
      <c r="D325" s="141" t="s">
        <v>574</v>
      </c>
      <c r="E325" s="142">
        <f>J325</f>
        <v>0</v>
      </c>
      <c r="H325" s="142">
        <f>+H184+H214+H246+H253+H275+H286+H294+H310+H316+H323</f>
        <v>0</v>
      </c>
      <c r="I325" s="142">
        <f>+I184+I214+I246+I253+I275+I286+I294+I310+I316+I323</f>
        <v>0</v>
      </c>
      <c r="J325" s="142">
        <f>+J184+J214+J246+J253+J275+J286+J294+J310+J316+J323</f>
        <v>0</v>
      </c>
      <c r="L325" s="143">
        <f>+L184+L214+L246+L253+L275+L286+L294+L310+L316+L323</f>
        <v>0</v>
      </c>
      <c r="N325" s="144">
        <f>+N184+N214+N246+N253+N275+N286+N294+N310+N316+N323</f>
        <v>0</v>
      </c>
    </row>
    <row r="327" spans="4:14" ht="12.75">
      <c r="D327" s="151" t="s">
        <v>575</v>
      </c>
      <c r="E327" s="142">
        <f>J327</f>
        <v>0</v>
      </c>
      <c r="H327" s="142">
        <f>+H144+H325</f>
        <v>0</v>
      </c>
      <c r="I327" s="142">
        <f>+I144+I325</f>
        <v>0</v>
      </c>
      <c r="J327" s="142">
        <f>+J144+J325</f>
        <v>0</v>
      </c>
      <c r="L327" s="143">
        <f>+L144+L325</f>
        <v>0</v>
      </c>
      <c r="N327" s="144">
        <f>+N144+N325</f>
        <v>0</v>
      </c>
    </row>
  </sheetData>
  <sheetProtection/>
  <printOptions horizontalCentered="1"/>
  <pageMargins left="0.2" right="0.09" top="0.6299212598425197" bottom="0.5905511811023623" header="0.5118110236220472" footer="0.35433070866141736"/>
  <pageSetup horizontalDpi="600" verticalDpi="600" orientation="landscape" paperSize="9" scale="92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8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1" max="1" width="15.7109375" style="88" customWidth="1"/>
    <col min="2" max="3" width="45.7109375" style="88" customWidth="1"/>
    <col min="4" max="4" width="11.28125" style="89" customWidth="1"/>
    <col min="5" max="16384" width="9.140625" style="1" customWidth="1"/>
  </cols>
  <sheetData>
    <row r="1" spans="1:4" ht="12.75">
      <c r="A1" s="82" t="s">
        <v>106</v>
      </c>
      <c r="B1" s="83"/>
      <c r="C1" s="83"/>
      <c r="D1" s="84" t="s">
        <v>758</v>
      </c>
    </row>
    <row r="2" spans="1:4" ht="12.75">
      <c r="A2" s="82" t="s">
        <v>754</v>
      </c>
      <c r="B2" s="83"/>
      <c r="C2" s="83"/>
      <c r="D2" s="84" t="s">
        <v>59</v>
      </c>
    </row>
    <row r="3" spans="1:4" ht="12.75">
      <c r="A3" s="82" t="s">
        <v>755</v>
      </c>
      <c r="B3" s="83"/>
      <c r="C3" s="83"/>
      <c r="D3" s="84" t="s">
        <v>759</v>
      </c>
    </row>
    <row r="4" spans="1:4" ht="12.75">
      <c r="A4" s="83"/>
      <c r="B4" s="83"/>
      <c r="C4" s="83"/>
      <c r="D4" s="83"/>
    </row>
    <row r="5" spans="1:4" ht="12.75">
      <c r="A5" s="82" t="s">
        <v>107</v>
      </c>
      <c r="B5" s="83"/>
      <c r="C5" s="83"/>
      <c r="D5" s="83"/>
    </row>
    <row r="6" spans="1:4" ht="12.75">
      <c r="A6" s="82" t="s">
        <v>108</v>
      </c>
      <c r="B6" s="83"/>
      <c r="C6" s="83"/>
      <c r="D6" s="83"/>
    </row>
    <row r="7" spans="1:4" ht="12.75">
      <c r="A7" s="82" t="s">
        <v>109</v>
      </c>
      <c r="B7" s="83"/>
      <c r="C7" s="83"/>
      <c r="D7" s="83"/>
    </row>
    <row r="8" spans="1:4" ht="12.75">
      <c r="A8" s="1"/>
      <c r="B8" s="85"/>
      <c r="C8" s="86"/>
      <c r="D8" s="87"/>
    </row>
    <row r="9" spans="1:6" ht="12.75">
      <c r="A9" s="118" t="s">
        <v>102</v>
      </c>
      <c r="B9" s="118" t="s">
        <v>103</v>
      </c>
      <c r="C9" s="118" t="s">
        <v>104</v>
      </c>
      <c r="D9" s="119" t="s">
        <v>105</v>
      </c>
      <c r="F9" s="1" t="s">
        <v>576</v>
      </c>
    </row>
    <row r="10" spans="1:4" ht="12.75">
      <c r="A10" s="120"/>
      <c r="B10" s="120"/>
      <c r="C10" s="121"/>
      <c r="D10" s="122"/>
    </row>
    <row r="11" spans="1:3" ht="12.75">
      <c r="A11" s="88" t="s">
        <v>577</v>
      </c>
      <c r="B11" s="88" t="s">
        <v>578</v>
      </c>
      <c r="C11" s="88" t="s">
        <v>579</v>
      </c>
    </row>
    <row r="12" spans="1:3" ht="12.75">
      <c r="A12" s="88" t="s">
        <v>580</v>
      </c>
      <c r="B12" s="88" t="s">
        <v>581</v>
      </c>
      <c r="C12" s="88" t="s">
        <v>582</v>
      </c>
    </row>
    <row r="13" spans="1:3" ht="12.75">
      <c r="A13" s="88" t="s">
        <v>583</v>
      </c>
      <c r="B13" s="88" t="s">
        <v>584</v>
      </c>
      <c r="C13" s="88" t="s">
        <v>585</v>
      </c>
    </row>
    <row r="14" spans="1:3" ht="12.75">
      <c r="A14" s="88" t="s">
        <v>586</v>
      </c>
      <c r="B14" s="88" t="s">
        <v>587</v>
      </c>
      <c r="C14" s="88" t="s">
        <v>588</v>
      </c>
    </row>
    <row r="15" spans="1:3" ht="12.75">
      <c r="A15" s="88" t="s">
        <v>589</v>
      </c>
      <c r="B15" s="88" t="s">
        <v>590</v>
      </c>
      <c r="C15" s="88" t="s">
        <v>591</v>
      </c>
    </row>
    <row r="16" spans="1:3" ht="12.75">
      <c r="A16" s="88" t="s">
        <v>592</v>
      </c>
      <c r="B16" s="88" t="s">
        <v>593</v>
      </c>
      <c r="C16" s="88" t="s">
        <v>594</v>
      </c>
    </row>
    <row r="17" spans="1:3" ht="12.75">
      <c r="A17" s="88" t="s">
        <v>595</v>
      </c>
      <c r="B17" s="88" t="s">
        <v>596</v>
      </c>
      <c r="C17" s="88" t="s">
        <v>597</v>
      </c>
    </row>
    <row r="18" spans="1:3" ht="12.75">
      <c r="A18" s="88" t="s">
        <v>598</v>
      </c>
      <c r="B18" s="88" t="s">
        <v>599</v>
      </c>
      <c r="C18" s="88" t="s">
        <v>600</v>
      </c>
    </row>
    <row r="19" spans="1:3" ht="12.75">
      <c r="A19" s="88" t="s">
        <v>601</v>
      </c>
      <c r="B19" s="88" t="s">
        <v>602</v>
      </c>
      <c r="C19" s="88" t="s">
        <v>588</v>
      </c>
    </row>
    <row r="20" spans="1:3" ht="12.75">
      <c r="A20" s="88" t="s">
        <v>603</v>
      </c>
      <c r="B20" s="88" t="s">
        <v>604</v>
      </c>
      <c r="C20" s="88" t="s">
        <v>605</v>
      </c>
    </row>
    <row r="21" spans="1:3" ht="12.75">
      <c r="A21" s="88" t="s">
        <v>606</v>
      </c>
      <c r="B21" s="88" t="s">
        <v>607</v>
      </c>
      <c r="C21" s="88" t="s">
        <v>608</v>
      </c>
    </row>
    <row r="22" spans="1:3" ht="12.75">
      <c r="A22" s="88" t="s">
        <v>609</v>
      </c>
      <c r="B22" s="88" t="s">
        <v>610</v>
      </c>
      <c r="C22" s="88" t="s">
        <v>611</v>
      </c>
    </row>
    <row r="23" spans="1:3" ht="12.75">
      <c r="A23" s="88" t="s">
        <v>612</v>
      </c>
      <c r="B23" s="88" t="s">
        <v>613</v>
      </c>
      <c r="C23" s="88" t="s">
        <v>614</v>
      </c>
    </row>
    <row r="24" spans="1:3" ht="12.75">
      <c r="A24" s="88" t="s">
        <v>615</v>
      </c>
      <c r="B24" s="88" t="s">
        <v>613</v>
      </c>
      <c r="C24" s="88" t="s">
        <v>616</v>
      </c>
    </row>
    <row r="25" spans="1:3" ht="12.75">
      <c r="A25" s="88" t="s">
        <v>617</v>
      </c>
      <c r="B25" s="88" t="s">
        <v>613</v>
      </c>
      <c r="C25" s="88" t="s">
        <v>618</v>
      </c>
    </row>
    <row r="26" spans="1:3" ht="12.75">
      <c r="A26" s="88" t="s">
        <v>619</v>
      </c>
      <c r="B26" s="88" t="s">
        <v>620</v>
      </c>
      <c r="C26" s="88" t="s">
        <v>611</v>
      </c>
    </row>
    <row r="27" spans="1:3" ht="12.75">
      <c r="A27" s="88" t="s">
        <v>621</v>
      </c>
      <c r="B27" s="88" t="s">
        <v>622</v>
      </c>
      <c r="C27" s="88" t="s">
        <v>623</v>
      </c>
    </row>
    <row r="28" spans="1:3" ht="12.75">
      <c r="A28" s="88" t="s">
        <v>624</v>
      </c>
      <c r="B28" s="88" t="s">
        <v>622</v>
      </c>
      <c r="C28" s="88" t="s">
        <v>625</v>
      </c>
    </row>
    <row r="29" spans="1:3" ht="12.75">
      <c r="A29" s="88" t="s">
        <v>626</v>
      </c>
      <c r="B29" s="88" t="s">
        <v>627</v>
      </c>
      <c r="C29" s="88" t="s">
        <v>628</v>
      </c>
    </row>
    <row r="30" spans="1:3" ht="12.75">
      <c r="A30" s="88" t="s">
        <v>629</v>
      </c>
      <c r="B30" s="88" t="s">
        <v>630</v>
      </c>
      <c r="C30" s="88" t="s">
        <v>631</v>
      </c>
    </row>
    <row r="31" spans="1:3" ht="12.75">
      <c r="A31" s="88" t="s">
        <v>632</v>
      </c>
      <c r="B31" s="88" t="s">
        <v>622</v>
      </c>
      <c r="C31" s="88" t="s">
        <v>623</v>
      </c>
    </row>
    <row r="32" spans="1:3" ht="12.75">
      <c r="A32" s="88" t="s">
        <v>633</v>
      </c>
      <c r="B32" s="88" t="s">
        <v>634</v>
      </c>
      <c r="C32" s="88" t="s">
        <v>635</v>
      </c>
    </row>
    <row r="33" spans="1:3" ht="12.75">
      <c r="A33" s="88" t="s">
        <v>636</v>
      </c>
      <c r="B33" s="88" t="s">
        <v>637</v>
      </c>
      <c r="C33" s="88" t="s">
        <v>579</v>
      </c>
    </row>
    <row r="34" spans="1:3" ht="12.75">
      <c r="A34" s="88" t="s">
        <v>638</v>
      </c>
      <c r="B34" s="88" t="s">
        <v>639</v>
      </c>
      <c r="C34" s="88" t="s">
        <v>640</v>
      </c>
    </row>
    <row r="35" spans="1:3" ht="12.75">
      <c r="A35" s="88" t="s">
        <v>641</v>
      </c>
      <c r="B35" s="88" t="s">
        <v>642</v>
      </c>
      <c r="C35" s="88" t="s">
        <v>635</v>
      </c>
    </row>
    <row r="36" spans="1:3" ht="12.75">
      <c r="A36" s="88" t="s">
        <v>643</v>
      </c>
      <c r="B36" s="88" t="s">
        <v>644</v>
      </c>
      <c r="C36" s="88" t="s">
        <v>645</v>
      </c>
    </row>
    <row r="37" spans="1:3" ht="12.75">
      <c r="A37" s="88" t="s">
        <v>117</v>
      </c>
      <c r="B37" s="88" t="s">
        <v>117</v>
      </c>
      <c r="C37" s="88" t="s">
        <v>117</v>
      </c>
    </row>
    <row r="38" spans="1:3" ht="12.75">
      <c r="A38" s="88" t="s">
        <v>117</v>
      </c>
      <c r="B38" s="88" t="s">
        <v>646</v>
      </c>
      <c r="C38" s="88" t="s">
        <v>647</v>
      </c>
    </row>
    <row r="39" spans="1:3" ht="12.75">
      <c r="A39" s="88" t="s">
        <v>117</v>
      </c>
      <c r="B39" s="88" t="s">
        <v>230</v>
      </c>
      <c r="C39" s="88" t="s">
        <v>648</v>
      </c>
    </row>
    <row r="40" spans="1:3" ht="12.75">
      <c r="A40" s="88" t="s">
        <v>117</v>
      </c>
      <c r="B40" s="88" t="s">
        <v>649</v>
      </c>
      <c r="C40" s="88" t="s">
        <v>650</v>
      </c>
    </row>
    <row r="41" spans="1:3" ht="12.75">
      <c r="A41" s="88" t="s">
        <v>117</v>
      </c>
      <c r="B41" s="88" t="s">
        <v>651</v>
      </c>
      <c r="C41" s="88" t="s">
        <v>652</v>
      </c>
    </row>
    <row r="42" spans="1:3" ht="12.75">
      <c r="A42" s="88" t="s">
        <v>117</v>
      </c>
      <c r="B42" s="88" t="s">
        <v>653</v>
      </c>
      <c r="C42" s="88" t="s">
        <v>654</v>
      </c>
    </row>
    <row r="43" spans="1:3" ht="12.75">
      <c r="A43" s="88" t="s">
        <v>117</v>
      </c>
      <c r="B43" s="88" t="s">
        <v>655</v>
      </c>
      <c r="C43" s="88" t="s">
        <v>656</v>
      </c>
    </row>
    <row r="44" spans="1:3" ht="12.75">
      <c r="A44" s="88" t="s">
        <v>117</v>
      </c>
      <c r="B44" s="88" t="s">
        <v>657</v>
      </c>
      <c r="C44" s="88" t="s">
        <v>658</v>
      </c>
    </row>
    <row r="45" spans="1:3" ht="12.75">
      <c r="A45" s="88" t="s">
        <v>659</v>
      </c>
      <c r="B45" s="88" t="s">
        <v>660</v>
      </c>
      <c r="C45" s="88" t="s">
        <v>661</v>
      </c>
    </row>
    <row r="46" spans="1:3" ht="12.75">
      <c r="A46" s="88" t="s">
        <v>662</v>
      </c>
      <c r="B46" s="88" t="s">
        <v>663</v>
      </c>
      <c r="C46" s="88" t="s">
        <v>664</v>
      </c>
    </row>
    <row r="47" spans="1:3" ht="12.75">
      <c r="A47" s="88" t="s">
        <v>665</v>
      </c>
      <c r="B47" s="88" t="s">
        <v>666</v>
      </c>
      <c r="C47" s="88" t="s">
        <v>667</v>
      </c>
    </row>
    <row r="48" spans="1:3" ht="12.75">
      <c r="A48" s="88" t="s">
        <v>117</v>
      </c>
      <c r="B48" s="88" t="s">
        <v>117</v>
      </c>
      <c r="C48" s="88" t="s">
        <v>117</v>
      </c>
    </row>
    <row r="49" spans="1:3" ht="12.75">
      <c r="A49" s="88" t="s">
        <v>117</v>
      </c>
      <c r="B49" s="88" t="s">
        <v>668</v>
      </c>
      <c r="C49" s="88" t="s">
        <v>669</v>
      </c>
    </row>
    <row r="50" spans="1:3" ht="12.75">
      <c r="A50" s="88" t="s">
        <v>117</v>
      </c>
      <c r="B50" s="88" t="s">
        <v>670</v>
      </c>
      <c r="C50" s="88" t="s">
        <v>671</v>
      </c>
    </row>
    <row r="51" spans="1:3" ht="12.75">
      <c r="A51" s="88" t="s">
        <v>117</v>
      </c>
      <c r="B51" s="88" t="s">
        <v>672</v>
      </c>
      <c r="C51" s="88" t="s">
        <v>673</v>
      </c>
    </row>
    <row r="52" spans="1:3" ht="12.75">
      <c r="A52" s="88" t="s">
        <v>117</v>
      </c>
      <c r="B52" s="88" t="s">
        <v>674</v>
      </c>
      <c r="C52" s="88" t="s">
        <v>675</v>
      </c>
    </row>
    <row r="53" spans="1:3" ht="12.75">
      <c r="A53" s="88" t="s">
        <v>117</v>
      </c>
      <c r="B53" s="88" t="s">
        <v>676</v>
      </c>
      <c r="C53" s="88" t="s">
        <v>677</v>
      </c>
    </row>
    <row r="54" spans="1:3" ht="12.75">
      <c r="A54" s="88" t="s">
        <v>117</v>
      </c>
      <c r="B54" s="88" t="s">
        <v>678</v>
      </c>
      <c r="C54" s="88" t="s">
        <v>679</v>
      </c>
    </row>
    <row r="55" spans="1:3" ht="12.75">
      <c r="A55" s="88" t="s">
        <v>117</v>
      </c>
      <c r="B55" s="88" t="s">
        <v>680</v>
      </c>
      <c r="C55" s="88" t="s">
        <v>681</v>
      </c>
    </row>
    <row r="56" spans="1:3" ht="12.75">
      <c r="A56" s="88" t="s">
        <v>117</v>
      </c>
      <c r="B56" s="88" t="s">
        <v>682</v>
      </c>
      <c r="C56" s="88" t="s">
        <v>683</v>
      </c>
    </row>
    <row r="57" spans="1:3" ht="12.75">
      <c r="A57" s="88" t="s">
        <v>117</v>
      </c>
      <c r="B57" s="88" t="s">
        <v>684</v>
      </c>
      <c r="C57" s="88" t="s">
        <v>685</v>
      </c>
    </row>
    <row r="58" spans="1:3" ht="12.75">
      <c r="A58" s="88" t="s">
        <v>686</v>
      </c>
      <c r="B58" s="88" t="s">
        <v>687</v>
      </c>
      <c r="C58" s="88" t="s">
        <v>661</v>
      </c>
    </row>
    <row r="59" spans="1:3" ht="12.75">
      <c r="A59" s="88" t="s">
        <v>117</v>
      </c>
      <c r="B59" s="88" t="s">
        <v>688</v>
      </c>
      <c r="C59" s="88" t="s">
        <v>689</v>
      </c>
    </row>
    <row r="60" spans="1:3" ht="12.75">
      <c r="A60" s="88" t="s">
        <v>117</v>
      </c>
      <c r="B60" s="88" t="s">
        <v>117</v>
      </c>
      <c r="C60" s="88" t="s">
        <v>690</v>
      </c>
    </row>
    <row r="61" spans="1:3" ht="12.75">
      <c r="A61" s="88" t="s">
        <v>691</v>
      </c>
      <c r="B61" s="88" t="s">
        <v>688</v>
      </c>
      <c r="C61" s="88" t="s">
        <v>661</v>
      </c>
    </row>
    <row r="62" spans="1:3" ht="12.75">
      <c r="A62" s="88" t="s">
        <v>117</v>
      </c>
      <c r="B62" s="88" t="s">
        <v>692</v>
      </c>
      <c r="C62" s="88" t="s">
        <v>693</v>
      </c>
    </row>
    <row r="63" spans="1:3" ht="12.75">
      <c r="A63" s="88" t="s">
        <v>117</v>
      </c>
      <c r="B63" s="88" t="s">
        <v>694</v>
      </c>
      <c r="C63" s="88" t="s">
        <v>695</v>
      </c>
    </row>
    <row r="64" spans="1:3" ht="12.75">
      <c r="A64" s="88" t="s">
        <v>696</v>
      </c>
      <c r="B64" s="88" t="s">
        <v>697</v>
      </c>
      <c r="C64" s="88" t="s">
        <v>661</v>
      </c>
    </row>
    <row r="65" spans="1:3" ht="12.75">
      <c r="A65" s="88" t="s">
        <v>117</v>
      </c>
      <c r="B65" s="88" t="s">
        <v>117</v>
      </c>
      <c r="C65" s="88" t="s">
        <v>117</v>
      </c>
    </row>
    <row r="66" spans="1:3" ht="12.75">
      <c r="A66" s="88" t="s">
        <v>117</v>
      </c>
      <c r="B66" s="88" t="s">
        <v>698</v>
      </c>
      <c r="C66" s="88" t="s">
        <v>699</v>
      </c>
    </row>
    <row r="67" spans="1:3" ht="12.75">
      <c r="A67" s="88" t="s">
        <v>117</v>
      </c>
      <c r="B67" s="88" t="s">
        <v>700</v>
      </c>
      <c r="C67" s="88" t="s">
        <v>701</v>
      </c>
    </row>
    <row r="68" spans="1:3" ht="12.75">
      <c r="A68" s="88" t="s">
        <v>117</v>
      </c>
      <c r="B68" s="88" t="s">
        <v>702</v>
      </c>
      <c r="C68" s="88" t="s">
        <v>703</v>
      </c>
    </row>
    <row r="69" spans="1:3" ht="12.75">
      <c r="A69" s="88" t="s">
        <v>117</v>
      </c>
      <c r="B69" s="88" t="s">
        <v>117</v>
      </c>
      <c r="C69" s="88" t="s">
        <v>704</v>
      </c>
    </row>
    <row r="70" spans="1:3" ht="12.75">
      <c r="A70" s="88" t="s">
        <v>117</v>
      </c>
      <c r="B70" s="88" t="s">
        <v>705</v>
      </c>
      <c r="C70" s="88" t="s">
        <v>706</v>
      </c>
    </row>
    <row r="71" spans="1:3" ht="12.75">
      <c r="A71" s="88" t="s">
        <v>117</v>
      </c>
      <c r="B71" s="88" t="s">
        <v>707</v>
      </c>
      <c r="C71" s="88" t="s">
        <v>708</v>
      </c>
    </row>
    <row r="72" spans="1:3" ht="12.75">
      <c r="A72" s="88" t="s">
        <v>117</v>
      </c>
      <c r="B72" s="88" t="s">
        <v>709</v>
      </c>
      <c r="C72" s="88" t="s">
        <v>710</v>
      </c>
    </row>
    <row r="73" spans="1:3" ht="12.75">
      <c r="A73" s="88" t="s">
        <v>117</v>
      </c>
      <c r="B73" s="88" t="s">
        <v>117</v>
      </c>
      <c r="C73" s="88" t="s">
        <v>711</v>
      </c>
    </row>
    <row r="74" spans="1:3" ht="12.75">
      <c r="A74" s="88" t="s">
        <v>117</v>
      </c>
      <c r="B74" s="88" t="s">
        <v>712</v>
      </c>
      <c r="C74" s="88" t="s">
        <v>713</v>
      </c>
    </row>
    <row r="75" spans="1:3" ht="12.75">
      <c r="A75" s="88" t="s">
        <v>117</v>
      </c>
      <c r="B75" s="88" t="s">
        <v>714</v>
      </c>
      <c r="C75" s="88" t="s">
        <v>715</v>
      </c>
    </row>
    <row r="76" spans="1:3" ht="12.75">
      <c r="A76" s="88" t="s">
        <v>117</v>
      </c>
      <c r="B76" s="88" t="s">
        <v>117</v>
      </c>
      <c r="C76" s="88" t="s">
        <v>716</v>
      </c>
    </row>
    <row r="77" spans="1:3" ht="12.75">
      <c r="A77" s="88" t="s">
        <v>117</v>
      </c>
      <c r="B77" s="88" t="s">
        <v>117</v>
      </c>
      <c r="C77" s="88" t="s">
        <v>717</v>
      </c>
    </row>
    <row r="78" spans="1:3" ht="12.75">
      <c r="A78" s="88" t="s">
        <v>117</v>
      </c>
      <c r="B78" s="88" t="s">
        <v>117</v>
      </c>
      <c r="C78" s="88" t="s">
        <v>718</v>
      </c>
    </row>
    <row r="79" spans="1:3" ht="12.75">
      <c r="A79" s="88" t="s">
        <v>117</v>
      </c>
      <c r="B79" s="88" t="s">
        <v>719</v>
      </c>
      <c r="C79" s="88" t="s">
        <v>720</v>
      </c>
    </row>
    <row r="80" spans="1:3" ht="12.75">
      <c r="A80" s="88" t="s">
        <v>721</v>
      </c>
      <c r="B80" s="88" t="s">
        <v>722</v>
      </c>
      <c r="C80" s="88" t="s">
        <v>661</v>
      </c>
    </row>
    <row r="81" spans="1:3" ht="12.75">
      <c r="A81" s="88" t="s">
        <v>723</v>
      </c>
      <c r="B81" s="88" t="s">
        <v>724</v>
      </c>
      <c r="C81" s="88" t="s">
        <v>725</v>
      </c>
    </row>
    <row r="82" spans="1:3" ht="12.75">
      <c r="A82" s="88" t="s">
        <v>117</v>
      </c>
      <c r="B82" s="88" t="s">
        <v>726</v>
      </c>
      <c r="C82" s="88" t="s">
        <v>727</v>
      </c>
    </row>
    <row r="83" spans="1:3" ht="12.75">
      <c r="A83" s="88" t="s">
        <v>117</v>
      </c>
      <c r="B83" s="88" t="s">
        <v>728</v>
      </c>
      <c r="C83" s="88" t="s">
        <v>729</v>
      </c>
    </row>
    <row r="84" spans="1:3" ht="12.75">
      <c r="A84" s="88" t="s">
        <v>730</v>
      </c>
      <c r="B84" s="88" t="s">
        <v>117</v>
      </c>
      <c r="C84" s="88" t="s">
        <v>661</v>
      </c>
    </row>
    <row r="85" spans="1:3" ht="12.75">
      <c r="A85" s="88" t="s">
        <v>117</v>
      </c>
      <c r="B85" s="88" t="s">
        <v>731</v>
      </c>
      <c r="C85" s="88" t="s">
        <v>732</v>
      </c>
    </row>
    <row r="86" spans="1:3" ht="12.75">
      <c r="A86" s="88" t="s">
        <v>117</v>
      </c>
      <c r="B86" s="88" t="s">
        <v>733</v>
      </c>
      <c r="C86" s="88" t="s">
        <v>734</v>
      </c>
    </row>
    <row r="87" spans="1:3" ht="12.75">
      <c r="A87" s="88" t="s">
        <v>117</v>
      </c>
      <c r="B87" s="88" t="s">
        <v>735</v>
      </c>
      <c r="C87" s="88" t="s">
        <v>736</v>
      </c>
    </row>
    <row r="88" spans="1:3" ht="12.75">
      <c r="A88" s="88" t="s">
        <v>737</v>
      </c>
      <c r="B88" s="88" t="s">
        <v>738</v>
      </c>
      <c r="C88" s="88" t="s">
        <v>661</v>
      </c>
    </row>
    <row r="89" spans="1:3" ht="12.75">
      <c r="A89" s="88" t="s">
        <v>739</v>
      </c>
      <c r="B89" s="88" t="s">
        <v>740</v>
      </c>
      <c r="C89" s="88" t="s">
        <v>621</v>
      </c>
    </row>
    <row r="90" spans="1:3" ht="12.75">
      <c r="A90" s="88" t="s">
        <v>117</v>
      </c>
      <c r="B90" s="88" t="s">
        <v>117</v>
      </c>
      <c r="C90" s="88" t="s">
        <v>117</v>
      </c>
    </row>
    <row r="91" spans="1:3" ht="12.75">
      <c r="A91" s="88" t="s">
        <v>117</v>
      </c>
      <c r="B91" s="88" t="s">
        <v>741</v>
      </c>
      <c r="C91" s="88" t="s">
        <v>742</v>
      </c>
    </row>
    <row r="92" spans="1:3" ht="12.75">
      <c r="A92" s="88" t="s">
        <v>117</v>
      </c>
      <c r="B92" s="88" t="s">
        <v>743</v>
      </c>
      <c r="C92" s="88" t="s">
        <v>744</v>
      </c>
    </row>
    <row r="93" spans="1:3" ht="12.75">
      <c r="A93" s="88" t="s">
        <v>117</v>
      </c>
      <c r="B93" s="88" t="s">
        <v>676</v>
      </c>
      <c r="C93" s="88" t="s">
        <v>745</v>
      </c>
    </row>
    <row r="94" spans="1:3" ht="12.75">
      <c r="A94" s="88" t="s">
        <v>117</v>
      </c>
      <c r="B94" s="88" t="s">
        <v>746</v>
      </c>
      <c r="C94" s="88" t="s">
        <v>747</v>
      </c>
    </row>
    <row r="95" spans="1:3" ht="12.75">
      <c r="A95" s="88" t="s">
        <v>117</v>
      </c>
      <c r="B95" s="88" t="s">
        <v>712</v>
      </c>
      <c r="C95" s="88" t="s">
        <v>748</v>
      </c>
    </row>
    <row r="96" spans="1:3" ht="12.75">
      <c r="A96" s="88" t="s">
        <v>117</v>
      </c>
      <c r="B96" s="88" t="s">
        <v>740</v>
      </c>
      <c r="C96" s="88" t="s">
        <v>749</v>
      </c>
    </row>
    <row r="97" spans="1:3" ht="12.75">
      <c r="A97" s="88" t="s">
        <v>117</v>
      </c>
      <c r="B97" s="88" t="s">
        <v>750</v>
      </c>
      <c r="C97" s="88" t="s">
        <v>751</v>
      </c>
    </row>
    <row r="98" spans="1:3" ht="12.75">
      <c r="A98" s="88" t="s">
        <v>752</v>
      </c>
      <c r="B98" s="88" t="s">
        <v>753</v>
      </c>
      <c r="C98" s="88" t="s">
        <v>661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Fulnečková Beáta</cp:lastModifiedBy>
  <cp:lastPrinted>2016-06-07T10:12:43Z</cp:lastPrinted>
  <dcterms:created xsi:type="dcterms:W3CDTF">1999-04-06T07:39:42Z</dcterms:created>
  <dcterms:modified xsi:type="dcterms:W3CDTF">2018-10-04T09:24:52Z</dcterms:modified>
  <cp:category/>
  <cp:version/>
  <cp:contentType/>
  <cp:contentStatus/>
</cp:coreProperties>
</file>