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min-pc\ts\ROZPOČTY - UNLP  ROZVODY MP PRE XIX.PAVILÓN\BEZ CIEN\"/>
    </mc:Choice>
  </mc:AlternateContent>
  <bookViews>
    <workbookView xWindow="-120" yWindow="-120" windowWidth="20730" windowHeight="11160"/>
  </bookViews>
  <sheets>
    <sheet name="Zadanie" sheetId="5" r:id="rId1"/>
    <sheet name="Figury" sheetId="6" r:id="rId2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2" i="5" l="1"/>
  <c r="L52" i="5"/>
  <c r="I52" i="5"/>
  <c r="N51" i="5"/>
  <c r="L51" i="5"/>
  <c r="J51" i="5"/>
  <c r="H51" i="5"/>
  <c r="N50" i="5"/>
  <c r="N52" i="5" s="1"/>
  <c r="L50" i="5"/>
  <c r="J50" i="5"/>
  <c r="J52" i="5" s="1"/>
  <c r="E52" i="5" s="1"/>
  <c r="H50" i="5"/>
  <c r="H52" i="5" s="1"/>
  <c r="W47" i="5"/>
  <c r="J47" i="5"/>
  <c r="E47" i="5" s="1"/>
  <c r="I47" i="5"/>
  <c r="N46" i="5"/>
  <c r="L46" i="5"/>
  <c r="J46" i="5"/>
  <c r="H46" i="5"/>
  <c r="N45" i="5"/>
  <c r="L45" i="5"/>
  <c r="J45" i="5"/>
  <c r="H45" i="5"/>
  <c r="N44" i="5"/>
  <c r="L44" i="5"/>
  <c r="J44" i="5"/>
  <c r="H44" i="5"/>
  <c r="N43" i="5"/>
  <c r="L43" i="5"/>
  <c r="J43" i="5"/>
  <c r="H43" i="5"/>
  <c r="N41" i="5"/>
  <c r="N47" i="5" s="1"/>
  <c r="L41" i="5"/>
  <c r="L47" i="5" s="1"/>
  <c r="J41" i="5"/>
  <c r="H41" i="5"/>
  <c r="H47" i="5" s="1"/>
  <c r="W38" i="5"/>
  <c r="L38" i="5"/>
  <c r="I38" i="5"/>
  <c r="N37" i="5"/>
  <c r="N38" i="5" s="1"/>
  <c r="L37" i="5"/>
  <c r="J37" i="5"/>
  <c r="J38" i="5" s="1"/>
  <c r="E38" i="5" s="1"/>
  <c r="H37" i="5"/>
  <c r="H38" i="5" s="1"/>
  <c r="W34" i="5"/>
  <c r="W54" i="5" s="1"/>
  <c r="N34" i="5"/>
  <c r="J34" i="5"/>
  <c r="E34" i="5" s="1"/>
  <c r="I34" i="5"/>
  <c r="I54" i="5" s="1"/>
  <c r="N33" i="5"/>
  <c r="L33" i="5"/>
  <c r="J33" i="5"/>
  <c r="H33" i="5"/>
  <c r="N32" i="5"/>
  <c r="L32" i="5"/>
  <c r="L34" i="5" s="1"/>
  <c r="J32" i="5"/>
  <c r="H32" i="5"/>
  <c r="H34" i="5" s="1"/>
  <c r="I28" i="5"/>
  <c r="I56" i="5" s="1"/>
  <c r="W26" i="5"/>
  <c r="W28" i="5" s="1"/>
  <c r="W56" i="5" s="1"/>
  <c r="J26" i="5"/>
  <c r="J28" i="5" s="1"/>
  <c r="I26" i="5"/>
  <c r="N25" i="5"/>
  <c r="L25" i="5"/>
  <c r="J25" i="5"/>
  <c r="H25" i="5"/>
  <c r="N24" i="5"/>
  <c r="L24" i="5"/>
  <c r="J24" i="5"/>
  <c r="H24" i="5"/>
  <c r="N23" i="5"/>
  <c r="L23" i="5"/>
  <c r="J23" i="5"/>
  <c r="H23" i="5"/>
  <c r="N22" i="5"/>
  <c r="L22" i="5"/>
  <c r="J22" i="5"/>
  <c r="H22" i="5"/>
  <c r="N21" i="5"/>
  <c r="L21" i="5"/>
  <c r="J21" i="5"/>
  <c r="H21" i="5"/>
  <c r="N20" i="5"/>
  <c r="L20" i="5"/>
  <c r="J20" i="5"/>
  <c r="H20" i="5"/>
  <c r="N19" i="5"/>
  <c r="L19" i="5"/>
  <c r="J19" i="5"/>
  <c r="H19" i="5"/>
  <c r="N18" i="5"/>
  <c r="L18" i="5"/>
  <c r="J18" i="5"/>
  <c r="H18" i="5"/>
  <c r="N16" i="5"/>
  <c r="L16" i="5"/>
  <c r="J16" i="5"/>
  <c r="H16" i="5"/>
  <c r="N14" i="5"/>
  <c r="N26" i="5" s="1"/>
  <c r="N28" i="5" s="1"/>
  <c r="L14" i="5"/>
  <c r="L26" i="5" s="1"/>
  <c r="L28" i="5" s="1"/>
  <c r="J14" i="5"/>
  <c r="H14" i="5"/>
  <c r="H26" i="5" s="1"/>
  <c r="H28" i="5" s="1"/>
  <c r="D8" i="5"/>
  <c r="L54" i="5" l="1"/>
  <c r="L56" i="5" s="1"/>
  <c r="N54" i="5"/>
  <c r="N56" i="5"/>
  <c r="E28" i="5"/>
  <c r="H54" i="5"/>
  <c r="H56" i="5" s="1"/>
  <c r="J54" i="5"/>
  <c r="E54" i="5" s="1"/>
  <c r="E26" i="5"/>
  <c r="J56" i="5" l="1"/>
  <c r="E56" i="5" s="1"/>
</calcChain>
</file>

<file path=xl/sharedStrings.xml><?xml version="1.0" encoding="utf-8"?>
<sst xmlns="http://schemas.openxmlformats.org/spreadsheetml/2006/main" count="346" uniqueCount="182">
  <si>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</si>
  <si>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</si>
  <si>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</si>
  <si>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</si>
  <si>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</si>
  <si>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</si>
  <si>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</si>
  <si>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</si>
  <si>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</si>
  <si>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</si>
  <si>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</si>
  <si>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</si>
  <si>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</si>
  <si>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</si>
  <si>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</si>
  <si>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</si>
  <si>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</si>
  <si>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</si>
  <si>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</si>
  <si>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</si>
  <si>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</si>
  <si>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</si>
  <si>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</si>
  <si>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</si>
  <si>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</si>
  <si>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</si>
  <si>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</si>
  <si>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</si>
  <si>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</si>
  <si>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</si>
  <si>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</si>
  <si>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</si>
  <si>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</si>
  <si>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</si>
  <si>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</si>
  <si>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</si>
  <si>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</si>
  <si>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</si>
  <si>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</si>
  <si>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</si>
  <si>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</si>
  <si>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</si>
  <si>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</si>
  <si>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</si>
  <si>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</si>
  <si>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</si>
  <si>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</si>
  <si>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</si>
  <si>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</si>
  <si>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</si>
  <si>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</si>
  <si>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</si>
  <si>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</si>
  <si>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</si>
  <si>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</si>
  <si>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</si>
  <si>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</si>
  <si>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</si>
  <si>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</si>
  <si>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</si>
  <si>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</si>
  <si>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</si>
  <si>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</si>
  <si>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</si>
  <si>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</si>
  <si>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</si>
  <si>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</si>
  <si>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</si>
  <si>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E</t>
  </si>
  <si>
    <t xml:space="preserve">Odberateľ: Univerzitná nemocnica L.Pasteura </t>
  </si>
  <si>
    <t xml:space="preserve">Spracoval: Gabriela Nagyová                        </t>
  </si>
  <si>
    <t xml:space="preserve">Projektant: DOMINO-INVEST s.r.o. Ing. Juraj Šuty </t>
  </si>
  <si>
    <t xml:space="preserve">JKSO : </t>
  </si>
  <si>
    <t>Stavba : Rozvody medicinálnych plynov pre XIX pav. UNLP prac.Rastislavova 43,Košice</t>
  </si>
  <si>
    <t>Objekt : SO 01 Stavebné úpravy pre rozvody MP</t>
  </si>
  <si>
    <t>MPBAU SK, s. r. o. Košice</t>
  </si>
  <si>
    <t>Zaradenie</t>
  </si>
  <si>
    <t>pre KL</t>
  </si>
  <si>
    <t>Lev0</t>
  </si>
  <si>
    <t>pozícia</t>
  </si>
  <si>
    <t>PRÁCE A DODÁVKY HSV</t>
  </si>
  <si>
    <t>9 - OSTATNÉ KONŠTRUKCIE A PRÁCE</t>
  </si>
  <si>
    <t>003</t>
  </si>
  <si>
    <t>941955002</t>
  </si>
  <si>
    <t>Lešenie ľahké prac. pomocné výš. podlahy do 1,9 m</t>
  </si>
  <si>
    <t>m2</t>
  </si>
  <si>
    <t xml:space="preserve">                    </t>
  </si>
  <si>
    <t>94195-5002</t>
  </si>
  <si>
    <t>45.25.10</t>
  </si>
  <si>
    <t>EK</t>
  </si>
  <si>
    <t>S</t>
  </si>
  <si>
    <t>42,5+43,9 =   86,400</t>
  </si>
  <si>
    <t>013</t>
  </si>
  <si>
    <t>971033131</t>
  </si>
  <si>
    <t>Vybúr. otvorov D do 6 cm v murive tehl. MV, MVC hr. do 15 cm</t>
  </si>
  <si>
    <t>kus</t>
  </si>
  <si>
    <t>97103-3131</t>
  </si>
  <si>
    <t>45.11.11</t>
  </si>
  <si>
    <t>12+10 =   22,000</t>
  </si>
  <si>
    <t>971101020.2</t>
  </si>
  <si>
    <t>Vŕtanie otvor. jadrové -korunkové, diamant. do žel.bet. stien dn 50</t>
  </si>
  <si>
    <t>ks</t>
  </si>
  <si>
    <t>97110-1020.2</t>
  </si>
  <si>
    <t>979011111</t>
  </si>
  <si>
    <t>Zvislá doprava sute a vybúr. hmôt za prvé podlažie</t>
  </si>
  <si>
    <t>t</t>
  </si>
  <si>
    <t>97901-1111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</si>
  <si>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</si>
  <si>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</si>
  <si>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</si>
  <si>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</si>
  <si>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</si>
  <si>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</si>
  <si>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</si>
  <si>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</si>
  <si>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</si>
  <si>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</si>
  <si>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</si>
  <si>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</si>
  <si>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</si>
  <si>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</si>
  <si>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</si>
  <si>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014</t>
  </si>
  <si>
    <t>999281111</t>
  </si>
  <si>
    <t>Presun hmôt pre opravy v objektoch výšky do 25 m</t>
  </si>
  <si>
    <t>99928-1111</t>
  </si>
  <si>
    <t>45.41.10</t>
  </si>
  <si>
    <t xml:space="preserve">9 - OSTATNÉ KONŠTRUKCIE A PRÁCE  spolu: </t>
  </si>
  <si>
    <t xml:space="preserve">PRÁCE A DODÁVKY HSV  spolu: </t>
  </si>
  <si>
    <t>PRÁCE A DODÁVKY PSV</t>
  </si>
  <si>
    <t>713 - Izolácie tepelné</t>
  </si>
  <si>
    <t>713</t>
  </si>
  <si>
    <t>713510845.1</t>
  </si>
  <si>
    <t>Utesnenie prestupov , protipož. penou popis viď výkres</t>
  </si>
  <si>
    <t>I</t>
  </si>
  <si>
    <t>71351-0845.1</t>
  </si>
  <si>
    <t xml:space="preserve">  .  .  </t>
  </si>
  <si>
    <t>IK</t>
  </si>
  <si>
    <t>998713201</t>
  </si>
  <si>
    <t>Presun hmôt pre izolácie tepelné v objektoch výšky do 6 m</t>
  </si>
  <si>
    <t>99871-3201</t>
  </si>
  <si>
    <t>45.32.11</t>
  </si>
  <si>
    <t xml:space="preserve">713 - Izolácie tepelné  spolu: </t>
  </si>
  <si>
    <t>72 - ZDRAVOTNO - TECHNICKÉ INŠTALÁCIE</t>
  </si>
  <si>
    <t>721</t>
  </si>
  <si>
    <t>72.0</t>
  </si>
  <si>
    <t>Mediciálne plyny</t>
  </si>
  <si>
    <t>kpl</t>
  </si>
  <si>
    <t xml:space="preserve">72 - ZDRAVOTNO - TECHNICKÉ INŠTALÁCIE  spolu: </t>
  </si>
  <si>
    <t>766 - Konštrukcie stolárske</t>
  </si>
  <si>
    <t>766</t>
  </si>
  <si>
    <t>76611110</t>
  </si>
  <si>
    <t>Konštr.stolárske-Podhľad sádrokartonový</t>
  </si>
  <si>
    <t>76611-110</t>
  </si>
  <si>
    <t>45.42.13</t>
  </si>
  <si>
    <t>42,5 =   42,500</t>
  </si>
  <si>
    <t>766111100</t>
  </si>
  <si>
    <t>76611-1100</t>
  </si>
  <si>
    <t>766111100.4</t>
  </si>
  <si>
    <t>Konštr.stolárske-podhľad demontáž</t>
  </si>
  <si>
    <t>766111100.5</t>
  </si>
  <si>
    <t>Konštr.stolárske-podhľad  spätná montáž</t>
  </si>
  <si>
    <t>998766201</t>
  </si>
  <si>
    <t>Presun hmôt pre konštr. stolárske v objektoch výšky do 6 m</t>
  </si>
  <si>
    <t>99876-6201</t>
  </si>
  <si>
    <t xml:space="preserve">766 - Konštrukcie stolárske  spolu: </t>
  </si>
  <si>
    <t>767 - Konštrukcie doplnk. kovové stavebné</t>
  </si>
  <si>
    <t>767</t>
  </si>
  <si>
    <t>767581801.1</t>
  </si>
  <si>
    <t>Demontáž podhľadov, z OK sieť.+2*rabic.pletiva</t>
  </si>
  <si>
    <t>76758-1801.1</t>
  </si>
  <si>
    <t>45.42.12</t>
  </si>
  <si>
    <t>998767201</t>
  </si>
  <si>
    <t>Presun hmôt pre kovové stav. doplnk. konštr. v objektoch výšky do 6 m</t>
  </si>
  <si>
    <t>99876-7201</t>
  </si>
  <si>
    <t xml:space="preserve">767 - Konštrukcie doplnk. kovové stavebné  spolu: </t>
  </si>
  <si>
    <t xml:space="preserve">PRÁCE A DODÁVKY PSV  spolu: </t>
  </si>
  <si>
    <t>Za rozpočet celkom</t>
  </si>
  <si>
    <t>Spracoval: Gabriela Nagyová</t>
  </si>
  <si>
    <t>Figura</t>
  </si>
  <si>
    <t>Konštr.stolárske-Podhľad sádrokartónový   600/600</t>
  </si>
  <si>
    <t>Dátum: 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</si>
</sst>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">
    <xf numFmtId="0" fontId="0" fillId="0" borderId="0"/>
    <xf numFmtId="0" fontId="9" fillId="0" borderId="0"/>
    <xf numFmtId="0" fontId="10" fillId="0" borderId="9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9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9" applyFont="0" applyFill="0"/>
    <xf numFmtId="0" fontId="10" fillId="0" borderId="9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10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1" applyBorder="0">
      <alignment vertical="center"/>
    </xf>
    <xf numFmtId="0" fontId="12" fillId="0" borderId="0" applyNumberFormat="0" applyFill="0" applyBorder="0" applyAlignment="0" applyProtection="0"/>
    <xf numFmtId="0" fontId="10" fillId="0" borderId="1">
      <alignment vertical="center"/>
    </xf>
  </cellStyleXfs>
  <cellXfs count="78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0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tabSelected="1" workbookViewId="0">
      <selection activeCell="G17" sqref="G17"/>
    </sheetView>
  </sheetViews>
  <sheetFormatPr defaultColWidth="9.140625"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 customWidth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 customWidth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 customWidth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69</v>
      </c>
      <c r="B1" s="4"/>
      <c r="C1" s="4"/>
      <c r="D1" s="4"/>
      <c r="E1" s="8" t="s">
        <v>70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1" t="s">
        <v>3</v>
      </c>
      <c r="AB1" s="1" t="s">
        <v>4</v>
      </c>
      <c r="AC1" s="1" t="s">
        <v>5</v>
      </c>
      <c r="AD1" s="1" t="s">
        <v>6</v>
      </c>
      <c r="AE1" s="55" t="s">
        <v>7</v>
      </c>
      <c r="AF1" s="56" t="s">
        <v>8</v>
      </c>
      <c r="AG1" s="4"/>
      <c r="AH1" s="4"/>
    </row>
    <row r="2" spans="1:37">
      <c r="A2" s="8" t="s">
        <v>71</v>
      </c>
      <c r="B2" s="4"/>
      <c r="C2" s="4"/>
      <c r="D2" s="4"/>
      <c r="E2" s="8" t="s">
        <v>72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181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75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1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76</v>
      </c>
      <c r="AK9" s="4" t="s">
        <v>78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77</v>
      </c>
      <c r="AK10" s="4" t="s">
        <v>79</v>
      </c>
    </row>
    <row r="12" spans="1:37">
      <c r="B12" s="65" t="s">
        <v>80</v>
      </c>
    </row>
    <row r="13" spans="1:37">
      <c r="B13" s="27" t="s">
        <v>81</v>
      </c>
    </row>
    <row r="14" spans="1:37">
      <c r="A14" s="25">
        <v>1</v>
      </c>
      <c r="B14" s="26" t="s">
        <v>82</v>
      </c>
      <c r="C14" s="27" t="s">
        <v>83</v>
      </c>
      <c r="D14" s="28" t="s">
        <v>84</v>
      </c>
      <c r="E14" s="29">
        <v>86.4</v>
      </c>
      <c r="F14" s="30" t="s">
        <v>85</v>
      </c>
      <c r="H14" s="31">
        <f>ROUND(E14*G14,2)</f>
        <v>0</v>
      </c>
      <c r="J14" s="31">
        <f>ROUND(E14*G14,2)</f>
        <v>0</v>
      </c>
      <c r="K14" s="32">
        <v>1.66E-3</v>
      </c>
      <c r="L14" s="32">
        <f>E14*K14</f>
        <v>0.14342400000000002</v>
      </c>
      <c r="N14" s="29">
        <f>E14*M14</f>
        <v>0</v>
      </c>
      <c r="P14" s="30" t="s">
        <v>86</v>
      </c>
      <c r="V14" s="33" t="s">
        <v>68</v>
      </c>
      <c r="X14" s="27" t="s">
        <v>87</v>
      </c>
      <c r="Y14" s="27" t="s">
        <v>83</v>
      </c>
      <c r="Z14" s="30" t="s">
        <v>88</v>
      </c>
      <c r="AJ14" s="4" t="s">
        <v>89</v>
      </c>
      <c r="AK14" s="4" t="s">
        <v>90</v>
      </c>
    </row>
    <row r="15" spans="1:37">
      <c r="D15" s="66" t="s">
        <v>91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 ht="25.5">
      <c r="A16" s="25">
        <v>2</v>
      </c>
      <c r="B16" s="26" t="s">
        <v>92</v>
      </c>
      <c r="C16" s="27" t="s">
        <v>93</v>
      </c>
      <c r="D16" s="28" t="s">
        <v>94</v>
      </c>
      <c r="E16" s="29">
        <v>22</v>
      </c>
      <c r="F16" s="30" t="s">
        <v>95</v>
      </c>
      <c r="H16" s="31">
        <f>ROUND(E16*G16,2)</f>
        <v>0</v>
      </c>
      <c r="J16" s="31">
        <f>ROUND(E16*G16,2)</f>
        <v>0</v>
      </c>
      <c r="L16" s="32">
        <f>E16*K16</f>
        <v>0</v>
      </c>
      <c r="M16" s="29">
        <v>1E-3</v>
      </c>
      <c r="N16" s="29">
        <f>E16*M16</f>
        <v>2.1999999999999999E-2</v>
      </c>
      <c r="P16" s="30" t="s">
        <v>86</v>
      </c>
      <c r="V16" s="33" t="s">
        <v>68</v>
      </c>
      <c r="X16" s="27" t="s">
        <v>96</v>
      </c>
      <c r="Y16" s="27" t="s">
        <v>93</v>
      </c>
      <c r="Z16" s="30" t="s">
        <v>97</v>
      </c>
      <c r="AJ16" s="4" t="s">
        <v>89</v>
      </c>
      <c r="AK16" s="4" t="s">
        <v>90</v>
      </c>
    </row>
    <row r="17" spans="1:37">
      <c r="D17" s="66" t="s">
        <v>98</v>
      </c>
      <c r="E17" s="67"/>
      <c r="F17" s="68"/>
      <c r="G17" s="69"/>
      <c r="H17" s="69"/>
      <c r="I17" s="69"/>
      <c r="J17" s="69"/>
      <c r="K17" s="70"/>
      <c r="L17" s="70"/>
      <c r="M17" s="67"/>
      <c r="N17" s="67"/>
      <c r="O17" s="68"/>
      <c r="P17" s="68"/>
      <c r="Q17" s="67"/>
      <c r="R17" s="67"/>
      <c r="S17" s="67"/>
      <c r="T17" s="71"/>
      <c r="U17" s="71"/>
      <c r="V17" s="71" t="s">
        <v>0</v>
      </c>
      <c r="W17" s="72"/>
      <c r="X17" s="68"/>
    </row>
    <row r="18" spans="1:37" ht="25.5">
      <c r="A18" s="25">
        <v>3</v>
      </c>
      <c r="B18" s="26" t="s">
        <v>92</v>
      </c>
      <c r="C18" s="27" t="s">
        <v>99</v>
      </c>
      <c r="D18" s="28" t="s">
        <v>100</v>
      </c>
      <c r="E18" s="29">
        <v>2</v>
      </c>
      <c r="F18" s="30" t="s">
        <v>101</v>
      </c>
      <c r="H18" s="31">
        <f t="shared" ref="H18:H25" si="0">ROUND(E18*G18,2)</f>
        <v>0</v>
      </c>
      <c r="J18" s="31">
        <f t="shared" ref="J18:J25" si="1">ROUND(E18*G18,2)</f>
        <v>0</v>
      </c>
      <c r="K18" s="32">
        <v>5.5999999999999995E-4</v>
      </c>
      <c r="L18" s="32">
        <f t="shared" ref="L18:L25" si="2">E18*K18</f>
        <v>1.1199999999999999E-3</v>
      </c>
      <c r="M18" s="29">
        <v>3.0000000000000001E-3</v>
      </c>
      <c r="N18" s="29">
        <f t="shared" ref="N18:N25" si="3">E18*M18</f>
        <v>6.0000000000000001E-3</v>
      </c>
      <c r="P18" s="30" t="s">
        <v>86</v>
      </c>
      <c r="V18" s="33" t="s">
        <v>68</v>
      </c>
      <c r="X18" s="27" t="s">
        <v>102</v>
      </c>
      <c r="Y18" s="27" t="s">
        <v>99</v>
      </c>
      <c r="Z18" s="30" t="s">
        <v>97</v>
      </c>
      <c r="AJ18" s="4" t="s">
        <v>89</v>
      </c>
      <c r="AK18" s="4" t="s">
        <v>90</v>
      </c>
    </row>
    <row r="19" spans="1:37">
      <c r="A19" s="25">
        <v>4</v>
      </c>
      <c r="B19" s="26" t="s">
        <v>92</v>
      </c>
      <c r="C19" s="27" t="s">
        <v>103</v>
      </c>
      <c r="D19" s="28" t="s">
        <v>104</v>
      </c>
      <c r="E19" s="29">
        <v>2.8000000000000001E-2</v>
      </c>
      <c r="F19" s="30" t="s">
        <v>105</v>
      </c>
      <c r="H19" s="31">
        <f t="shared" si="0"/>
        <v>0</v>
      </c>
      <c r="J19" s="31">
        <f t="shared" si="1"/>
        <v>0</v>
      </c>
      <c r="L19" s="32">
        <f t="shared" si="2"/>
        <v>0</v>
      </c>
      <c r="N19" s="29">
        <f t="shared" si="3"/>
        <v>0</v>
      </c>
      <c r="P19" s="30" t="s">
        <v>86</v>
      </c>
      <c r="V19" s="33" t="s">
        <v>68</v>
      </c>
      <c r="X19" s="27" t="s">
        <v>106</v>
      </c>
      <c r="Y19" s="27" t="s">
        <v>103</v>
      </c>
      <c r="Z19" s="30" t="s">
        <v>97</v>
      </c>
      <c r="AJ19" s="4" t="s">
        <v>89</v>
      </c>
      <c r="AK19" s="4" t="s">
        <v>90</v>
      </c>
    </row>
    <row r="20" spans="1:37">
      <c r="A20" s="25">
        <v>5</v>
      </c>
      <c r="B20" s="26" t="s">
        <v>92</v>
      </c>
      <c r="C20" s="27" t="s">
        <v>107</v>
      </c>
      <c r="D20" s="28" t="s">
        <v>108</v>
      </c>
      <c r="E20" s="29">
        <v>2.8000000000000001E-2</v>
      </c>
      <c r="F20" s="30" t="s">
        <v>105</v>
      </c>
      <c r="H20" s="31">
        <f t="shared" si="0"/>
        <v>0</v>
      </c>
      <c r="J20" s="31">
        <f t="shared" si="1"/>
        <v>0</v>
      </c>
      <c r="L20" s="32">
        <f t="shared" si="2"/>
        <v>0</v>
      </c>
      <c r="N20" s="29">
        <f t="shared" si="3"/>
        <v>0</v>
      </c>
      <c r="P20" s="30" t="s">
        <v>86</v>
      </c>
      <c r="V20" s="33" t="s">
        <v>68</v>
      </c>
      <c r="X20" s="27" t="s">
        <v>109</v>
      </c>
      <c r="Y20" s="27" t="s">
        <v>107</v>
      </c>
      <c r="Z20" s="30" t="s">
        <v>97</v>
      </c>
      <c r="AJ20" s="4" t="s">
        <v>89</v>
      </c>
      <c r="AK20" s="4" t="s">
        <v>90</v>
      </c>
    </row>
    <row r="21" spans="1:37" ht="25.5">
      <c r="A21" s="25">
        <v>6</v>
      </c>
      <c r="B21" s="26" t="s">
        <v>92</v>
      </c>
      <c r="C21" s="27" t="s">
        <v>110</v>
      </c>
      <c r="D21" s="28" t="s">
        <v>111</v>
      </c>
      <c r="E21" s="29">
        <v>0.53200000000000003</v>
      </c>
      <c r="F21" s="30" t="s">
        <v>105</v>
      </c>
      <c r="H21" s="31">
        <f t="shared" si="0"/>
        <v>0</v>
      </c>
      <c r="J21" s="31">
        <f t="shared" si="1"/>
        <v>0</v>
      </c>
      <c r="L21" s="32">
        <f t="shared" si="2"/>
        <v>0</v>
      </c>
      <c r="N21" s="29">
        <f t="shared" si="3"/>
        <v>0</v>
      </c>
      <c r="P21" s="30" t="s">
        <v>86</v>
      </c>
      <c r="V21" s="33" t="s">
        <v>68</v>
      </c>
      <c r="X21" s="27" t="s">
        <v>112</v>
      </c>
      <c r="Y21" s="27" t="s">
        <v>110</v>
      </c>
      <c r="Z21" s="30" t="s">
        <v>97</v>
      </c>
      <c r="AJ21" s="4" t="s">
        <v>89</v>
      </c>
      <c r="AK21" s="4" t="s">
        <v>90</v>
      </c>
    </row>
    <row r="22" spans="1:37" ht="25.5">
      <c r="A22" s="25">
        <v>7</v>
      </c>
      <c r="B22" s="26" t="s">
        <v>92</v>
      </c>
      <c r="C22" s="27" t="s">
        <v>113</v>
      </c>
      <c r="D22" s="28" t="s">
        <v>114</v>
      </c>
      <c r="E22" s="29">
        <v>2.8000000000000001E-2</v>
      </c>
      <c r="F22" s="30" t="s">
        <v>105</v>
      </c>
      <c r="H22" s="31">
        <f t="shared" si="0"/>
        <v>0</v>
      </c>
      <c r="J22" s="31">
        <f t="shared" si="1"/>
        <v>0</v>
      </c>
      <c r="L22" s="32">
        <f t="shared" si="2"/>
        <v>0</v>
      </c>
      <c r="N22" s="29">
        <f t="shared" si="3"/>
        <v>0</v>
      </c>
      <c r="P22" s="30" t="s">
        <v>86</v>
      </c>
      <c r="V22" s="33" t="s">
        <v>68</v>
      </c>
      <c r="X22" s="27" t="s">
        <v>115</v>
      </c>
      <c r="Y22" s="27" t="s">
        <v>113</v>
      </c>
      <c r="Z22" s="30" t="s">
        <v>97</v>
      </c>
      <c r="AJ22" s="4" t="s">
        <v>89</v>
      </c>
      <c r="AK22" s="4" t="s">
        <v>90</v>
      </c>
    </row>
    <row r="23" spans="1:37" ht="25.5">
      <c r="A23" s="25">
        <v>8</v>
      </c>
      <c r="B23" s="26" t="s">
        <v>92</v>
      </c>
      <c r="C23" s="27" t="s">
        <v>116</v>
      </c>
      <c r="D23" s="28" t="s">
        <v>117</v>
      </c>
      <c r="E23" s="29">
        <v>0.28000000000000003</v>
      </c>
      <c r="F23" s="30" t="s">
        <v>105</v>
      </c>
      <c r="H23" s="31">
        <f t="shared" si="0"/>
        <v>0</v>
      </c>
      <c r="J23" s="31">
        <f t="shared" si="1"/>
        <v>0</v>
      </c>
      <c r="L23" s="32">
        <f t="shared" si="2"/>
        <v>0</v>
      </c>
      <c r="N23" s="29">
        <f t="shared" si="3"/>
        <v>0</v>
      </c>
      <c r="P23" s="30" t="s">
        <v>86</v>
      </c>
      <c r="V23" s="33" t="s">
        <v>68</v>
      </c>
      <c r="X23" s="27" t="s">
        <v>118</v>
      </c>
      <c r="Y23" s="27" t="s">
        <v>116</v>
      </c>
      <c r="Z23" s="30" t="s">
        <v>97</v>
      </c>
      <c r="AJ23" s="4" t="s">
        <v>89</v>
      </c>
      <c r="AK23" s="4" t="s">
        <v>90</v>
      </c>
    </row>
    <row r="24" spans="1:37" ht="25.5">
      <c r="A24" s="25">
        <v>9</v>
      </c>
      <c r="B24" s="26" t="s">
        <v>92</v>
      </c>
      <c r="C24" s="27" t="s">
        <v>119</v>
      </c>
      <c r="D24" s="28" t="s">
        <v>120</v>
      </c>
      <c r="E24" s="29">
        <v>2.8000000000000001E-2</v>
      </c>
      <c r="F24" s="30" t="s">
        <v>105</v>
      </c>
      <c r="H24" s="31">
        <f t="shared" si="0"/>
        <v>0</v>
      </c>
      <c r="J24" s="31">
        <f t="shared" si="1"/>
        <v>0</v>
      </c>
      <c r="L24" s="32">
        <f t="shared" si="2"/>
        <v>0</v>
      </c>
      <c r="N24" s="29">
        <f t="shared" si="3"/>
        <v>0</v>
      </c>
      <c r="P24" s="30" t="s">
        <v>86</v>
      </c>
      <c r="V24" s="33" t="s">
        <v>68</v>
      </c>
      <c r="X24" s="27" t="s">
        <v>121</v>
      </c>
      <c r="Y24" s="27" t="s">
        <v>119</v>
      </c>
      <c r="Z24" s="30" t="s">
        <v>97</v>
      </c>
      <c r="AJ24" s="4" t="s">
        <v>89</v>
      </c>
      <c r="AK24" s="4" t="s">
        <v>90</v>
      </c>
    </row>
    <row r="25" spans="1:37">
      <c r="A25" s="25">
        <v>10</v>
      </c>
      <c r="B25" s="26" t="s">
        <v>122</v>
      </c>
      <c r="C25" s="27" t="s">
        <v>123</v>
      </c>
      <c r="D25" s="28" t="s">
        <v>124</v>
      </c>
      <c r="E25" s="29">
        <v>0.14399999999999999</v>
      </c>
      <c r="F25" s="30" t="s">
        <v>105</v>
      </c>
      <c r="H25" s="31">
        <f t="shared" si="0"/>
        <v>0</v>
      </c>
      <c r="J25" s="31">
        <f t="shared" si="1"/>
        <v>0</v>
      </c>
      <c r="L25" s="32">
        <f t="shared" si="2"/>
        <v>0</v>
      </c>
      <c r="N25" s="29">
        <f t="shared" si="3"/>
        <v>0</v>
      </c>
      <c r="P25" s="30" t="s">
        <v>86</v>
      </c>
      <c r="V25" s="33" t="s">
        <v>68</v>
      </c>
      <c r="X25" s="27" t="s">
        <v>125</v>
      </c>
      <c r="Y25" s="27" t="s">
        <v>123</v>
      </c>
      <c r="Z25" s="30" t="s">
        <v>126</v>
      </c>
      <c r="AJ25" s="4" t="s">
        <v>89</v>
      </c>
      <c r="AK25" s="4" t="s">
        <v>90</v>
      </c>
    </row>
    <row r="26" spans="1:37">
      <c r="D26" s="73" t="s">
        <v>127</v>
      </c>
      <c r="E26" s="74">
        <f>J26</f>
        <v>0</v>
      </c>
      <c r="H26" s="74">
        <f>SUM(H12:H25)</f>
        <v>0</v>
      </c>
      <c r="I26" s="74">
        <f>SUM(I12:I25)</f>
        <v>0</v>
      </c>
      <c r="J26" s="74">
        <f>SUM(J12:J25)</f>
        <v>0</v>
      </c>
      <c r="L26" s="75">
        <f>SUM(L12:L25)</f>
        <v>0.14454400000000003</v>
      </c>
      <c r="N26" s="76">
        <f>SUM(N12:N25)</f>
        <v>2.7999999999999997E-2</v>
      </c>
      <c r="W26" s="34">
        <f>SUM(W12:W25)</f>
        <v>0</v>
      </c>
    </row>
    <row r="28" spans="1:37">
      <c r="D28" s="73" t="s">
        <v>128</v>
      </c>
      <c r="E28" s="76">
        <f>J28</f>
        <v>0</v>
      </c>
      <c r="H28" s="74">
        <f>+H26</f>
        <v>0</v>
      </c>
      <c r="I28" s="74">
        <f>+I26</f>
        <v>0</v>
      </c>
      <c r="J28" s="74">
        <f>+J26</f>
        <v>0</v>
      </c>
      <c r="L28" s="75">
        <f>+L26</f>
        <v>0.14454400000000003</v>
      </c>
      <c r="N28" s="76">
        <f>+N26</f>
        <v>2.7999999999999997E-2</v>
      </c>
      <c r="W28" s="34">
        <f>+W26</f>
        <v>0</v>
      </c>
    </row>
    <row r="30" spans="1:37">
      <c r="B30" s="65" t="s">
        <v>129</v>
      </c>
    </row>
    <row r="31" spans="1:37">
      <c r="B31" s="27" t="s">
        <v>130</v>
      </c>
    </row>
    <row r="32" spans="1:37">
      <c r="A32" s="25">
        <v>11</v>
      </c>
      <c r="B32" s="26" t="s">
        <v>131</v>
      </c>
      <c r="C32" s="27" t="s">
        <v>132</v>
      </c>
      <c r="D32" s="28" t="s">
        <v>133</v>
      </c>
      <c r="E32" s="29">
        <v>2</v>
      </c>
      <c r="F32" s="30" t="s">
        <v>95</v>
      </c>
      <c r="H32" s="31">
        <f>ROUND(E32*G32,2)</f>
        <v>0</v>
      </c>
      <c r="J32" s="31">
        <f>ROUND(E32*G32,2)</f>
        <v>0</v>
      </c>
      <c r="K32" s="32">
        <v>4.1000000000000003E-3</v>
      </c>
      <c r="L32" s="32">
        <f>E32*K32</f>
        <v>8.2000000000000007E-3</v>
      </c>
      <c r="N32" s="29">
        <f>E32*M32</f>
        <v>0</v>
      </c>
      <c r="P32" s="30" t="s">
        <v>86</v>
      </c>
      <c r="V32" s="33" t="s">
        <v>134</v>
      </c>
      <c r="X32" s="27" t="s">
        <v>135</v>
      </c>
      <c r="Y32" s="27" t="s">
        <v>132</v>
      </c>
      <c r="Z32" s="30" t="s">
        <v>136</v>
      </c>
      <c r="AJ32" s="4" t="s">
        <v>137</v>
      </c>
      <c r="AK32" s="4" t="s">
        <v>90</v>
      </c>
    </row>
    <row r="33" spans="1:37" ht="25.5">
      <c r="A33" s="25">
        <v>12</v>
      </c>
      <c r="B33" s="26" t="s">
        <v>131</v>
      </c>
      <c r="C33" s="27" t="s">
        <v>138</v>
      </c>
      <c r="D33" s="28" t="s">
        <v>139</v>
      </c>
      <c r="F33" s="30" t="s">
        <v>55</v>
      </c>
      <c r="H33" s="31">
        <f>ROUND(E33*G33,2)</f>
        <v>0</v>
      </c>
      <c r="J33" s="31">
        <f>ROUND(E33*G33,2)</f>
        <v>0</v>
      </c>
      <c r="L33" s="32">
        <f>E33*K33</f>
        <v>0</v>
      </c>
      <c r="N33" s="29">
        <f>E33*M33</f>
        <v>0</v>
      </c>
      <c r="P33" s="30" t="s">
        <v>86</v>
      </c>
      <c r="V33" s="33" t="s">
        <v>134</v>
      </c>
      <c r="X33" s="27" t="s">
        <v>140</v>
      </c>
      <c r="Y33" s="27" t="s">
        <v>138</v>
      </c>
      <c r="Z33" s="30" t="s">
        <v>141</v>
      </c>
      <c r="AJ33" s="4" t="s">
        <v>137</v>
      </c>
      <c r="AK33" s="4" t="s">
        <v>90</v>
      </c>
    </row>
    <row r="34" spans="1:37">
      <c r="D34" s="73" t="s">
        <v>142</v>
      </c>
      <c r="E34" s="74">
        <f>J34</f>
        <v>0</v>
      </c>
      <c r="H34" s="74">
        <f>SUM(H30:H33)</f>
        <v>0</v>
      </c>
      <c r="I34" s="74">
        <f>SUM(I30:I33)</f>
        <v>0</v>
      </c>
      <c r="J34" s="74">
        <f>SUM(J30:J33)</f>
        <v>0</v>
      </c>
      <c r="L34" s="75">
        <f>SUM(L30:L33)</f>
        <v>8.2000000000000007E-3</v>
      </c>
      <c r="N34" s="76">
        <f>SUM(N30:N33)</f>
        <v>0</v>
      </c>
      <c r="W34" s="34">
        <f>SUM(W30:W33)</f>
        <v>0</v>
      </c>
    </row>
    <row r="36" spans="1:37">
      <c r="B36" s="27" t="s">
        <v>143</v>
      </c>
    </row>
    <row r="37" spans="1:37">
      <c r="A37" s="25">
        <v>13</v>
      </c>
      <c r="B37" s="26" t="s">
        <v>144</v>
      </c>
      <c r="C37" s="27" t="s">
        <v>145</v>
      </c>
      <c r="D37" s="28" t="s">
        <v>146</v>
      </c>
      <c r="E37" s="29">
        <v>1</v>
      </c>
      <c r="F37" s="30" t="s">
        <v>147</v>
      </c>
      <c r="H37" s="31">
        <f>ROUND(E37*G37,2)</f>
        <v>0</v>
      </c>
      <c r="J37" s="31">
        <f>ROUND(E37*G37,2)</f>
        <v>0</v>
      </c>
      <c r="L37" s="32">
        <f>E37*K37</f>
        <v>0</v>
      </c>
      <c r="N37" s="29">
        <f>E37*M37</f>
        <v>0</v>
      </c>
      <c r="P37" s="30" t="s">
        <v>86</v>
      </c>
      <c r="V37" s="33" t="s">
        <v>134</v>
      </c>
      <c r="X37" s="27" t="s">
        <v>145</v>
      </c>
      <c r="Y37" s="27" t="s">
        <v>145</v>
      </c>
      <c r="Z37" s="30" t="s">
        <v>136</v>
      </c>
      <c r="AJ37" s="4" t="s">
        <v>137</v>
      </c>
      <c r="AK37" s="4" t="s">
        <v>90</v>
      </c>
    </row>
    <row r="38" spans="1:37">
      <c r="D38" s="73" t="s">
        <v>148</v>
      </c>
      <c r="E38" s="74">
        <f>J38</f>
        <v>0</v>
      </c>
      <c r="H38" s="74">
        <f>SUM(H36:H37)</f>
        <v>0</v>
      </c>
      <c r="I38" s="74">
        <f>SUM(I36:I37)</f>
        <v>0</v>
      </c>
      <c r="J38" s="74">
        <f>SUM(J36:J37)</f>
        <v>0</v>
      </c>
      <c r="L38" s="75">
        <f>SUM(L36:L37)</f>
        <v>0</v>
      </c>
      <c r="N38" s="76">
        <f>SUM(N36:N37)</f>
        <v>0</v>
      </c>
      <c r="W38" s="34">
        <f>SUM(W36:W37)</f>
        <v>0</v>
      </c>
    </row>
    <row r="40" spans="1:37">
      <c r="B40" s="27" t="s">
        <v>149</v>
      </c>
    </row>
    <row r="41" spans="1:37">
      <c r="A41" s="25">
        <v>14</v>
      </c>
      <c r="B41" s="26" t="s">
        <v>150</v>
      </c>
      <c r="C41" s="27" t="s">
        <v>151</v>
      </c>
      <c r="D41" s="28" t="s">
        <v>152</v>
      </c>
      <c r="E41" s="29">
        <v>42.5</v>
      </c>
      <c r="F41" s="30" t="s">
        <v>85</v>
      </c>
      <c r="H41" s="31">
        <f>ROUND(E41*G41,2)</f>
        <v>0</v>
      </c>
      <c r="J41" s="31">
        <f>ROUND(E41*G41,2)</f>
        <v>0</v>
      </c>
      <c r="K41" s="32">
        <v>5.0000000000000002E-5</v>
      </c>
      <c r="L41" s="32">
        <f>E41*K41</f>
        <v>2.1250000000000002E-3</v>
      </c>
      <c r="N41" s="29">
        <f>E41*M41</f>
        <v>0</v>
      </c>
      <c r="P41" s="30" t="s">
        <v>86</v>
      </c>
      <c r="V41" s="33" t="s">
        <v>134</v>
      </c>
      <c r="X41" s="27" t="s">
        <v>153</v>
      </c>
      <c r="Y41" s="27" t="s">
        <v>151</v>
      </c>
      <c r="Z41" s="30" t="s">
        <v>154</v>
      </c>
      <c r="AJ41" s="4" t="s">
        <v>137</v>
      </c>
      <c r="AK41" s="4" t="s">
        <v>90</v>
      </c>
    </row>
    <row r="42" spans="1:37">
      <c r="D42" s="66" t="s">
        <v>155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A43" s="25">
        <v>15</v>
      </c>
      <c r="B43" s="26" t="s">
        <v>150</v>
      </c>
      <c r="C43" s="27" t="s">
        <v>156</v>
      </c>
      <c r="D43" s="28" t="s">
        <v>180</v>
      </c>
      <c r="E43" s="29">
        <v>5</v>
      </c>
      <c r="F43" s="30" t="s">
        <v>85</v>
      </c>
      <c r="H43" s="31">
        <f>ROUND(E43*G43,2)</f>
        <v>0</v>
      </c>
      <c r="J43" s="31">
        <f>ROUND(E43*G43,2)</f>
        <v>0</v>
      </c>
      <c r="K43" s="32">
        <v>5.0000000000000002E-5</v>
      </c>
      <c r="L43" s="32">
        <f>E43*K43</f>
        <v>2.5000000000000001E-4</v>
      </c>
      <c r="N43" s="29">
        <f>E43*M43</f>
        <v>0</v>
      </c>
      <c r="P43" s="30" t="s">
        <v>86</v>
      </c>
      <c r="V43" s="33" t="s">
        <v>134</v>
      </c>
      <c r="X43" s="27" t="s">
        <v>157</v>
      </c>
      <c r="Y43" s="27" t="s">
        <v>156</v>
      </c>
      <c r="Z43" s="30" t="s">
        <v>154</v>
      </c>
      <c r="AJ43" s="4" t="s">
        <v>137</v>
      </c>
      <c r="AK43" s="4" t="s">
        <v>90</v>
      </c>
    </row>
    <row r="44" spans="1:37">
      <c r="A44" s="25">
        <v>16</v>
      </c>
      <c r="B44" s="26" t="s">
        <v>150</v>
      </c>
      <c r="C44" s="27" t="s">
        <v>158</v>
      </c>
      <c r="D44" s="28" t="s">
        <v>159</v>
      </c>
      <c r="E44" s="29">
        <v>43.9</v>
      </c>
      <c r="F44" s="30" t="s">
        <v>85</v>
      </c>
      <c r="H44" s="31">
        <f>ROUND(E44*G44,2)</f>
        <v>0</v>
      </c>
      <c r="J44" s="31">
        <f>ROUND(E44*G44,2)</f>
        <v>0</v>
      </c>
      <c r="K44" s="32">
        <v>5.0000000000000002E-5</v>
      </c>
      <c r="L44" s="32">
        <f>E44*K44</f>
        <v>2.1949999999999999E-3</v>
      </c>
      <c r="N44" s="29">
        <f>E44*M44</f>
        <v>0</v>
      </c>
      <c r="P44" s="30" t="s">
        <v>86</v>
      </c>
      <c r="V44" s="33" t="s">
        <v>134</v>
      </c>
      <c r="X44" s="27" t="s">
        <v>158</v>
      </c>
      <c r="Y44" s="27" t="s">
        <v>158</v>
      </c>
      <c r="Z44" s="30" t="s">
        <v>154</v>
      </c>
      <c r="AJ44" s="4" t="s">
        <v>137</v>
      </c>
      <c r="AK44" s="4" t="s">
        <v>90</v>
      </c>
    </row>
    <row r="45" spans="1:37">
      <c r="A45" s="25">
        <v>17</v>
      </c>
      <c r="B45" s="26" t="s">
        <v>150</v>
      </c>
      <c r="C45" s="27" t="s">
        <v>160</v>
      </c>
      <c r="D45" s="28" t="s">
        <v>161</v>
      </c>
      <c r="E45" s="29">
        <v>43.9</v>
      </c>
      <c r="F45" s="30" t="s">
        <v>85</v>
      </c>
      <c r="H45" s="31">
        <f>ROUND(E45*G45,2)</f>
        <v>0</v>
      </c>
      <c r="J45" s="31">
        <f>ROUND(E45*G45,2)</f>
        <v>0</v>
      </c>
      <c r="K45" s="32">
        <v>5.0000000000000002E-5</v>
      </c>
      <c r="L45" s="32">
        <f>E45*K45</f>
        <v>2.1949999999999999E-3</v>
      </c>
      <c r="N45" s="29">
        <f>E45*M45</f>
        <v>0</v>
      </c>
      <c r="P45" s="30" t="s">
        <v>86</v>
      </c>
      <c r="V45" s="33" t="s">
        <v>134</v>
      </c>
      <c r="X45" s="27" t="s">
        <v>160</v>
      </c>
      <c r="Y45" s="27" t="s">
        <v>160</v>
      </c>
      <c r="Z45" s="30" t="s">
        <v>154</v>
      </c>
      <c r="AJ45" s="4" t="s">
        <v>137</v>
      </c>
      <c r="AK45" s="4" t="s">
        <v>90</v>
      </c>
    </row>
    <row r="46" spans="1:37" ht="25.5">
      <c r="A46" s="25">
        <v>18</v>
      </c>
      <c r="B46" s="26" t="s">
        <v>150</v>
      </c>
      <c r="C46" s="27" t="s">
        <v>162</v>
      </c>
      <c r="D46" s="28" t="s">
        <v>163</v>
      </c>
      <c r="F46" s="30" t="s">
        <v>55</v>
      </c>
      <c r="H46" s="31">
        <f>ROUND(E46*G46,2)</f>
        <v>0</v>
      </c>
      <c r="J46" s="31">
        <f>ROUND(E46*G46,2)</f>
        <v>0</v>
      </c>
      <c r="L46" s="32">
        <f>E46*K46</f>
        <v>0</v>
      </c>
      <c r="N46" s="29">
        <f>E46*M46</f>
        <v>0</v>
      </c>
      <c r="P46" s="30" t="s">
        <v>86</v>
      </c>
      <c r="V46" s="33" t="s">
        <v>134</v>
      </c>
      <c r="X46" s="27" t="s">
        <v>164</v>
      </c>
      <c r="Y46" s="27" t="s">
        <v>162</v>
      </c>
      <c r="Z46" s="30" t="s">
        <v>154</v>
      </c>
      <c r="AJ46" s="4" t="s">
        <v>137</v>
      </c>
      <c r="AK46" s="4" t="s">
        <v>90</v>
      </c>
    </row>
    <row r="47" spans="1:37">
      <c r="D47" s="73" t="s">
        <v>165</v>
      </c>
      <c r="E47" s="74">
        <f>J47</f>
        <v>0</v>
      </c>
      <c r="H47" s="74">
        <f>SUM(H40:H46)</f>
        <v>0</v>
      </c>
      <c r="I47" s="74">
        <f>SUM(I40:I46)</f>
        <v>0</v>
      </c>
      <c r="J47" s="74">
        <f>SUM(J40:J46)</f>
        <v>0</v>
      </c>
      <c r="L47" s="75">
        <f>SUM(L40:L46)</f>
        <v>6.7650000000000002E-3</v>
      </c>
      <c r="N47" s="76">
        <f>SUM(N40:N46)</f>
        <v>0</v>
      </c>
      <c r="W47" s="34">
        <f>SUM(W40:W46)</f>
        <v>0</v>
      </c>
    </row>
    <row r="49" spans="1:37">
      <c r="B49" s="27" t="s">
        <v>166</v>
      </c>
    </row>
    <row r="50" spans="1:37">
      <c r="A50" s="25">
        <v>19</v>
      </c>
      <c r="B50" s="26" t="s">
        <v>167</v>
      </c>
      <c r="C50" s="27" t="s">
        <v>168</v>
      </c>
      <c r="D50" s="28" t="s">
        <v>169</v>
      </c>
      <c r="E50" s="29">
        <v>36.67</v>
      </c>
      <c r="F50" s="30" t="s">
        <v>85</v>
      </c>
      <c r="H50" s="31">
        <f>ROUND(E50*G50,2)</f>
        <v>0</v>
      </c>
      <c r="J50" s="31">
        <f>ROUND(E50*G50,2)</f>
        <v>0</v>
      </c>
      <c r="L50" s="32">
        <f>E50*K50</f>
        <v>0</v>
      </c>
      <c r="M50" s="29">
        <v>5.0000000000000001E-3</v>
      </c>
      <c r="N50" s="29">
        <f>E50*M50</f>
        <v>0.18335000000000001</v>
      </c>
      <c r="P50" s="30" t="s">
        <v>86</v>
      </c>
      <c r="V50" s="33" t="s">
        <v>134</v>
      </c>
      <c r="X50" s="27" t="s">
        <v>170</v>
      </c>
      <c r="Y50" s="27" t="s">
        <v>168</v>
      </c>
      <c r="Z50" s="30" t="s">
        <v>171</v>
      </c>
      <c r="AJ50" s="4" t="s">
        <v>137</v>
      </c>
      <c r="AK50" s="4" t="s">
        <v>90</v>
      </c>
    </row>
    <row r="51" spans="1:37" ht="25.5">
      <c r="A51" s="25">
        <v>20</v>
      </c>
      <c r="B51" s="26" t="s">
        <v>167</v>
      </c>
      <c r="C51" s="27" t="s">
        <v>172</v>
      </c>
      <c r="D51" s="28" t="s">
        <v>173</v>
      </c>
      <c r="F51" s="30" t="s">
        <v>55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86</v>
      </c>
      <c r="V51" s="33" t="s">
        <v>134</v>
      </c>
      <c r="X51" s="27" t="s">
        <v>174</v>
      </c>
      <c r="Y51" s="27" t="s">
        <v>172</v>
      </c>
      <c r="Z51" s="30" t="s">
        <v>171</v>
      </c>
      <c r="AJ51" s="4" t="s">
        <v>137</v>
      </c>
      <c r="AK51" s="4" t="s">
        <v>90</v>
      </c>
    </row>
    <row r="52" spans="1:37">
      <c r="D52" s="73" t="s">
        <v>175</v>
      </c>
      <c r="E52" s="74">
        <f>J52</f>
        <v>0</v>
      </c>
      <c r="H52" s="74">
        <f>SUM(H49:H51)</f>
        <v>0</v>
      </c>
      <c r="I52" s="74">
        <f>SUM(I49:I51)</f>
        <v>0</v>
      </c>
      <c r="J52" s="74">
        <f>SUM(J49:J51)</f>
        <v>0</v>
      </c>
      <c r="L52" s="75">
        <f>SUM(L49:L51)</f>
        <v>0</v>
      </c>
      <c r="N52" s="76">
        <f>SUM(N49:N51)</f>
        <v>0.18335000000000001</v>
      </c>
      <c r="W52" s="34">
        <f>SUM(W49:W51)</f>
        <v>0</v>
      </c>
    </row>
    <row r="54" spans="1:37">
      <c r="D54" s="73" t="s">
        <v>176</v>
      </c>
      <c r="E54" s="74">
        <f>J54</f>
        <v>0</v>
      </c>
      <c r="H54" s="74">
        <f>+H34+H38+H47+H52</f>
        <v>0</v>
      </c>
      <c r="I54" s="74">
        <f>+I34+I38+I47+I52</f>
        <v>0</v>
      </c>
      <c r="J54" s="74">
        <f>+J34+J38+J47+J52</f>
        <v>0</v>
      </c>
      <c r="L54" s="75">
        <f>+L34+L38+L47+L52</f>
        <v>1.4965000000000001E-2</v>
      </c>
      <c r="N54" s="76">
        <f>+N34+N38+N47+N52</f>
        <v>0.18335000000000001</v>
      </c>
      <c r="W54" s="34">
        <f>+W34+W38+W47+W52</f>
        <v>0</v>
      </c>
    </row>
    <row r="56" spans="1:37">
      <c r="D56" s="77" t="s">
        <v>177</v>
      </c>
      <c r="E56" s="74">
        <f>J56</f>
        <v>0</v>
      </c>
      <c r="H56" s="74">
        <f>+H28+H54</f>
        <v>0</v>
      </c>
      <c r="I56" s="74">
        <f>+I28+I54</f>
        <v>0</v>
      </c>
      <c r="J56" s="74">
        <f>+J28+J54</f>
        <v>0</v>
      </c>
      <c r="L56" s="75">
        <f>+L28+L54</f>
        <v>0.15950900000000004</v>
      </c>
      <c r="N56" s="76">
        <f>+N28+N54</f>
        <v>0.21135000000000001</v>
      </c>
      <c r="W56" s="34">
        <f>+W28+W54</f>
        <v>0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D4" sqref="D4"/>
    </sheetView>
  </sheetViews>
  <sheetFormatPr defaultColWidth="9.140625"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69</v>
      </c>
      <c r="B1" s="15"/>
      <c r="C1" s="15"/>
      <c r="D1" s="16" t="s">
        <v>178</v>
      </c>
    </row>
    <row r="2" spans="1:6">
      <c r="A2" s="14" t="s">
        <v>71</v>
      </c>
      <c r="B2" s="15"/>
      <c r="C2" s="15"/>
      <c r="D2" s="16" t="s">
        <v>72</v>
      </c>
    </row>
    <row r="3" spans="1:6">
      <c r="A3" s="14" t="s">
        <v>12</v>
      </c>
      <c r="B3" s="15"/>
      <c r="C3" s="15"/>
      <c r="D3" s="16" t="s">
        <v>181</v>
      </c>
    </row>
    <row r="4" spans="1:6">
      <c r="A4" s="15"/>
      <c r="B4" s="15"/>
      <c r="C4" s="15"/>
      <c r="D4" s="15"/>
    </row>
    <row r="5" spans="1:6">
      <c r="A5" s="14" t="s">
        <v>73</v>
      </c>
      <c r="B5" s="15"/>
      <c r="C5" s="15"/>
      <c r="D5" s="15"/>
    </row>
    <row r="6" spans="1:6">
      <c r="A6" s="14" t="s">
        <v>74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75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179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Tomáš</cp:lastModifiedBy>
  <cp:lastPrinted>2016-04-18T11:45:00Z</cp:lastPrinted>
  <dcterms:created xsi:type="dcterms:W3CDTF">1999-04-06T07:39:00Z</dcterms:created>
  <dcterms:modified xsi:type="dcterms:W3CDTF">2021-05-07T06:10:08Z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