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dmin-pc\ts\ROZPOČTY - UNLP  ROZVODY MP PRE XIX.PAVILÓN\BEZ CIEN\"/>
    </mc:Choice>
  </mc:AlternateContent>
  <bookViews>
    <workbookView xWindow="-120" yWindow="-120" windowWidth="20730" windowHeight="11160"/>
  </bookViews>
  <sheets>
    <sheet name="Zadanie" sheetId="5" r:id="rId1"/>
    <sheet name="Figury" sheetId="6" r:id="rId2"/>
  </sheets>
  <definedNames>
    <definedName name="_xlnm._FilterDatabase" hidden="1">#REF!</definedName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2" i="5" l="1"/>
  <c r="L52" i="5"/>
  <c r="I52" i="5"/>
  <c r="N51" i="5"/>
  <c r="L51" i="5"/>
  <c r="J51" i="5"/>
  <c r="H51" i="5"/>
  <c r="N50" i="5"/>
  <c r="N52" i="5" s="1"/>
  <c r="L50" i="5"/>
  <c r="J50" i="5"/>
  <c r="J52" i="5" s="1"/>
  <c r="E52" i="5" s="1"/>
  <c r="H50" i="5"/>
  <c r="H52" i="5" s="1"/>
  <c r="W47" i="5"/>
  <c r="J47" i="5"/>
  <c r="E47" i="5" s="1"/>
  <c r="I47" i="5"/>
  <c r="N46" i="5"/>
  <c r="L46" i="5"/>
  <c r="J46" i="5"/>
  <c r="H46" i="5"/>
  <c r="N45" i="5"/>
  <c r="L45" i="5"/>
  <c r="J45" i="5"/>
  <c r="H45" i="5"/>
  <c r="N44" i="5"/>
  <c r="L44" i="5"/>
  <c r="J44" i="5"/>
  <c r="H44" i="5"/>
  <c r="N43" i="5"/>
  <c r="L43" i="5"/>
  <c r="J43" i="5"/>
  <c r="H43" i="5"/>
  <c r="N41" i="5"/>
  <c r="N47" i="5" s="1"/>
  <c r="L41" i="5"/>
  <c r="L47" i="5" s="1"/>
  <c r="J41" i="5"/>
  <c r="H41" i="5"/>
  <c r="H47" i="5" s="1"/>
  <c r="W38" i="5"/>
  <c r="L38" i="5"/>
  <c r="I38" i="5"/>
  <c r="N37" i="5"/>
  <c r="N38" i="5" s="1"/>
  <c r="L37" i="5"/>
  <c r="J37" i="5"/>
  <c r="J38" i="5" s="1"/>
  <c r="E38" i="5" s="1"/>
  <c r="H37" i="5"/>
  <c r="H38" i="5" s="1"/>
  <c r="W34" i="5"/>
  <c r="W54" i="5" s="1"/>
  <c r="N34" i="5"/>
  <c r="J34" i="5"/>
  <c r="E34" i="5" s="1"/>
  <c r="I34" i="5"/>
  <c r="I54" i="5" s="1"/>
  <c r="N33" i="5"/>
  <c r="L33" i="5"/>
  <c r="J33" i="5"/>
  <c r="H33" i="5"/>
  <c r="N32" i="5"/>
  <c r="L32" i="5"/>
  <c r="L34" i="5" s="1"/>
  <c r="J32" i="5"/>
  <c r="H32" i="5"/>
  <c r="H34" i="5" s="1"/>
  <c r="I28" i="5"/>
  <c r="I56" i="5" s="1"/>
  <c r="W26" i="5"/>
  <c r="W28" i="5" s="1"/>
  <c r="W56" i="5" s="1"/>
  <c r="J26" i="5"/>
  <c r="J28" i="5" s="1"/>
  <c r="I26" i="5"/>
  <c r="N25" i="5"/>
  <c r="L25" i="5"/>
  <c r="J25" i="5"/>
  <c r="H25" i="5"/>
  <c r="N24" i="5"/>
  <c r="L24" i="5"/>
  <c r="J24" i="5"/>
  <c r="H24" i="5"/>
  <c r="N23" i="5"/>
  <c r="L23" i="5"/>
  <c r="J23" i="5"/>
  <c r="H23" i="5"/>
  <c r="N22" i="5"/>
  <c r="L22" i="5"/>
  <c r="J22" i="5"/>
  <c r="H22" i="5"/>
  <c r="N21" i="5"/>
  <c r="L21" i="5"/>
  <c r="J21" i="5"/>
  <c r="H21" i="5"/>
  <c r="N20" i="5"/>
  <c r="L20" i="5"/>
  <c r="J20" i="5"/>
  <c r="H20" i="5"/>
  <c r="N19" i="5"/>
  <c r="L19" i="5"/>
  <c r="J19" i="5"/>
  <c r="H19" i="5"/>
  <c r="N18" i="5"/>
  <c r="L18" i="5"/>
  <c r="J18" i="5"/>
  <c r="H18" i="5"/>
  <c r="N16" i="5"/>
  <c r="L16" i="5"/>
  <c r="J16" i="5"/>
  <c r="H16" i="5"/>
  <c r="N14" i="5"/>
  <c r="N26" i="5" s="1"/>
  <c r="N28" i="5" s="1"/>
  <c r="L14" i="5"/>
  <c r="L26" i="5" s="1"/>
  <c r="L28" i="5" s="1"/>
  <c r="J14" i="5"/>
  <c r="H14" i="5"/>
  <c r="H26" i="5" s="1"/>
  <c r="H28" i="5" s="1"/>
  <c r="D8" i="5"/>
  <c r="L54" i="5" l="1"/>
  <c r="L56" i="5" s="1"/>
  <c r="N54" i="5"/>
  <c r="N56" i="5"/>
  <c r="E28" i="5"/>
  <c r="H54" i="5"/>
  <c r="H56" i="5" s="1"/>
  <c r="J54" i="5"/>
  <c r="E54" i="5" s="1"/>
  <c r="E26" i="5"/>
  <c r="J56" i="5" l="1"/>
  <c r="E56" i="5" s="1"/>
</calcChain>
</file>

<file path=xl/sharedStrings.xml><?xml version="1.0" encoding="utf-8"?>
<sst xmlns="http://schemas.openxmlformats.org/spreadsheetml/2006/main" count="346" uniqueCount="182">
  <si>
    <t>a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</si>
  <si>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</si>
  <si>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</si>
  <si>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</si>
  <si>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</si>
  <si>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</si>
  <si>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</si>
  <si>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</si>
  <si>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</si>
  <si>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</si>
  <si>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</si>
  <si>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</si>
  <si>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</si>
  <si>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</si>
  <si>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</si>
  <si>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</si>
  <si>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</si>
  <si>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</si>
  <si>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</si>
  <si>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</si>
  <si>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</si>
  <si>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</si>
  <si>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</si>
  <si>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</si>
  <si>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</si>
  <si>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</si>
  <si>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</si>
  <si>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</si>
  <si>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</si>
  <si>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</si>
  <si>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</si>
  <si>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</si>
  <si>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</si>
  <si>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</si>
  <si>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</si>
  <si>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</si>
  <si>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</si>
  <si>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</si>
  <si>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</si>
  <si>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</si>
  <si>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</si>
  <si>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</si>
  <si>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</si>
  <si>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</si>
  <si>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</si>
  <si>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</si>
  <si>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</si>
  <si>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</si>
  <si>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</si>
  <si>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</si>
  <si>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</si>
  <si>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</si>
  <si>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</si>
  <si>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</si>
  <si>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</si>
  <si>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</si>
  <si>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</si>
  <si>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</si>
  <si>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</si>
  <si>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</si>
  <si>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</si>
  <si>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</si>
  <si>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</si>
  <si>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</si>
  <si>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</si>
  <si>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</si>
  <si>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</si>
  <si>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</si>
  <si>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E</t>
  </si>
  <si>
    <t xml:space="preserve">Odberateľ: Univerzitná nemocnica L.Pasteura </t>
  </si>
  <si>
    <t xml:space="preserve">Spracoval: Gabriela Nagyová                        </t>
  </si>
  <si>
    <t xml:space="preserve">Projektant: DOMINO-INVEST s.r.o. Ing. Juraj Šuty </t>
  </si>
  <si>
    <t xml:space="preserve">JKSO : </t>
  </si>
  <si>
    <t>Stavba : Rozvody medicinálnych plynov pre XIX pav. UNLP prac.Rastislavova 43,Košice</t>
  </si>
  <si>
    <t>Objekt : SO 01 Stavebné úpravy pre rozvody MP</t>
  </si>
  <si>
    <t>MPBAU SK, s. r. o. Košice</t>
  </si>
  <si>
    <t>Zaradenie</t>
  </si>
  <si>
    <t>pre KL</t>
  </si>
  <si>
    <t>Lev0</t>
  </si>
  <si>
    <t>pozícia</t>
  </si>
  <si>
    <t>PRÁCE A DODÁVKY HSV</t>
  </si>
  <si>
    <t>9 - OSTATNÉ KONŠTRUKCIE A PRÁCE</t>
  </si>
  <si>
    <t>003</t>
  </si>
  <si>
    <t>941955002</t>
  </si>
  <si>
    <t>Lešenie ľahké prac. pomocné výš. podlahy do 1,9 m</t>
  </si>
  <si>
    <t>m2</t>
  </si>
  <si>
    <t xml:space="preserve">                    </t>
  </si>
  <si>
    <t>94195-5002</t>
  </si>
  <si>
    <t>45.25.10</t>
  </si>
  <si>
    <t>EK</t>
  </si>
  <si>
    <t>S</t>
  </si>
  <si>
    <t>42,5+43,9 =   86,400</t>
  </si>
  <si>
    <t>013</t>
  </si>
  <si>
    <t>971033131</t>
  </si>
  <si>
    <t>Vybúr. otvorov D do 6 cm v murive tehl. MV, MVC hr. do 15 cm</t>
  </si>
  <si>
    <t>kus</t>
  </si>
  <si>
    <t>97103-3131</t>
  </si>
  <si>
    <t>45.11.11</t>
  </si>
  <si>
    <t>12+10 =   22,000</t>
  </si>
  <si>
    <t>971101020.2</t>
  </si>
  <si>
    <t>Vŕtanie otvor. jadrové -korunkové, diamant. do žel.bet. stien dn 50</t>
  </si>
  <si>
    <t>ks</t>
  </si>
  <si>
    <t>97110-1020.2</t>
  </si>
  <si>
    <t>979011111</t>
  </si>
  <si>
    <t>Zvislá doprava sute a vybúr. hmôt za prvé podlažie</t>
  </si>
  <si>
    <t>t</t>
  </si>
  <si>
    <t>97901-1111</t>
  </si>
  <si>
    <t>979081111</t>
  </si>
  <si>
    <t>Odvoz sute a vybúraných hmôt na skládku do 1 km</t>
  </si>
  <si>
    <t>97908-1111</t>
  </si>
  <si>
    <t>979081121</t>
  </si>
  <si>
    <t>Odvoz sute a vybúraných hmôt na skládku každý ďalší 1 km</t>
  </si>
  <si>
    <t>97908-1121</t>
  </si>
  <si>
    <t>979082111</t>
  </si>
  <si>
    <t>Vnútrostavenisková doprava sute a vybúraných hmôt do 10 m</t>
  </si>
  <si>
    <t>97908-2111</t>
  </si>
  <si>
    <t>979082121</t>
  </si>
  <si>
    <t>Vnútrost. doprava sute a vybúraných hmôt každých ďalších 5 m</t>
  </si>
  <si>
    <t>97908-2121</t>
  </si>
  <si>
    <t>979131409</t>
  </si>
  <si>
    <t>Poplatok za ulož.a znešk.staveb.sute na vymedzených skládkach "O"-ostatný odpad</t>
  </si>
  <si>
    <t>97913-1409</t>
  </si>
  <si>
    <t>014</t>
  </si>
  <si>
    <t>999281111</t>
  </si>
  <si>
    <t>Presun hmôt pre opravy v objektoch výšky do 25 m</t>
  </si>
  <si>
    <t>99928-1111</t>
  </si>
  <si>
    <t>45.41.10</t>
  </si>
  <si>
    <t xml:space="preserve">9 - OSTATNÉ KONŠTRUKCIE A PRÁCE  spolu: </t>
  </si>
  <si>
    <t xml:space="preserve">PRÁCE A DODÁVKY HSV  spolu: </t>
  </si>
  <si>
    <t>PRÁCE A DODÁVKY PSV</t>
  </si>
  <si>
    <t>713 - Izolácie tepelné</t>
  </si>
  <si>
    <t>713</t>
  </si>
  <si>
    <t>713510845.1</t>
  </si>
  <si>
    <t>Utesnenie prestupov , protipož. penou popis viď výkres</t>
  </si>
  <si>
    <t>I</t>
  </si>
  <si>
    <t>71351-0845.1</t>
  </si>
  <si>
    <t xml:space="preserve">  .  .  </t>
  </si>
  <si>
    <t>IK</t>
  </si>
  <si>
    <t>998713201</t>
  </si>
  <si>
    <t>Presun hmôt pre izolácie tepelné v objektoch výšky do 6 m</t>
  </si>
  <si>
    <t>99871-3201</t>
  </si>
  <si>
    <t>45.32.11</t>
  </si>
  <si>
    <t xml:space="preserve">713 - Izolácie tepelné  spolu: </t>
  </si>
  <si>
    <t>72 - ZDRAVOTNO - TECHNICKÉ INŠTALÁCIE</t>
  </si>
  <si>
    <t>721</t>
  </si>
  <si>
    <t>72.0</t>
  </si>
  <si>
    <t>Mediciálne plyny</t>
  </si>
  <si>
    <t>kpl</t>
  </si>
  <si>
    <t xml:space="preserve">72 - ZDRAVOTNO - TECHNICKÉ INŠTALÁCIE  spolu: </t>
  </si>
  <si>
    <t>766 - Konštrukcie stolárske</t>
  </si>
  <si>
    <t>766</t>
  </si>
  <si>
    <t>76611110</t>
  </si>
  <si>
    <t>Konštr.stolárske-Podhľad sádrokartonový</t>
  </si>
  <si>
    <t>76611-110</t>
  </si>
  <si>
    <t>45.42.13</t>
  </si>
  <si>
    <t>42,5 =   42,500</t>
  </si>
  <si>
    <t>766111100</t>
  </si>
  <si>
    <t>76611-1100</t>
  </si>
  <si>
    <t>766111100.4</t>
  </si>
  <si>
    <t>Konštr.stolárske-podhľad demontáž</t>
  </si>
  <si>
    <t>766111100.5</t>
  </si>
  <si>
    <t>Konštr.stolárske-podhľad  spätná montáž</t>
  </si>
  <si>
    <t>998766201</t>
  </si>
  <si>
    <t>Presun hmôt pre konštr. stolárske v objektoch výšky do 6 m</t>
  </si>
  <si>
    <t>99876-6201</t>
  </si>
  <si>
    <t xml:space="preserve">766 - Konštrukcie stolárske  spolu: </t>
  </si>
  <si>
    <t>767 - Konštrukcie doplnk. kovové stavebné</t>
  </si>
  <si>
    <t>767</t>
  </si>
  <si>
    <t>767581801.1</t>
  </si>
  <si>
    <t>Demontáž podhľadov, z OK sieť.+2*rabic.pletiva</t>
  </si>
  <si>
    <t>76758-1801.1</t>
  </si>
  <si>
    <t>45.42.12</t>
  </si>
  <si>
    <t>998767201</t>
  </si>
  <si>
    <t>Presun hmôt pre kovové stav. doplnk. konštr. v objektoch výšky do 6 m</t>
  </si>
  <si>
    <t>99876-7201</t>
  </si>
  <si>
    <t xml:space="preserve">767 - Konštrukcie doplnk. kovové stavebné  spolu: </t>
  </si>
  <si>
    <t xml:space="preserve">PRÁCE A DODÁVKY PSV  spolu: </t>
  </si>
  <si>
    <t>Za rozpočet celkom</t>
  </si>
  <si>
    <t>Spracoval: Gabriela Nagyová</t>
  </si>
  <si>
    <t>Figura</t>
  </si>
  <si>
    <t>Konštr.stolárske-Podhľad sádrokartónový   600/600</t>
  </si>
  <si>
    <t>Dátum: 10.05.2021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</si>
</sst>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\ &quot;Sk&quot;_-;\-* #,##0\ &quot;Sk&quot;_-;_-* &quot;-&quot;\ &quot;Sk&quot;_-;_-@_-"/>
    <numFmt numFmtId="165" formatCode="#,##0.00000"/>
    <numFmt numFmtId="166" formatCode="#,##0.0000"/>
    <numFmt numFmtId="167" formatCode="#,##0.000"/>
    <numFmt numFmtId="168" formatCode="#,##0&quot; Sk&quot;;[Red]&quot;-&quot;#,##0&quot; Sk&quot;"/>
    <numFmt numFmtId="169" formatCode="#,##0.0"/>
    <numFmt numFmtId="170" formatCode="0.000"/>
  </numFmts>
  <fonts count="17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indexed="9"/>
      <name val="Arial Narrow"/>
      <charset val="238"/>
    </font>
    <font>
      <b/>
      <sz val="8"/>
      <color indexed="9"/>
      <name val="Arial Narrow"/>
      <charset val="238"/>
    </font>
    <font>
      <sz val="8"/>
      <color indexed="12"/>
      <name val="Arial Narrow"/>
      <charset val="238"/>
    </font>
    <font>
      <sz val="7.5"/>
      <color rgb="FFFFFFFF"/>
      <name val="Arial Narrow"/>
      <charset val="238"/>
    </font>
    <font>
      <sz val="11"/>
      <color indexed="8"/>
      <name val="Calibri"/>
      <charset val="238"/>
    </font>
    <font>
      <sz val="10"/>
      <name val="Arial CE"/>
      <charset val="238"/>
    </font>
    <font>
      <b/>
      <sz val="7"/>
      <name val="Letter Gothic CE"/>
      <charset val="238"/>
    </font>
    <font>
      <sz val="11"/>
      <color indexed="9"/>
      <name val="Calibri"/>
      <charset val="238"/>
    </font>
    <font>
      <sz val="11"/>
      <color indexed="10"/>
      <name val="Calibri"/>
      <charset val="238"/>
    </font>
    <font>
      <b/>
      <sz val="11"/>
      <color indexed="8"/>
      <name val="Calibri"/>
      <charset val="238"/>
    </font>
    <font>
      <b/>
      <sz val="18"/>
      <color indexed="62"/>
      <name val="Cambria"/>
      <charset val="238"/>
    </font>
    <font>
      <b/>
      <sz val="8"/>
      <name val="Arial Narrow"/>
      <family val="2"/>
      <charset val="238"/>
    </font>
    <font>
      <sz val="8"/>
      <color rgb="FF0000FF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1">
    <xf numFmtId="0" fontId="0" fillId="0" borderId="0"/>
    <xf numFmtId="0" fontId="9" fillId="0" borderId="0"/>
    <xf numFmtId="0" fontId="10" fillId="0" borderId="9" applyFont="0" applyFill="0" applyBorder="0">
      <alignment vertical="center"/>
    </xf>
    <xf numFmtId="0" fontId="8" fillId="3" borderId="0" applyNumberFormat="0" applyBorder="0" applyAlignment="0" applyProtection="0"/>
    <xf numFmtId="164" fontId="9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168" fontId="10" fillId="0" borderId="9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10" fillId="0" borderId="9" applyFont="0" applyFill="0"/>
    <xf numFmtId="0" fontId="10" fillId="0" borderId="9">
      <alignment vertical="center"/>
    </xf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3" fillId="0" borderId="10" applyNumberFormat="0" applyFill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0" fillId="0" borderId="1" applyBorder="0">
      <alignment vertical="center"/>
    </xf>
    <xf numFmtId="0" fontId="12" fillId="0" borderId="0" applyNumberFormat="0" applyFill="0" applyBorder="0" applyAlignment="0" applyProtection="0"/>
    <xf numFmtId="0" fontId="10" fillId="0" borderId="1">
      <alignment vertical="center"/>
    </xf>
  </cellStyleXfs>
  <cellXfs count="78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 applyProtection="1"/>
    <xf numFmtId="4" fontId="1" fillId="0" borderId="0" xfId="0" applyNumberFormat="1" applyFont="1" applyProtection="1"/>
    <xf numFmtId="165" fontId="1" fillId="0" borderId="0" xfId="0" applyNumberFormat="1" applyFont="1" applyProtection="1"/>
    <xf numFmtId="167" fontId="1" fillId="0" borderId="0" xfId="0" applyNumberFormat="1" applyFont="1" applyProtection="1"/>
    <xf numFmtId="0" fontId="3" fillId="0" borderId="0" xfId="0" applyFont="1" applyProtection="1"/>
    <xf numFmtId="0" fontId="2" fillId="0" borderId="0" xfId="0" applyFo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 wrapText="1"/>
    </xf>
    <xf numFmtId="167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70" fontId="1" fillId="0" borderId="0" xfId="0" applyNumberFormat="1" applyFont="1" applyAlignment="1" applyProtection="1">
      <alignment vertical="top"/>
    </xf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1" fillId="0" borderId="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Continuous"/>
    </xf>
    <xf numFmtId="0" fontId="1" fillId="0" borderId="7" xfId="0" applyFont="1" applyBorder="1" applyAlignment="1" applyProtection="1">
      <alignment horizontal="centerContinuous"/>
    </xf>
    <xf numFmtId="0" fontId="1" fillId="0" borderId="8" xfId="0" applyFont="1" applyBorder="1" applyAlignment="1" applyProtection="1">
      <alignment horizontal="centerContinuous"/>
    </xf>
    <xf numFmtId="0" fontId="1" fillId="0" borderId="4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5" xfId="0" applyNumberFormat="1" applyFont="1" applyBorder="1" applyAlignment="1" applyProtection="1">
      <alignment horizontal="center"/>
    </xf>
    <xf numFmtId="0" fontId="1" fillId="0" borderId="2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167" fontId="1" fillId="0" borderId="3" xfId="0" applyNumberFormat="1" applyFont="1" applyBorder="1" applyProtection="1"/>
    <xf numFmtId="0" fontId="1" fillId="0" borderId="3" xfId="0" applyFont="1" applyBorder="1" applyProtection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9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49" fontId="1" fillId="0" borderId="2" xfId="0" applyNumberFormat="1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right"/>
    </xf>
    <xf numFmtId="49" fontId="15" fillId="0" borderId="0" xfId="0" applyNumberFormat="1" applyFont="1" applyAlignment="1" applyProtection="1">
      <alignment vertical="top"/>
    </xf>
    <xf numFmtId="49" fontId="16" fillId="0" borderId="0" xfId="0" applyNumberFormat="1" applyFont="1" applyAlignment="1" applyProtection="1">
      <alignment horizontal="left" vertical="top" wrapText="1"/>
    </xf>
    <xf numFmtId="167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4" fontId="16" fillId="0" borderId="0" xfId="0" applyNumberFormat="1" applyFont="1" applyAlignment="1" applyProtection="1">
      <alignment vertical="top"/>
    </xf>
    <xf numFmtId="165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horizontal="center" vertical="top"/>
    </xf>
    <xf numFmtId="170" fontId="16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right" vertical="top" wrapText="1"/>
    </xf>
    <xf numFmtId="4" fontId="15" fillId="0" borderId="0" xfId="0" applyNumberFormat="1" applyFont="1" applyAlignment="1" applyProtection="1">
      <alignment vertical="top"/>
    </xf>
    <xf numFmtId="165" fontId="15" fillId="0" borderId="0" xfId="0" applyNumberFormat="1" applyFont="1" applyAlignment="1" applyProtection="1">
      <alignment vertical="top"/>
    </xf>
    <xf numFmtId="167" fontId="15" fillId="0" borderId="0" xfId="0" applyNumberFormat="1" applyFont="1" applyAlignment="1" applyProtection="1">
      <alignment vertical="top"/>
    </xf>
    <xf numFmtId="49" fontId="15" fillId="0" borderId="0" xfId="0" applyNumberFormat="1" applyFont="1" applyAlignment="1" applyProtection="1">
      <alignment horizontal="left" vertical="top" wrapText="1"/>
    </xf>
  </cellXfs>
  <cellStyles count="31">
    <cellStyle name="1 000 Sk" xfId="11"/>
    <cellStyle name="1 000,-  Sk" xfId="2"/>
    <cellStyle name="1 000,- Kč" xfId="7"/>
    <cellStyle name="1 000,- Sk" xfId="10"/>
    <cellStyle name="1000 Sk_fakturuj99" xfId="4"/>
    <cellStyle name="20 % – Zvýraznění1" xfId="8"/>
    <cellStyle name="20 % – Zvýraznění2" xfId="9"/>
    <cellStyle name="20 % – Zvýraznění3" xfId="3"/>
    <cellStyle name="20 % – Zvýraznění4" xfId="12"/>
    <cellStyle name="20 % – Zvýraznění5" xfId="13"/>
    <cellStyle name="20 % – Zvýraznění6" xfId="14"/>
    <cellStyle name="40 % – Zvýraznění1" xfId="5"/>
    <cellStyle name="40 % – Zvýraznění2" xfId="15"/>
    <cellStyle name="40 % – Zvýraznění3" xfId="16"/>
    <cellStyle name="40 % – Zvýraznění4" xfId="17"/>
    <cellStyle name="40 % – Zvýraznění5" xfId="6"/>
    <cellStyle name="40 % – Zvýraznění6" xfId="18"/>
    <cellStyle name="60 % – Zvýraznění1" xfId="19"/>
    <cellStyle name="60 % – Zvýraznění2" xfId="20"/>
    <cellStyle name="60 % – Zvýraznění3" xfId="21"/>
    <cellStyle name="60 % – Zvýraznění4" xfId="22"/>
    <cellStyle name="60 % – Zvýraznění5" xfId="23"/>
    <cellStyle name="60 % – Zvýraznění6" xfId="24"/>
    <cellStyle name="Celkem" xfId="25"/>
    <cellStyle name="data" xfId="26"/>
    <cellStyle name="Název" xfId="27"/>
    <cellStyle name="Normálne" xfId="0" builtinId="0"/>
    <cellStyle name="normálne_KLs" xfId="1"/>
    <cellStyle name="TEXT" xfId="28"/>
    <cellStyle name="Text upozornění" xfId="29"/>
    <cellStyle name="TEXT1" xfId="3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showGridLines="0" tabSelected="1" workbookViewId="0">
      <selection activeCell="G17" sqref="G17"/>
    </sheetView>
  </sheetViews>
  <sheetFormatPr defaultColWidth="9.140625" defaultRowHeight="12.75"/>
  <cols>
    <col min="1" max="1" width="6.7109375" style="25" customWidth="1"/>
    <col min="2" max="2" width="3.7109375" style="26" customWidth="1"/>
    <col min="3" max="3" width="13" style="27" customWidth="1"/>
    <col min="4" max="4" width="35.7109375" style="28" customWidth="1"/>
    <col min="5" max="5" width="10.7109375" style="29" customWidth="1"/>
    <col min="6" max="6" width="5.28515625" style="30" customWidth="1"/>
    <col min="7" max="7" width="8.7109375" style="31" customWidth="1"/>
    <col min="8" max="9" width="9.7109375" style="31" hidden="1" customWidth="1"/>
    <col min="10" max="10" width="9.7109375" style="31" customWidth="1"/>
    <col min="11" max="11" width="7.42578125" style="32" hidden="1" customWidth="1"/>
    <col min="12" max="12" width="8.28515625" style="32" hidden="1" customWidth="1"/>
    <col min="13" max="13" width="9.140625" style="29" hidden="1" customWidth="1"/>
    <col min="14" max="14" width="7" style="29" hidden="1" customWidth="1"/>
    <col min="15" max="15" width="3.5703125" style="30" customWidth="1"/>
    <col min="16" max="16" width="12.7109375" style="30" hidden="1" customWidth="1"/>
    <col min="17" max="19" width="13.28515625" style="29" hidden="1" customWidth="1"/>
    <col min="20" max="20" width="10.5703125" style="33" hidden="1" customWidth="1"/>
    <col min="21" max="21" width="10.28515625" style="33" hidden="1" customWidth="1"/>
    <col min="22" max="22" width="5.7109375" style="33" hidden="1" customWidth="1"/>
    <col min="23" max="23" width="9.140625" style="34" hidden="1" customWidth="1"/>
    <col min="24" max="25" width="5.7109375" style="30" hidden="1" customWidth="1"/>
    <col min="26" max="26" width="7.5703125" style="30" hidden="1" customWidth="1"/>
    <col min="27" max="27" width="24.85546875" style="30" hidden="1" customWidth="1"/>
    <col min="28" max="28" width="4.28515625" style="30" hidden="1" customWidth="1"/>
    <col min="29" max="29" width="8.28515625" style="30" hidden="1" customWidth="1"/>
    <col min="30" max="30" width="8.7109375" style="30" hidden="1" customWidth="1"/>
    <col min="31" max="34" width="9.140625" style="30" hidden="1" customWidth="1"/>
    <col min="35" max="35" width="9.140625" style="4"/>
    <col min="36" max="37" width="0" style="4" hidden="1" customWidth="1"/>
    <col min="38" max="16384" width="9.140625" style="4"/>
  </cols>
  <sheetData>
    <row r="1" spans="1:37" ht="24">
      <c r="A1" s="8" t="s">
        <v>69</v>
      </c>
      <c r="B1" s="4"/>
      <c r="C1" s="4"/>
      <c r="D1" s="4"/>
      <c r="E1" s="8" t="s">
        <v>70</v>
      </c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2</v>
      </c>
      <c r="AA1" s="1" t="s">
        <v>3</v>
      </c>
      <c r="AB1" s="1" t="s">
        <v>4</v>
      </c>
      <c r="AC1" s="1" t="s">
        <v>5</v>
      </c>
      <c r="AD1" s="1" t="s">
        <v>6</v>
      </c>
      <c r="AE1" s="55" t="s">
        <v>7</v>
      </c>
      <c r="AF1" s="56" t="s">
        <v>8</v>
      </c>
      <c r="AG1" s="4"/>
      <c r="AH1" s="4"/>
    </row>
    <row r="2" spans="1:37">
      <c r="A2" s="8" t="s">
        <v>71</v>
      </c>
      <c r="B2" s="4"/>
      <c r="C2" s="4"/>
      <c r="D2" s="4"/>
      <c r="E2" s="8" t="s">
        <v>72</v>
      </c>
      <c r="F2" s="4"/>
      <c r="G2" s="5"/>
      <c r="H2" s="35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9</v>
      </c>
      <c r="AA2" s="2" t="s">
        <v>10</v>
      </c>
      <c r="AB2" s="2" t="s">
        <v>11</v>
      </c>
      <c r="AC2" s="2"/>
      <c r="AD2" s="3"/>
      <c r="AE2" s="55">
        <v>1</v>
      </c>
      <c r="AF2" s="57">
        <v>123.5</v>
      </c>
      <c r="AG2" s="4"/>
      <c r="AH2" s="4"/>
    </row>
    <row r="3" spans="1:37">
      <c r="A3" s="8" t="s">
        <v>12</v>
      </c>
      <c r="B3" s="4"/>
      <c r="C3" s="4"/>
      <c r="D3" s="4"/>
      <c r="E3" s="8" t="s">
        <v>181</v>
      </c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13</v>
      </c>
      <c r="AA3" s="2" t="s">
        <v>14</v>
      </c>
      <c r="AB3" s="2" t="s">
        <v>11</v>
      </c>
      <c r="AC3" s="2" t="s">
        <v>15</v>
      </c>
      <c r="AD3" s="3" t="s">
        <v>16</v>
      </c>
      <c r="AE3" s="55">
        <v>2</v>
      </c>
      <c r="AF3" s="58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17</v>
      </c>
      <c r="AA4" s="2" t="s">
        <v>18</v>
      </c>
      <c r="AB4" s="2" t="s">
        <v>11</v>
      </c>
      <c r="AC4" s="2"/>
      <c r="AD4" s="3"/>
      <c r="AE4" s="55">
        <v>3</v>
      </c>
      <c r="AF4" s="59">
        <v>123.45699999999999</v>
      </c>
      <c r="AG4" s="4"/>
      <c r="AH4" s="4"/>
    </row>
    <row r="5" spans="1:37">
      <c r="A5" s="8" t="s">
        <v>73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19</v>
      </c>
      <c r="AA5" s="2" t="s">
        <v>14</v>
      </c>
      <c r="AB5" s="2" t="s">
        <v>11</v>
      </c>
      <c r="AC5" s="2" t="s">
        <v>15</v>
      </c>
      <c r="AD5" s="3" t="s">
        <v>16</v>
      </c>
      <c r="AE5" s="55">
        <v>4</v>
      </c>
      <c r="AF5" s="60">
        <v>123.4567</v>
      </c>
      <c r="AG5" s="4"/>
      <c r="AH5" s="4"/>
    </row>
    <row r="6" spans="1:37">
      <c r="A6" s="8" t="s">
        <v>74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5" t="s">
        <v>20</v>
      </c>
      <c r="AF6" s="58">
        <v>123.46</v>
      </c>
      <c r="AG6" s="4"/>
      <c r="AH6" s="4"/>
    </row>
    <row r="7" spans="1:3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3.5">
      <c r="A8" s="4" t="s">
        <v>75</v>
      </c>
      <c r="B8" s="36"/>
      <c r="C8" s="37"/>
      <c r="D8" s="9" t="str">
        <f>CONCATENATE(AA2," ",AB2," ",AC2," ",AD2)</f>
        <v xml:space="preserve">Prehľad rozpočtových nákladov v EUR  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10" t="s">
        <v>21</v>
      </c>
      <c r="B9" s="10" t="s">
        <v>22</v>
      </c>
      <c r="C9" s="10" t="s">
        <v>23</v>
      </c>
      <c r="D9" s="10" t="s">
        <v>24</v>
      </c>
      <c r="E9" s="10" t="s">
        <v>25</v>
      </c>
      <c r="F9" s="10" t="s">
        <v>26</v>
      </c>
      <c r="G9" s="10" t="s">
        <v>27</v>
      </c>
      <c r="H9" s="10" t="s">
        <v>28</v>
      </c>
      <c r="I9" s="10" t="s">
        <v>29</v>
      </c>
      <c r="J9" s="10" t="s">
        <v>30</v>
      </c>
      <c r="K9" s="39" t="s">
        <v>31</v>
      </c>
      <c r="L9" s="40"/>
      <c r="M9" s="41" t="s">
        <v>32</v>
      </c>
      <c r="N9" s="40"/>
      <c r="O9" s="10" t="s">
        <v>1</v>
      </c>
      <c r="P9" s="42" t="s">
        <v>33</v>
      </c>
      <c r="Q9" s="45" t="s">
        <v>25</v>
      </c>
      <c r="R9" s="45" t="s">
        <v>25</v>
      </c>
      <c r="S9" s="42" t="s">
        <v>25</v>
      </c>
      <c r="T9" s="46" t="s">
        <v>34</v>
      </c>
      <c r="U9" s="47" t="s">
        <v>35</v>
      </c>
      <c r="V9" s="48" t="s">
        <v>36</v>
      </c>
      <c r="W9" s="10" t="s">
        <v>37</v>
      </c>
      <c r="X9" s="10" t="s">
        <v>38</v>
      </c>
      <c r="Y9" s="10" t="s">
        <v>39</v>
      </c>
      <c r="Z9" s="61" t="s">
        <v>40</v>
      </c>
      <c r="AA9" s="61" t="s">
        <v>41</v>
      </c>
      <c r="AB9" s="10" t="s">
        <v>36</v>
      </c>
      <c r="AC9" s="10" t="s">
        <v>42</v>
      </c>
      <c r="AD9" s="10" t="s">
        <v>43</v>
      </c>
      <c r="AE9" s="62" t="s">
        <v>44</v>
      </c>
      <c r="AF9" s="62" t="s">
        <v>45</v>
      </c>
      <c r="AG9" s="62" t="s">
        <v>25</v>
      </c>
      <c r="AH9" s="62" t="s">
        <v>46</v>
      </c>
      <c r="AJ9" s="4" t="s">
        <v>76</v>
      </c>
      <c r="AK9" s="4" t="s">
        <v>78</v>
      </c>
    </row>
    <row r="10" spans="1:37">
      <c r="A10" s="11" t="s">
        <v>47</v>
      </c>
      <c r="B10" s="11" t="s">
        <v>48</v>
      </c>
      <c r="C10" s="38"/>
      <c r="D10" s="11" t="s">
        <v>49</v>
      </c>
      <c r="E10" s="11" t="s">
        <v>50</v>
      </c>
      <c r="F10" s="11" t="s">
        <v>51</v>
      </c>
      <c r="G10" s="11" t="s">
        <v>52</v>
      </c>
      <c r="H10" s="11" t="s">
        <v>53</v>
      </c>
      <c r="I10" s="11" t="s">
        <v>54</v>
      </c>
      <c r="J10" s="11"/>
      <c r="K10" s="11" t="s">
        <v>27</v>
      </c>
      <c r="L10" s="11" t="s">
        <v>30</v>
      </c>
      <c r="M10" s="43" t="s">
        <v>27</v>
      </c>
      <c r="N10" s="11" t="s">
        <v>30</v>
      </c>
      <c r="O10" s="11" t="s">
        <v>55</v>
      </c>
      <c r="P10" s="44"/>
      <c r="Q10" s="49" t="s">
        <v>56</v>
      </c>
      <c r="R10" s="49" t="s">
        <v>57</v>
      </c>
      <c r="S10" s="44" t="s">
        <v>58</v>
      </c>
      <c r="T10" s="50" t="s">
        <v>59</v>
      </c>
      <c r="U10" s="51" t="s">
        <v>60</v>
      </c>
      <c r="V10" s="52" t="s">
        <v>61</v>
      </c>
      <c r="W10" s="53"/>
      <c r="X10" s="54"/>
      <c r="Y10" s="54"/>
      <c r="Z10" s="63" t="s">
        <v>62</v>
      </c>
      <c r="AA10" s="63" t="s">
        <v>47</v>
      </c>
      <c r="AB10" s="11" t="s">
        <v>63</v>
      </c>
      <c r="AC10" s="54"/>
      <c r="AD10" s="54"/>
      <c r="AE10" s="64"/>
      <c r="AF10" s="64"/>
      <c r="AG10" s="64"/>
      <c r="AH10" s="64"/>
      <c r="AJ10" s="4" t="s">
        <v>77</v>
      </c>
      <c r="AK10" s="4" t="s">
        <v>79</v>
      </c>
    </row>
    <row r="12" spans="1:37">
      <c r="B12" s="65" t="s">
        <v>80</v>
      </c>
    </row>
    <row r="13" spans="1:37">
      <c r="B13" s="27" t="s">
        <v>81</v>
      </c>
    </row>
    <row r="14" spans="1:37">
      <c r="A14" s="25">
        <v>1</v>
      </c>
      <c r="B14" s="26" t="s">
        <v>82</v>
      </c>
      <c r="C14" s="27" t="s">
        <v>83</v>
      </c>
      <c r="D14" s="28" t="s">
        <v>84</v>
      </c>
      <c r="E14" s="29">
        <v>86.4</v>
      </c>
      <c r="F14" s="30" t="s">
        <v>85</v>
      </c>
      <c r="H14" s="31">
        <f>ROUND(E14*G14,2)</f>
        <v>0</v>
      </c>
      <c r="J14" s="31">
        <f>ROUND(E14*G14,2)</f>
        <v>0</v>
      </c>
      <c r="K14" s="32">
        <v>1.66E-3</v>
      </c>
      <c r="L14" s="32">
        <f>E14*K14</f>
        <v>0.14342400000000002</v>
      </c>
      <c r="N14" s="29">
        <f>E14*M14</f>
        <v>0</v>
      </c>
      <c r="P14" s="30" t="s">
        <v>86</v>
      </c>
      <c r="V14" s="33" t="s">
        <v>68</v>
      </c>
      <c r="X14" s="27" t="s">
        <v>87</v>
      </c>
      <c r="Y14" s="27" t="s">
        <v>83</v>
      </c>
      <c r="Z14" s="30" t="s">
        <v>88</v>
      </c>
      <c r="AJ14" s="4" t="s">
        <v>89</v>
      </c>
      <c r="AK14" s="4" t="s">
        <v>90</v>
      </c>
    </row>
    <row r="15" spans="1:37">
      <c r="D15" s="66" t="s">
        <v>91</v>
      </c>
      <c r="E15" s="67"/>
      <c r="F15" s="68"/>
      <c r="G15" s="69"/>
      <c r="H15" s="69"/>
      <c r="I15" s="69"/>
      <c r="J15" s="69"/>
      <c r="K15" s="70"/>
      <c r="L15" s="70"/>
      <c r="M15" s="67"/>
      <c r="N15" s="67"/>
      <c r="O15" s="68"/>
      <c r="P15" s="68"/>
      <c r="Q15" s="67"/>
      <c r="R15" s="67"/>
      <c r="S15" s="67"/>
      <c r="T15" s="71"/>
      <c r="U15" s="71"/>
      <c r="V15" s="71" t="s">
        <v>0</v>
      </c>
      <c r="W15" s="72"/>
      <c r="X15" s="68"/>
    </row>
    <row r="16" spans="1:37" ht="25.5">
      <c r="A16" s="25">
        <v>2</v>
      </c>
      <c r="B16" s="26" t="s">
        <v>92</v>
      </c>
      <c r="C16" s="27" t="s">
        <v>93</v>
      </c>
      <c r="D16" s="28" t="s">
        <v>94</v>
      </c>
      <c r="E16" s="29">
        <v>22</v>
      </c>
      <c r="F16" s="30" t="s">
        <v>95</v>
      </c>
      <c r="H16" s="31">
        <f>ROUND(E16*G16,2)</f>
        <v>0</v>
      </c>
      <c r="J16" s="31">
        <f>ROUND(E16*G16,2)</f>
        <v>0</v>
      </c>
      <c r="L16" s="32">
        <f>E16*K16</f>
        <v>0</v>
      </c>
      <c r="M16" s="29">
        <v>1E-3</v>
      </c>
      <c r="N16" s="29">
        <f>E16*M16</f>
        <v>2.1999999999999999E-2</v>
      </c>
      <c r="P16" s="30" t="s">
        <v>86</v>
      </c>
      <c r="V16" s="33" t="s">
        <v>68</v>
      </c>
      <c r="X16" s="27" t="s">
        <v>96</v>
      </c>
      <c r="Y16" s="27" t="s">
        <v>93</v>
      </c>
      <c r="Z16" s="30" t="s">
        <v>97</v>
      </c>
      <c r="AJ16" s="4" t="s">
        <v>89</v>
      </c>
      <c r="AK16" s="4" t="s">
        <v>90</v>
      </c>
    </row>
    <row r="17" spans="1:37">
      <c r="D17" s="66" t="s">
        <v>98</v>
      </c>
      <c r="E17" s="67"/>
      <c r="F17" s="68"/>
      <c r="G17" s="69"/>
      <c r="H17" s="69"/>
      <c r="I17" s="69"/>
      <c r="J17" s="69"/>
      <c r="K17" s="70"/>
      <c r="L17" s="70"/>
      <c r="M17" s="67"/>
      <c r="N17" s="67"/>
      <c r="O17" s="68"/>
      <c r="P17" s="68"/>
      <c r="Q17" s="67"/>
      <c r="R17" s="67"/>
      <c r="S17" s="67"/>
      <c r="T17" s="71"/>
      <c r="U17" s="71"/>
      <c r="V17" s="71" t="s">
        <v>0</v>
      </c>
      <c r="W17" s="72"/>
      <c r="X17" s="68"/>
    </row>
    <row r="18" spans="1:37" ht="25.5">
      <c r="A18" s="25">
        <v>3</v>
      </c>
      <c r="B18" s="26" t="s">
        <v>92</v>
      </c>
      <c r="C18" s="27" t="s">
        <v>99</v>
      </c>
      <c r="D18" s="28" t="s">
        <v>100</v>
      </c>
      <c r="E18" s="29">
        <v>2</v>
      </c>
      <c r="F18" s="30" t="s">
        <v>101</v>
      </c>
      <c r="H18" s="31">
        <f t="shared" ref="H18:H25" si="0">ROUND(E18*G18,2)</f>
        <v>0</v>
      </c>
      <c r="J18" s="31">
        <f t="shared" ref="J18:J25" si="1">ROUND(E18*G18,2)</f>
        <v>0</v>
      </c>
      <c r="K18" s="32">
        <v>5.5999999999999995E-4</v>
      </c>
      <c r="L18" s="32">
        <f t="shared" ref="L18:L25" si="2">E18*K18</f>
        <v>1.1199999999999999E-3</v>
      </c>
      <c r="M18" s="29">
        <v>3.0000000000000001E-3</v>
      </c>
      <c r="N18" s="29">
        <f t="shared" ref="N18:N25" si="3">E18*M18</f>
        <v>6.0000000000000001E-3</v>
      </c>
      <c r="P18" s="30" t="s">
        <v>86</v>
      </c>
      <c r="V18" s="33" t="s">
        <v>68</v>
      </c>
      <c r="X18" s="27" t="s">
        <v>102</v>
      </c>
      <c r="Y18" s="27" t="s">
        <v>99</v>
      </c>
      <c r="Z18" s="30" t="s">
        <v>97</v>
      </c>
      <c r="AJ18" s="4" t="s">
        <v>89</v>
      </c>
      <c r="AK18" s="4" t="s">
        <v>90</v>
      </c>
    </row>
    <row r="19" spans="1:37">
      <c r="A19" s="25">
        <v>4</v>
      </c>
      <c r="B19" s="26" t="s">
        <v>92</v>
      </c>
      <c r="C19" s="27" t="s">
        <v>103</v>
      </c>
      <c r="D19" s="28" t="s">
        <v>104</v>
      </c>
      <c r="E19" s="29">
        <v>2.8000000000000001E-2</v>
      </c>
      <c r="F19" s="30" t="s">
        <v>105</v>
      </c>
      <c r="H19" s="31">
        <f t="shared" si="0"/>
        <v>0</v>
      </c>
      <c r="J19" s="31">
        <f t="shared" si="1"/>
        <v>0</v>
      </c>
      <c r="L19" s="32">
        <f t="shared" si="2"/>
        <v>0</v>
      </c>
      <c r="N19" s="29">
        <f t="shared" si="3"/>
        <v>0</v>
      </c>
      <c r="P19" s="30" t="s">
        <v>86</v>
      </c>
      <c r="V19" s="33" t="s">
        <v>68</v>
      </c>
      <c r="X19" s="27" t="s">
        <v>106</v>
      </c>
      <c r="Y19" s="27" t="s">
        <v>103</v>
      </c>
      <c r="Z19" s="30" t="s">
        <v>97</v>
      </c>
      <c r="AJ19" s="4" t="s">
        <v>89</v>
      </c>
      <c r="AK19" s="4" t="s">
        <v>90</v>
      </c>
    </row>
    <row r="20" spans="1:37">
      <c r="A20" s="25">
        <v>5</v>
      </c>
      <c r="B20" s="26" t="s">
        <v>92</v>
      </c>
      <c r="C20" s="27" t="s">
        <v>107</v>
      </c>
      <c r="D20" s="28" t="s">
        <v>108</v>
      </c>
      <c r="E20" s="29">
        <v>2.8000000000000001E-2</v>
      </c>
      <c r="F20" s="30" t="s">
        <v>105</v>
      </c>
      <c r="H20" s="31">
        <f t="shared" si="0"/>
        <v>0</v>
      </c>
      <c r="J20" s="31">
        <f t="shared" si="1"/>
        <v>0</v>
      </c>
      <c r="L20" s="32">
        <f t="shared" si="2"/>
        <v>0</v>
      </c>
      <c r="N20" s="29">
        <f t="shared" si="3"/>
        <v>0</v>
      </c>
      <c r="P20" s="30" t="s">
        <v>86</v>
      </c>
      <c r="V20" s="33" t="s">
        <v>68</v>
      </c>
      <c r="X20" s="27" t="s">
        <v>109</v>
      </c>
      <c r="Y20" s="27" t="s">
        <v>107</v>
      </c>
      <c r="Z20" s="30" t="s">
        <v>97</v>
      </c>
      <c r="AJ20" s="4" t="s">
        <v>89</v>
      </c>
      <c r="AK20" s="4" t="s">
        <v>90</v>
      </c>
    </row>
    <row r="21" spans="1:37" ht="25.5">
      <c r="A21" s="25">
        <v>6</v>
      </c>
      <c r="B21" s="26" t="s">
        <v>92</v>
      </c>
      <c r="C21" s="27" t="s">
        <v>110</v>
      </c>
      <c r="D21" s="28" t="s">
        <v>111</v>
      </c>
      <c r="E21" s="29">
        <v>0.53200000000000003</v>
      </c>
      <c r="F21" s="30" t="s">
        <v>105</v>
      </c>
      <c r="H21" s="31">
        <f t="shared" si="0"/>
        <v>0</v>
      </c>
      <c r="J21" s="31">
        <f t="shared" si="1"/>
        <v>0</v>
      </c>
      <c r="L21" s="32">
        <f t="shared" si="2"/>
        <v>0</v>
      </c>
      <c r="N21" s="29">
        <f t="shared" si="3"/>
        <v>0</v>
      </c>
      <c r="P21" s="30" t="s">
        <v>86</v>
      </c>
      <c r="V21" s="33" t="s">
        <v>68</v>
      </c>
      <c r="X21" s="27" t="s">
        <v>112</v>
      </c>
      <c r="Y21" s="27" t="s">
        <v>110</v>
      </c>
      <c r="Z21" s="30" t="s">
        <v>97</v>
      </c>
      <c r="AJ21" s="4" t="s">
        <v>89</v>
      </c>
      <c r="AK21" s="4" t="s">
        <v>90</v>
      </c>
    </row>
    <row r="22" spans="1:37" ht="25.5">
      <c r="A22" s="25">
        <v>7</v>
      </c>
      <c r="B22" s="26" t="s">
        <v>92</v>
      </c>
      <c r="C22" s="27" t="s">
        <v>113</v>
      </c>
      <c r="D22" s="28" t="s">
        <v>114</v>
      </c>
      <c r="E22" s="29">
        <v>2.8000000000000001E-2</v>
      </c>
      <c r="F22" s="30" t="s">
        <v>105</v>
      </c>
      <c r="H22" s="31">
        <f t="shared" si="0"/>
        <v>0</v>
      </c>
      <c r="J22" s="31">
        <f t="shared" si="1"/>
        <v>0</v>
      </c>
      <c r="L22" s="32">
        <f t="shared" si="2"/>
        <v>0</v>
      </c>
      <c r="N22" s="29">
        <f t="shared" si="3"/>
        <v>0</v>
      </c>
      <c r="P22" s="30" t="s">
        <v>86</v>
      </c>
      <c r="V22" s="33" t="s">
        <v>68</v>
      </c>
      <c r="X22" s="27" t="s">
        <v>115</v>
      </c>
      <c r="Y22" s="27" t="s">
        <v>113</v>
      </c>
      <c r="Z22" s="30" t="s">
        <v>97</v>
      </c>
      <c r="AJ22" s="4" t="s">
        <v>89</v>
      </c>
      <c r="AK22" s="4" t="s">
        <v>90</v>
      </c>
    </row>
    <row r="23" spans="1:37" ht="25.5">
      <c r="A23" s="25">
        <v>8</v>
      </c>
      <c r="B23" s="26" t="s">
        <v>92</v>
      </c>
      <c r="C23" s="27" t="s">
        <v>116</v>
      </c>
      <c r="D23" s="28" t="s">
        <v>117</v>
      </c>
      <c r="E23" s="29">
        <v>0.28000000000000003</v>
      </c>
      <c r="F23" s="30" t="s">
        <v>105</v>
      </c>
      <c r="H23" s="31">
        <f t="shared" si="0"/>
        <v>0</v>
      </c>
      <c r="J23" s="31">
        <f t="shared" si="1"/>
        <v>0</v>
      </c>
      <c r="L23" s="32">
        <f t="shared" si="2"/>
        <v>0</v>
      </c>
      <c r="N23" s="29">
        <f t="shared" si="3"/>
        <v>0</v>
      </c>
      <c r="P23" s="30" t="s">
        <v>86</v>
      </c>
      <c r="V23" s="33" t="s">
        <v>68</v>
      </c>
      <c r="X23" s="27" t="s">
        <v>118</v>
      </c>
      <c r="Y23" s="27" t="s">
        <v>116</v>
      </c>
      <c r="Z23" s="30" t="s">
        <v>97</v>
      </c>
      <c r="AJ23" s="4" t="s">
        <v>89</v>
      </c>
      <c r="AK23" s="4" t="s">
        <v>90</v>
      </c>
    </row>
    <row r="24" spans="1:37" ht="25.5">
      <c r="A24" s="25">
        <v>9</v>
      </c>
      <c r="B24" s="26" t="s">
        <v>92</v>
      </c>
      <c r="C24" s="27" t="s">
        <v>119</v>
      </c>
      <c r="D24" s="28" t="s">
        <v>120</v>
      </c>
      <c r="E24" s="29">
        <v>2.8000000000000001E-2</v>
      </c>
      <c r="F24" s="30" t="s">
        <v>105</v>
      </c>
      <c r="H24" s="31">
        <f t="shared" si="0"/>
        <v>0</v>
      </c>
      <c r="J24" s="31">
        <f t="shared" si="1"/>
        <v>0</v>
      </c>
      <c r="L24" s="32">
        <f t="shared" si="2"/>
        <v>0</v>
      </c>
      <c r="N24" s="29">
        <f t="shared" si="3"/>
        <v>0</v>
      </c>
      <c r="P24" s="30" t="s">
        <v>86</v>
      </c>
      <c r="V24" s="33" t="s">
        <v>68</v>
      </c>
      <c r="X24" s="27" t="s">
        <v>121</v>
      </c>
      <c r="Y24" s="27" t="s">
        <v>119</v>
      </c>
      <c r="Z24" s="30" t="s">
        <v>97</v>
      </c>
      <c r="AJ24" s="4" t="s">
        <v>89</v>
      </c>
      <c r="AK24" s="4" t="s">
        <v>90</v>
      </c>
    </row>
    <row r="25" spans="1:37">
      <c r="A25" s="25">
        <v>10</v>
      </c>
      <c r="B25" s="26" t="s">
        <v>122</v>
      </c>
      <c r="C25" s="27" t="s">
        <v>123</v>
      </c>
      <c r="D25" s="28" t="s">
        <v>124</v>
      </c>
      <c r="E25" s="29">
        <v>0.14399999999999999</v>
      </c>
      <c r="F25" s="30" t="s">
        <v>105</v>
      </c>
      <c r="H25" s="31">
        <f t="shared" si="0"/>
        <v>0</v>
      </c>
      <c r="J25" s="31">
        <f t="shared" si="1"/>
        <v>0</v>
      </c>
      <c r="L25" s="32">
        <f t="shared" si="2"/>
        <v>0</v>
      </c>
      <c r="N25" s="29">
        <f t="shared" si="3"/>
        <v>0</v>
      </c>
      <c r="P25" s="30" t="s">
        <v>86</v>
      </c>
      <c r="V25" s="33" t="s">
        <v>68</v>
      </c>
      <c r="X25" s="27" t="s">
        <v>125</v>
      </c>
      <c r="Y25" s="27" t="s">
        <v>123</v>
      </c>
      <c r="Z25" s="30" t="s">
        <v>126</v>
      </c>
      <c r="AJ25" s="4" t="s">
        <v>89</v>
      </c>
      <c r="AK25" s="4" t="s">
        <v>90</v>
      </c>
    </row>
    <row r="26" spans="1:37">
      <c r="D26" s="73" t="s">
        <v>127</v>
      </c>
      <c r="E26" s="74">
        <f>J26</f>
        <v>0</v>
      </c>
      <c r="H26" s="74">
        <f>SUM(H12:H25)</f>
        <v>0</v>
      </c>
      <c r="I26" s="74">
        <f>SUM(I12:I25)</f>
        <v>0</v>
      </c>
      <c r="J26" s="74">
        <f>SUM(J12:J25)</f>
        <v>0</v>
      </c>
      <c r="L26" s="75">
        <f>SUM(L12:L25)</f>
        <v>0.14454400000000003</v>
      </c>
      <c r="N26" s="76">
        <f>SUM(N12:N25)</f>
        <v>2.7999999999999997E-2</v>
      </c>
      <c r="W26" s="34">
        <f>SUM(W12:W25)</f>
        <v>0</v>
      </c>
    </row>
    <row r="28" spans="1:37">
      <c r="D28" s="73" t="s">
        <v>128</v>
      </c>
      <c r="E28" s="76">
        <f>J28</f>
        <v>0</v>
      </c>
      <c r="H28" s="74">
        <f>+H26</f>
        <v>0</v>
      </c>
      <c r="I28" s="74">
        <f>+I26</f>
        <v>0</v>
      </c>
      <c r="J28" s="74">
        <f>+J26</f>
        <v>0</v>
      </c>
      <c r="L28" s="75">
        <f>+L26</f>
        <v>0.14454400000000003</v>
      </c>
      <c r="N28" s="76">
        <f>+N26</f>
        <v>2.7999999999999997E-2</v>
      </c>
      <c r="W28" s="34">
        <f>+W26</f>
        <v>0</v>
      </c>
    </row>
    <row r="30" spans="1:37">
      <c r="B30" s="65" t="s">
        <v>129</v>
      </c>
    </row>
    <row r="31" spans="1:37">
      <c r="B31" s="27" t="s">
        <v>130</v>
      </c>
    </row>
    <row r="32" spans="1:37">
      <c r="A32" s="25">
        <v>11</v>
      </c>
      <c r="B32" s="26" t="s">
        <v>131</v>
      </c>
      <c r="C32" s="27" t="s">
        <v>132</v>
      </c>
      <c r="D32" s="28" t="s">
        <v>133</v>
      </c>
      <c r="E32" s="29">
        <v>2</v>
      </c>
      <c r="F32" s="30" t="s">
        <v>95</v>
      </c>
      <c r="H32" s="31">
        <f>ROUND(E32*G32,2)</f>
        <v>0</v>
      </c>
      <c r="J32" s="31">
        <f>ROUND(E32*G32,2)</f>
        <v>0</v>
      </c>
      <c r="K32" s="32">
        <v>4.1000000000000003E-3</v>
      </c>
      <c r="L32" s="32">
        <f>E32*K32</f>
        <v>8.2000000000000007E-3</v>
      </c>
      <c r="N32" s="29">
        <f>E32*M32</f>
        <v>0</v>
      </c>
      <c r="P32" s="30" t="s">
        <v>86</v>
      </c>
      <c r="V32" s="33" t="s">
        <v>134</v>
      </c>
      <c r="X32" s="27" t="s">
        <v>135</v>
      </c>
      <c r="Y32" s="27" t="s">
        <v>132</v>
      </c>
      <c r="Z32" s="30" t="s">
        <v>136</v>
      </c>
      <c r="AJ32" s="4" t="s">
        <v>137</v>
      </c>
      <c r="AK32" s="4" t="s">
        <v>90</v>
      </c>
    </row>
    <row r="33" spans="1:37" ht="25.5">
      <c r="A33" s="25">
        <v>12</v>
      </c>
      <c r="B33" s="26" t="s">
        <v>131</v>
      </c>
      <c r="C33" s="27" t="s">
        <v>138</v>
      </c>
      <c r="D33" s="28" t="s">
        <v>139</v>
      </c>
      <c r="F33" s="30" t="s">
        <v>55</v>
      </c>
      <c r="H33" s="31">
        <f>ROUND(E33*G33,2)</f>
        <v>0</v>
      </c>
      <c r="J33" s="31">
        <f>ROUND(E33*G33,2)</f>
        <v>0</v>
      </c>
      <c r="L33" s="32">
        <f>E33*K33</f>
        <v>0</v>
      </c>
      <c r="N33" s="29">
        <f>E33*M33</f>
        <v>0</v>
      </c>
      <c r="P33" s="30" t="s">
        <v>86</v>
      </c>
      <c r="V33" s="33" t="s">
        <v>134</v>
      </c>
      <c r="X33" s="27" t="s">
        <v>140</v>
      </c>
      <c r="Y33" s="27" t="s">
        <v>138</v>
      </c>
      <c r="Z33" s="30" t="s">
        <v>141</v>
      </c>
      <c r="AJ33" s="4" t="s">
        <v>137</v>
      </c>
      <c r="AK33" s="4" t="s">
        <v>90</v>
      </c>
    </row>
    <row r="34" spans="1:37">
      <c r="D34" s="73" t="s">
        <v>142</v>
      </c>
      <c r="E34" s="74">
        <f>J34</f>
        <v>0</v>
      </c>
      <c r="H34" s="74">
        <f>SUM(H30:H33)</f>
        <v>0</v>
      </c>
      <c r="I34" s="74">
        <f>SUM(I30:I33)</f>
        <v>0</v>
      </c>
      <c r="J34" s="74">
        <f>SUM(J30:J33)</f>
        <v>0</v>
      </c>
      <c r="L34" s="75">
        <f>SUM(L30:L33)</f>
        <v>8.2000000000000007E-3</v>
      </c>
      <c r="N34" s="76">
        <f>SUM(N30:N33)</f>
        <v>0</v>
      </c>
      <c r="W34" s="34">
        <f>SUM(W30:W33)</f>
        <v>0</v>
      </c>
    </row>
    <row r="36" spans="1:37">
      <c r="B36" s="27" t="s">
        <v>143</v>
      </c>
    </row>
    <row r="37" spans="1:37">
      <c r="A37" s="25">
        <v>13</v>
      </c>
      <c r="B37" s="26" t="s">
        <v>144</v>
      </c>
      <c r="C37" s="27" t="s">
        <v>145</v>
      </c>
      <c r="D37" s="28" t="s">
        <v>146</v>
      </c>
      <c r="E37" s="29">
        <v>1</v>
      </c>
      <c r="F37" s="30" t="s">
        <v>147</v>
      </c>
      <c r="H37" s="31">
        <f>ROUND(E37*G37,2)</f>
        <v>0</v>
      </c>
      <c r="J37" s="31">
        <f>ROUND(E37*G37,2)</f>
        <v>0</v>
      </c>
      <c r="L37" s="32">
        <f>E37*K37</f>
        <v>0</v>
      </c>
      <c r="N37" s="29">
        <f>E37*M37</f>
        <v>0</v>
      </c>
      <c r="P37" s="30" t="s">
        <v>86</v>
      </c>
      <c r="V37" s="33" t="s">
        <v>134</v>
      </c>
      <c r="X37" s="27" t="s">
        <v>145</v>
      </c>
      <c r="Y37" s="27" t="s">
        <v>145</v>
      </c>
      <c r="Z37" s="30" t="s">
        <v>136</v>
      </c>
      <c r="AJ37" s="4" t="s">
        <v>137</v>
      </c>
      <c r="AK37" s="4" t="s">
        <v>90</v>
      </c>
    </row>
    <row r="38" spans="1:37">
      <c r="D38" s="73" t="s">
        <v>148</v>
      </c>
      <c r="E38" s="74">
        <f>J38</f>
        <v>0</v>
      </c>
      <c r="H38" s="74">
        <f>SUM(H36:H37)</f>
        <v>0</v>
      </c>
      <c r="I38" s="74">
        <f>SUM(I36:I37)</f>
        <v>0</v>
      </c>
      <c r="J38" s="74">
        <f>SUM(J36:J37)</f>
        <v>0</v>
      </c>
      <c r="L38" s="75">
        <f>SUM(L36:L37)</f>
        <v>0</v>
      </c>
      <c r="N38" s="76">
        <f>SUM(N36:N37)</f>
        <v>0</v>
      </c>
      <c r="W38" s="34">
        <f>SUM(W36:W37)</f>
        <v>0</v>
      </c>
    </row>
    <row r="40" spans="1:37">
      <c r="B40" s="27" t="s">
        <v>149</v>
      </c>
    </row>
    <row r="41" spans="1:37">
      <c r="A41" s="25">
        <v>14</v>
      </c>
      <c r="B41" s="26" t="s">
        <v>150</v>
      </c>
      <c r="C41" s="27" t="s">
        <v>151</v>
      </c>
      <c r="D41" s="28" t="s">
        <v>152</v>
      </c>
      <c r="E41" s="29">
        <v>42.5</v>
      </c>
      <c r="F41" s="30" t="s">
        <v>85</v>
      </c>
      <c r="H41" s="31">
        <f>ROUND(E41*G41,2)</f>
        <v>0</v>
      </c>
      <c r="J41" s="31">
        <f>ROUND(E41*G41,2)</f>
        <v>0</v>
      </c>
      <c r="K41" s="32">
        <v>5.0000000000000002E-5</v>
      </c>
      <c r="L41" s="32">
        <f>E41*K41</f>
        <v>2.1250000000000002E-3</v>
      </c>
      <c r="N41" s="29">
        <f>E41*M41</f>
        <v>0</v>
      </c>
      <c r="P41" s="30" t="s">
        <v>86</v>
      </c>
      <c r="V41" s="33" t="s">
        <v>134</v>
      </c>
      <c r="X41" s="27" t="s">
        <v>153</v>
      </c>
      <c r="Y41" s="27" t="s">
        <v>151</v>
      </c>
      <c r="Z41" s="30" t="s">
        <v>154</v>
      </c>
      <c r="AJ41" s="4" t="s">
        <v>137</v>
      </c>
      <c r="AK41" s="4" t="s">
        <v>90</v>
      </c>
    </row>
    <row r="42" spans="1:37">
      <c r="D42" s="66" t="s">
        <v>155</v>
      </c>
      <c r="E42" s="67"/>
      <c r="F42" s="68"/>
      <c r="G42" s="69"/>
      <c r="H42" s="69"/>
      <c r="I42" s="69"/>
      <c r="J42" s="69"/>
      <c r="K42" s="70"/>
      <c r="L42" s="70"/>
      <c r="M42" s="67"/>
      <c r="N42" s="67"/>
      <c r="O42" s="68"/>
      <c r="P42" s="68"/>
      <c r="Q42" s="67"/>
      <c r="R42" s="67"/>
      <c r="S42" s="67"/>
      <c r="T42" s="71"/>
      <c r="U42" s="71"/>
      <c r="V42" s="71" t="s">
        <v>0</v>
      </c>
      <c r="W42" s="72"/>
      <c r="X42" s="68"/>
    </row>
    <row r="43" spans="1:37">
      <c r="A43" s="25">
        <v>15</v>
      </c>
      <c r="B43" s="26" t="s">
        <v>150</v>
      </c>
      <c r="C43" s="27" t="s">
        <v>156</v>
      </c>
      <c r="D43" s="28" t="s">
        <v>180</v>
      </c>
      <c r="E43" s="29">
        <v>5</v>
      </c>
      <c r="F43" s="30" t="s">
        <v>85</v>
      </c>
      <c r="H43" s="31">
        <f>ROUND(E43*G43,2)</f>
        <v>0</v>
      </c>
      <c r="J43" s="31">
        <f>ROUND(E43*G43,2)</f>
        <v>0</v>
      </c>
      <c r="K43" s="32">
        <v>5.0000000000000002E-5</v>
      </c>
      <c r="L43" s="32">
        <f>E43*K43</f>
        <v>2.5000000000000001E-4</v>
      </c>
      <c r="N43" s="29">
        <f>E43*M43</f>
        <v>0</v>
      </c>
      <c r="P43" s="30" t="s">
        <v>86</v>
      </c>
      <c r="V43" s="33" t="s">
        <v>134</v>
      </c>
      <c r="X43" s="27" t="s">
        <v>157</v>
      </c>
      <c r="Y43" s="27" t="s">
        <v>156</v>
      </c>
      <c r="Z43" s="30" t="s">
        <v>154</v>
      </c>
      <c r="AJ43" s="4" t="s">
        <v>137</v>
      </c>
      <c r="AK43" s="4" t="s">
        <v>90</v>
      </c>
    </row>
    <row r="44" spans="1:37">
      <c r="A44" s="25">
        <v>16</v>
      </c>
      <c r="B44" s="26" t="s">
        <v>150</v>
      </c>
      <c r="C44" s="27" t="s">
        <v>158</v>
      </c>
      <c r="D44" s="28" t="s">
        <v>159</v>
      </c>
      <c r="E44" s="29">
        <v>43.9</v>
      </c>
      <c r="F44" s="30" t="s">
        <v>85</v>
      </c>
      <c r="H44" s="31">
        <f>ROUND(E44*G44,2)</f>
        <v>0</v>
      </c>
      <c r="J44" s="31">
        <f>ROUND(E44*G44,2)</f>
        <v>0</v>
      </c>
      <c r="K44" s="32">
        <v>5.0000000000000002E-5</v>
      </c>
      <c r="L44" s="32">
        <f>E44*K44</f>
        <v>2.1949999999999999E-3</v>
      </c>
      <c r="N44" s="29">
        <f>E44*M44</f>
        <v>0</v>
      </c>
      <c r="P44" s="30" t="s">
        <v>86</v>
      </c>
      <c r="V44" s="33" t="s">
        <v>134</v>
      </c>
      <c r="X44" s="27" t="s">
        <v>158</v>
      </c>
      <c r="Y44" s="27" t="s">
        <v>158</v>
      </c>
      <c r="Z44" s="30" t="s">
        <v>154</v>
      </c>
      <c r="AJ44" s="4" t="s">
        <v>137</v>
      </c>
      <c r="AK44" s="4" t="s">
        <v>90</v>
      </c>
    </row>
    <row r="45" spans="1:37">
      <c r="A45" s="25">
        <v>17</v>
      </c>
      <c r="B45" s="26" t="s">
        <v>150</v>
      </c>
      <c r="C45" s="27" t="s">
        <v>160</v>
      </c>
      <c r="D45" s="28" t="s">
        <v>161</v>
      </c>
      <c r="E45" s="29">
        <v>43.9</v>
      </c>
      <c r="F45" s="30" t="s">
        <v>85</v>
      </c>
      <c r="H45" s="31">
        <f>ROUND(E45*G45,2)</f>
        <v>0</v>
      </c>
      <c r="J45" s="31">
        <f>ROUND(E45*G45,2)</f>
        <v>0</v>
      </c>
      <c r="K45" s="32">
        <v>5.0000000000000002E-5</v>
      </c>
      <c r="L45" s="32">
        <f>E45*K45</f>
        <v>2.1949999999999999E-3</v>
      </c>
      <c r="N45" s="29">
        <f>E45*M45</f>
        <v>0</v>
      </c>
      <c r="P45" s="30" t="s">
        <v>86</v>
      </c>
      <c r="V45" s="33" t="s">
        <v>134</v>
      </c>
      <c r="X45" s="27" t="s">
        <v>160</v>
      </c>
      <c r="Y45" s="27" t="s">
        <v>160</v>
      </c>
      <c r="Z45" s="30" t="s">
        <v>154</v>
      </c>
      <c r="AJ45" s="4" t="s">
        <v>137</v>
      </c>
      <c r="AK45" s="4" t="s">
        <v>90</v>
      </c>
    </row>
    <row r="46" spans="1:37" ht="25.5">
      <c r="A46" s="25">
        <v>18</v>
      </c>
      <c r="B46" s="26" t="s">
        <v>150</v>
      </c>
      <c r="C46" s="27" t="s">
        <v>162</v>
      </c>
      <c r="D46" s="28" t="s">
        <v>163</v>
      </c>
      <c r="F46" s="30" t="s">
        <v>55</v>
      </c>
      <c r="H46" s="31">
        <f>ROUND(E46*G46,2)</f>
        <v>0</v>
      </c>
      <c r="J46" s="31">
        <f>ROUND(E46*G46,2)</f>
        <v>0</v>
      </c>
      <c r="L46" s="32">
        <f>E46*K46</f>
        <v>0</v>
      </c>
      <c r="N46" s="29">
        <f>E46*M46</f>
        <v>0</v>
      </c>
      <c r="P46" s="30" t="s">
        <v>86</v>
      </c>
      <c r="V46" s="33" t="s">
        <v>134</v>
      </c>
      <c r="X46" s="27" t="s">
        <v>164</v>
      </c>
      <c r="Y46" s="27" t="s">
        <v>162</v>
      </c>
      <c r="Z46" s="30" t="s">
        <v>154</v>
      </c>
      <c r="AJ46" s="4" t="s">
        <v>137</v>
      </c>
      <c r="AK46" s="4" t="s">
        <v>90</v>
      </c>
    </row>
    <row r="47" spans="1:37">
      <c r="D47" s="73" t="s">
        <v>165</v>
      </c>
      <c r="E47" s="74">
        <f>J47</f>
        <v>0</v>
      </c>
      <c r="H47" s="74">
        <f>SUM(H40:H46)</f>
        <v>0</v>
      </c>
      <c r="I47" s="74">
        <f>SUM(I40:I46)</f>
        <v>0</v>
      </c>
      <c r="J47" s="74">
        <f>SUM(J40:J46)</f>
        <v>0</v>
      </c>
      <c r="L47" s="75">
        <f>SUM(L40:L46)</f>
        <v>6.7650000000000002E-3</v>
      </c>
      <c r="N47" s="76">
        <f>SUM(N40:N46)</f>
        <v>0</v>
      </c>
      <c r="W47" s="34">
        <f>SUM(W40:W46)</f>
        <v>0</v>
      </c>
    </row>
    <row r="49" spans="1:37">
      <c r="B49" s="27" t="s">
        <v>166</v>
      </c>
    </row>
    <row r="50" spans="1:37">
      <c r="A50" s="25">
        <v>19</v>
      </c>
      <c r="B50" s="26" t="s">
        <v>167</v>
      </c>
      <c r="C50" s="27" t="s">
        <v>168</v>
      </c>
      <c r="D50" s="28" t="s">
        <v>169</v>
      </c>
      <c r="E50" s="29">
        <v>36.67</v>
      </c>
      <c r="F50" s="30" t="s">
        <v>85</v>
      </c>
      <c r="H50" s="31">
        <f>ROUND(E50*G50,2)</f>
        <v>0</v>
      </c>
      <c r="J50" s="31">
        <f>ROUND(E50*G50,2)</f>
        <v>0</v>
      </c>
      <c r="L50" s="32">
        <f>E50*K50</f>
        <v>0</v>
      </c>
      <c r="M50" s="29">
        <v>5.0000000000000001E-3</v>
      </c>
      <c r="N50" s="29">
        <f>E50*M50</f>
        <v>0.18335000000000001</v>
      </c>
      <c r="P50" s="30" t="s">
        <v>86</v>
      </c>
      <c r="V50" s="33" t="s">
        <v>134</v>
      </c>
      <c r="X50" s="27" t="s">
        <v>170</v>
      </c>
      <c r="Y50" s="27" t="s">
        <v>168</v>
      </c>
      <c r="Z50" s="30" t="s">
        <v>171</v>
      </c>
      <c r="AJ50" s="4" t="s">
        <v>137</v>
      </c>
      <c r="AK50" s="4" t="s">
        <v>90</v>
      </c>
    </row>
    <row r="51" spans="1:37" ht="25.5">
      <c r="A51" s="25">
        <v>20</v>
      </c>
      <c r="B51" s="26" t="s">
        <v>167</v>
      </c>
      <c r="C51" s="27" t="s">
        <v>172</v>
      </c>
      <c r="D51" s="28" t="s">
        <v>173</v>
      </c>
      <c r="F51" s="30" t="s">
        <v>55</v>
      </c>
      <c r="H51" s="31">
        <f>ROUND(E51*G51,2)</f>
        <v>0</v>
      </c>
      <c r="J51" s="31">
        <f>ROUND(E51*G51,2)</f>
        <v>0</v>
      </c>
      <c r="L51" s="32">
        <f>E51*K51</f>
        <v>0</v>
      </c>
      <c r="N51" s="29">
        <f>E51*M51</f>
        <v>0</v>
      </c>
      <c r="P51" s="30" t="s">
        <v>86</v>
      </c>
      <c r="V51" s="33" t="s">
        <v>134</v>
      </c>
      <c r="X51" s="27" t="s">
        <v>174</v>
      </c>
      <c r="Y51" s="27" t="s">
        <v>172</v>
      </c>
      <c r="Z51" s="30" t="s">
        <v>171</v>
      </c>
      <c r="AJ51" s="4" t="s">
        <v>137</v>
      </c>
      <c r="AK51" s="4" t="s">
        <v>90</v>
      </c>
    </row>
    <row r="52" spans="1:37">
      <c r="D52" s="73" t="s">
        <v>175</v>
      </c>
      <c r="E52" s="74">
        <f>J52</f>
        <v>0</v>
      </c>
      <c r="H52" s="74">
        <f>SUM(H49:H51)</f>
        <v>0</v>
      </c>
      <c r="I52" s="74">
        <f>SUM(I49:I51)</f>
        <v>0</v>
      </c>
      <c r="J52" s="74">
        <f>SUM(J49:J51)</f>
        <v>0</v>
      </c>
      <c r="L52" s="75">
        <f>SUM(L49:L51)</f>
        <v>0</v>
      </c>
      <c r="N52" s="76">
        <f>SUM(N49:N51)</f>
        <v>0.18335000000000001</v>
      </c>
      <c r="W52" s="34">
        <f>SUM(W49:W51)</f>
        <v>0</v>
      </c>
    </row>
    <row r="54" spans="1:37">
      <c r="D54" s="73" t="s">
        <v>176</v>
      </c>
      <c r="E54" s="74">
        <f>J54</f>
        <v>0</v>
      </c>
      <c r="H54" s="74">
        <f>+H34+H38+H47+H52</f>
        <v>0</v>
      </c>
      <c r="I54" s="74">
        <f>+I34+I38+I47+I52</f>
        <v>0</v>
      </c>
      <c r="J54" s="74">
        <f>+J34+J38+J47+J52</f>
        <v>0</v>
      </c>
      <c r="L54" s="75">
        <f>+L34+L38+L47+L52</f>
        <v>1.4965000000000001E-2</v>
      </c>
      <c r="N54" s="76">
        <f>+N34+N38+N47+N52</f>
        <v>0.18335000000000001</v>
      </c>
      <c r="W54" s="34">
        <f>+W34+W38+W47+W52</f>
        <v>0</v>
      </c>
    </row>
    <row r="56" spans="1:37">
      <c r="D56" s="77" t="s">
        <v>177</v>
      </c>
      <c r="E56" s="74">
        <f>J56</f>
        <v>0</v>
      </c>
      <c r="H56" s="74">
        <f>+H28+H54</f>
        <v>0</v>
      </c>
      <c r="I56" s="74">
        <f>+I28+I54</f>
        <v>0</v>
      </c>
      <c r="J56" s="74">
        <f>+J28+J54</f>
        <v>0</v>
      </c>
      <c r="L56" s="75">
        <f>+L28+L54</f>
        <v>0.15950900000000004</v>
      </c>
      <c r="N56" s="76">
        <f>+N28+N54</f>
        <v>0.21135000000000001</v>
      </c>
      <c r="W56" s="34">
        <f>+W28+W54</f>
        <v>0</v>
      </c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portrait" r:id="rId1"/>
  <headerFooter alignWithMargins="0">
    <oddFooter>&amp;R&amp;"Arial Narrow,Obyčejné"&amp;8Strana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workbookViewId="0">
      <selection activeCell="D4" sqref="D4"/>
    </sheetView>
  </sheetViews>
  <sheetFormatPr defaultColWidth="9.140625" defaultRowHeight="12.75"/>
  <cols>
    <col min="1" max="1" width="15.7109375" style="12" customWidth="1"/>
    <col min="2" max="3" width="45.7109375" style="12" customWidth="1"/>
    <col min="4" max="4" width="11.28515625" style="13" customWidth="1"/>
    <col min="5" max="16384" width="9.140625" style="4"/>
  </cols>
  <sheetData>
    <row r="1" spans="1:6">
      <c r="A1" s="14" t="s">
        <v>69</v>
      </c>
      <c r="B1" s="15"/>
      <c r="C1" s="15"/>
      <c r="D1" s="16" t="s">
        <v>178</v>
      </c>
    </row>
    <row r="2" spans="1:6">
      <c r="A2" s="14" t="s">
        <v>71</v>
      </c>
      <c r="B2" s="15"/>
      <c r="C2" s="15"/>
      <c r="D2" s="16" t="s">
        <v>72</v>
      </c>
    </row>
    <row r="3" spans="1:6">
      <c r="A3" s="14" t="s">
        <v>12</v>
      </c>
      <c r="B3" s="15"/>
      <c r="C3" s="15"/>
      <c r="D3" s="16" t="s">
        <v>181</v>
      </c>
    </row>
    <row r="4" spans="1:6">
      <c r="A4" s="15"/>
      <c r="B4" s="15"/>
      <c r="C4" s="15"/>
      <c r="D4" s="15"/>
    </row>
    <row r="5" spans="1:6">
      <c r="A5" s="14" t="s">
        <v>73</v>
      </c>
      <c r="B5" s="15"/>
      <c r="C5" s="15"/>
      <c r="D5" s="15"/>
    </row>
    <row r="6" spans="1:6">
      <c r="A6" s="14" t="s">
        <v>74</v>
      </c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75</v>
      </c>
      <c r="B8" s="17"/>
      <c r="C8" s="18"/>
      <c r="D8" s="19"/>
    </row>
    <row r="9" spans="1:6">
      <c r="A9" s="20" t="s">
        <v>64</v>
      </c>
      <c r="B9" s="20" t="s">
        <v>65</v>
      </c>
      <c r="C9" s="20" t="s">
        <v>66</v>
      </c>
      <c r="D9" s="21" t="s">
        <v>67</v>
      </c>
      <c r="F9" s="4" t="s">
        <v>179</v>
      </c>
    </row>
    <row r="10" spans="1:6">
      <c r="A10" s="22"/>
      <c r="B10" s="22"/>
      <c r="C10" s="23"/>
      <c r="D10" s="24"/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landscape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Tomáš</cp:lastModifiedBy>
  <cp:lastPrinted>2016-04-18T11:45:00Z</cp:lastPrinted>
  <dcterms:created xsi:type="dcterms:W3CDTF">1999-04-06T07:39:00Z</dcterms:created>
  <dcterms:modified xsi:type="dcterms:W3CDTF">2021-05-07T06:10:08Z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1033-11.2.0.8893</vt:lpwstr>
  </property>
</Properties>
</file>