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ZAKAZKY\Zakazky 2021\ŠUTY\011 FNsP Rastislavova KE XIX pav Urol\UK\rozpočty\"/>
    </mc:Choice>
  </mc:AlternateContent>
  <xr:revisionPtr revIDLastSave="0" documentId="13_ncr:1_{EA9F7B1F-BEE9-4F06-951C-3656E2AF7B90}" xr6:coauthVersionLast="46" xr6:coauthVersionMax="46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Rekapitulácia stavby" sheetId="1" state="veryHidden" r:id="rId1"/>
    <sheet name="uv - Stavebné úpravy RTG,..." sheetId="2" r:id="rId2"/>
  </sheets>
  <definedNames>
    <definedName name="_xlnm._FilterDatabase" localSheetId="1" hidden="1">'uv - Stavebné úpravy RTG,...'!$C$131:$K$177</definedName>
    <definedName name="_xlnm.Print_Titles" localSheetId="0">'Rekapitulácia stavby'!$92:$92</definedName>
    <definedName name="_xlnm.Print_Titles" localSheetId="1">'uv - Stavebné úpravy RTG,...'!$131:$131</definedName>
    <definedName name="_xlnm.Print_Area" localSheetId="0">'Rekapitulácia stavby'!$D$4:$AO$76,'Rekapitulácia stavby'!$C$82:$AQ$96</definedName>
    <definedName name="_xlnm.Print_Area" localSheetId="1">'uv - Stavebné úpravy RTG,...'!$C$4:$J$41,'uv - Stavebné úpravy RTG,...'!$C$50:$J$76,'uv - Stavebné úpravy RTG,...'!$C$82:$J$113,'uv - Stavebné úpravy RTG,...'!$C$119:$J$177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23" i="2"/>
  <c r="E24" i="2"/>
  <c r="J24" i="2"/>
  <c r="J37" i="2"/>
  <c r="J38" i="2"/>
  <c r="J39" i="2"/>
  <c r="E85" i="2"/>
  <c r="E87" i="2"/>
  <c r="F89" i="2"/>
  <c r="J89" i="2"/>
  <c r="F91" i="2"/>
  <c r="J91" i="2"/>
  <c r="F92" i="2"/>
  <c r="J92" i="2"/>
  <c r="BE106" i="2"/>
  <c r="F35" i="2" s="1"/>
  <c r="BF106" i="2"/>
  <c r="BG106" i="2"/>
  <c r="F37" i="2" s="1"/>
  <c r="BH106" i="2"/>
  <c r="F38" i="2" s="1"/>
  <c r="BI106" i="2"/>
  <c r="BE107" i="2"/>
  <c r="BF107" i="2"/>
  <c r="BG107" i="2"/>
  <c r="BH107" i="2"/>
  <c r="BI107" i="2"/>
  <c r="BE108" i="2"/>
  <c r="BF108" i="2"/>
  <c r="BG108" i="2"/>
  <c r="BH108" i="2"/>
  <c r="BI108" i="2"/>
  <c r="BE109" i="2"/>
  <c r="BF109" i="2"/>
  <c r="BG109" i="2"/>
  <c r="BH109" i="2"/>
  <c r="BI109" i="2"/>
  <c r="BE110" i="2"/>
  <c r="BF110" i="2"/>
  <c r="BG110" i="2"/>
  <c r="BH110" i="2"/>
  <c r="BI110" i="2"/>
  <c r="F39" i="2" s="1"/>
  <c r="BE111" i="2"/>
  <c r="BG111" i="2"/>
  <c r="BH111" i="2"/>
  <c r="BI111" i="2"/>
  <c r="AY95" i="1"/>
  <c r="AX95" i="1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8" i="2"/>
  <c r="F128" i="2"/>
  <c r="F126" i="2"/>
  <c r="E124" i="2"/>
  <c r="J129" i="2"/>
  <c r="F129" i="2"/>
  <c r="E122" i="2"/>
  <c r="L90" i="1"/>
  <c r="AM90" i="1"/>
  <c r="AM89" i="1"/>
  <c r="L89" i="1"/>
  <c r="AM87" i="1"/>
  <c r="L87" i="1"/>
  <c r="L85" i="1"/>
  <c r="L84" i="1"/>
  <c r="J177" i="2"/>
  <c r="J176" i="2"/>
  <c r="J175" i="2"/>
  <c r="J173" i="2"/>
  <c r="J172" i="2"/>
  <c r="BK170" i="2"/>
  <c r="BK169" i="2"/>
  <c r="BK168" i="2"/>
  <c r="BK167" i="2"/>
  <c r="BK166" i="2"/>
  <c r="J165" i="2"/>
  <c r="J163" i="2"/>
  <c r="J162" i="2"/>
  <c r="J161" i="2"/>
  <c r="J159" i="2"/>
  <c r="J157" i="2"/>
  <c r="BK156" i="2"/>
  <c r="J155" i="2"/>
  <c r="BK154" i="2"/>
  <c r="J153" i="2"/>
  <c r="BK152" i="2"/>
  <c r="J151" i="2"/>
  <c r="BK150" i="2"/>
  <c r="J149" i="2"/>
  <c r="J148" i="2"/>
  <c r="BK147" i="2"/>
  <c r="BK146" i="2"/>
  <c r="J145" i="2"/>
  <c r="J144" i="2"/>
  <c r="BK143" i="2"/>
  <c r="BK141" i="2"/>
  <c r="BK140" i="2"/>
  <c r="BK139" i="2"/>
  <c r="J138" i="2"/>
  <c r="J137" i="2"/>
  <c r="BK136" i="2"/>
  <c r="BK135" i="2"/>
  <c r="BK177" i="2"/>
  <c r="BK176" i="2"/>
  <c r="BK175" i="2"/>
  <c r="BK173" i="2"/>
  <c r="BK172" i="2"/>
  <c r="J170" i="2"/>
  <c r="J169" i="2"/>
  <c r="J168" i="2"/>
  <c r="J167" i="2"/>
  <c r="J166" i="2"/>
  <c r="BK165" i="2"/>
  <c r="BK163" i="2"/>
  <c r="BK162" i="2"/>
  <c r="BK161" i="2"/>
  <c r="BK159" i="2"/>
  <c r="BK157" i="2"/>
  <c r="J156" i="2"/>
  <c r="BK155" i="2"/>
  <c r="J154" i="2"/>
  <c r="BK153" i="2"/>
  <c r="J152" i="2"/>
  <c r="BK151" i="2"/>
  <c r="J150" i="2"/>
  <c r="BK149" i="2"/>
  <c r="BK148" i="2"/>
  <c r="J147" i="2"/>
  <c r="J146" i="2"/>
  <c r="BK145" i="2"/>
  <c r="BK144" i="2"/>
  <c r="J143" i="2"/>
  <c r="J141" i="2"/>
  <c r="J140" i="2"/>
  <c r="J139" i="2"/>
  <c r="BK138" i="2"/>
  <c r="BK137" i="2"/>
  <c r="J136" i="2"/>
  <c r="J135" i="2"/>
  <c r="AS94" i="1"/>
  <c r="J35" i="2" l="1"/>
  <c r="AV95" i="1" s="1"/>
  <c r="BK134" i="2"/>
  <c r="R134" i="2"/>
  <c r="T134" i="2"/>
  <c r="R142" i="2"/>
  <c r="BK158" i="2"/>
  <c r="J158" i="2"/>
  <c r="J100" i="2" s="1"/>
  <c r="T158" i="2"/>
  <c r="BK171" i="2"/>
  <c r="J171" i="2" s="1"/>
  <c r="J101" i="2" s="1"/>
  <c r="P171" i="2"/>
  <c r="R171" i="2"/>
  <c r="T171" i="2"/>
  <c r="BK174" i="2"/>
  <c r="J174" i="2" s="1"/>
  <c r="J102" i="2" s="1"/>
  <c r="P174" i="2"/>
  <c r="R174" i="2"/>
  <c r="P134" i="2"/>
  <c r="BK142" i="2"/>
  <c r="J142" i="2" s="1"/>
  <c r="J99" i="2" s="1"/>
  <c r="P142" i="2"/>
  <c r="T142" i="2"/>
  <c r="P158" i="2"/>
  <c r="R158" i="2"/>
  <c r="T174" i="2"/>
  <c r="J126" i="2"/>
  <c r="BF137" i="2"/>
  <c r="BF138" i="2"/>
  <c r="BF139" i="2"/>
  <c r="BF140" i="2"/>
  <c r="BF144" i="2"/>
  <c r="BF145" i="2"/>
  <c r="BF147" i="2"/>
  <c r="BF149" i="2"/>
  <c r="BF151" i="2"/>
  <c r="BF153" i="2"/>
  <c r="BF155" i="2"/>
  <c r="BF156" i="2"/>
  <c r="BF163" i="2"/>
  <c r="BF165" i="2"/>
  <c r="BF166" i="2"/>
  <c r="BF167" i="2"/>
  <c r="BF168" i="2"/>
  <c r="BF169" i="2"/>
  <c r="BF170" i="2"/>
  <c r="BF173" i="2"/>
  <c r="BF176" i="2"/>
  <c r="BF177" i="2"/>
  <c r="BF135" i="2"/>
  <c r="BF136" i="2"/>
  <c r="BF141" i="2"/>
  <c r="BF143" i="2"/>
  <c r="BF146" i="2"/>
  <c r="BF148" i="2"/>
  <c r="BF150" i="2"/>
  <c r="BF152" i="2"/>
  <c r="BF154" i="2"/>
  <c r="BF157" i="2"/>
  <c r="BF159" i="2"/>
  <c r="BF161" i="2"/>
  <c r="BF162" i="2"/>
  <c r="BF172" i="2"/>
  <c r="BF175" i="2"/>
  <c r="AZ95" i="1"/>
  <c r="AZ94" i="1" s="1"/>
  <c r="W29" i="1" s="1"/>
  <c r="BD95" i="1"/>
  <c r="BD94" i="1" s="1"/>
  <c r="W33" i="1" s="1"/>
  <c r="BC95" i="1"/>
  <c r="BC94" i="1" s="1"/>
  <c r="W32" i="1" s="1"/>
  <c r="BB95" i="1"/>
  <c r="BB94" i="1" s="1"/>
  <c r="W31" i="1" s="1"/>
  <c r="P133" i="2" l="1"/>
  <c r="P132" i="2" s="1"/>
  <c r="AU95" i="1" s="1"/>
  <c r="AU94" i="1" s="1"/>
  <c r="R133" i="2"/>
  <c r="R132" i="2" s="1"/>
  <c r="BK133" i="2"/>
  <c r="BK132" i="2" s="1"/>
  <c r="J132" i="2" s="1"/>
  <c r="J96" i="2" s="1"/>
  <c r="T133" i="2"/>
  <c r="T132" i="2" s="1"/>
  <c r="J134" i="2"/>
  <c r="J98" i="2" s="1"/>
  <c r="AV94" i="1"/>
  <c r="AK29" i="1" s="1"/>
  <c r="AX94" i="1"/>
  <c r="AY94" i="1"/>
  <c r="J30" i="2" l="1"/>
  <c r="J133" i="2"/>
  <c r="J97" i="2" s="1"/>
  <c r="J111" i="2" l="1"/>
  <c r="BF111" i="2" l="1"/>
  <c r="J105" i="2"/>
  <c r="J31" i="2" l="1"/>
  <c r="J32" i="2" s="1"/>
  <c r="J113" i="2"/>
  <c r="F36" i="2"/>
  <c r="J36" i="2"/>
  <c r="AW95" i="1" s="1"/>
  <c r="AT95" i="1" s="1"/>
  <c r="BA95" i="1"/>
  <c r="BA94" i="1" s="1"/>
  <c r="W30" i="1" s="1"/>
  <c r="J41" i="2" l="1"/>
  <c r="AG95" i="1"/>
  <c r="AG94" i="1" s="1"/>
  <c r="AK26" i="1" s="1"/>
  <c r="AW94" i="1"/>
  <c r="AK30" i="1" s="1"/>
  <c r="AK35" i="1" s="1"/>
  <c r="AN95" i="1" l="1"/>
  <c r="AT94" i="1"/>
  <c r="AN94" i="1" s="1"/>
</calcChain>
</file>

<file path=xl/sharedStrings.xml><?xml version="1.0" encoding="utf-8"?>
<sst xmlns="http://schemas.openxmlformats.org/spreadsheetml/2006/main" count="858" uniqueCount="293">
  <si>
    <t>Export Komplet</t>
  </si>
  <si>
    <t/>
  </si>
  <si>
    <t>2.0</t>
  </si>
  <si>
    <t>False</t>
  </si>
  <si>
    <t>{b62d29f2-8e96-4200-aecf-cdb3f65fccf3}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</si>
  <si>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</si>
  <si>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</si>
  <si>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</si>
  <si>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</si>
  <si>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</si>
  <si>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</si>
  <si>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</si>
  <si>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</si>
  <si>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uv-Unpl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</si>
  <si>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</si>
  <si>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</si>
  <si>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pre inštaláciu RTG prístroja Uroskop Omnia na Urologickom oddelení UNLP Košce,Rastislavova 43,Košice</t>
  </si>
  <si>
    <t>JKSO:</t>
  </si>
  <si>
    <t>KS:</t>
  </si>
  <si>
    <t>Miesto:</t>
  </si>
  <si>
    <t>Rastislavova 43,Košice</t>
  </si>
  <si>
    <t>Dátum:</t>
  </si>
  <si>
    <t>16. 4. 2021</t>
  </si>
  <si>
    <t>Objednávateľ:</t>
  </si>
  <si>
    <t>IČO:</t>
  </si>
  <si>
    <t>UN L.Pasteura,Rastislavova 43,Košice</t>
  </si>
  <si>
    <t>IČ DPH:</t>
  </si>
  <si>
    <t>Zhotoviteľ:</t>
  </si>
  <si>
    <t>Vyplň údaj</t>
  </si>
  <si>
    <t>Projektant:</t>
  </si>
  <si>
    <t>Ing.A.Szekely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</si>
  <si>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</si>
  <si>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</si>
  <si>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</si>
  <si>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</si>
  <si>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</si>
  <si>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</si>
  <si>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</si>
  <si>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</si>
  <si>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</si>
  <si>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</si>
  <si>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</si>
  <si>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</si>
  <si>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</si>
  <si>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</si>
  <si>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</si>
  <si>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</si>
  <si>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</si>
  <si>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</si>
  <si>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</si>
  <si>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</si>
  <si>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</si>
  <si>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</si>
  <si>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</si>
  <si>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</si>
  <si>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</si>
  <si>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</si>
  <si>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</si>
  <si>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</si>
  <si>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</si>
  <si>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</si>
  <si>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</si>
  <si>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</si>
  <si>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</si>
  <si>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</si>
  <si>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</si>
  <si>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</si>
  <si>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</si>
  <si>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</si>
  <si>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</si>
  <si>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</si>
  <si>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</si>
  <si>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</si>
  <si>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</si>
  <si>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</si>
  <si>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</si>
  <si>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</si>
  <si>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</si>
  <si>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</si>
  <si>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</si>
  <si>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uv</t>
  </si>
  <si>
    <t>Stavebné úpravy RTG,Ústredné vykurovanie</t>
  </si>
  <si>
    <t>STA</t>
  </si>
  <si>
    <t>1</t>
  </si>
  <si>
    <t>{d656da7f-f1b0-4d9e-ab10-821a7404c05e}</t>
  </si>
  <si>
    <t>KRYCÍ LIST ROZPOČTU</t>
  </si>
  <si>
    <t>Objekt:</t>
  </si>
  <si>
    <t>uv - Stavebné úpravy RTG,Ústredné vykurovanie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</si>
  <si>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</si>
  <si>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</si>
  <si>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</si>
  <si>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</si>
  <si>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</si>
  <si>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</si>
  <si>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</si>
  <si>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</si>
  <si>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</si>
  <si>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</si>
  <si>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</si>
  <si>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783 - Nátery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</si>
  <si>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</si>
  <si>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</si>
  <si>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</si>
  <si>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</si>
  <si>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</si>
  <si>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</si>
  <si>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</si>
  <si>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</si>
  <si>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</si>
  <si>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</si>
  <si>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</si>
  <si>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</si>
  <si>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</si>
  <si>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</si>
  <si>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</si>
  <si>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</si>
  <si>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</si>
  <si>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</si>
  <si>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</si>
  <si>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</si>
  <si>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</si>
  <si>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</si>
  <si>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</si>
  <si>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</si>
  <si>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</si>
  <si>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</si>
  <si>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</si>
  <si>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733</t>
  </si>
  <si>
    <t>Ústredné kúrenie - rozvodné potrubie</t>
  </si>
  <si>
    <t>K</t>
  </si>
  <si>
    <t>733110803.S</t>
  </si>
  <si>
    <t>Demontáž potrubia z oceľových rúrok závitových do DN 15,  -0,00100t</t>
  </si>
  <si>
    <t>m</t>
  </si>
  <si>
    <t>16</t>
  </si>
  <si>
    <t>1783322457</t>
  </si>
  <si>
    <t>733111103.S</t>
  </si>
  <si>
    <t>Potrubie z rúrok závitových oceľových bezšvových bežných nízkotlakových DN 15</t>
  </si>
  <si>
    <t>1252649112</t>
  </si>
  <si>
    <t>3</t>
  </si>
  <si>
    <t>733113113.S</t>
  </si>
  <si>
    <t>Potrubie z rúrok závitových Príplatok k cene za zhotovenie prípojky z oceľ. rúrok závitových DN 15</t>
  </si>
  <si>
    <t>ks</t>
  </si>
  <si>
    <t>-2073509425</t>
  </si>
  <si>
    <t>4</t>
  </si>
  <si>
    <t>733191923.S</t>
  </si>
  <si>
    <t>Oprava rozvodov potrubí - navarky do DN 15</t>
  </si>
  <si>
    <t>1192850201</t>
  </si>
  <si>
    <t>5</t>
  </si>
  <si>
    <t>733193917.S</t>
  </si>
  <si>
    <t>Oprava rozvodov potrubí z oceľových rúrok zaslepenie potrubia  priemer 32</t>
  </si>
  <si>
    <t>-903269639</t>
  </si>
  <si>
    <t>6</t>
  </si>
  <si>
    <t>733890801.S</t>
  </si>
  <si>
    <t>Vnútrostav. premiestnenie vybúraných hmôt rozvodov potrubia vodorovne do 100 m z obj. výš. do 6 m</t>
  </si>
  <si>
    <t>t</t>
  </si>
  <si>
    <t>791943534</t>
  </si>
  <si>
    <t>7</t>
  </si>
  <si>
    <t>998733201.S</t>
  </si>
  <si>
    <t>Presun hmôt pre rozvody potrubia v objektoch výšky do 6 m</t>
  </si>
  <si>
    <t>%</t>
  </si>
  <si>
    <t>-857032094</t>
  </si>
  <si>
    <t>734</t>
  </si>
  <si>
    <t>Ústredné kúrenie - armatúry</t>
  </si>
  <si>
    <t>8</t>
  </si>
  <si>
    <t>734200821.S</t>
  </si>
  <si>
    <t>Demontáž armatúry závitovej s dvomi závitmi do G 1/2 -0,00045t</t>
  </si>
  <si>
    <t>-762720020</t>
  </si>
  <si>
    <t>9</t>
  </si>
  <si>
    <t>734223120.S</t>
  </si>
  <si>
    <t>Montáž ventilu závitového termostatického rohového jednoregulačného G 1/2</t>
  </si>
  <si>
    <t>789490806</t>
  </si>
  <si>
    <t>10</t>
  </si>
  <si>
    <t>M</t>
  </si>
  <si>
    <t>013G0014</t>
  </si>
  <si>
    <t>RA-N 15, priamy, DN1/2", kvs 0,04-0,73, balenie 75ks</t>
  </si>
  <si>
    <t>32</t>
  </si>
  <si>
    <t>-648304534</t>
  </si>
  <si>
    <t>11</t>
  </si>
  <si>
    <t>734223208.S</t>
  </si>
  <si>
    <t>Montáž termostatickej hlavice kvapalinovej jednoduchej</t>
  </si>
  <si>
    <t>súb.</t>
  </si>
  <si>
    <t>175573334</t>
  </si>
  <si>
    <t>12</t>
  </si>
  <si>
    <t>013G5096</t>
  </si>
  <si>
    <t>1455452224</t>
  </si>
  <si>
    <t>13</t>
  </si>
  <si>
    <t>734223257.S</t>
  </si>
  <si>
    <t>Montáž zverného šróbenia pre vykurovacie telesá</t>
  </si>
  <si>
    <t>-1329290288</t>
  </si>
  <si>
    <t>14</t>
  </si>
  <si>
    <t>003L0144</t>
  </si>
  <si>
    <t>RLV 15, priame, DN1/2", kvs 0,1-2,5 pre pripojenie na sústavu s vnútorným závitom, minimálny odber 10ks</t>
  </si>
  <si>
    <t>1875225999</t>
  </si>
  <si>
    <t>15</t>
  </si>
  <si>
    <t>734291911.S</t>
  </si>
  <si>
    <t>Oprava armatúry závitovej, spätná montáž regulačného ventilu a kohútika do G 1/2</t>
  </si>
  <si>
    <t>-1178206453</t>
  </si>
  <si>
    <t>734291931.S</t>
  </si>
  <si>
    <t>Oprava armatúry závitovej, závitového medzikusa priameho,rohového do G 1/2</t>
  </si>
  <si>
    <t>-900710053</t>
  </si>
  <si>
    <t>17</t>
  </si>
  <si>
    <t>734291951.S</t>
  </si>
  <si>
    <t>Oprava armatúry závitovej, hlavice ručného a termostatického ovládania</t>
  </si>
  <si>
    <t>-480851449</t>
  </si>
  <si>
    <t>18</t>
  </si>
  <si>
    <t>734300811.S</t>
  </si>
  <si>
    <t>Demontáž armatúry horúcovodnej, ventil do DN 15,  -0,00137t</t>
  </si>
  <si>
    <t>2015892</t>
  </si>
  <si>
    <t>19</t>
  </si>
  <si>
    <t>734300821.S</t>
  </si>
  <si>
    <t>Demontáž armatúry horúcovodnej, rozpojenie skrutkovania do DN 15</t>
  </si>
  <si>
    <t>-371258275</t>
  </si>
  <si>
    <t>734410851.S1</t>
  </si>
  <si>
    <t>Demontáž hlavice -0,00020t</t>
  </si>
  <si>
    <t>-1410212195</t>
  </si>
  <si>
    <t>21</t>
  </si>
  <si>
    <t>734890801.S</t>
  </si>
  <si>
    <t>Vnútrostaveniskové premiestnenie vybúraných hmôt armatúr do 6m</t>
  </si>
  <si>
    <t>484225611</t>
  </si>
  <si>
    <t>22</t>
  </si>
  <si>
    <t>998734201.S</t>
  </si>
  <si>
    <t>Presun hmôt pre armatúry v objektoch výšky do 6 m</t>
  </si>
  <si>
    <t>-79429376</t>
  </si>
  <si>
    <t>735</t>
  </si>
  <si>
    <t>Ústredné kúrenie - vykurovacie telesá</t>
  </si>
  <si>
    <t>23</t>
  </si>
  <si>
    <t>735151821.S</t>
  </si>
  <si>
    <t>Demontáž vykurovacieho telesa panelového dvojradového stavebnej dĺžky do 1500 mm,  -0,02493t</t>
  </si>
  <si>
    <t>-367576685</t>
  </si>
  <si>
    <t>VV</t>
  </si>
  <si>
    <t>1+1</t>
  </si>
  <si>
    <t>24</t>
  </si>
  <si>
    <t>735154142.S</t>
  </si>
  <si>
    <t>Montáž vykurovacieho telesa panelového dvojradového výšky 600 mm/ dĺžky 1000-1200 mm</t>
  </si>
  <si>
    <t>1111596351</t>
  </si>
  <si>
    <t>25</t>
  </si>
  <si>
    <t>20060100-6CH00105</t>
  </si>
  <si>
    <t>-1511461634</t>
  </si>
  <si>
    <t>26</t>
  </si>
  <si>
    <t>735154242.S</t>
  </si>
  <si>
    <t>Montáž vykurovacieho telesa panelového trojradového výšky 600 mm/ dĺžky 1000-1200 mm</t>
  </si>
  <si>
    <t>305618661</t>
  </si>
  <si>
    <t>27</t>
  </si>
  <si>
    <t>30060100-6CH0010</t>
  </si>
  <si>
    <t>Vykurovacie telesá doskové KORAD v prevedení Kompakt (s bočným pripojením) vrátane uchytenia odvzdušnenia a vypustenia s rozostupom dosiek 100 mm H - hygienické prevedenie VODT 30 600x1000-H</t>
  </si>
  <si>
    <t>-1339171259</t>
  </si>
  <si>
    <t>28</t>
  </si>
  <si>
    <t>30060100-6CH00101</t>
  </si>
  <si>
    <t>Vykurovacie telesá doskové KORAD v prevedení Kompakt (s bočným pripojením) vrátane uchytenia odvzdušnenia a vypustenia s rozostupom dosiek 100 mm H - hygienické prevedenie VODT 30 600x1200-H</t>
  </si>
  <si>
    <t>-1035561154</t>
  </si>
  <si>
    <t>29</t>
  </si>
  <si>
    <t>735158120.S</t>
  </si>
  <si>
    <t>Vykurovacie telesá panelové dvojradové, tlaková skúška telesa vodou</t>
  </si>
  <si>
    <t>1542894306</t>
  </si>
  <si>
    <t>30</t>
  </si>
  <si>
    <t>735192923.S</t>
  </si>
  <si>
    <t>Spätná montáž vykurovacieho telesa článkového panelového dvojradového do 1500 mm</t>
  </si>
  <si>
    <t>858084861</t>
  </si>
  <si>
    <t>31</t>
  </si>
  <si>
    <t>735890801.S</t>
  </si>
  <si>
    <t>Vnútrostaveniskové premiestnenie vybúraných hmôt vykurovacích telies do 6m</t>
  </si>
  <si>
    <t>1114558386</t>
  </si>
  <si>
    <t>998735201.S</t>
  </si>
  <si>
    <t>Presun hmôt pre vykurovacie telesá v objektoch výšky do 6 m</t>
  </si>
  <si>
    <t>1614644052</t>
  </si>
  <si>
    <t>783</t>
  </si>
  <si>
    <t>Nátery</t>
  </si>
  <si>
    <t>33</t>
  </si>
  <si>
    <t>783424140.S</t>
  </si>
  <si>
    <t>Nátery kov.potr.a armatúr syntetické potrubie do DN 50 mm dvojnás. so základným náterom - 105µm</t>
  </si>
  <si>
    <t>-1396860755</t>
  </si>
  <si>
    <t>34</t>
  </si>
  <si>
    <t>783424740.S</t>
  </si>
  <si>
    <t>Nátery kov.potr.a armatúr syntetické potrubie do DN 50 mm základné - 35µm</t>
  </si>
  <si>
    <t>2046947552</t>
  </si>
  <si>
    <t>HZS</t>
  </si>
  <si>
    <t>Hodinové zúčtovacie sadzby</t>
  </si>
  <si>
    <t>35</t>
  </si>
  <si>
    <t>HZS000113.S1</t>
  </si>
  <si>
    <t>Tlaková skúška</t>
  </si>
  <si>
    <t>hod</t>
  </si>
  <si>
    <t>512</t>
  </si>
  <si>
    <t>392946048</t>
  </si>
  <si>
    <t>36</t>
  </si>
  <si>
    <t>HZS000113.S14</t>
  </si>
  <si>
    <t>Vykurovacia skúška</t>
  </si>
  <si>
    <t>1944025541</t>
  </si>
  <si>
    <t>37</t>
  </si>
  <si>
    <t>HZS000211.S</t>
  </si>
  <si>
    <t>Vypustenie a spätné napustenie systému UK</t>
  </si>
  <si>
    <t>-886696416</t>
  </si>
  <si>
    <t xml:space="preserve">RAE 5054 - termostatická hlavica so západkovým upevnením </t>
  </si>
  <si>
    <t>Vykurovacie telesá doskové KORAD v prevedení Kompakt (s bočným pripojením) vrátane uchytenia odvzdušnenia a vypustenia s rozostupom dosiek 100 mm H - hygienické prevedenie VODT 20-0600/1000-H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</si>
</sst>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4" fontId="22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231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s="1" customFormat="1" ht="12" customHeight="1" x14ac:dyDescent="0.2">
      <c r="B5" s="18"/>
      <c r="D5" s="22" t="s">
        <v>12</v>
      </c>
      <c r="K5" s="196" t="s">
        <v>13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8"/>
      <c r="BE5" s="193" t="s">
        <v>14</v>
      </c>
      <c r="BS5" s="15" t="s">
        <v>6</v>
      </c>
    </row>
    <row r="6" spans="1:74" s="1" customFormat="1" ht="36.950000000000003" customHeight="1" x14ac:dyDescent="0.2">
      <c r="B6" s="18"/>
      <c r="D6" s="24" t="s">
        <v>15</v>
      </c>
      <c r="K6" s="198" t="s">
        <v>16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8"/>
      <c r="BE6" s="194"/>
      <c r="BS6" s="15" t="s">
        <v>6</v>
      </c>
    </row>
    <row r="7" spans="1:74" s="1" customFormat="1" ht="12" customHeight="1" x14ac:dyDescent="0.2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194"/>
      <c r="BS7" s="15" t="s">
        <v>6</v>
      </c>
    </row>
    <row r="8" spans="1:74" s="1" customFormat="1" ht="12" customHeight="1" x14ac:dyDescent="0.2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194"/>
      <c r="BS8" s="15" t="s">
        <v>6</v>
      </c>
    </row>
    <row r="9" spans="1:74" s="1" customFormat="1" ht="14.45" customHeight="1" x14ac:dyDescent="0.2">
      <c r="B9" s="18"/>
      <c r="AR9" s="18"/>
      <c r="BE9" s="194"/>
      <c r="BS9" s="15" t="s">
        <v>6</v>
      </c>
    </row>
    <row r="10" spans="1:74" s="1" customFormat="1" ht="12" customHeight="1" x14ac:dyDescent="0.2">
      <c r="B10" s="18"/>
      <c r="D10" s="25" t="s">
        <v>23</v>
      </c>
      <c r="AK10" s="25" t="s">
        <v>24</v>
      </c>
      <c r="AN10" s="23" t="s">
        <v>1</v>
      </c>
      <c r="AR10" s="18"/>
      <c r="BE10" s="194"/>
      <c r="BS10" s="15" t="s">
        <v>6</v>
      </c>
    </row>
    <row r="11" spans="1:74" s="1" customFormat="1" ht="18.399999999999999" customHeight="1" x14ac:dyDescent="0.2">
      <c r="B11" s="18"/>
      <c r="E11" s="23" t="s">
        <v>25</v>
      </c>
      <c r="AK11" s="25" t="s">
        <v>26</v>
      </c>
      <c r="AN11" s="23" t="s">
        <v>1</v>
      </c>
      <c r="AR11" s="18"/>
      <c r="BE11" s="194"/>
      <c r="BS11" s="15" t="s">
        <v>6</v>
      </c>
    </row>
    <row r="12" spans="1:74" s="1" customFormat="1" ht="6.95" customHeight="1" x14ac:dyDescent="0.2">
      <c r="B12" s="18"/>
      <c r="AR12" s="18"/>
      <c r="BE12" s="194"/>
      <c r="BS12" s="15" t="s">
        <v>6</v>
      </c>
    </row>
    <row r="13" spans="1:74" s="1" customFormat="1" ht="12" customHeight="1" x14ac:dyDescent="0.2">
      <c r="B13" s="18"/>
      <c r="D13" s="25" t="s">
        <v>27</v>
      </c>
      <c r="AK13" s="25" t="s">
        <v>24</v>
      </c>
      <c r="AN13" s="27" t="s">
        <v>28</v>
      </c>
      <c r="AR13" s="18"/>
      <c r="BE13" s="194"/>
      <c r="BS13" s="15" t="s">
        <v>6</v>
      </c>
    </row>
    <row r="14" spans="1:74" ht="12.75" x14ac:dyDescent="0.2">
      <c r="B14" s="18"/>
      <c r="E14" s="199" t="s">
        <v>28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5" t="s">
        <v>26</v>
      </c>
      <c r="AN14" s="27" t="s">
        <v>28</v>
      </c>
      <c r="AR14" s="18"/>
      <c r="BE14" s="194"/>
      <c r="BS14" s="15" t="s">
        <v>6</v>
      </c>
    </row>
    <row r="15" spans="1:74" s="1" customFormat="1" ht="6.95" customHeight="1" x14ac:dyDescent="0.2">
      <c r="B15" s="18"/>
      <c r="AR15" s="18"/>
      <c r="BE15" s="194"/>
      <c r="BS15" s="15" t="s">
        <v>3</v>
      </c>
    </row>
    <row r="16" spans="1:74" s="1" customFormat="1" ht="12" customHeight="1" x14ac:dyDescent="0.2">
      <c r="B16" s="18"/>
      <c r="D16" s="25" t="s">
        <v>29</v>
      </c>
      <c r="AK16" s="25" t="s">
        <v>24</v>
      </c>
      <c r="AN16" s="23" t="s">
        <v>1</v>
      </c>
      <c r="AR16" s="18"/>
      <c r="BE16" s="194"/>
      <c r="BS16" s="15" t="s">
        <v>3</v>
      </c>
    </row>
    <row r="17" spans="1:71" s="1" customFormat="1" ht="18.399999999999999" customHeight="1" x14ac:dyDescent="0.2">
      <c r="B17" s="18"/>
      <c r="E17" s="23" t="s">
        <v>30</v>
      </c>
      <c r="AK17" s="25" t="s">
        <v>26</v>
      </c>
      <c r="AN17" s="23" t="s">
        <v>1</v>
      </c>
      <c r="AR17" s="18"/>
      <c r="BE17" s="194"/>
      <c r="BS17" s="15" t="s">
        <v>31</v>
      </c>
    </row>
    <row r="18" spans="1:71" s="1" customFormat="1" ht="6.95" customHeight="1" x14ac:dyDescent="0.2">
      <c r="B18" s="18"/>
      <c r="AR18" s="18"/>
      <c r="BE18" s="194"/>
      <c r="BS18" s="15" t="s">
        <v>6</v>
      </c>
    </row>
    <row r="19" spans="1:71" s="1" customFormat="1" ht="12" customHeight="1" x14ac:dyDescent="0.2">
      <c r="B19" s="18"/>
      <c r="D19" s="25" t="s">
        <v>32</v>
      </c>
      <c r="AK19" s="25" t="s">
        <v>24</v>
      </c>
      <c r="AN19" s="23" t="s">
        <v>1</v>
      </c>
      <c r="AR19" s="18"/>
      <c r="BE19" s="194"/>
      <c r="BS19" s="15" t="s">
        <v>6</v>
      </c>
    </row>
    <row r="20" spans="1:71" s="1" customFormat="1" ht="18.399999999999999" customHeight="1" x14ac:dyDescent="0.2">
      <c r="B20" s="18"/>
      <c r="E20" s="23" t="s">
        <v>33</v>
      </c>
      <c r="AK20" s="25" t="s">
        <v>26</v>
      </c>
      <c r="AN20" s="23" t="s">
        <v>1</v>
      </c>
      <c r="AR20" s="18"/>
      <c r="BE20" s="194"/>
      <c r="BS20" s="15" t="s">
        <v>31</v>
      </c>
    </row>
    <row r="21" spans="1:71" s="1" customFormat="1" ht="6.95" customHeight="1" x14ac:dyDescent="0.2">
      <c r="B21" s="18"/>
      <c r="AR21" s="18"/>
      <c r="BE21" s="194"/>
    </row>
    <row r="22" spans="1:71" s="1" customFormat="1" ht="12" customHeight="1" x14ac:dyDescent="0.2">
      <c r="B22" s="18"/>
      <c r="D22" s="25" t="s">
        <v>34</v>
      </c>
      <c r="AR22" s="18"/>
      <c r="BE22" s="194"/>
    </row>
    <row r="23" spans="1:71" s="1" customFormat="1" ht="16.5" customHeight="1" x14ac:dyDescent="0.2">
      <c r="B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8"/>
      <c r="BE23" s="194"/>
    </row>
    <row r="24" spans="1:71" s="1" customFormat="1" ht="6.95" customHeight="1" x14ac:dyDescent="0.2">
      <c r="B24" s="18"/>
      <c r="AR24" s="18"/>
      <c r="BE24" s="194"/>
    </row>
    <row r="25" spans="1:71" s="1" customFormat="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4"/>
    </row>
    <row r="26" spans="1:71" s="2" customFormat="1" ht="25.9" customHeight="1" x14ac:dyDescent="0.2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2">
        <f>ROUND(AG94,2)</f>
        <v>0</v>
      </c>
      <c r="AL26" s="203"/>
      <c r="AM26" s="203"/>
      <c r="AN26" s="203"/>
      <c r="AO26" s="203"/>
      <c r="AP26" s="30"/>
      <c r="AQ26" s="30"/>
      <c r="AR26" s="31"/>
      <c r="BE26" s="194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4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4" t="s">
        <v>36</v>
      </c>
      <c r="M28" s="204"/>
      <c r="N28" s="204"/>
      <c r="O28" s="204"/>
      <c r="P28" s="204"/>
      <c r="Q28" s="30"/>
      <c r="R28" s="30"/>
      <c r="S28" s="30"/>
      <c r="T28" s="30"/>
      <c r="U28" s="30"/>
      <c r="V28" s="30"/>
      <c r="W28" s="204" t="s">
        <v>37</v>
      </c>
      <c r="X28" s="204"/>
      <c r="Y28" s="204"/>
      <c r="Z28" s="204"/>
      <c r="AA28" s="204"/>
      <c r="AB28" s="204"/>
      <c r="AC28" s="204"/>
      <c r="AD28" s="204"/>
      <c r="AE28" s="204"/>
      <c r="AF28" s="30"/>
      <c r="AG28" s="30"/>
      <c r="AH28" s="30"/>
      <c r="AI28" s="30"/>
      <c r="AJ28" s="30"/>
      <c r="AK28" s="204" t="s">
        <v>38</v>
      </c>
      <c r="AL28" s="204"/>
      <c r="AM28" s="204"/>
      <c r="AN28" s="204"/>
      <c r="AO28" s="204"/>
      <c r="AP28" s="30"/>
      <c r="AQ28" s="30"/>
      <c r="AR28" s="31"/>
      <c r="BE28" s="194"/>
    </row>
    <row r="29" spans="1:71" s="3" customFormat="1" ht="14.45" customHeight="1" x14ac:dyDescent="0.2">
      <c r="B29" s="35"/>
      <c r="D29" s="25" t="s">
        <v>39</v>
      </c>
      <c r="F29" s="25" t="s">
        <v>40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5"/>
      <c r="BE29" s="195"/>
    </row>
    <row r="30" spans="1:71" s="3" customFormat="1" ht="14.45" customHeight="1" x14ac:dyDescent="0.2">
      <c r="B30" s="35"/>
      <c r="F30" s="25" t="s">
        <v>41</v>
      </c>
      <c r="L30" s="207">
        <v>0.2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5"/>
      <c r="BE30" s="195"/>
    </row>
    <row r="31" spans="1:71" s="3" customFormat="1" ht="14.45" hidden="1" customHeight="1" x14ac:dyDescent="0.2">
      <c r="B31" s="35"/>
      <c r="F31" s="25" t="s">
        <v>42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5"/>
      <c r="BE31" s="195"/>
    </row>
    <row r="32" spans="1:71" s="3" customFormat="1" ht="14.45" hidden="1" customHeight="1" x14ac:dyDescent="0.2">
      <c r="B32" s="35"/>
      <c r="F32" s="25" t="s">
        <v>43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5"/>
      <c r="BE32" s="195"/>
    </row>
    <row r="33" spans="1:57" s="3" customFormat="1" ht="14.45" hidden="1" customHeight="1" x14ac:dyDescent="0.2">
      <c r="B33" s="35"/>
      <c r="F33" s="25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5"/>
      <c r="BE33" s="19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4"/>
    </row>
    <row r="35" spans="1:57" s="2" customFormat="1" ht="25.9" customHeight="1" x14ac:dyDescent="0.2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8" t="s">
        <v>47</v>
      </c>
      <c r="Y35" s="209"/>
      <c r="Z35" s="209"/>
      <c r="AA35" s="209"/>
      <c r="AB35" s="209"/>
      <c r="AC35" s="38"/>
      <c r="AD35" s="38"/>
      <c r="AE35" s="38"/>
      <c r="AF35" s="38"/>
      <c r="AG35" s="38"/>
      <c r="AH35" s="38"/>
      <c r="AI35" s="38"/>
      <c r="AJ35" s="38"/>
      <c r="AK35" s="210">
        <f>SUM(AK26:AK33)</f>
        <v>0</v>
      </c>
      <c r="AL35" s="209"/>
      <c r="AM35" s="209"/>
      <c r="AN35" s="209"/>
      <c r="AO35" s="211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 x14ac:dyDescent="0.2">
      <c r="B50" s="18"/>
      <c r="AR50" s="18"/>
    </row>
    <row r="51" spans="1:57" ht="11.25" x14ac:dyDescent="0.2">
      <c r="B51" s="18"/>
      <c r="AR51" s="18"/>
    </row>
    <row r="52" spans="1:57" ht="11.25" x14ac:dyDescent="0.2">
      <c r="B52" s="18"/>
      <c r="AR52" s="18"/>
    </row>
    <row r="53" spans="1:57" ht="11.25" x14ac:dyDescent="0.2">
      <c r="B53" s="18"/>
      <c r="AR53" s="18"/>
    </row>
    <row r="54" spans="1:57" ht="11.25" x14ac:dyDescent="0.2">
      <c r="B54" s="18"/>
      <c r="AR54" s="18"/>
    </row>
    <row r="55" spans="1:57" ht="11.25" x14ac:dyDescent="0.2">
      <c r="B55" s="18"/>
      <c r="AR55" s="18"/>
    </row>
    <row r="56" spans="1:57" ht="11.25" x14ac:dyDescent="0.2">
      <c r="B56" s="18"/>
      <c r="AR56" s="18"/>
    </row>
    <row r="57" spans="1:57" ht="11.25" x14ac:dyDescent="0.2">
      <c r="B57" s="18"/>
      <c r="AR57" s="18"/>
    </row>
    <row r="58" spans="1:57" ht="11.25" x14ac:dyDescent="0.2">
      <c r="B58" s="18"/>
      <c r="AR58" s="18"/>
    </row>
    <row r="59" spans="1:57" ht="11.25" x14ac:dyDescent="0.2">
      <c r="B59" s="18"/>
      <c r="AR59" s="18"/>
    </row>
    <row r="60" spans="1:57" s="2" customFormat="1" ht="12.75" x14ac:dyDescent="0.2">
      <c r="A60" s="30"/>
      <c r="B60" s="31"/>
      <c r="C60" s="30"/>
      <c r="D60" s="43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50</v>
      </c>
      <c r="AI60" s="33"/>
      <c r="AJ60" s="33"/>
      <c r="AK60" s="33"/>
      <c r="AL60" s="33"/>
      <c r="AM60" s="43" t="s">
        <v>51</v>
      </c>
      <c r="AN60" s="33"/>
      <c r="AO60" s="33"/>
      <c r="AP60" s="30"/>
      <c r="AQ60" s="30"/>
      <c r="AR60" s="31"/>
      <c r="BE60" s="30"/>
    </row>
    <row r="61" spans="1:57" ht="11.25" x14ac:dyDescent="0.2">
      <c r="B61" s="18"/>
      <c r="AR61" s="18"/>
    </row>
    <row r="62" spans="1:57" ht="11.25" x14ac:dyDescent="0.2">
      <c r="B62" s="18"/>
      <c r="AR62" s="18"/>
    </row>
    <row r="63" spans="1:57" ht="11.25" x14ac:dyDescent="0.2">
      <c r="B63" s="18"/>
      <c r="AR63" s="18"/>
    </row>
    <row r="64" spans="1:57" s="2" customFormat="1" ht="12.75" x14ac:dyDescent="0.2">
      <c r="A64" s="30"/>
      <c r="B64" s="31"/>
      <c r="C64" s="30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 x14ac:dyDescent="0.2">
      <c r="B65" s="18"/>
      <c r="AR65" s="18"/>
    </row>
    <row r="66" spans="1:57" ht="11.25" x14ac:dyDescent="0.2">
      <c r="B66" s="18"/>
      <c r="AR66" s="18"/>
    </row>
    <row r="67" spans="1:57" ht="11.25" x14ac:dyDescent="0.2">
      <c r="B67" s="18"/>
      <c r="AR67" s="18"/>
    </row>
    <row r="68" spans="1:57" ht="11.25" x14ac:dyDescent="0.2">
      <c r="B68" s="18"/>
      <c r="AR68" s="18"/>
    </row>
    <row r="69" spans="1:57" ht="11.25" x14ac:dyDescent="0.2">
      <c r="B69" s="18"/>
      <c r="AR69" s="18"/>
    </row>
    <row r="70" spans="1:57" ht="11.25" x14ac:dyDescent="0.2">
      <c r="B70" s="18"/>
      <c r="AR70" s="18"/>
    </row>
    <row r="71" spans="1:57" ht="11.25" x14ac:dyDescent="0.2">
      <c r="B71" s="18"/>
      <c r="AR71" s="18"/>
    </row>
    <row r="72" spans="1:57" ht="11.25" x14ac:dyDescent="0.2">
      <c r="B72" s="18"/>
      <c r="AR72" s="18"/>
    </row>
    <row r="73" spans="1:57" ht="11.25" x14ac:dyDescent="0.2">
      <c r="B73" s="18"/>
      <c r="AR73" s="18"/>
    </row>
    <row r="74" spans="1:57" ht="11.25" x14ac:dyDescent="0.2">
      <c r="B74" s="18"/>
      <c r="AR74" s="18"/>
    </row>
    <row r="75" spans="1:57" s="2" customFormat="1" ht="12.75" x14ac:dyDescent="0.2">
      <c r="A75" s="30"/>
      <c r="B75" s="31"/>
      <c r="C75" s="30"/>
      <c r="D75" s="43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50</v>
      </c>
      <c r="AI75" s="33"/>
      <c r="AJ75" s="33"/>
      <c r="AK75" s="33"/>
      <c r="AL75" s="33"/>
      <c r="AM75" s="43" t="s">
        <v>51</v>
      </c>
      <c r="AN75" s="33"/>
      <c r="AO75" s="33"/>
      <c r="AP75" s="30"/>
      <c r="AQ75" s="30"/>
      <c r="AR75" s="31"/>
      <c r="BE75" s="30"/>
    </row>
    <row r="76" spans="1:57" s="2" customFormat="1" ht="11.25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19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5" t="s">
        <v>12</v>
      </c>
      <c r="L84" s="4" t="str">
        <f>K5</f>
        <v>uv-Unpl</v>
      </c>
      <c r="AR84" s="49"/>
    </row>
    <row r="85" spans="1:91" s="5" customFormat="1" ht="36.950000000000003" customHeight="1" x14ac:dyDescent="0.2">
      <c r="B85" s="50"/>
      <c r="C85" s="51" t="s">
        <v>15</v>
      </c>
      <c r="L85" s="212" t="str">
        <f>K6</f>
        <v>Stavebné úpravy pre inštaláciu RTG prístroja Uroskop Omnia na Urologickom oddelení UNLP Košce,Rastislavova 43,Košice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Rastislavova 43,Košice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214" t="str">
        <f>IF(AN8= "","",AN8)</f>
        <v>16. 4. 2021</v>
      </c>
      <c r="AN87" s="214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UN L.Pasteura,Rastislavova 43,Košice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15" t="str">
        <f>IF(E17="","",E17)</f>
        <v>Ing.A.Szekely</v>
      </c>
      <c r="AN89" s="216"/>
      <c r="AO89" s="216"/>
      <c r="AP89" s="216"/>
      <c r="AQ89" s="30"/>
      <c r="AR89" s="31"/>
      <c r="AS89" s="217" t="s">
        <v>55</v>
      </c>
      <c r="AT89" s="21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15" t="str">
        <f>IF(E20="","",E20)</f>
        <v xml:space="preserve"> </v>
      </c>
      <c r="AN90" s="216"/>
      <c r="AO90" s="216"/>
      <c r="AP90" s="216"/>
      <c r="AQ90" s="30"/>
      <c r="AR90" s="31"/>
      <c r="AS90" s="219"/>
      <c r="AT90" s="22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9"/>
      <c r="AT91" s="22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21" t="s">
        <v>56</v>
      </c>
      <c r="D92" s="222"/>
      <c r="E92" s="222"/>
      <c r="F92" s="222"/>
      <c r="G92" s="222"/>
      <c r="H92" s="58"/>
      <c r="I92" s="223" t="s">
        <v>57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4" t="s">
        <v>58</v>
      </c>
      <c r="AH92" s="222"/>
      <c r="AI92" s="222"/>
      <c r="AJ92" s="222"/>
      <c r="AK92" s="222"/>
      <c r="AL92" s="222"/>
      <c r="AM92" s="222"/>
      <c r="AN92" s="223" t="s">
        <v>59</v>
      </c>
      <c r="AO92" s="222"/>
      <c r="AP92" s="225"/>
      <c r="AQ92" s="59" t="s">
        <v>60</v>
      </c>
      <c r="AR92" s="31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30"/>
    </row>
    <row r="93" spans="1:91" s="2" customFormat="1" ht="10.9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9">
        <f>ROUND(AG95,2)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7" customFormat="1" ht="24.75" customHeight="1" x14ac:dyDescent="0.2">
      <c r="A95" s="77" t="s">
        <v>79</v>
      </c>
      <c r="B95" s="78"/>
      <c r="C95" s="79"/>
      <c r="D95" s="228" t="s">
        <v>80</v>
      </c>
      <c r="E95" s="228"/>
      <c r="F95" s="228"/>
      <c r="G95" s="228"/>
      <c r="H95" s="228"/>
      <c r="I95" s="80"/>
      <c r="J95" s="228" t="s">
        <v>81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'uv - Stavebné úpravy RTG,...'!J32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81" t="s">
        <v>82</v>
      </c>
      <c r="AR95" s="78"/>
      <c r="AS95" s="82">
        <v>0</v>
      </c>
      <c r="AT95" s="83">
        <f>ROUND(SUM(AV95:AW95),2)</f>
        <v>0</v>
      </c>
      <c r="AU95" s="84">
        <f>'uv - Stavebné úpravy RTG,...'!P132</f>
        <v>0</v>
      </c>
      <c r="AV95" s="83">
        <f>'uv - Stavebné úpravy RTG,...'!J35</f>
        <v>0</v>
      </c>
      <c r="AW95" s="83">
        <f>'uv - Stavebné úpravy RTG,...'!J36</f>
        <v>0</v>
      </c>
      <c r="AX95" s="83">
        <f>'uv - Stavebné úpravy RTG,...'!J37</f>
        <v>0</v>
      </c>
      <c r="AY95" s="83">
        <f>'uv - Stavebné úpravy RTG,...'!J38</f>
        <v>0</v>
      </c>
      <c r="AZ95" s="83">
        <f>'uv - Stavebné úpravy RTG,...'!F35</f>
        <v>0</v>
      </c>
      <c r="BA95" s="83">
        <f>'uv - Stavebné úpravy RTG,...'!F36</f>
        <v>0</v>
      </c>
      <c r="BB95" s="83">
        <f>'uv - Stavebné úpravy RTG,...'!F37</f>
        <v>0</v>
      </c>
      <c r="BC95" s="83">
        <f>'uv - Stavebné úpravy RTG,...'!F38</f>
        <v>0</v>
      </c>
      <c r="BD95" s="85">
        <f>'uv - Stavebné úpravy RTG,...'!F39</f>
        <v>0</v>
      </c>
      <c r="BT95" s="86" t="s">
        <v>83</v>
      </c>
      <c r="BV95" s="86" t="s">
        <v>77</v>
      </c>
      <c r="BW95" s="86" t="s">
        <v>84</v>
      </c>
      <c r="BX95" s="86" t="s">
        <v>4</v>
      </c>
      <c r="CL95" s="86" t="s">
        <v>1</v>
      </c>
      <c r="CM95" s="86" t="s">
        <v>75</v>
      </c>
    </row>
    <row r="96" spans="1:91" s="2" customFormat="1" ht="30" customHeight="1" x14ac:dyDescent="0.2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 x14ac:dyDescent="0.2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uv - Stavebné úpravy RTG,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8"/>
  <sheetViews>
    <sheetView showGridLines="0" tabSelected="1" topLeftCell="A152" workbookViewId="0">
      <selection activeCell="F129" sqref="F129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 x14ac:dyDescent="0.2"/>
    <row r="2" spans="1:46" s="1" customFormat="1" ht="36.950000000000003" customHeight="1" x14ac:dyDescent="0.2">
      <c r="L2" s="231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5" t="s">
        <v>84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pans="1:46" s="1" customFormat="1" ht="24.95" customHeight="1" x14ac:dyDescent="0.2">
      <c r="B4" s="18"/>
      <c r="D4" s="19" t="s">
        <v>85</v>
      </c>
      <c r="L4" s="18"/>
      <c r="M4" s="87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15</v>
      </c>
      <c r="L6" s="18"/>
    </row>
    <row r="7" spans="1:46" s="1" customFormat="1" ht="26.25" customHeight="1" x14ac:dyDescent="0.2">
      <c r="B7" s="18"/>
      <c r="E7" s="232" t="str">
        <f>'Rekapitulácia stavby'!K6</f>
        <v>Stavebné úpravy pre inštaláciu RTG prístroja Uroskop Omnia na Urologickom oddelení UNLP Košce,Rastislavova 43,Košice</v>
      </c>
      <c r="F7" s="232"/>
      <c r="G7" s="232"/>
      <c r="H7" s="232"/>
      <c r="L7" s="18"/>
    </row>
    <row r="8" spans="1:46" s="2" customFormat="1" ht="12" customHeight="1" x14ac:dyDescent="0.2">
      <c r="A8" s="30"/>
      <c r="B8" s="31"/>
      <c r="C8" s="30"/>
      <c r="D8" s="25" t="s">
        <v>86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12" t="s">
        <v>87</v>
      </c>
      <c r="F9" s="212"/>
      <c r="G9" s="212"/>
      <c r="H9" s="21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17</v>
      </c>
      <c r="E11" s="30"/>
      <c r="F11" s="23" t="s">
        <v>1</v>
      </c>
      <c r="G11" s="30"/>
      <c r="H11" s="30"/>
      <c r="I11" s="25" t="s">
        <v>18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19</v>
      </c>
      <c r="E12" s="30"/>
      <c r="F12" s="23" t="s">
        <v>20</v>
      </c>
      <c r="G12" s="30"/>
      <c r="H12" s="30"/>
      <c r="I12" s="25" t="s">
        <v>21</v>
      </c>
      <c r="J12" s="53" t="str">
        <f>'Rekapitulácia stavby'!AN8</f>
        <v>16. 4. 2021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25</v>
      </c>
      <c r="F15" s="30"/>
      <c r="G15" s="30"/>
      <c r="H15" s="30"/>
      <c r="I15" s="25" t="s">
        <v>26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24</v>
      </c>
      <c r="J17" s="26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35"/>
      <c r="F18" s="235"/>
      <c r="G18" s="235"/>
      <c r="H18" s="235"/>
      <c r="I18" s="25" t="s">
        <v>26</v>
      </c>
      <c r="J18" s="26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24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30</v>
      </c>
      <c r="F21" s="30"/>
      <c r="G21" s="30"/>
      <c r="H21" s="30"/>
      <c r="I21" s="25" t="s">
        <v>26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24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26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88"/>
      <c r="B27" s="89"/>
      <c r="C27" s="88"/>
      <c r="D27" s="88"/>
      <c r="E27" s="201" t="s">
        <v>1</v>
      </c>
      <c r="F27" s="201"/>
      <c r="G27" s="201"/>
      <c r="H27" s="201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 x14ac:dyDescent="0.2">
      <c r="A30" s="30"/>
      <c r="B30" s="31"/>
      <c r="C30" s="30"/>
      <c r="D30" s="23" t="s">
        <v>88</v>
      </c>
      <c r="E30" s="30"/>
      <c r="F30" s="30"/>
      <c r="G30" s="30"/>
      <c r="H30" s="30"/>
      <c r="I30" s="30"/>
      <c r="J30" s="91">
        <f>J96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 x14ac:dyDescent="0.2">
      <c r="A31" s="30"/>
      <c r="B31" s="31"/>
      <c r="C31" s="30"/>
      <c r="D31" s="92" t="s">
        <v>89</v>
      </c>
      <c r="E31" s="30"/>
      <c r="F31" s="30"/>
      <c r="G31" s="30"/>
      <c r="H31" s="30"/>
      <c r="I31" s="30"/>
      <c r="J31" s="91">
        <f>J105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 x14ac:dyDescent="0.2">
      <c r="A32" s="30"/>
      <c r="B32" s="31"/>
      <c r="C32" s="30"/>
      <c r="D32" s="93" t="s">
        <v>35</v>
      </c>
      <c r="E32" s="30"/>
      <c r="F32" s="30"/>
      <c r="G32" s="30"/>
      <c r="H32" s="30"/>
      <c r="I32" s="30"/>
      <c r="J32" s="69">
        <f>ROUND(J30 + J31,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 x14ac:dyDescent="0.2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30"/>
      <c r="F34" s="34" t="s">
        <v>37</v>
      </c>
      <c r="G34" s="30"/>
      <c r="H34" s="30"/>
      <c r="I34" s="34" t="s">
        <v>36</v>
      </c>
      <c r="J34" s="34" t="s">
        <v>38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 x14ac:dyDescent="0.2">
      <c r="A35" s="30"/>
      <c r="B35" s="31"/>
      <c r="C35" s="30"/>
      <c r="D35" s="94" t="s">
        <v>39</v>
      </c>
      <c r="E35" s="25" t="s">
        <v>40</v>
      </c>
      <c r="F35" s="95">
        <f>ROUND((SUM(BE105:BE112) + SUM(BE132:BE177)),  2)</f>
        <v>0</v>
      </c>
      <c r="G35" s="30"/>
      <c r="H35" s="30"/>
      <c r="I35" s="96">
        <v>0.2</v>
      </c>
      <c r="J35" s="95">
        <f>ROUND(((SUM(BE105:BE112) + SUM(BE132:BE177))*I35),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 x14ac:dyDescent="0.2">
      <c r="A36" s="30"/>
      <c r="B36" s="31"/>
      <c r="C36" s="30"/>
      <c r="D36" s="30"/>
      <c r="E36" s="25" t="s">
        <v>41</v>
      </c>
      <c r="F36" s="95">
        <f>ROUND((SUM(BF105:BF112) + SUM(BF132:BF177)),  2)</f>
        <v>0</v>
      </c>
      <c r="G36" s="30"/>
      <c r="H36" s="30"/>
      <c r="I36" s="96">
        <v>0.2</v>
      </c>
      <c r="J36" s="95">
        <f>ROUND(((SUM(BF105:BF112) + SUM(BF132:BF177))*I36),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42</v>
      </c>
      <c r="F37" s="95">
        <f>ROUND((SUM(BG105:BG112) + SUM(BG132:BG177)),  2)</f>
        <v>0</v>
      </c>
      <c r="G37" s="30"/>
      <c r="H37" s="30"/>
      <c r="I37" s="96">
        <v>0.2</v>
      </c>
      <c r="J37" s="95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 x14ac:dyDescent="0.2">
      <c r="A38" s="30"/>
      <c r="B38" s="31"/>
      <c r="C38" s="30"/>
      <c r="D38" s="30"/>
      <c r="E38" s="25" t="s">
        <v>43</v>
      </c>
      <c r="F38" s="95">
        <f>ROUND((SUM(BH105:BH112) + SUM(BH132:BH177)),  2)</f>
        <v>0</v>
      </c>
      <c r="G38" s="30"/>
      <c r="H38" s="30"/>
      <c r="I38" s="96">
        <v>0.2</v>
      </c>
      <c r="J38" s="95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 x14ac:dyDescent="0.2">
      <c r="A39" s="30"/>
      <c r="B39" s="31"/>
      <c r="C39" s="30"/>
      <c r="D39" s="30"/>
      <c r="E39" s="25" t="s">
        <v>44</v>
      </c>
      <c r="F39" s="95">
        <f>ROUND((SUM(BI105:BI112) + SUM(BI132:BI177)),  2)</f>
        <v>0</v>
      </c>
      <c r="G39" s="30"/>
      <c r="H39" s="30"/>
      <c r="I39" s="96">
        <v>0</v>
      </c>
      <c r="J39" s="95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 x14ac:dyDescent="0.2">
      <c r="A41" s="30"/>
      <c r="B41" s="31"/>
      <c r="C41" s="97"/>
      <c r="D41" s="98" t="s">
        <v>45</v>
      </c>
      <c r="E41" s="58"/>
      <c r="F41" s="58"/>
      <c r="G41" s="99" t="s">
        <v>46</v>
      </c>
      <c r="H41" s="100" t="s">
        <v>47</v>
      </c>
      <c r="I41" s="58"/>
      <c r="J41" s="101">
        <f>SUM(J32:J39)</f>
        <v>0</v>
      </c>
      <c r="K41" s="102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 x14ac:dyDescent="0.2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 ht="11.25" x14ac:dyDescent="0.2">
      <c r="B51" s="18"/>
      <c r="L51" s="18"/>
    </row>
    <row r="52" spans="1:31" ht="11.25" x14ac:dyDescent="0.2">
      <c r="B52" s="18"/>
      <c r="L52" s="18"/>
    </row>
    <row r="53" spans="1:31" ht="11.25" x14ac:dyDescent="0.2">
      <c r="B53" s="18"/>
      <c r="L53" s="18"/>
    </row>
    <row r="54" spans="1:31" ht="11.25" x14ac:dyDescent="0.2">
      <c r="B54" s="18"/>
      <c r="L54" s="18"/>
    </row>
    <row r="55" spans="1:31" ht="11.25" x14ac:dyDescent="0.2">
      <c r="B55" s="18"/>
      <c r="L55" s="18"/>
    </row>
    <row r="56" spans="1:31" ht="11.25" x14ac:dyDescent="0.2">
      <c r="B56" s="18"/>
      <c r="L56" s="18"/>
    </row>
    <row r="57" spans="1:31" ht="11.25" x14ac:dyDescent="0.2">
      <c r="B57" s="18"/>
      <c r="L57" s="18"/>
    </row>
    <row r="58" spans="1:31" ht="11.25" x14ac:dyDescent="0.2">
      <c r="B58" s="18"/>
      <c r="L58" s="18"/>
    </row>
    <row r="59" spans="1:31" ht="11.25" x14ac:dyDescent="0.2">
      <c r="B59" s="18"/>
      <c r="L59" s="18"/>
    </row>
    <row r="60" spans="1:31" ht="11.25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50</v>
      </c>
      <c r="E61" s="33"/>
      <c r="F61" s="103" t="s">
        <v>51</v>
      </c>
      <c r="G61" s="43" t="s">
        <v>50</v>
      </c>
      <c r="H61" s="33"/>
      <c r="I61" s="33"/>
      <c r="J61" s="104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x14ac:dyDescent="0.2">
      <c r="B62" s="18"/>
      <c r="L62" s="18"/>
    </row>
    <row r="63" spans="1:31" ht="11.25" x14ac:dyDescent="0.2">
      <c r="B63" s="18"/>
      <c r="L63" s="18"/>
    </row>
    <row r="64" spans="1:31" ht="11.25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x14ac:dyDescent="0.2">
      <c r="B66" s="18"/>
      <c r="L66" s="18"/>
    </row>
    <row r="67" spans="1:31" ht="11.25" x14ac:dyDescent="0.2">
      <c r="B67" s="18"/>
      <c r="L67" s="18"/>
    </row>
    <row r="68" spans="1:31" ht="11.25" x14ac:dyDescent="0.2">
      <c r="B68" s="18"/>
      <c r="L68" s="18"/>
    </row>
    <row r="69" spans="1:31" ht="11.25" x14ac:dyDescent="0.2">
      <c r="B69" s="18"/>
      <c r="L69" s="18"/>
    </row>
    <row r="70" spans="1:31" ht="11.25" x14ac:dyDescent="0.2">
      <c r="B70" s="18"/>
      <c r="L70" s="18"/>
    </row>
    <row r="71" spans="1:31" ht="11.25" x14ac:dyDescent="0.2">
      <c r="B71" s="18"/>
      <c r="L71" s="18"/>
    </row>
    <row r="72" spans="1:31" ht="11.25" x14ac:dyDescent="0.2">
      <c r="B72" s="18"/>
      <c r="L72" s="18"/>
    </row>
    <row r="73" spans="1:31" ht="11.25" x14ac:dyDescent="0.2">
      <c r="B73" s="18"/>
      <c r="L73" s="18"/>
    </row>
    <row r="74" spans="1:31" ht="11.25" x14ac:dyDescent="0.2">
      <c r="B74" s="18"/>
      <c r="L74" s="18"/>
    </row>
    <row r="75" spans="1:31" ht="11.25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50</v>
      </c>
      <c r="E76" s="33"/>
      <c r="F76" s="103" t="s">
        <v>51</v>
      </c>
      <c r="G76" s="43" t="s">
        <v>50</v>
      </c>
      <c r="H76" s="33"/>
      <c r="I76" s="33"/>
      <c r="J76" s="104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90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 x14ac:dyDescent="0.2">
      <c r="A85" s="30"/>
      <c r="B85" s="31"/>
      <c r="C85" s="30"/>
      <c r="D85" s="30"/>
      <c r="E85" s="232" t="str">
        <f>E7</f>
        <v>Stavebné úpravy pre inštaláciu RTG prístroja Uroskop Omnia na Urologickom oddelení UNLP Košce,Rastislavova 43,Košice</v>
      </c>
      <c r="F85" s="232"/>
      <c r="G85" s="232"/>
      <c r="H85" s="23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86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12" t="str">
        <f>E9</f>
        <v>uv - Stavebné úpravy RTG,Ústredné vykurovanie</v>
      </c>
      <c r="F87" s="212"/>
      <c r="G87" s="212"/>
      <c r="H87" s="21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19</v>
      </c>
      <c r="D89" s="30"/>
      <c r="E89" s="30"/>
      <c r="F89" s="23" t="str">
        <f>F12</f>
        <v>Rastislavova 43,Košice</v>
      </c>
      <c r="G89" s="30"/>
      <c r="H89" s="30"/>
      <c r="I89" s="25" t="s">
        <v>21</v>
      </c>
      <c r="J89" s="53" t="str">
        <f>IF(J12="","",J12)</f>
        <v>16. 4. 2021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23</v>
      </c>
      <c r="D91" s="30"/>
      <c r="E91" s="30"/>
      <c r="F91" s="23" t="str">
        <f>E15</f>
        <v>UN L.Pasteura,Rastislavova 43,Košice</v>
      </c>
      <c r="G91" s="30"/>
      <c r="H91" s="30"/>
      <c r="I91" s="25" t="s">
        <v>29</v>
      </c>
      <c r="J91" s="28" t="str">
        <f>E21</f>
        <v>Ing.A.Szekely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27</v>
      </c>
      <c r="D92" s="30"/>
      <c r="E92" s="30"/>
      <c r="F92" s="23" t="str">
        <f>IF(E18="","",E18)</f>
        <v/>
      </c>
      <c r="G92" s="30"/>
      <c r="H92" s="30"/>
      <c r="I92" s="25" t="s">
        <v>32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5" t="s">
        <v>91</v>
      </c>
      <c r="D94" s="97"/>
      <c r="E94" s="97"/>
      <c r="F94" s="97"/>
      <c r="G94" s="97"/>
      <c r="H94" s="97"/>
      <c r="I94" s="97"/>
      <c r="J94" s="106" t="s">
        <v>92</v>
      </c>
      <c r="K94" s="97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 x14ac:dyDescent="0.2">
      <c r="A96" s="30"/>
      <c r="B96" s="31"/>
      <c r="C96" s="107" t="s">
        <v>93</v>
      </c>
      <c r="D96" s="30"/>
      <c r="E96" s="30"/>
      <c r="F96" s="30"/>
      <c r="G96" s="30"/>
      <c r="H96" s="30"/>
      <c r="I96" s="30"/>
      <c r="J96" s="69">
        <f>J132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94</v>
      </c>
    </row>
    <row r="97" spans="1:65" s="9" customFormat="1" ht="24.95" customHeight="1" x14ac:dyDescent="0.2">
      <c r="B97" s="108"/>
      <c r="D97" s="109" t="s">
        <v>95</v>
      </c>
      <c r="E97" s="110"/>
      <c r="F97" s="110"/>
      <c r="G97" s="110"/>
      <c r="H97" s="110"/>
      <c r="I97" s="110"/>
      <c r="J97" s="111">
        <f>J133</f>
        <v>0</v>
      </c>
      <c r="L97" s="108"/>
    </row>
    <row r="98" spans="1:65" s="10" customFormat="1" ht="19.899999999999999" customHeight="1" x14ac:dyDescent="0.2">
      <c r="B98" s="112"/>
      <c r="D98" s="113" t="s">
        <v>96</v>
      </c>
      <c r="E98" s="114"/>
      <c r="F98" s="114"/>
      <c r="G98" s="114"/>
      <c r="H98" s="114"/>
      <c r="I98" s="114"/>
      <c r="J98" s="115">
        <f>J134</f>
        <v>0</v>
      </c>
      <c r="L98" s="112"/>
    </row>
    <row r="99" spans="1:65" s="10" customFormat="1" ht="19.899999999999999" customHeight="1" x14ac:dyDescent="0.2">
      <c r="B99" s="112"/>
      <c r="D99" s="113" t="s">
        <v>97</v>
      </c>
      <c r="E99" s="114"/>
      <c r="F99" s="114"/>
      <c r="G99" s="114"/>
      <c r="H99" s="114"/>
      <c r="I99" s="114"/>
      <c r="J99" s="115">
        <f>J142</f>
        <v>0</v>
      </c>
      <c r="L99" s="112"/>
    </row>
    <row r="100" spans="1:65" s="10" customFormat="1" ht="19.899999999999999" customHeight="1" x14ac:dyDescent="0.2">
      <c r="B100" s="112"/>
      <c r="D100" s="113" t="s">
        <v>98</v>
      </c>
      <c r="E100" s="114"/>
      <c r="F100" s="114"/>
      <c r="G100" s="114"/>
      <c r="H100" s="114"/>
      <c r="I100" s="114"/>
      <c r="J100" s="115">
        <f>J158</f>
        <v>0</v>
      </c>
      <c r="L100" s="112"/>
    </row>
    <row r="101" spans="1:65" s="10" customFormat="1" ht="19.899999999999999" customHeight="1" x14ac:dyDescent="0.2">
      <c r="B101" s="112"/>
      <c r="D101" s="113" t="s">
        <v>99</v>
      </c>
      <c r="E101" s="114"/>
      <c r="F101" s="114"/>
      <c r="G101" s="114"/>
      <c r="H101" s="114"/>
      <c r="I101" s="114"/>
      <c r="J101" s="115">
        <f>J171</f>
        <v>0</v>
      </c>
      <c r="L101" s="112"/>
    </row>
    <row r="102" spans="1:65" s="9" customFormat="1" ht="24.95" customHeight="1" x14ac:dyDescent="0.2">
      <c r="B102" s="108"/>
      <c r="D102" s="109" t="s">
        <v>100</v>
      </c>
      <c r="E102" s="110"/>
      <c r="F102" s="110"/>
      <c r="G102" s="110"/>
      <c r="H102" s="110"/>
      <c r="I102" s="110"/>
      <c r="J102" s="111">
        <f>J174</f>
        <v>0</v>
      </c>
      <c r="L102" s="108"/>
    </row>
    <row r="103" spans="1:65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65" s="2" customFormat="1" ht="6.95" customHeight="1" x14ac:dyDescent="0.2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65" s="2" customFormat="1" ht="29.25" customHeight="1" x14ac:dyDescent="0.2">
      <c r="A105" s="30"/>
      <c r="B105" s="31"/>
      <c r="C105" s="107" t="s">
        <v>101</v>
      </c>
      <c r="D105" s="30"/>
      <c r="E105" s="30"/>
      <c r="F105" s="30"/>
      <c r="G105" s="30"/>
      <c r="H105" s="30"/>
      <c r="I105" s="30"/>
      <c r="J105" s="116">
        <f>ROUND(J106 + J107 + J108 + J109 + J110 + J111,2)</f>
        <v>0</v>
      </c>
      <c r="K105" s="30"/>
      <c r="L105" s="40"/>
      <c r="N105" s="117" t="s">
        <v>39</v>
      </c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65" s="2" customFormat="1" ht="18" customHeight="1" x14ac:dyDescent="0.2">
      <c r="A106" s="30"/>
      <c r="B106" s="118"/>
      <c r="C106" s="119"/>
      <c r="D106" s="236" t="s">
        <v>102</v>
      </c>
      <c r="E106" s="236"/>
      <c r="F106" s="236"/>
      <c r="G106" s="119"/>
      <c r="H106" s="119"/>
      <c r="I106" s="119"/>
      <c r="J106" s="121">
        <v>0</v>
      </c>
      <c r="K106" s="119"/>
      <c r="L106" s="122"/>
      <c r="M106" s="123"/>
      <c r="N106" s="124" t="s">
        <v>41</v>
      </c>
      <c r="O106" s="123"/>
      <c r="P106" s="123"/>
      <c r="Q106" s="123"/>
      <c r="R106" s="123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23"/>
      <c r="AG106" s="123"/>
      <c r="AH106" s="123"/>
      <c r="AI106" s="123"/>
      <c r="AJ106" s="123"/>
      <c r="AK106" s="123"/>
      <c r="AL106" s="123"/>
      <c r="AM106" s="123"/>
      <c r="AN106" s="123"/>
      <c r="AO106" s="123"/>
      <c r="AP106" s="123"/>
      <c r="AQ106" s="123"/>
      <c r="AR106" s="123"/>
      <c r="AS106" s="123"/>
      <c r="AT106" s="123"/>
      <c r="AU106" s="123"/>
      <c r="AV106" s="123"/>
      <c r="AW106" s="123"/>
      <c r="AX106" s="123"/>
      <c r="AY106" s="125" t="s">
        <v>103</v>
      </c>
      <c r="AZ106" s="123"/>
      <c r="BA106" s="123"/>
      <c r="BB106" s="123"/>
      <c r="BC106" s="123"/>
      <c r="BD106" s="123"/>
      <c r="BE106" s="126">
        <f t="shared" ref="BE106:BE111" si="0">IF(N106="základná",J106,0)</f>
        <v>0</v>
      </c>
      <c r="BF106" s="126">
        <f t="shared" ref="BF106:BF111" si="1">IF(N106="znížená",J106,0)</f>
        <v>0</v>
      </c>
      <c r="BG106" s="126">
        <f t="shared" ref="BG106:BG111" si="2">IF(N106="zákl. prenesená",J106,0)</f>
        <v>0</v>
      </c>
      <c r="BH106" s="126">
        <f t="shared" ref="BH106:BH111" si="3">IF(N106="zníž. prenesená",J106,0)</f>
        <v>0</v>
      </c>
      <c r="BI106" s="126">
        <f t="shared" ref="BI106:BI111" si="4">IF(N106="nulová",J106,0)</f>
        <v>0</v>
      </c>
      <c r="BJ106" s="125" t="s">
        <v>104</v>
      </c>
      <c r="BK106" s="123"/>
      <c r="BL106" s="123"/>
      <c r="BM106" s="123"/>
    </row>
    <row r="107" spans="1:65" s="2" customFormat="1" ht="18" customHeight="1" x14ac:dyDescent="0.2">
      <c r="A107" s="30"/>
      <c r="B107" s="118"/>
      <c r="C107" s="119"/>
      <c r="D107" s="236" t="s">
        <v>105</v>
      </c>
      <c r="E107" s="236"/>
      <c r="F107" s="236"/>
      <c r="G107" s="119"/>
      <c r="H107" s="119"/>
      <c r="I107" s="119"/>
      <c r="J107" s="121">
        <v>0</v>
      </c>
      <c r="K107" s="119"/>
      <c r="L107" s="122"/>
      <c r="M107" s="123"/>
      <c r="N107" s="124" t="s">
        <v>41</v>
      </c>
      <c r="O107" s="123"/>
      <c r="P107" s="123"/>
      <c r="Q107" s="123"/>
      <c r="R107" s="123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23"/>
      <c r="AG107" s="123"/>
      <c r="AH107" s="123"/>
      <c r="AI107" s="123"/>
      <c r="AJ107" s="123"/>
      <c r="AK107" s="123"/>
      <c r="AL107" s="123"/>
      <c r="AM107" s="123"/>
      <c r="AN107" s="123"/>
      <c r="AO107" s="123"/>
      <c r="AP107" s="123"/>
      <c r="AQ107" s="123"/>
      <c r="AR107" s="123"/>
      <c r="AS107" s="123"/>
      <c r="AT107" s="123"/>
      <c r="AU107" s="123"/>
      <c r="AV107" s="123"/>
      <c r="AW107" s="123"/>
      <c r="AX107" s="123"/>
      <c r="AY107" s="125" t="s">
        <v>103</v>
      </c>
      <c r="AZ107" s="123"/>
      <c r="BA107" s="123"/>
      <c r="BB107" s="123"/>
      <c r="BC107" s="123"/>
      <c r="BD107" s="123"/>
      <c r="BE107" s="126">
        <f t="shared" si="0"/>
        <v>0</v>
      </c>
      <c r="BF107" s="126">
        <f t="shared" si="1"/>
        <v>0</v>
      </c>
      <c r="BG107" s="126">
        <f t="shared" si="2"/>
        <v>0</v>
      </c>
      <c r="BH107" s="126">
        <f t="shared" si="3"/>
        <v>0</v>
      </c>
      <c r="BI107" s="126">
        <f t="shared" si="4"/>
        <v>0</v>
      </c>
      <c r="BJ107" s="125" t="s">
        <v>104</v>
      </c>
      <c r="BK107" s="123"/>
      <c r="BL107" s="123"/>
      <c r="BM107" s="123"/>
    </row>
    <row r="108" spans="1:65" s="2" customFormat="1" ht="18" customHeight="1" x14ac:dyDescent="0.2">
      <c r="A108" s="30"/>
      <c r="B108" s="118"/>
      <c r="C108" s="119"/>
      <c r="D108" s="236" t="s">
        <v>106</v>
      </c>
      <c r="E108" s="236"/>
      <c r="F108" s="236"/>
      <c r="G108" s="119"/>
      <c r="H108" s="119"/>
      <c r="I108" s="119"/>
      <c r="J108" s="121">
        <v>0</v>
      </c>
      <c r="K108" s="119"/>
      <c r="L108" s="122"/>
      <c r="M108" s="123"/>
      <c r="N108" s="124" t="s">
        <v>41</v>
      </c>
      <c r="O108" s="123"/>
      <c r="P108" s="123"/>
      <c r="Q108" s="123"/>
      <c r="R108" s="123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23"/>
      <c r="AG108" s="123"/>
      <c r="AH108" s="123"/>
      <c r="AI108" s="123"/>
      <c r="AJ108" s="123"/>
      <c r="AK108" s="123"/>
      <c r="AL108" s="123"/>
      <c r="AM108" s="123"/>
      <c r="AN108" s="123"/>
      <c r="AO108" s="123"/>
      <c r="AP108" s="123"/>
      <c r="AQ108" s="123"/>
      <c r="AR108" s="123"/>
      <c r="AS108" s="123"/>
      <c r="AT108" s="123"/>
      <c r="AU108" s="123"/>
      <c r="AV108" s="123"/>
      <c r="AW108" s="123"/>
      <c r="AX108" s="123"/>
      <c r="AY108" s="125" t="s">
        <v>103</v>
      </c>
      <c r="AZ108" s="123"/>
      <c r="BA108" s="123"/>
      <c r="BB108" s="123"/>
      <c r="BC108" s="123"/>
      <c r="BD108" s="123"/>
      <c r="BE108" s="126">
        <f t="shared" si="0"/>
        <v>0</v>
      </c>
      <c r="BF108" s="126">
        <f t="shared" si="1"/>
        <v>0</v>
      </c>
      <c r="BG108" s="126">
        <f t="shared" si="2"/>
        <v>0</v>
      </c>
      <c r="BH108" s="126">
        <f t="shared" si="3"/>
        <v>0</v>
      </c>
      <c r="BI108" s="126">
        <f t="shared" si="4"/>
        <v>0</v>
      </c>
      <c r="BJ108" s="125" t="s">
        <v>104</v>
      </c>
      <c r="BK108" s="123"/>
      <c r="BL108" s="123"/>
      <c r="BM108" s="123"/>
    </row>
    <row r="109" spans="1:65" s="2" customFormat="1" ht="18" customHeight="1" x14ac:dyDescent="0.2">
      <c r="A109" s="30"/>
      <c r="B109" s="118"/>
      <c r="C109" s="119"/>
      <c r="D109" s="236" t="s">
        <v>107</v>
      </c>
      <c r="E109" s="236"/>
      <c r="F109" s="236"/>
      <c r="G109" s="119"/>
      <c r="H109" s="119"/>
      <c r="I109" s="119"/>
      <c r="J109" s="121">
        <v>0</v>
      </c>
      <c r="K109" s="119"/>
      <c r="L109" s="122"/>
      <c r="M109" s="123"/>
      <c r="N109" s="124" t="s">
        <v>41</v>
      </c>
      <c r="O109" s="123"/>
      <c r="P109" s="123"/>
      <c r="Q109" s="123"/>
      <c r="R109" s="123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23"/>
      <c r="AG109" s="123"/>
      <c r="AH109" s="123"/>
      <c r="AI109" s="123"/>
      <c r="AJ109" s="123"/>
      <c r="AK109" s="123"/>
      <c r="AL109" s="123"/>
      <c r="AM109" s="123"/>
      <c r="AN109" s="123"/>
      <c r="AO109" s="123"/>
      <c r="AP109" s="123"/>
      <c r="AQ109" s="123"/>
      <c r="AR109" s="123"/>
      <c r="AS109" s="123"/>
      <c r="AT109" s="123"/>
      <c r="AU109" s="123"/>
      <c r="AV109" s="123"/>
      <c r="AW109" s="123"/>
      <c r="AX109" s="123"/>
      <c r="AY109" s="125" t="s">
        <v>103</v>
      </c>
      <c r="AZ109" s="123"/>
      <c r="BA109" s="123"/>
      <c r="BB109" s="123"/>
      <c r="BC109" s="123"/>
      <c r="BD109" s="123"/>
      <c r="BE109" s="126">
        <f t="shared" si="0"/>
        <v>0</v>
      </c>
      <c r="BF109" s="126">
        <f t="shared" si="1"/>
        <v>0</v>
      </c>
      <c r="BG109" s="126">
        <f t="shared" si="2"/>
        <v>0</v>
      </c>
      <c r="BH109" s="126">
        <f t="shared" si="3"/>
        <v>0</v>
      </c>
      <c r="BI109" s="126">
        <f t="shared" si="4"/>
        <v>0</v>
      </c>
      <c r="BJ109" s="125" t="s">
        <v>104</v>
      </c>
      <c r="BK109" s="123"/>
      <c r="BL109" s="123"/>
      <c r="BM109" s="123"/>
    </row>
    <row r="110" spans="1:65" s="2" customFormat="1" ht="18" customHeight="1" x14ac:dyDescent="0.2">
      <c r="A110" s="30"/>
      <c r="B110" s="118"/>
      <c r="C110" s="119"/>
      <c r="D110" s="236" t="s">
        <v>108</v>
      </c>
      <c r="E110" s="236"/>
      <c r="F110" s="236"/>
      <c r="G110" s="119"/>
      <c r="H110" s="119"/>
      <c r="I110" s="119"/>
      <c r="J110" s="121">
        <v>0</v>
      </c>
      <c r="K110" s="119"/>
      <c r="L110" s="122"/>
      <c r="M110" s="123"/>
      <c r="N110" s="124" t="s">
        <v>41</v>
      </c>
      <c r="O110" s="123"/>
      <c r="P110" s="123"/>
      <c r="Q110" s="123"/>
      <c r="R110" s="123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5" t="s">
        <v>103</v>
      </c>
      <c r="AZ110" s="123"/>
      <c r="BA110" s="123"/>
      <c r="BB110" s="123"/>
      <c r="BC110" s="123"/>
      <c r="BD110" s="123"/>
      <c r="BE110" s="126">
        <f t="shared" si="0"/>
        <v>0</v>
      </c>
      <c r="BF110" s="126">
        <f t="shared" si="1"/>
        <v>0</v>
      </c>
      <c r="BG110" s="126">
        <f t="shared" si="2"/>
        <v>0</v>
      </c>
      <c r="BH110" s="126">
        <f t="shared" si="3"/>
        <v>0</v>
      </c>
      <c r="BI110" s="126">
        <f t="shared" si="4"/>
        <v>0</v>
      </c>
      <c r="BJ110" s="125" t="s">
        <v>104</v>
      </c>
      <c r="BK110" s="123"/>
      <c r="BL110" s="123"/>
      <c r="BM110" s="123"/>
    </row>
    <row r="111" spans="1:65" s="2" customFormat="1" ht="18" customHeight="1" x14ac:dyDescent="0.2">
      <c r="A111" s="30"/>
      <c r="B111" s="118"/>
      <c r="C111" s="119"/>
      <c r="D111" s="120" t="s">
        <v>109</v>
      </c>
      <c r="E111" s="119"/>
      <c r="F111" s="119"/>
      <c r="G111" s="119"/>
      <c r="H111" s="119"/>
      <c r="I111" s="119"/>
      <c r="J111" s="121">
        <f>ROUND(J30*T111,2)</f>
        <v>0</v>
      </c>
      <c r="K111" s="119"/>
      <c r="L111" s="122"/>
      <c r="M111" s="123"/>
      <c r="N111" s="124" t="s">
        <v>41</v>
      </c>
      <c r="O111" s="123"/>
      <c r="P111" s="123"/>
      <c r="Q111" s="123"/>
      <c r="R111" s="123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23"/>
      <c r="AG111" s="123"/>
      <c r="AH111" s="123"/>
      <c r="AI111" s="123"/>
      <c r="AJ111" s="123"/>
      <c r="AK111" s="123"/>
      <c r="AL111" s="123"/>
      <c r="AM111" s="123"/>
      <c r="AN111" s="123"/>
      <c r="AO111" s="123"/>
      <c r="AP111" s="123"/>
      <c r="AQ111" s="123"/>
      <c r="AR111" s="123"/>
      <c r="AS111" s="123"/>
      <c r="AT111" s="123"/>
      <c r="AU111" s="123"/>
      <c r="AV111" s="123"/>
      <c r="AW111" s="123"/>
      <c r="AX111" s="123"/>
      <c r="AY111" s="125" t="s">
        <v>110</v>
      </c>
      <c r="AZ111" s="123"/>
      <c r="BA111" s="123"/>
      <c r="BB111" s="123"/>
      <c r="BC111" s="123"/>
      <c r="BD111" s="123"/>
      <c r="BE111" s="126">
        <f t="shared" si="0"/>
        <v>0</v>
      </c>
      <c r="BF111" s="126">
        <f t="shared" si="1"/>
        <v>0</v>
      </c>
      <c r="BG111" s="126">
        <f t="shared" si="2"/>
        <v>0</v>
      </c>
      <c r="BH111" s="126">
        <f t="shared" si="3"/>
        <v>0</v>
      </c>
      <c r="BI111" s="126">
        <f t="shared" si="4"/>
        <v>0</v>
      </c>
      <c r="BJ111" s="125" t="s">
        <v>104</v>
      </c>
      <c r="BK111" s="123"/>
      <c r="BL111" s="123"/>
      <c r="BM111" s="123"/>
    </row>
    <row r="112" spans="1:65" s="2" customFormat="1" ht="11.25" x14ac:dyDescent="0.2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29.25" customHeight="1" x14ac:dyDescent="0.2">
      <c r="A113" s="30"/>
      <c r="B113" s="31"/>
      <c r="C113" s="127" t="s">
        <v>111</v>
      </c>
      <c r="D113" s="97"/>
      <c r="E113" s="97"/>
      <c r="F113" s="97"/>
      <c r="G113" s="97"/>
      <c r="H113" s="97"/>
      <c r="I113" s="97"/>
      <c r="J113" s="128">
        <f>ROUND(J96+J105,2)</f>
        <v>0</v>
      </c>
      <c r="K113" s="97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6.95" customHeight="1" x14ac:dyDescent="0.2">
      <c r="A114" s="30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8" spans="1:31" s="2" customFormat="1" ht="6.95" customHeight="1" x14ac:dyDescent="0.2">
      <c r="A118" s="30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24.95" customHeight="1" x14ac:dyDescent="0.2">
      <c r="A119" s="30"/>
      <c r="B119" s="31"/>
      <c r="C119" s="19" t="s">
        <v>112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6.9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 x14ac:dyDescent="0.2">
      <c r="A121" s="30"/>
      <c r="B121" s="31"/>
      <c r="C121" s="25" t="s">
        <v>15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6.25" customHeight="1" x14ac:dyDescent="0.2">
      <c r="A122" s="30"/>
      <c r="B122" s="31"/>
      <c r="C122" s="30"/>
      <c r="D122" s="30"/>
      <c r="E122" s="232" t="str">
        <f>E7</f>
        <v>Stavebné úpravy pre inštaláciu RTG prístroja Uroskop Omnia na Urologickom oddelení UNLP Košce,Rastislavova 43,Košice</v>
      </c>
      <c r="F122" s="233"/>
      <c r="G122" s="233"/>
      <c r="H122" s="233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 x14ac:dyDescent="0.2">
      <c r="A123" s="30"/>
      <c r="B123" s="31"/>
      <c r="C123" s="25" t="s">
        <v>86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 x14ac:dyDescent="0.2">
      <c r="A124" s="30"/>
      <c r="B124" s="31"/>
      <c r="C124" s="30"/>
      <c r="D124" s="30"/>
      <c r="E124" s="212" t="str">
        <f>E9</f>
        <v>uv - Stavebné úpravy RTG,Ústredné vykurovanie</v>
      </c>
      <c r="F124" s="234"/>
      <c r="G124" s="234"/>
      <c r="H124" s="234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 x14ac:dyDescent="0.2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 x14ac:dyDescent="0.2">
      <c r="A126" s="30"/>
      <c r="B126" s="31"/>
      <c r="C126" s="25" t="s">
        <v>19</v>
      </c>
      <c r="D126" s="30"/>
      <c r="E126" s="30"/>
      <c r="F126" s="23" t="str">
        <f>F12</f>
        <v>Rastislavova 43,Košice</v>
      </c>
      <c r="G126" s="30"/>
      <c r="H126" s="30"/>
      <c r="I126" s="25" t="s">
        <v>21</v>
      </c>
      <c r="J126" s="53" t="str">
        <f>IF(J12="","",J12)</f>
        <v>16. 4. 2021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 x14ac:dyDescent="0.2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 x14ac:dyDescent="0.2">
      <c r="A128" s="30"/>
      <c r="B128" s="31"/>
      <c r="C128" s="25" t="s">
        <v>23</v>
      </c>
      <c r="D128" s="30"/>
      <c r="E128" s="30"/>
      <c r="F128" s="23" t="str">
        <f>E15</f>
        <v>UN L.Pasteura,Rastislavova 43,Košice</v>
      </c>
      <c r="G128" s="30"/>
      <c r="H128" s="30"/>
      <c r="I128" s="25" t="s">
        <v>29</v>
      </c>
      <c r="J128" s="28" t="str">
        <f>E21</f>
        <v>Ing.A.Szekely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 x14ac:dyDescent="0.2">
      <c r="A129" s="30"/>
      <c r="B129" s="31"/>
      <c r="C129" s="25" t="s">
        <v>27</v>
      </c>
      <c r="D129" s="30"/>
      <c r="E129" s="30"/>
      <c r="F129" s="23" t="str">
        <f>IF(E18="","",E18)</f>
        <v/>
      </c>
      <c r="G129" s="30"/>
      <c r="H129" s="30"/>
      <c r="I129" s="25" t="s">
        <v>32</v>
      </c>
      <c r="J129" s="28" t="str">
        <f>E24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 x14ac:dyDescent="0.2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 x14ac:dyDescent="0.2">
      <c r="A131" s="129"/>
      <c r="B131" s="130"/>
      <c r="C131" s="131" t="s">
        <v>113</v>
      </c>
      <c r="D131" s="132" t="s">
        <v>60</v>
      </c>
      <c r="E131" s="132" t="s">
        <v>56</v>
      </c>
      <c r="F131" s="132" t="s">
        <v>57</v>
      </c>
      <c r="G131" s="132" t="s">
        <v>114</v>
      </c>
      <c r="H131" s="132" t="s">
        <v>115</v>
      </c>
      <c r="I131" s="132" t="s">
        <v>116</v>
      </c>
      <c r="J131" s="133" t="s">
        <v>92</v>
      </c>
      <c r="K131" s="134" t="s">
        <v>117</v>
      </c>
      <c r="L131" s="135"/>
      <c r="M131" s="60" t="s">
        <v>1</v>
      </c>
      <c r="N131" s="61" t="s">
        <v>39</v>
      </c>
      <c r="O131" s="61" t="s">
        <v>118</v>
      </c>
      <c r="P131" s="61" t="s">
        <v>119</v>
      </c>
      <c r="Q131" s="61" t="s">
        <v>120</v>
      </c>
      <c r="R131" s="61" t="s">
        <v>121</v>
      </c>
      <c r="S131" s="61" t="s">
        <v>122</v>
      </c>
      <c r="T131" s="62" t="s">
        <v>123</v>
      </c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</row>
    <row r="132" spans="1:65" s="2" customFormat="1" ht="22.9" customHeight="1" x14ac:dyDescent="0.25">
      <c r="A132" s="30"/>
      <c r="B132" s="31"/>
      <c r="C132" s="67" t="s">
        <v>88</v>
      </c>
      <c r="D132" s="30"/>
      <c r="E132" s="30"/>
      <c r="F132" s="30"/>
      <c r="G132" s="30"/>
      <c r="H132" s="30"/>
      <c r="I132" s="30"/>
      <c r="J132" s="136">
        <f>BK132</f>
        <v>0</v>
      </c>
      <c r="K132" s="30"/>
      <c r="L132" s="31"/>
      <c r="M132" s="63"/>
      <c r="N132" s="54"/>
      <c r="O132" s="64"/>
      <c r="P132" s="137">
        <f>P133+P174</f>
        <v>0</v>
      </c>
      <c r="Q132" s="64"/>
      <c r="R132" s="137">
        <f>R133+R174</f>
        <v>0.11408000000000001</v>
      </c>
      <c r="S132" s="64"/>
      <c r="T132" s="138">
        <f>T133+T174</f>
        <v>6.0130000000000003E-2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74</v>
      </c>
      <c r="AU132" s="15" t="s">
        <v>94</v>
      </c>
      <c r="BK132" s="139">
        <f>BK133+BK174</f>
        <v>0</v>
      </c>
    </row>
    <row r="133" spans="1:65" s="12" customFormat="1" ht="25.9" customHeight="1" x14ac:dyDescent="0.2">
      <c r="B133" s="140"/>
      <c r="D133" s="141" t="s">
        <v>74</v>
      </c>
      <c r="E133" s="142" t="s">
        <v>124</v>
      </c>
      <c r="F133" s="142" t="s">
        <v>125</v>
      </c>
      <c r="I133" s="143"/>
      <c r="J133" s="144">
        <f>BK133</f>
        <v>0</v>
      </c>
      <c r="L133" s="140"/>
      <c r="M133" s="145"/>
      <c r="N133" s="146"/>
      <c r="O133" s="146"/>
      <c r="P133" s="147">
        <f>P134+P142+P158+P171</f>
        <v>0</v>
      </c>
      <c r="Q133" s="146"/>
      <c r="R133" s="147">
        <f>R134+R142+R158+R171</f>
        <v>0.11408000000000001</v>
      </c>
      <c r="S133" s="146"/>
      <c r="T133" s="148">
        <f>T134+T142+T158+T171</f>
        <v>6.0130000000000003E-2</v>
      </c>
      <c r="AR133" s="141" t="s">
        <v>104</v>
      </c>
      <c r="AT133" s="149" t="s">
        <v>74</v>
      </c>
      <c r="AU133" s="149" t="s">
        <v>75</v>
      </c>
      <c r="AY133" s="141" t="s">
        <v>126</v>
      </c>
      <c r="BK133" s="150">
        <f>BK134+BK142+BK158+BK171</f>
        <v>0</v>
      </c>
    </row>
    <row r="134" spans="1:65" s="12" customFormat="1" ht="22.9" customHeight="1" x14ac:dyDescent="0.2">
      <c r="B134" s="140"/>
      <c r="D134" s="141" t="s">
        <v>74</v>
      </c>
      <c r="E134" s="151" t="s">
        <v>127</v>
      </c>
      <c r="F134" s="151" t="s">
        <v>128</v>
      </c>
      <c r="I134" s="143"/>
      <c r="J134" s="152">
        <f>BK134</f>
        <v>0</v>
      </c>
      <c r="L134" s="140"/>
      <c r="M134" s="145"/>
      <c r="N134" s="146"/>
      <c r="O134" s="146"/>
      <c r="P134" s="147">
        <f>SUM(P135:P141)</f>
        <v>0</v>
      </c>
      <c r="Q134" s="146"/>
      <c r="R134" s="147">
        <f>SUM(R135:R141)</f>
        <v>1.1040000000000001E-2</v>
      </c>
      <c r="S134" s="146"/>
      <c r="T134" s="148">
        <f>SUM(T135:T141)</f>
        <v>6.0000000000000001E-3</v>
      </c>
      <c r="AR134" s="141" t="s">
        <v>104</v>
      </c>
      <c r="AT134" s="149" t="s">
        <v>74</v>
      </c>
      <c r="AU134" s="149" t="s">
        <v>83</v>
      </c>
      <c r="AY134" s="141" t="s">
        <v>126</v>
      </c>
      <c r="BK134" s="150">
        <f>SUM(BK135:BK141)</f>
        <v>0</v>
      </c>
    </row>
    <row r="135" spans="1:65" s="2" customFormat="1" ht="14.45" customHeight="1" x14ac:dyDescent="0.2">
      <c r="A135" s="30"/>
      <c r="B135" s="118"/>
      <c r="C135" s="153" t="s">
        <v>83</v>
      </c>
      <c r="D135" s="153" t="s">
        <v>129</v>
      </c>
      <c r="E135" s="154" t="s">
        <v>130</v>
      </c>
      <c r="F135" s="155" t="s">
        <v>131</v>
      </c>
      <c r="G135" s="156" t="s">
        <v>132</v>
      </c>
      <c r="H135" s="157">
        <v>6</v>
      </c>
      <c r="I135" s="158"/>
      <c r="J135" s="159">
        <f t="shared" ref="J135:J141" si="5">ROUND(I135*H135,2)</f>
        <v>0</v>
      </c>
      <c r="K135" s="160"/>
      <c r="L135" s="31"/>
      <c r="M135" s="161" t="s">
        <v>1</v>
      </c>
      <c r="N135" s="162" t="s">
        <v>41</v>
      </c>
      <c r="O135" s="56"/>
      <c r="P135" s="163">
        <f t="shared" ref="P135:P141" si="6">O135*H135</f>
        <v>0</v>
      </c>
      <c r="Q135" s="163">
        <v>1.0000000000000001E-5</v>
      </c>
      <c r="R135" s="163">
        <f t="shared" ref="R135:R141" si="7">Q135*H135</f>
        <v>6.0000000000000008E-5</v>
      </c>
      <c r="S135" s="163">
        <v>1E-3</v>
      </c>
      <c r="T135" s="164">
        <f t="shared" ref="T135:T141" si="8">S135*H135</f>
        <v>6.0000000000000001E-3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5" t="s">
        <v>133</v>
      </c>
      <c r="AT135" s="165" t="s">
        <v>129</v>
      </c>
      <c r="AU135" s="165" t="s">
        <v>104</v>
      </c>
      <c r="AY135" s="15" t="s">
        <v>126</v>
      </c>
      <c r="BE135" s="166">
        <f t="shared" ref="BE135:BE141" si="9">IF(N135="základná",J135,0)</f>
        <v>0</v>
      </c>
      <c r="BF135" s="166">
        <f t="shared" ref="BF135:BF141" si="10">IF(N135="znížená",J135,0)</f>
        <v>0</v>
      </c>
      <c r="BG135" s="166">
        <f t="shared" ref="BG135:BG141" si="11">IF(N135="zákl. prenesená",J135,0)</f>
        <v>0</v>
      </c>
      <c r="BH135" s="166">
        <f t="shared" ref="BH135:BH141" si="12">IF(N135="zníž. prenesená",J135,0)</f>
        <v>0</v>
      </c>
      <c r="BI135" s="166">
        <f t="shared" ref="BI135:BI141" si="13">IF(N135="nulová",J135,0)</f>
        <v>0</v>
      </c>
      <c r="BJ135" s="15" t="s">
        <v>104</v>
      </c>
      <c r="BK135" s="166">
        <f t="shared" ref="BK135:BK141" si="14">ROUND(I135*H135,2)</f>
        <v>0</v>
      </c>
      <c r="BL135" s="15" t="s">
        <v>133</v>
      </c>
      <c r="BM135" s="165" t="s">
        <v>134</v>
      </c>
    </row>
    <row r="136" spans="1:65" s="2" customFormat="1" ht="14.45" customHeight="1" x14ac:dyDescent="0.2">
      <c r="A136" s="30"/>
      <c r="B136" s="118"/>
      <c r="C136" s="153" t="s">
        <v>104</v>
      </c>
      <c r="D136" s="153" t="s">
        <v>129</v>
      </c>
      <c r="E136" s="154" t="s">
        <v>135</v>
      </c>
      <c r="F136" s="155" t="s">
        <v>136</v>
      </c>
      <c r="G136" s="156" t="s">
        <v>132</v>
      </c>
      <c r="H136" s="157">
        <v>4</v>
      </c>
      <c r="I136" s="158"/>
      <c r="J136" s="159">
        <f t="shared" si="5"/>
        <v>0</v>
      </c>
      <c r="K136" s="160"/>
      <c r="L136" s="31"/>
      <c r="M136" s="161" t="s">
        <v>1</v>
      </c>
      <c r="N136" s="162" t="s">
        <v>41</v>
      </c>
      <c r="O136" s="56"/>
      <c r="P136" s="163">
        <f t="shared" si="6"/>
        <v>0</v>
      </c>
      <c r="Q136" s="163">
        <v>1.5200000000000001E-3</v>
      </c>
      <c r="R136" s="163">
        <f t="shared" si="7"/>
        <v>6.0800000000000003E-3</v>
      </c>
      <c r="S136" s="163">
        <v>0</v>
      </c>
      <c r="T136" s="164">
        <f t="shared" si="8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5" t="s">
        <v>133</v>
      </c>
      <c r="AT136" s="165" t="s">
        <v>129</v>
      </c>
      <c r="AU136" s="165" t="s">
        <v>104</v>
      </c>
      <c r="AY136" s="15" t="s">
        <v>126</v>
      </c>
      <c r="BE136" s="166">
        <f t="shared" si="9"/>
        <v>0</v>
      </c>
      <c r="BF136" s="166">
        <f t="shared" si="10"/>
        <v>0</v>
      </c>
      <c r="BG136" s="166">
        <f t="shared" si="11"/>
        <v>0</v>
      </c>
      <c r="BH136" s="166">
        <f t="shared" si="12"/>
        <v>0</v>
      </c>
      <c r="BI136" s="166">
        <f t="shared" si="13"/>
        <v>0</v>
      </c>
      <c r="BJ136" s="15" t="s">
        <v>104</v>
      </c>
      <c r="BK136" s="166">
        <f t="shared" si="14"/>
        <v>0</v>
      </c>
      <c r="BL136" s="15" t="s">
        <v>133</v>
      </c>
      <c r="BM136" s="165" t="s">
        <v>137</v>
      </c>
    </row>
    <row r="137" spans="1:65" s="2" customFormat="1" ht="14.45" customHeight="1" x14ac:dyDescent="0.2">
      <c r="A137" s="30"/>
      <c r="B137" s="118"/>
      <c r="C137" s="153" t="s">
        <v>138</v>
      </c>
      <c r="D137" s="153" t="s">
        <v>129</v>
      </c>
      <c r="E137" s="154" t="s">
        <v>139</v>
      </c>
      <c r="F137" s="155" t="s">
        <v>140</v>
      </c>
      <c r="G137" s="156" t="s">
        <v>141</v>
      </c>
      <c r="H137" s="157">
        <v>8</v>
      </c>
      <c r="I137" s="158"/>
      <c r="J137" s="159">
        <f t="shared" si="5"/>
        <v>0</v>
      </c>
      <c r="K137" s="160"/>
      <c r="L137" s="31"/>
      <c r="M137" s="161" t="s">
        <v>1</v>
      </c>
      <c r="N137" s="162" t="s">
        <v>41</v>
      </c>
      <c r="O137" s="56"/>
      <c r="P137" s="163">
        <f t="shared" si="6"/>
        <v>0</v>
      </c>
      <c r="Q137" s="163">
        <v>0</v>
      </c>
      <c r="R137" s="163">
        <f t="shared" si="7"/>
        <v>0</v>
      </c>
      <c r="S137" s="163">
        <v>0</v>
      </c>
      <c r="T137" s="164">
        <f t="shared" si="8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5" t="s">
        <v>133</v>
      </c>
      <c r="AT137" s="165" t="s">
        <v>129</v>
      </c>
      <c r="AU137" s="165" t="s">
        <v>104</v>
      </c>
      <c r="AY137" s="15" t="s">
        <v>126</v>
      </c>
      <c r="BE137" s="166">
        <f t="shared" si="9"/>
        <v>0</v>
      </c>
      <c r="BF137" s="166">
        <f t="shared" si="10"/>
        <v>0</v>
      </c>
      <c r="BG137" s="166">
        <f t="shared" si="11"/>
        <v>0</v>
      </c>
      <c r="BH137" s="166">
        <f t="shared" si="12"/>
        <v>0</v>
      </c>
      <c r="BI137" s="166">
        <f t="shared" si="13"/>
        <v>0</v>
      </c>
      <c r="BJ137" s="15" t="s">
        <v>104</v>
      </c>
      <c r="BK137" s="166">
        <f t="shared" si="14"/>
        <v>0</v>
      </c>
      <c r="BL137" s="15" t="s">
        <v>133</v>
      </c>
      <c r="BM137" s="165" t="s">
        <v>142</v>
      </c>
    </row>
    <row r="138" spans="1:65" s="2" customFormat="1" ht="14.45" customHeight="1" x14ac:dyDescent="0.2">
      <c r="A138" s="30"/>
      <c r="B138" s="118"/>
      <c r="C138" s="153" t="s">
        <v>143</v>
      </c>
      <c r="D138" s="153" t="s">
        <v>129</v>
      </c>
      <c r="E138" s="154" t="s">
        <v>144</v>
      </c>
      <c r="F138" s="155" t="s">
        <v>145</v>
      </c>
      <c r="G138" s="156" t="s">
        <v>141</v>
      </c>
      <c r="H138" s="157">
        <v>8</v>
      </c>
      <c r="I138" s="158"/>
      <c r="J138" s="159">
        <f t="shared" si="5"/>
        <v>0</v>
      </c>
      <c r="K138" s="160"/>
      <c r="L138" s="31"/>
      <c r="M138" s="161" t="s">
        <v>1</v>
      </c>
      <c r="N138" s="162" t="s">
        <v>41</v>
      </c>
      <c r="O138" s="56"/>
      <c r="P138" s="163">
        <f t="shared" si="6"/>
        <v>0</v>
      </c>
      <c r="Q138" s="163">
        <v>5.4000000000000001E-4</v>
      </c>
      <c r="R138" s="163">
        <f t="shared" si="7"/>
        <v>4.3200000000000001E-3</v>
      </c>
      <c r="S138" s="163">
        <v>0</v>
      </c>
      <c r="T138" s="164">
        <f t="shared" si="8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5" t="s">
        <v>133</v>
      </c>
      <c r="AT138" s="165" t="s">
        <v>129</v>
      </c>
      <c r="AU138" s="165" t="s">
        <v>104</v>
      </c>
      <c r="AY138" s="15" t="s">
        <v>126</v>
      </c>
      <c r="BE138" s="166">
        <f t="shared" si="9"/>
        <v>0</v>
      </c>
      <c r="BF138" s="166">
        <f t="shared" si="10"/>
        <v>0</v>
      </c>
      <c r="BG138" s="166">
        <f t="shared" si="11"/>
        <v>0</v>
      </c>
      <c r="BH138" s="166">
        <f t="shared" si="12"/>
        <v>0</v>
      </c>
      <c r="BI138" s="166">
        <f t="shared" si="13"/>
        <v>0</v>
      </c>
      <c r="BJ138" s="15" t="s">
        <v>104</v>
      </c>
      <c r="BK138" s="166">
        <f t="shared" si="14"/>
        <v>0</v>
      </c>
      <c r="BL138" s="15" t="s">
        <v>133</v>
      </c>
      <c r="BM138" s="165" t="s">
        <v>146</v>
      </c>
    </row>
    <row r="139" spans="1:65" s="2" customFormat="1" ht="14.45" customHeight="1" x14ac:dyDescent="0.2">
      <c r="A139" s="30"/>
      <c r="B139" s="118"/>
      <c r="C139" s="153" t="s">
        <v>147</v>
      </c>
      <c r="D139" s="153" t="s">
        <v>129</v>
      </c>
      <c r="E139" s="154" t="s">
        <v>148</v>
      </c>
      <c r="F139" s="155" t="s">
        <v>149</v>
      </c>
      <c r="G139" s="156" t="s">
        <v>141</v>
      </c>
      <c r="H139" s="157">
        <v>2</v>
      </c>
      <c r="I139" s="158"/>
      <c r="J139" s="159">
        <f t="shared" si="5"/>
        <v>0</v>
      </c>
      <c r="K139" s="160"/>
      <c r="L139" s="31"/>
      <c r="M139" s="161" t="s">
        <v>1</v>
      </c>
      <c r="N139" s="162" t="s">
        <v>41</v>
      </c>
      <c r="O139" s="56"/>
      <c r="P139" s="163">
        <f t="shared" si="6"/>
        <v>0</v>
      </c>
      <c r="Q139" s="163">
        <v>2.9E-4</v>
      </c>
      <c r="R139" s="163">
        <f t="shared" si="7"/>
        <v>5.8E-4</v>
      </c>
      <c r="S139" s="163">
        <v>0</v>
      </c>
      <c r="T139" s="164">
        <f t="shared" si="8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5" t="s">
        <v>133</v>
      </c>
      <c r="AT139" s="165" t="s">
        <v>129</v>
      </c>
      <c r="AU139" s="165" t="s">
        <v>104</v>
      </c>
      <c r="AY139" s="15" t="s">
        <v>126</v>
      </c>
      <c r="BE139" s="166">
        <f t="shared" si="9"/>
        <v>0</v>
      </c>
      <c r="BF139" s="166">
        <f t="shared" si="10"/>
        <v>0</v>
      </c>
      <c r="BG139" s="166">
        <f t="shared" si="11"/>
        <v>0</v>
      </c>
      <c r="BH139" s="166">
        <f t="shared" si="12"/>
        <v>0</v>
      </c>
      <c r="BI139" s="166">
        <f t="shared" si="13"/>
        <v>0</v>
      </c>
      <c r="BJ139" s="15" t="s">
        <v>104</v>
      </c>
      <c r="BK139" s="166">
        <f t="shared" si="14"/>
        <v>0</v>
      </c>
      <c r="BL139" s="15" t="s">
        <v>133</v>
      </c>
      <c r="BM139" s="165" t="s">
        <v>150</v>
      </c>
    </row>
    <row r="140" spans="1:65" s="2" customFormat="1" ht="14.45" customHeight="1" x14ac:dyDescent="0.2">
      <c r="A140" s="30"/>
      <c r="B140" s="118"/>
      <c r="C140" s="153" t="s">
        <v>151</v>
      </c>
      <c r="D140" s="153" t="s">
        <v>129</v>
      </c>
      <c r="E140" s="154" t="s">
        <v>152</v>
      </c>
      <c r="F140" s="155" t="s">
        <v>153</v>
      </c>
      <c r="G140" s="156" t="s">
        <v>154</v>
      </c>
      <c r="H140" s="157">
        <v>6</v>
      </c>
      <c r="I140" s="158"/>
      <c r="J140" s="159">
        <f t="shared" si="5"/>
        <v>0</v>
      </c>
      <c r="K140" s="160"/>
      <c r="L140" s="31"/>
      <c r="M140" s="161" t="s">
        <v>1</v>
      </c>
      <c r="N140" s="162" t="s">
        <v>41</v>
      </c>
      <c r="O140" s="56"/>
      <c r="P140" s="163">
        <f t="shared" si="6"/>
        <v>0</v>
      </c>
      <c r="Q140" s="163">
        <v>0</v>
      </c>
      <c r="R140" s="163">
        <f t="shared" si="7"/>
        <v>0</v>
      </c>
      <c r="S140" s="163">
        <v>0</v>
      </c>
      <c r="T140" s="164">
        <f t="shared" si="8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5" t="s">
        <v>133</v>
      </c>
      <c r="AT140" s="165" t="s">
        <v>129</v>
      </c>
      <c r="AU140" s="165" t="s">
        <v>104</v>
      </c>
      <c r="AY140" s="15" t="s">
        <v>126</v>
      </c>
      <c r="BE140" s="166">
        <f t="shared" si="9"/>
        <v>0</v>
      </c>
      <c r="BF140" s="166">
        <f t="shared" si="10"/>
        <v>0</v>
      </c>
      <c r="BG140" s="166">
        <f t="shared" si="11"/>
        <v>0</v>
      </c>
      <c r="BH140" s="166">
        <f t="shared" si="12"/>
        <v>0</v>
      </c>
      <c r="BI140" s="166">
        <f t="shared" si="13"/>
        <v>0</v>
      </c>
      <c r="BJ140" s="15" t="s">
        <v>104</v>
      </c>
      <c r="BK140" s="166">
        <f t="shared" si="14"/>
        <v>0</v>
      </c>
      <c r="BL140" s="15" t="s">
        <v>133</v>
      </c>
      <c r="BM140" s="165" t="s">
        <v>155</v>
      </c>
    </row>
    <row r="141" spans="1:65" s="2" customFormat="1" ht="14.45" customHeight="1" x14ac:dyDescent="0.2">
      <c r="A141" s="30"/>
      <c r="B141" s="118"/>
      <c r="C141" s="153" t="s">
        <v>156</v>
      </c>
      <c r="D141" s="153" t="s">
        <v>129</v>
      </c>
      <c r="E141" s="154" t="s">
        <v>157</v>
      </c>
      <c r="F141" s="155" t="s">
        <v>158</v>
      </c>
      <c r="G141" s="156" t="s">
        <v>159</v>
      </c>
      <c r="H141" s="167"/>
      <c r="I141" s="158"/>
      <c r="J141" s="159">
        <f t="shared" si="5"/>
        <v>0</v>
      </c>
      <c r="K141" s="160"/>
      <c r="L141" s="31"/>
      <c r="M141" s="161" t="s">
        <v>1</v>
      </c>
      <c r="N141" s="162" t="s">
        <v>41</v>
      </c>
      <c r="O141" s="56"/>
      <c r="P141" s="163">
        <f t="shared" si="6"/>
        <v>0</v>
      </c>
      <c r="Q141" s="163">
        <v>0</v>
      </c>
      <c r="R141" s="163">
        <f t="shared" si="7"/>
        <v>0</v>
      </c>
      <c r="S141" s="163">
        <v>0</v>
      </c>
      <c r="T141" s="164">
        <f t="shared" si="8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5" t="s">
        <v>133</v>
      </c>
      <c r="AT141" s="165" t="s">
        <v>129</v>
      </c>
      <c r="AU141" s="165" t="s">
        <v>104</v>
      </c>
      <c r="AY141" s="15" t="s">
        <v>126</v>
      </c>
      <c r="BE141" s="166">
        <f t="shared" si="9"/>
        <v>0</v>
      </c>
      <c r="BF141" s="166">
        <f t="shared" si="10"/>
        <v>0</v>
      </c>
      <c r="BG141" s="166">
        <f t="shared" si="11"/>
        <v>0</v>
      </c>
      <c r="BH141" s="166">
        <f t="shared" si="12"/>
        <v>0</v>
      </c>
      <c r="BI141" s="166">
        <f t="shared" si="13"/>
        <v>0</v>
      </c>
      <c r="BJ141" s="15" t="s">
        <v>104</v>
      </c>
      <c r="BK141" s="166">
        <f t="shared" si="14"/>
        <v>0</v>
      </c>
      <c r="BL141" s="15" t="s">
        <v>133</v>
      </c>
      <c r="BM141" s="165" t="s">
        <v>160</v>
      </c>
    </row>
    <row r="142" spans="1:65" s="12" customFormat="1" ht="22.9" customHeight="1" x14ac:dyDescent="0.2">
      <c r="B142" s="140"/>
      <c r="D142" s="141" t="s">
        <v>74</v>
      </c>
      <c r="E142" s="151" t="s">
        <v>161</v>
      </c>
      <c r="F142" s="151" t="s">
        <v>162</v>
      </c>
      <c r="I142" s="143"/>
      <c r="J142" s="152">
        <f>BK142</f>
        <v>0</v>
      </c>
      <c r="L142" s="140"/>
      <c r="M142" s="145"/>
      <c r="N142" s="146"/>
      <c r="O142" s="146"/>
      <c r="P142" s="147">
        <f>SUM(P143:P157)</f>
        <v>0</v>
      </c>
      <c r="Q142" s="146"/>
      <c r="R142" s="147">
        <f>SUM(R143:R157)</f>
        <v>6.9000000000000008E-4</v>
      </c>
      <c r="S142" s="146"/>
      <c r="T142" s="148">
        <f>SUM(T143:T157)</f>
        <v>4.2699999999999995E-3</v>
      </c>
      <c r="AR142" s="141" t="s">
        <v>104</v>
      </c>
      <c r="AT142" s="149" t="s">
        <v>74</v>
      </c>
      <c r="AU142" s="149" t="s">
        <v>83</v>
      </c>
      <c r="AY142" s="141" t="s">
        <v>126</v>
      </c>
      <c r="BK142" s="150">
        <f>SUM(BK143:BK157)</f>
        <v>0</v>
      </c>
    </row>
    <row r="143" spans="1:65" s="2" customFormat="1" ht="14.45" customHeight="1" x14ac:dyDescent="0.2">
      <c r="A143" s="30"/>
      <c r="B143" s="118"/>
      <c r="C143" s="153" t="s">
        <v>163</v>
      </c>
      <c r="D143" s="153" t="s">
        <v>129</v>
      </c>
      <c r="E143" s="154" t="s">
        <v>164</v>
      </c>
      <c r="F143" s="155" t="s">
        <v>165</v>
      </c>
      <c r="G143" s="156" t="s">
        <v>141</v>
      </c>
      <c r="H143" s="157">
        <v>6</v>
      </c>
      <c r="I143" s="158"/>
      <c r="J143" s="159">
        <f t="shared" ref="J143:J157" si="15">ROUND(I143*H143,2)</f>
        <v>0</v>
      </c>
      <c r="K143" s="160"/>
      <c r="L143" s="31"/>
      <c r="M143" s="161" t="s">
        <v>1</v>
      </c>
      <c r="N143" s="162" t="s">
        <v>41</v>
      </c>
      <c r="O143" s="56"/>
      <c r="P143" s="163">
        <f t="shared" ref="P143:P157" si="16">O143*H143</f>
        <v>0</v>
      </c>
      <c r="Q143" s="163">
        <v>9.0000000000000006E-5</v>
      </c>
      <c r="R143" s="163">
        <f t="shared" ref="R143:R157" si="17">Q143*H143</f>
        <v>5.4000000000000001E-4</v>
      </c>
      <c r="S143" s="163">
        <v>4.4999999999999999E-4</v>
      </c>
      <c r="T143" s="164">
        <f t="shared" ref="T143:T157" si="18">S143*H143</f>
        <v>2.7000000000000001E-3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5" t="s">
        <v>133</v>
      </c>
      <c r="AT143" s="165" t="s">
        <v>129</v>
      </c>
      <c r="AU143" s="165" t="s">
        <v>104</v>
      </c>
      <c r="AY143" s="15" t="s">
        <v>126</v>
      </c>
      <c r="BE143" s="166">
        <f t="shared" ref="BE143:BE157" si="19">IF(N143="základná",J143,0)</f>
        <v>0</v>
      </c>
      <c r="BF143" s="166">
        <f t="shared" ref="BF143:BF157" si="20">IF(N143="znížená",J143,0)</f>
        <v>0</v>
      </c>
      <c r="BG143" s="166">
        <f t="shared" ref="BG143:BG157" si="21">IF(N143="zákl. prenesená",J143,0)</f>
        <v>0</v>
      </c>
      <c r="BH143" s="166">
        <f t="shared" ref="BH143:BH157" si="22">IF(N143="zníž. prenesená",J143,0)</f>
        <v>0</v>
      </c>
      <c r="BI143" s="166">
        <f t="shared" ref="BI143:BI157" si="23">IF(N143="nulová",J143,0)</f>
        <v>0</v>
      </c>
      <c r="BJ143" s="15" t="s">
        <v>104</v>
      </c>
      <c r="BK143" s="166">
        <f t="shared" ref="BK143:BK157" si="24">ROUND(I143*H143,2)</f>
        <v>0</v>
      </c>
      <c r="BL143" s="15" t="s">
        <v>133</v>
      </c>
      <c r="BM143" s="165" t="s">
        <v>166</v>
      </c>
    </row>
    <row r="144" spans="1:65" s="2" customFormat="1" ht="14.45" customHeight="1" x14ac:dyDescent="0.2">
      <c r="A144" s="30"/>
      <c r="B144" s="118"/>
      <c r="C144" s="153" t="s">
        <v>167</v>
      </c>
      <c r="D144" s="153" t="s">
        <v>129</v>
      </c>
      <c r="E144" s="154" t="s">
        <v>168</v>
      </c>
      <c r="F144" s="155" t="s">
        <v>169</v>
      </c>
      <c r="G144" s="156" t="s">
        <v>141</v>
      </c>
      <c r="H144" s="157">
        <v>3</v>
      </c>
      <c r="I144" s="158"/>
      <c r="J144" s="159">
        <f t="shared" si="15"/>
        <v>0</v>
      </c>
      <c r="K144" s="160"/>
      <c r="L144" s="31"/>
      <c r="M144" s="161" t="s">
        <v>1</v>
      </c>
      <c r="N144" s="162" t="s">
        <v>41</v>
      </c>
      <c r="O144" s="56"/>
      <c r="P144" s="163">
        <f t="shared" si="16"/>
        <v>0</v>
      </c>
      <c r="Q144" s="163">
        <v>2.0000000000000002E-5</v>
      </c>
      <c r="R144" s="163">
        <f t="shared" si="17"/>
        <v>6.0000000000000008E-5</v>
      </c>
      <c r="S144" s="163">
        <v>0</v>
      </c>
      <c r="T144" s="164">
        <f t="shared" si="18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5" t="s">
        <v>133</v>
      </c>
      <c r="AT144" s="165" t="s">
        <v>129</v>
      </c>
      <c r="AU144" s="165" t="s">
        <v>104</v>
      </c>
      <c r="AY144" s="15" t="s">
        <v>126</v>
      </c>
      <c r="BE144" s="166">
        <f t="shared" si="19"/>
        <v>0</v>
      </c>
      <c r="BF144" s="166">
        <f t="shared" si="20"/>
        <v>0</v>
      </c>
      <c r="BG144" s="166">
        <f t="shared" si="21"/>
        <v>0</v>
      </c>
      <c r="BH144" s="166">
        <f t="shared" si="22"/>
        <v>0</v>
      </c>
      <c r="BI144" s="166">
        <f t="shared" si="23"/>
        <v>0</v>
      </c>
      <c r="BJ144" s="15" t="s">
        <v>104</v>
      </c>
      <c r="BK144" s="166">
        <f t="shared" si="24"/>
        <v>0</v>
      </c>
      <c r="BL144" s="15" t="s">
        <v>133</v>
      </c>
      <c r="BM144" s="165" t="s">
        <v>170</v>
      </c>
    </row>
    <row r="145" spans="1:65" s="2" customFormat="1" ht="14.45" customHeight="1" x14ac:dyDescent="0.2">
      <c r="A145" s="30"/>
      <c r="B145" s="118"/>
      <c r="C145" s="168" t="s">
        <v>171</v>
      </c>
      <c r="D145" s="168" t="s">
        <v>172</v>
      </c>
      <c r="E145" s="169" t="s">
        <v>173</v>
      </c>
      <c r="F145" s="170" t="s">
        <v>174</v>
      </c>
      <c r="G145" s="171" t="s">
        <v>141</v>
      </c>
      <c r="H145" s="172">
        <v>3</v>
      </c>
      <c r="I145" s="173"/>
      <c r="J145" s="174">
        <f t="shared" si="15"/>
        <v>0</v>
      </c>
      <c r="K145" s="175"/>
      <c r="L145" s="176"/>
      <c r="M145" s="177" t="s">
        <v>1</v>
      </c>
      <c r="N145" s="178" t="s">
        <v>41</v>
      </c>
      <c r="O145" s="56"/>
      <c r="P145" s="163">
        <f t="shared" si="16"/>
        <v>0</v>
      </c>
      <c r="Q145" s="163">
        <v>0</v>
      </c>
      <c r="R145" s="163">
        <f t="shared" si="17"/>
        <v>0</v>
      </c>
      <c r="S145" s="163">
        <v>0</v>
      </c>
      <c r="T145" s="164">
        <f t="shared" si="18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5" t="s">
        <v>175</v>
      </c>
      <c r="AT145" s="165" t="s">
        <v>172</v>
      </c>
      <c r="AU145" s="165" t="s">
        <v>104</v>
      </c>
      <c r="AY145" s="15" t="s">
        <v>126</v>
      </c>
      <c r="BE145" s="166">
        <f t="shared" si="19"/>
        <v>0</v>
      </c>
      <c r="BF145" s="166">
        <f t="shared" si="20"/>
        <v>0</v>
      </c>
      <c r="BG145" s="166">
        <f t="shared" si="21"/>
        <v>0</v>
      </c>
      <c r="BH145" s="166">
        <f t="shared" si="22"/>
        <v>0</v>
      </c>
      <c r="BI145" s="166">
        <f t="shared" si="23"/>
        <v>0</v>
      </c>
      <c r="BJ145" s="15" t="s">
        <v>104</v>
      </c>
      <c r="BK145" s="166">
        <f t="shared" si="24"/>
        <v>0</v>
      </c>
      <c r="BL145" s="15" t="s">
        <v>133</v>
      </c>
      <c r="BM145" s="165" t="s">
        <v>176</v>
      </c>
    </row>
    <row r="146" spans="1:65" s="2" customFormat="1" ht="14.45" customHeight="1" x14ac:dyDescent="0.2">
      <c r="A146" s="30"/>
      <c r="B146" s="118"/>
      <c r="C146" s="153" t="s">
        <v>177</v>
      </c>
      <c r="D146" s="153" t="s">
        <v>129</v>
      </c>
      <c r="E146" s="154" t="s">
        <v>178</v>
      </c>
      <c r="F146" s="155" t="s">
        <v>179</v>
      </c>
      <c r="G146" s="156" t="s">
        <v>180</v>
      </c>
      <c r="H146" s="157">
        <v>3</v>
      </c>
      <c r="I146" s="158"/>
      <c r="J146" s="159">
        <f t="shared" si="15"/>
        <v>0</v>
      </c>
      <c r="K146" s="160"/>
      <c r="L146" s="31"/>
      <c r="M146" s="161" t="s">
        <v>1</v>
      </c>
      <c r="N146" s="162" t="s">
        <v>41</v>
      </c>
      <c r="O146" s="56"/>
      <c r="P146" s="163">
        <f t="shared" si="16"/>
        <v>0</v>
      </c>
      <c r="Q146" s="163">
        <v>0</v>
      </c>
      <c r="R146" s="163">
        <f t="shared" si="17"/>
        <v>0</v>
      </c>
      <c r="S146" s="163">
        <v>0</v>
      </c>
      <c r="T146" s="164">
        <f t="shared" si="18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5" t="s">
        <v>133</v>
      </c>
      <c r="AT146" s="165" t="s">
        <v>129</v>
      </c>
      <c r="AU146" s="165" t="s">
        <v>104</v>
      </c>
      <c r="AY146" s="15" t="s">
        <v>126</v>
      </c>
      <c r="BE146" s="166">
        <f t="shared" si="19"/>
        <v>0</v>
      </c>
      <c r="BF146" s="166">
        <f t="shared" si="20"/>
        <v>0</v>
      </c>
      <c r="BG146" s="166">
        <f t="shared" si="21"/>
        <v>0</v>
      </c>
      <c r="BH146" s="166">
        <f t="shared" si="22"/>
        <v>0</v>
      </c>
      <c r="BI146" s="166">
        <f t="shared" si="23"/>
        <v>0</v>
      </c>
      <c r="BJ146" s="15" t="s">
        <v>104</v>
      </c>
      <c r="BK146" s="166">
        <f t="shared" si="24"/>
        <v>0</v>
      </c>
      <c r="BL146" s="15" t="s">
        <v>133</v>
      </c>
      <c r="BM146" s="165" t="s">
        <v>181</v>
      </c>
    </row>
    <row r="147" spans="1:65" s="2" customFormat="1" ht="14.45" customHeight="1" x14ac:dyDescent="0.2">
      <c r="A147" s="30"/>
      <c r="B147" s="118"/>
      <c r="C147" s="168" t="s">
        <v>182</v>
      </c>
      <c r="D147" s="168" t="s">
        <v>172</v>
      </c>
      <c r="E147" s="169" t="s">
        <v>183</v>
      </c>
      <c r="F147" s="170" t="s">
        <v>291</v>
      </c>
      <c r="G147" s="171" t="s">
        <v>141</v>
      </c>
      <c r="H147" s="172">
        <v>3</v>
      </c>
      <c r="I147" s="173"/>
      <c r="J147" s="174">
        <f t="shared" si="15"/>
        <v>0</v>
      </c>
      <c r="K147" s="175"/>
      <c r="L147" s="176"/>
      <c r="M147" s="177" t="s">
        <v>1</v>
      </c>
      <c r="N147" s="178" t="s">
        <v>41</v>
      </c>
      <c r="O147" s="56"/>
      <c r="P147" s="163">
        <f t="shared" si="16"/>
        <v>0</v>
      </c>
      <c r="Q147" s="163">
        <v>0</v>
      </c>
      <c r="R147" s="163">
        <f t="shared" si="17"/>
        <v>0</v>
      </c>
      <c r="S147" s="163">
        <v>0</v>
      </c>
      <c r="T147" s="164">
        <f t="shared" si="18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5" t="s">
        <v>175</v>
      </c>
      <c r="AT147" s="165" t="s">
        <v>172</v>
      </c>
      <c r="AU147" s="165" t="s">
        <v>104</v>
      </c>
      <c r="AY147" s="15" t="s">
        <v>126</v>
      </c>
      <c r="BE147" s="166">
        <f t="shared" si="19"/>
        <v>0</v>
      </c>
      <c r="BF147" s="166">
        <f t="shared" si="20"/>
        <v>0</v>
      </c>
      <c r="BG147" s="166">
        <f t="shared" si="21"/>
        <v>0</v>
      </c>
      <c r="BH147" s="166">
        <f t="shared" si="22"/>
        <v>0</v>
      </c>
      <c r="BI147" s="166">
        <f t="shared" si="23"/>
        <v>0</v>
      </c>
      <c r="BJ147" s="15" t="s">
        <v>104</v>
      </c>
      <c r="BK147" s="166">
        <f t="shared" si="24"/>
        <v>0</v>
      </c>
      <c r="BL147" s="15" t="s">
        <v>133</v>
      </c>
      <c r="BM147" s="165" t="s">
        <v>184</v>
      </c>
    </row>
    <row r="148" spans="1:65" s="2" customFormat="1" ht="14.45" customHeight="1" x14ac:dyDescent="0.2">
      <c r="A148" s="30"/>
      <c r="B148" s="118"/>
      <c r="C148" s="153" t="s">
        <v>185</v>
      </c>
      <c r="D148" s="153" t="s">
        <v>129</v>
      </c>
      <c r="E148" s="154" t="s">
        <v>186</v>
      </c>
      <c r="F148" s="155" t="s">
        <v>187</v>
      </c>
      <c r="G148" s="156" t="s">
        <v>141</v>
      </c>
      <c r="H148" s="157">
        <v>3</v>
      </c>
      <c r="I148" s="158"/>
      <c r="J148" s="159">
        <f t="shared" si="15"/>
        <v>0</v>
      </c>
      <c r="K148" s="160"/>
      <c r="L148" s="31"/>
      <c r="M148" s="161" t="s">
        <v>1</v>
      </c>
      <c r="N148" s="162" t="s">
        <v>41</v>
      </c>
      <c r="O148" s="56"/>
      <c r="P148" s="163">
        <f t="shared" si="16"/>
        <v>0</v>
      </c>
      <c r="Q148" s="163">
        <v>0</v>
      </c>
      <c r="R148" s="163">
        <f t="shared" si="17"/>
        <v>0</v>
      </c>
      <c r="S148" s="163">
        <v>0</v>
      </c>
      <c r="T148" s="164">
        <f t="shared" si="18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5" t="s">
        <v>133</v>
      </c>
      <c r="AT148" s="165" t="s">
        <v>129</v>
      </c>
      <c r="AU148" s="165" t="s">
        <v>104</v>
      </c>
      <c r="AY148" s="15" t="s">
        <v>126</v>
      </c>
      <c r="BE148" s="166">
        <f t="shared" si="19"/>
        <v>0</v>
      </c>
      <c r="BF148" s="166">
        <f t="shared" si="20"/>
        <v>0</v>
      </c>
      <c r="BG148" s="166">
        <f t="shared" si="21"/>
        <v>0</v>
      </c>
      <c r="BH148" s="166">
        <f t="shared" si="22"/>
        <v>0</v>
      </c>
      <c r="BI148" s="166">
        <f t="shared" si="23"/>
        <v>0</v>
      </c>
      <c r="BJ148" s="15" t="s">
        <v>104</v>
      </c>
      <c r="BK148" s="166">
        <f t="shared" si="24"/>
        <v>0</v>
      </c>
      <c r="BL148" s="15" t="s">
        <v>133</v>
      </c>
      <c r="BM148" s="165" t="s">
        <v>188</v>
      </c>
    </row>
    <row r="149" spans="1:65" s="2" customFormat="1" ht="14.45" customHeight="1" x14ac:dyDescent="0.2">
      <c r="A149" s="30"/>
      <c r="B149" s="118"/>
      <c r="C149" s="168" t="s">
        <v>189</v>
      </c>
      <c r="D149" s="168" t="s">
        <v>172</v>
      </c>
      <c r="E149" s="169" t="s">
        <v>190</v>
      </c>
      <c r="F149" s="170" t="s">
        <v>191</v>
      </c>
      <c r="G149" s="171" t="s">
        <v>141</v>
      </c>
      <c r="H149" s="172">
        <v>3</v>
      </c>
      <c r="I149" s="173"/>
      <c r="J149" s="174">
        <f t="shared" si="15"/>
        <v>0</v>
      </c>
      <c r="K149" s="175"/>
      <c r="L149" s="176"/>
      <c r="M149" s="177" t="s">
        <v>1</v>
      </c>
      <c r="N149" s="178" t="s">
        <v>41</v>
      </c>
      <c r="O149" s="56"/>
      <c r="P149" s="163">
        <f t="shared" si="16"/>
        <v>0</v>
      </c>
      <c r="Q149" s="163">
        <v>0</v>
      </c>
      <c r="R149" s="163">
        <f t="shared" si="17"/>
        <v>0</v>
      </c>
      <c r="S149" s="163">
        <v>0</v>
      </c>
      <c r="T149" s="164">
        <f t="shared" si="18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5" t="s">
        <v>175</v>
      </c>
      <c r="AT149" s="165" t="s">
        <v>172</v>
      </c>
      <c r="AU149" s="165" t="s">
        <v>104</v>
      </c>
      <c r="AY149" s="15" t="s">
        <v>126</v>
      </c>
      <c r="BE149" s="166">
        <f t="shared" si="19"/>
        <v>0</v>
      </c>
      <c r="BF149" s="166">
        <f t="shared" si="20"/>
        <v>0</v>
      </c>
      <c r="BG149" s="166">
        <f t="shared" si="21"/>
        <v>0</v>
      </c>
      <c r="BH149" s="166">
        <f t="shared" si="22"/>
        <v>0</v>
      </c>
      <c r="BI149" s="166">
        <f t="shared" si="23"/>
        <v>0</v>
      </c>
      <c r="BJ149" s="15" t="s">
        <v>104</v>
      </c>
      <c r="BK149" s="166">
        <f t="shared" si="24"/>
        <v>0</v>
      </c>
      <c r="BL149" s="15" t="s">
        <v>133</v>
      </c>
      <c r="BM149" s="165" t="s">
        <v>192</v>
      </c>
    </row>
    <row r="150" spans="1:65" s="2" customFormat="1" ht="14.45" customHeight="1" x14ac:dyDescent="0.2">
      <c r="A150" s="30"/>
      <c r="B150" s="118"/>
      <c r="C150" s="153" t="s">
        <v>193</v>
      </c>
      <c r="D150" s="153" t="s">
        <v>129</v>
      </c>
      <c r="E150" s="154" t="s">
        <v>194</v>
      </c>
      <c r="F150" s="155" t="s">
        <v>195</v>
      </c>
      <c r="G150" s="156" t="s">
        <v>141</v>
      </c>
      <c r="H150" s="157">
        <v>1</v>
      </c>
      <c r="I150" s="158"/>
      <c r="J150" s="159">
        <f t="shared" si="15"/>
        <v>0</v>
      </c>
      <c r="K150" s="160"/>
      <c r="L150" s="31"/>
      <c r="M150" s="161" t="s">
        <v>1</v>
      </c>
      <c r="N150" s="162" t="s">
        <v>41</v>
      </c>
      <c r="O150" s="56"/>
      <c r="P150" s="163">
        <f t="shared" si="16"/>
        <v>0</v>
      </c>
      <c r="Q150" s="163">
        <v>3.0000000000000001E-5</v>
      </c>
      <c r="R150" s="163">
        <f t="shared" si="17"/>
        <v>3.0000000000000001E-5</v>
      </c>
      <c r="S150" s="163">
        <v>0</v>
      </c>
      <c r="T150" s="164">
        <f t="shared" si="18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5" t="s">
        <v>133</v>
      </c>
      <c r="AT150" s="165" t="s">
        <v>129</v>
      </c>
      <c r="AU150" s="165" t="s">
        <v>104</v>
      </c>
      <c r="AY150" s="15" t="s">
        <v>126</v>
      </c>
      <c r="BE150" s="166">
        <f t="shared" si="19"/>
        <v>0</v>
      </c>
      <c r="BF150" s="166">
        <f t="shared" si="20"/>
        <v>0</v>
      </c>
      <c r="BG150" s="166">
        <f t="shared" si="21"/>
        <v>0</v>
      </c>
      <c r="BH150" s="166">
        <f t="shared" si="22"/>
        <v>0</v>
      </c>
      <c r="BI150" s="166">
        <f t="shared" si="23"/>
        <v>0</v>
      </c>
      <c r="BJ150" s="15" t="s">
        <v>104</v>
      </c>
      <c r="BK150" s="166">
        <f t="shared" si="24"/>
        <v>0</v>
      </c>
      <c r="BL150" s="15" t="s">
        <v>133</v>
      </c>
      <c r="BM150" s="165" t="s">
        <v>196</v>
      </c>
    </row>
    <row r="151" spans="1:65" s="2" customFormat="1" ht="14.45" customHeight="1" x14ac:dyDescent="0.2">
      <c r="A151" s="30"/>
      <c r="B151" s="118"/>
      <c r="C151" s="153" t="s">
        <v>133</v>
      </c>
      <c r="D151" s="153" t="s">
        <v>129</v>
      </c>
      <c r="E151" s="154" t="s">
        <v>197</v>
      </c>
      <c r="F151" s="155" t="s">
        <v>198</v>
      </c>
      <c r="G151" s="156" t="s">
        <v>141</v>
      </c>
      <c r="H151" s="157">
        <v>1</v>
      </c>
      <c r="I151" s="158"/>
      <c r="J151" s="159">
        <f t="shared" si="15"/>
        <v>0</v>
      </c>
      <c r="K151" s="160"/>
      <c r="L151" s="31"/>
      <c r="M151" s="161" t="s">
        <v>1</v>
      </c>
      <c r="N151" s="162" t="s">
        <v>41</v>
      </c>
      <c r="O151" s="56"/>
      <c r="P151" s="163">
        <f t="shared" si="16"/>
        <v>0</v>
      </c>
      <c r="Q151" s="163">
        <v>3.0000000000000001E-5</v>
      </c>
      <c r="R151" s="163">
        <f t="shared" si="17"/>
        <v>3.0000000000000001E-5</v>
      </c>
      <c r="S151" s="163">
        <v>0</v>
      </c>
      <c r="T151" s="164">
        <f t="shared" si="18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5" t="s">
        <v>133</v>
      </c>
      <c r="AT151" s="165" t="s">
        <v>129</v>
      </c>
      <c r="AU151" s="165" t="s">
        <v>104</v>
      </c>
      <c r="AY151" s="15" t="s">
        <v>126</v>
      </c>
      <c r="BE151" s="166">
        <f t="shared" si="19"/>
        <v>0</v>
      </c>
      <c r="BF151" s="166">
        <f t="shared" si="20"/>
        <v>0</v>
      </c>
      <c r="BG151" s="166">
        <f t="shared" si="21"/>
        <v>0</v>
      </c>
      <c r="BH151" s="166">
        <f t="shared" si="22"/>
        <v>0</v>
      </c>
      <c r="BI151" s="166">
        <f t="shared" si="23"/>
        <v>0</v>
      </c>
      <c r="BJ151" s="15" t="s">
        <v>104</v>
      </c>
      <c r="BK151" s="166">
        <f t="shared" si="24"/>
        <v>0</v>
      </c>
      <c r="BL151" s="15" t="s">
        <v>133</v>
      </c>
      <c r="BM151" s="165" t="s">
        <v>199</v>
      </c>
    </row>
    <row r="152" spans="1:65" s="2" customFormat="1" ht="14.45" customHeight="1" x14ac:dyDescent="0.2">
      <c r="A152" s="30"/>
      <c r="B152" s="118"/>
      <c r="C152" s="153" t="s">
        <v>200</v>
      </c>
      <c r="D152" s="153" t="s">
        <v>129</v>
      </c>
      <c r="E152" s="154" t="s">
        <v>201</v>
      </c>
      <c r="F152" s="155" t="s">
        <v>202</v>
      </c>
      <c r="G152" s="156" t="s">
        <v>141</v>
      </c>
      <c r="H152" s="157">
        <v>1</v>
      </c>
      <c r="I152" s="158"/>
      <c r="J152" s="159">
        <f t="shared" si="15"/>
        <v>0</v>
      </c>
      <c r="K152" s="160"/>
      <c r="L152" s="31"/>
      <c r="M152" s="161" t="s">
        <v>1</v>
      </c>
      <c r="N152" s="162" t="s">
        <v>41</v>
      </c>
      <c r="O152" s="56"/>
      <c r="P152" s="163">
        <f t="shared" si="16"/>
        <v>0</v>
      </c>
      <c r="Q152" s="163">
        <v>0</v>
      </c>
      <c r="R152" s="163">
        <f t="shared" si="17"/>
        <v>0</v>
      </c>
      <c r="S152" s="163">
        <v>0</v>
      </c>
      <c r="T152" s="164">
        <f t="shared" si="18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5" t="s">
        <v>133</v>
      </c>
      <c r="AT152" s="165" t="s">
        <v>129</v>
      </c>
      <c r="AU152" s="165" t="s">
        <v>104</v>
      </c>
      <c r="AY152" s="15" t="s">
        <v>126</v>
      </c>
      <c r="BE152" s="166">
        <f t="shared" si="19"/>
        <v>0</v>
      </c>
      <c r="BF152" s="166">
        <f t="shared" si="20"/>
        <v>0</v>
      </c>
      <c r="BG152" s="166">
        <f t="shared" si="21"/>
        <v>0</v>
      </c>
      <c r="BH152" s="166">
        <f t="shared" si="22"/>
        <v>0</v>
      </c>
      <c r="BI152" s="166">
        <f t="shared" si="23"/>
        <v>0</v>
      </c>
      <c r="BJ152" s="15" t="s">
        <v>104</v>
      </c>
      <c r="BK152" s="166">
        <f t="shared" si="24"/>
        <v>0</v>
      </c>
      <c r="BL152" s="15" t="s">
        <v>133</v>
      </c>
      <c r="BM152" s="165" t="s">
        <v>203</v>
      </c>
    </row>
    <row r="153" spans="1:65" s="2" customFormat="1" ht="14.45" customHeight="1" x14ac:dyDescent="0.2">
      <c r="A153" s="30"/>
      <c r="B153" s="118"/>
      <c r="C153" s="153" t="s">
        <v>204</v>
      </c>
      <c r="D153" s="153" t="s">
        <v>129</v>
      </c>
      <c r="E153" s="154" t="s">
        <v>205</v>
      </c>
      <c r="F153" s="155" t="s">
        <v>206</v>
      </c>
      <c r="G153" s="156" t="s">
        <v>141</v>
      </c>
      <c r="H153" s="157">
        <v>1</v>
      </c>
      <c r="I153" s="158"/>
      <c r="J153" s="159">
        <f t="shared" si="15"/>
        <v>0</v>
      </c>
      <c r="K153" s="160"/>
      <c r="L153" s="31"/>
      <c r="M153" s="161" t="s">
        <v>1</v>
      </c>
      <c r="N153" s="162" t="s">
        <v>41</v>
      </c>
      <c r="O153" s="56"/>
      <c r="P153" s="163">
        <f t="shared" si="16"/>
        <v>0</v>
      </c>
      <c r="Q153" s="163">
        <v>0</v>
      </c>
      <c r="R153" s="163">
        <f t="shared" si="17"/>
        <v>0</v>
      </c>
      <c r="S153" s="163">
        <v>1.3699999999999999E-3</v>
      </c>
      <c r="T153" s="164">
        <f t="shared" si="18"/>
        <v>1.3699999999999999E-3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5" t="s">
        <v>133</v>
      </c>
      <c r="AT153" s="165" t="s">
        <v>129</v>
      </c>
      <c r="AU153" s="165" t="s">
        <v>104</v>
      </c>
      <c r="AY153" s="15" t="s">
        <v>126</v>
      </c>
      <c r="BE153" s="166">
        <f t="shared" si="19"/>
        <v>0</v>
      </c>
      <c r="BF153" s="166">
        <f t="shared" si="20"/>
        <v>0</v>
      </c>
      <c r="BG153" s="166">
        <f t="shared" si="21"/>
        <v>0</v>
      </c>
      <c r="BH153" s="166">
        <f t="shared" si="22"/>
        <v>0</v>
      </c>
      <c r="BI153" s="166">
        <f t="shared" si="23"/>
        <v>0</v>
      </c>
      <c r="BJ153" s="15" t="s">
        <v>104</v>
      </c>
      <c r="BK153" s="166">
        <f t="shared" si="24"/>
        <v>0</v>
      </c>
      <c r="BL153" s="15" t="s">
        <v>133</v>
      </c>
      <c r="BM153" s="165" t="s">
        <v>207</v>
      </c>
    </row>
    <row r="154" spans="1:65" s="2" customFormat="1" ht="14.45" customHeight="1" x14ac:dyDescent="0.2">
      <c r="A154" s="30"/>
      <c r="B154" s="118"/>
      <c r="C154" s="153" t="s">
        <v>208</v>
      </c>
      <c r="D154" s="153" t="s">
        <v>129</v>
      </c>
      <c r="E154" s="154" t="s">
        <v>209</v>
      </c>
      <c r="F154" s="155" t="s">
        <v>210</v>
      </c>
      <c r="G154" s="156" t="s">
        <v>141</v>
      </c>
      <c r="H154" s="157">
        <v>1</v>
      </c>
      <c r="I154" s="158"/>
      <c r="J154" s="159">
        <f t="shared" si="15"/>
        <v>0</v>
      </c>
      <c r="K154" s="160"/>
      <c r="L154" s="31"/>
      <c r="M154" s="161" t="s">
        <v>1</v>
      </c>
      <c r="N154" s="162" t="s">
        <v>41</v>
      </c>
      <c r="O154" s="56"/>
      <c r="P154" s="163">
        <f t="shared" si="16"/>
        <v>0</v>
      </c>
      <c r="Q154" s="163">
        <v>2.0000000000000002E-5</v>
      </c>
      <c r="R154" s="163">
        <f t="shared" si="17"/>
        <v>2.0000000000000002E-5</v>
      </c>
      <c r="S154" s="163">
        <v>0</v>
      </c>
      <c r="T154" s="164">
        <f t="shared" si="18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5" t="s">
        <v>133</v>
      </c>
      <c r="AT154" s="165" t="s">
        <v>129</v>
      </c>
      <c r="AU154" s="165" t="s">
        <v>104</v>
      </c>
      <c r="AY154" s="15" t="s">
        <v>126</v>
      </c>
      <c r="BE154" s="166">
        <f t="shared" si="19"/>
        <v>0</v>
      </c>
      <c r="BF154" s="166">
        <f t="shared" si="20"/>
        <v>0</v>
      </c>
      <c r="BG154" s="166">
        <f t="shared" si="21"/>
        <v>0</v>
      </c>
      <c r="BH154" s="166">
        <f t="shared" si="22"/>
        <v>0</v>
      </c>
      <c r="BI154" s="166">
        <f t="shared" si="23"/>
        <v>0</v>
      </c>
      <c r="BJ154" s="15" t="s">
        <v>104</v>
      </c>
      <c r="BK154" s="166">
        <f t="shared" si="24"/>
        <v>0</v>
      </c>
      <c r="BL154" s="15" t="s">
        <v>133</v>
      </c>
      <c r="BM154" s="165" t="s">
        <v>211</v>
      </c>
    </row>
    <row r="155" spans="1:65" s="2" customFormat="1" ht="14.45" customHeight="1" x14ac:dyDescent="0.2">
      <c r="A155" s="30"/>
      <c r="B155" s="118"/>
      <c r="C155" s="153" t="s">
        <v>7</v>
      </c>
      <c r="D155" s="153" t="s">
        <v>129</v>
      </c>
      <c r="E155" s="154" t="s">
        <v>212</v>
      </c>
      <c r="F155" s="155" t="s">
        <v>213</v>
      </c>
      <c r="G155" s="156" t="s">
        <v>141</v>
      </c>
      <c r="H155" s="157">
        <v>1</v>
      </c>
      <c r="I155" s="158"/>
      <c r="J155" s="159">
        <f t="shared" si="15"/>
        <v>0</v>
      </c>
      <c r="K155" s="160"/>
      <c r="L155" s="31"/>
      <c r="M155" s="161" t="s">
        <v>1</v>
      </c>
      <c r="N155" s="162" t="s">
        <v>41</v>
      </c>
      <c r="O155" s="56"/>
      <c r="P155" s="163">
        <f t="shared" si="16"/>
        <v>0</v>
      </c>
      <c r="Q155" s="163">
        <v>1.0000000000000001E-5</v>
      </c>
      <c r="R155" s="163">
        <f t="shared" si="17"/>
        <v>1.0000000000000001E-5</v>
      </c>
      <c r="S155" s="163">
        <v>2.0000000000000001E-4</v>
      </c>
      <c r="T155" s="164">
        <f t="shared" si="18"/>
        <v>2.0000000000000001E-4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5" t="s">
        <v>133</v>
      </c>
      <c r="AT155" s="165" t="s">
        <v>129</v>
      </c>
      <c r="AU155" s="165" t="s">
        <v>104</v>
      </c>
      <c r="AY155" s="15" t="s">
        <v>126</v>
      </c>
      <c r="BE155" s="166">
        <f t="shared" si="19"/>
        <v>0</v>
      </c>
      <c r="BF155" s="166">
        <f t="shared" si="20"/>
        <v>0</v>
      </c>
      <c r="BG155" s="166">
        <f t="shared" si="21"/>
        <v>0</v>
      </c>
      <c r="BH155" s="166">
        <f t="shared" si="22"/>
        <v>0</v>
      </c>
      <c r="BI155" s="166">
        <f t="shared" si="23"/>
        <v>0</v>
      </c>
      <c r="BJ155" s="15" t="s">
        <v>104</v>
      </c>
      <c r="BK155" s="166">
        <f t="shared" si="24"/>
        <v>0</v>
      </c>
      <c r="BL155" s="15" t="s">
        <v>133</v>
      </c>
      <c r="BM155" s="165" t="s">
        <v>214</v>
      </c>
    </row>
    <row r="156" spans="1:65" s="2" customFormat="1" ht="14.45" customHeight="1" x14ac:dyDescent="0.2">
      <c r="A156" s="30"/>
      <c r="B156" s="118"/>
      <c r="C156" s="153" t="s">
        <v>215</v>
      </c>
      <c r="D156" s="153" t="s">
        <v>129</v>
      </c>
      <c r="E156" s="154" t="s">
        <v>216</v>
      </c>
      <c r="F156" s="155" t="s">
        <v>217</v>
      </c>
      <c r="G156" s="156" t="s">
        <v>154</v>
      </c>
      <c r="H156" s="157">
        <v>4.0000000000000001E-3</v>
      </c>
      <c r="I156" s="158"/>
      <c r="J156" s="159">
        <f t="shared" si="15"/>
        <v>0</v>
      </c>
      <c r="K156" s="160"/>
      <c r="L156" s="31"/>
      <c r="M156" s="161" t="s">
        <v>1</v>
      </c>
      <c r="N156" s="162" t="s">
        <v>41</v>
      </c>
      <c r="O156" s="56"/>
      <c r="P156" s="163">
        <f t="shared" si="16"/>
        <v>0</v>
      </c>
      <c r="Q156" s="163">
        <v>0</v>
      </c>
      <c r="R156" s="163">
        <f t="shared" si="17"/>
        <v>0</v>
      </c>
      <c r="S156" s="163">
        <v>0</v>
      </c>
      <c r="T156" s="164">
        <f t="shared" si="18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5" t="s">
        <v>133</v>
      </c>
      <c r="AT156" s="165" t="s">
        <v>129</v>
      </c>
      <c r="AU156" s="165" t="s">
        <v>104</v>
      </c>
      <c r="AY156" s="15" t="s">
        <v>126</v>
      </c>
      <c r="BE156" s="166">
        <f t="shared" si="19"/>
        <v>0</v>
      </c>
      <c r="BF156" s="166">
        <f t="shared" si="20"/>
        <v>0</v>
      </c>
      <c r="BG156" s="166">
        <f t="shared" si="21"/>
        <v>0</v>
      </c>
      <c r="BH156" s="166">
        <f t="shared" si="22"/>
        <v>0</v>
      </c>
      <c r="BI156" s="166">
        <f t="shared" si="23"/>
        <v>0</v>
      </c>
      <c r="BJ156" s="15" t="s">
        <v>104</v>
      </c>
      <c r="BK156" s="166">
        <f t="shared" si="24"/>
        <v>0</v>
      </c>
      <c r="BL156" s="15" t="s">
        <v>133</v>
      </c>
      <c r="BM156" s="165" t="s">
        <v>218</v>
      </c>
    </row>
    <row r="157" spans="1:65" s="2" customFormat="1" ht="14.45" customHeight="1" x14ac:dyDescent="0.2">
      <c r="A157" s="30"/>
      <c r="B157" s="118"/>
      <c r="C157" s="153" t="s">
        <v>219</v>
      </c>
      <c r="D157" s="153" t="s">
        <v>129</v>
      </c>
      <c r="E157" s="154" t="s">
        <v>220</v>
      </c>
      <c r="F157" s="155" t="s">
        <v>221</v>
      </c>
      <c r="G157" s="156" t="s">
        <v>159</v>
      </c>
      <c r="H157" s="167"/>
      <c r="I157" s="158"/>
      <c r="J157" s="159">
        <f t="shared" si="15"/>
        <v>0</v>
      </c>
      <c r="K157" s="160"/>
      <c r="L157" s="31"/>
      <c r="M157" s="161" t="s">
        <v>1</v>
      </c>
      <c r="N157" s="162" t="s">
        <v>41</v>
      </c>
      <c r="O157" s="56"/>
      <c r="P157" s="163">
        <f t="shared" si="16"/>
        <v>0</v>
      </c>
      <c r="Q157" s="163">
        <v>0</v>
      </c>
      <c r="R157" s="163">
        <f t="shared" si="17"/>
        <v>0</v>
      </c>
      <c r="S157" s="163">
        <v>0</v>
      </c>
      <c r="T157" s="164">
        <f t="shared" si="18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5" t="s">
        <v>133</v>
      </c>
      <c r="AT157" s="165" t="s">
        <v>129</v>
      </c>
      <c r="AU157" s="165" t="s">
        <v>104</v>
      </c>
      <c r="AY157" s="15" t="s">
        <v>126</v>
      </c>
      <c r="BE157" s="166">
        <f t="shared" si="19"/>
        <v>0</v>
      </c>
      <c r="BF157" s="166">
        <f t="shared" si="20"/>
        <v>0</v>
      </c>
      <c r="BG157" s="166">
        <f t="shared" si="21"/>
        <v>0</v>
      </c>
      <c r="BH157" s="166">
        <f t="shared" si="22"/>
        <v>0</v>
      </c>
      <c r="BI157" s="166">
        <f t="shared" si="23"/>
        <v>0</v>
      </c>
      <c r="BJ157" s="15" t="s">
        <v>104</v>
      </c>
      <c r="BK157" s="166">
        <f t="shared" si="24"/>
        <v>0</v>
      </c>
      <c r="BL157" s="15" t="s">
        <v>133</v>
      </c>
      <c r="BM157" s="165" t="s">
        <v>222</v>
      </c>
    </row>
    <row r="158" spans="1:65" s="12" customFormat="1" ht="22.9" customHeight="1" x14ac:dyDescent="0.2">
      <c r="B158" s="140"/>
      <c r="D158" s="141" t="s">
        <v>74</v>
      </c>
      <c r="E158" s="151" t="s">
        <v>223</v>
      </c>
      <c r="F158" s="151" t="s">
        <v>224</v>
      </c>
      <c r="I158" s="143"/>
      <c r="J158" s="152">
        <f>BK158</f>
        <v>0</v>
      </c>
      <c r="L158" s="140"/>
      <c r="M158" s="145"/>
      <c r="N158" s="146"/>
      <c r="O158" s="146"/>
      <c r="P158" s="147">
        <f>SUM(P159:P170)</f>
        <v>0</v>
      </c>
      <c r="Q158" s="146"/>
      <c r="R158" s="147">
        <f>SUM(R159:R170)</f>
        <v>0.10199000000000001</v>
      </c>
      <c r="S158" s="146"/>
      <c r="T158" s="148">
        <f>SUM(T159:T170)</f>
        <v>4.9860000000000002E-2</v>
      </c>
      <c r="AR158" s="141" t="s">
        <v>104</v>
      </c>
      <c r="AT158" s="149" t="s">
        <v>74</v>
      </c>
      <c r="AU158" s="149" t="s">
        <v>83</v>
      </c>
      <c r="AY158" s="141" t="s">
        <v>126</v>
      </c>
      <c r="BK158" s="150">
        <f>SUM(BK159:BK170)</f>
        <v>0</v>
      </c>
    </row>
    <row r="159" spans="1:65" s="2" customFormat="1" ht="14.45" customHeight="1" x14ac:dyDescent="0.2">
      <c r="A159" s="30"/>
      <c r="B159" s="118"/>
      <c r="C159" s="153" t="s">
        <v>225</v>
      </c>
      <c r="D159" s="153" t="s">
        <v>129</v>
      </c>
      <c r="E159" s="154" t="s">
        <v>226</v>
      </c>
      <c r="F159" s="155" t="s">
        <v>227</v>
      </c>
      <c r="G159" s="156" t="s">
        <v>141</v>
      </c>
      <c r="H159" s="157">
        <v>2</v>
      </c>
      <c r="I159" s="158"/>
      <c r="J159" s="159">
        <f>ROUND(I159*H159,2)</f>
        <v>0</v>
      </c>
      <c r="K159" s="160"/>
      <c r="L159" s="31"/>
      <c r="M159" s="161" t="s">
        <v>1</v>
      </c>
      <c r="N159" s="162" t="s">
        <v>41</v>
      </c>
      <c r="O159" s="56"/>
      <c r="P159" s="163">
        <f>O159*H159</f>
        <v>0</v>
      </c>
      <c r="Q159" s="163">
        <v>8.0000000000000007E-5</v>
      </c>
      <c r="R159" s="163">
        <f>Q159*H159</f>
        <v>1.6000000000000001E-4</v>
      </c>
      <c r="S159" s="163">
        <v>2.4930000000000001E-2</v>
      </c>
      <c r="T159" s="164">
        <f>S159*H159</f>
        <v>4.9860000000000002E-2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5" t="s">
        <v>133</v>
      </c>
      <c r="AT159" s="165" t="s">
        <v>129</v>
      </c>
      <c r="AU159" s="165" t="s">
        <v>104</v>
      </c>
      <c r="AY159" s="15" t="s">
        <v>126</v>
      </c>
      <c r="BE159" s="166">
        <f>IF(N159="základná",J159,0)</f>
        <v>0</v>
      </c>
      <c r="BF159" s="166">
        <f>IF(N159="znížená",J159,0)</f>
        <v>0</v>
      </c>
      <c r="BG159" s="166">
        <f>IF(N159="zákl. prenesená",J159,0)</f>
        <v>0</v>
      </c>
      <c r="BH159" s="166">
        <f>IF(N159="zníž. prenesená",J159,0)</f>
        <v>0</v>
      </c>
      <c r="BI159" s="166">
        <f>IF(N159="nulová",J159,0)</f>
        <v>0</v>
      </c>
      <c r="BJ159" s="15" t="s">
        <v>104</v>
      </c>
      <c r="BK159" s="166">
        <f>ROUND(I159*H159,2)</f>
        <v>0</v>
      </c>
      <c r="BL159" s="15" t="s">
        <v>133</v>
      </c>
      <c r="BM159" s="165" t="s">
        <v>228</v>
      </c>
    </row>
    <row r="160" spans="1:65" s="13" customFormat="1" ht="11.25" x14ac:dyDescent="0.2">
      <c r="B160" s="179"/>
      <c r="D160" s="180" t="s">
        <v>229</v>
      </c>
      <c r="E160" s="181" t="s">
        <v>1</v>
      </c>
      <c r="F160" s="182" t="s">
        <v>230</v>
      </c>
      <c r="H160" s="183">
        <v>2</v>
      </c>
      <c r="I160" s="184"/>
      <c r="L160" s="179"/>
      <c r="M160" s="185"/>
      <c r="N160" s="186"/>
      <c r="O160" s="186"/>
      <c r="P160" s="186"/>
      <c r="Q160" s="186"/>
      <c r="R160" s="186"/>
      <c r="S160" s="186"/>
      <c r="T160" s="187"/>
      <c r="AT160" s="181" t="s">
        <v>229</v>
      </c>
      <c r="AU160" s="181" t="s">
        <v>104</v>
      </c>
      <c r="AV160" s="13" t="s">
        <v>104</v>
      </c>
      <c r="AW160" s="13" t="s">
        <v>31</v>
      </c>
      <c r="AX160" s="13" t="s">
        <v>83</v>
      </c>
      <c r="AY160" s="181" t="s">
        <v>126</v>
      </c>
    </row>
    <row r="161" spans="1:65" s="2" customFormat="1" ht="14.45" customHeight="1" x14ac:dyDescent="0.2">
      <c r="A161" s="30"/>
      <c r="B161" s="118"/>
      <c r="C161" s="153" t="s">
        <v>231</v>
      </c>
      <c r="D161" s="153" t="s">
        <v>129</v>
      </c>
      <c r="E161" s="154" t="s">
        <v>232</v>
      </c>
      <c r="F161" s="155" t="s">
        <v>233</v>
      </c>
      <c r="G161" s="156" t="s">
        <v>141</v>
      </c>
      <c r="H161" s="157">
        <v>1</v>
      </c>
      <c r="I161" s="158"/>
      <c r="J161" s="159">
        <f>ROUND(I161*H161,2)</f>
        <v>0</v>
      </c>
      <c r="K161" s="160"/>
      <c r="L161" s="31"/>
      <c r="M161" s="161" t="s">
        <v>1</v>
      </c>
      <c r="N161" s="162" t="s">
        <v>41</v>
      </c>
      <c r="O161" s="56"/>
      <c r="P161" s="163">
        <f>O161*H161</f>
        <v>0</v>
      </c>
      <c r="Q161" s="163">
        <v>2.0000000000000002E-5</v>
      </c>
      <c r="R161" s="163">
        <f>Q161*H161</f>
        <v>2.0000000000000002E-5</v>
      </c>
      <c r="S161" s="163">
        <v>0</v>
      </c>
      <c r="T161" s="164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5" t="s">
        <v>133</v>
      </c>
      <c r="AT161" s="165" t="s">
        <v>129</v>
      </c>
      <c r="AU161" s="165" t="s">
        <v>104</v>
      </c>
      <c r="AY161" s="15" t="s">
        <v>126</v>
      </c>
      <c r="BE161" s="166">
        <f>IF(N161="základná",J161,0)</f>
        <v>0</v>
      </c>
      <c r="BF161" s="166">
        <f>IF(N161="znížená",J161,0)</f>
        <v>0</v>
      </c>
      <c r="BG161" s="166">
        <f>IF(N161="zákl. prenesená",J161,0)</f>
        <v>0</v>
      </c>
      <c r="BH161" s="166">
        <f>IF(N161="zníž. prenesená",J161,0)</f>
        <v>0</v>
      </c>
      <c r="BI161" s="166">
        <f>IF(N161="nulová",J161,0)</f>
        <v>0</v>
      </c>
      <c r="BJ161" s="15" t="s">
        <v>104</v>
      </c>
      <c r="BK161" s="166">
        <f>ROUND(I161*H161,2)</f>
        <v>0</v>
      </c>
      <c r="BL161" s="15" t="s">
        <v>133</v>
      </c>
      <c r="BM161" s="165" t="s">
        <v>234</v>
      </c>
    </row>
    <row r="162" spans="1:65" s="2" customFormat="1" ht="24.2" customHeight="1" x14ac:dyDescent="0.2">
      <c r="A162" s="30"/>
      <c r="B162" s="118"/>
      <c r="C162" s="168" t="s">
        <v>235</v>
      </c>
      <c r="D162" s="168" t="s">
        <v>172</v>
      </c>
      <c r="E162" s="169" t="s">
        <v>236</v>
      </c>
      <c r="F162" s="170" t="s">
        <v>292</v>
      </c>
      <c r="G162" s="171" t="s">
        <v>141</v>
      </c>
      <c r="H162" s="172">
        <v>1</v>
      </c>
      <c r="I162" s="173"/>
      <c r="J162" s="174">
        <f>ROUND(I162*H162,2)</f>
        <v>0</v>
      </c>
      <c r="K162" s="175"/>
      <c r="L162" s="176"/>
      <c r="M162" s="177" t="s">
        <v>1</v>
      </c>
      <c r="N162" s="178" t="s">
        <v>41</v>
      </c>
      <c r="O162" s="56"/>
      <c r="P162" s="163">
        <f>O162*H162</f>
        <v>0</v>
      </c>
      <c r="Q162" s="163">
        <v>2.614E-2</v>
      </c>
      <c r="R162" s="163">
        <f>Q162*H162</f>
        <v>2.614E-2</v>
      </c>
      <c r="S162" s="163">
        <v>0</v>
      </c>
      <c r="T162" s="164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5" t="s">
        <v>175</v>
      </c>
      <c r="AT162" s="165" t="s">
        <v>172</v>
      </c>
      <c r="AU162" s="165" t="s">
        <v>104</v>
      </c>
      <c r="AY162" s="15" t="s">
        <v>126</v>
      </c>
      <c r="BE162" s="166">
        <f>IF(N162="základná",J162,0)</f>
        <v>0</v>
      </c>
      <c r="BF162" s="166">
        <f>IF(N162="znížená",J162,0)</f>
        <v>0</v>
      </c>
      <c r="BG162" s="166">
        <f>IF(N162="zákl. prenesená",J162,0)</f>
        <v>0</v>
      </c>
      <c r="BH162" s="166">
        <f>IF(N162="zníž. prenesená",J162,0)</f>
        <v>0</v>
      </c>
      <c r="BI162" s="166">
        <f>IF(N162="nulová",J162,0)</f>
        <v>0</v>
      </c>
      <c r="BJ162" s="15" t="s">
        <v>104</v>
      </c>
      <c r="BK162" s="166">
        <f>ROUND(I162*H162,2)</f>
        <v>0</v>
      </c>
      <c r="BL162" s="15" t="s">
        <v>133</v>
      </c>
      <c r="BM162" s="165" t="s">
        <v>237</v>
      </c>
    </row>
    <row r="163" spans="1:65" s="2" customFormat="1" ht="14.45" customHeight="1" x14ac:dyDescent="0.2">
      <c r="A163" s="30"/>
      <c r="B163" s="118"/>
      <c r="C163" s="153" t="s">
        <v>238</v>
      </c>
      <c r="D163" s="153" t="s">
        <v>129</v>
      </c>
      <c r="E163" s="154" t="s">
        <v>239</v>
      </c>
      <c r="F163" s="155" t="s">
        <v>240</v>
      </c>
      <c r="G163" s="156" t="s">
        <v>141</v>
      </c>
      <c r="H163" s="157">
        <v>2</v>
      </c>
      <c r="I163" s="158"/>
      <c r="J163" s="159">
        <f>ROUND(I163*H163,2)</f>
        <v>0</v>
      </c>
      <c r="K163" s="160"/>
      <c r="L163" s="31"/>
      <c r="M163" s="161" t="s">
        <v>1</v>
      </c>
      <c r="N163" s="162" t="s">
        <v>41</v>
      </c>
      <c r="O163" s="56"/>
      <c r="P163" s="163">
        <f>O163*H163</f>
        <v>0</v>
      </c>
      <c r="Q163" s="163">
        <v>2.0000000000000002E-5</v>
      </c>
      <c r="R163" s="163">
        <f>Q163*H163</f>
        <v>4.0000000000000003E-5</v>
      </c>
      <c r="S163" s="163">
        <v>0</v>
      </c>
      <c r="T163" s="164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5" t="s">
        <v>133</v>
      </c>
      <c r="AT163" s="165" t="s">
        <v>129</v>
      </c>
      <c r="AU163" s="165" t="s">
        <v>104</v>
      </c>
      <c r="AY163" s="15" t="s">
        <v>126</v>
      </c>
      <c r="BE163" s="166">
        <f>IF(N163="základná",J163,0)</f>
        <v>0</v>
      </c>
      <c r="BF163" s="166">
        <f>IF(N163="znížená",J163,0)</f>
        <v>0</v>
      </c>
      <c r="BG163" s="166">
        <f>IF(N163="zákl. prenesená",J163,0)</f>
        <v>0</v>
      </c>
      <c r="BH163" s="166">
        <f>IF(N163="zníž. prenesená",J163,0)</f>
        <v>0</v>
      </c>
      <c r="BI163" s="166">
        <f>IF(N163="nulová",J163,0)</f>
        <v>0</v>
      </c>
      <c r="BJ163" s="15" t="s">
        <v>104</v>
      </c>
      <c r="BK163" s="166">
        <f>ROUND(I163*H163,2)</f>
        <v>0</v>
      </c>
      <c r="BL163" s="15" t="s">
        <v>133</v>
      </c>
      <c r="BM163" s="165" t="s">
        <v>241</v>
      </c>
    </row>
    <row r="164" spans="1:65" s="13" customFormat="1" ht="11.25" x14ac:dyDescent="0.2">
      <c r="B164" s="179"/>
      <c r="D164" s="180" t="s">
        <v>229</v>
      </c>
      <c r="E164" s="181" t="s">
        <v>1</v>
      </c>
      <c r="F164" s="182" t="s">
        <v>230</v>
      </c>
      <c r="H164" s="183">
        <v>2</v>
      </c>
      <c r="I164" s="184"/>
      <c r="L164" s="179"/>
      <c r="M164" s="185"/>
      <c r="N164" s="186"/>
      <c r="O164" s="186"/>
      <c r="P164" s="186"/>
      <c r="Q164" s="186"/>
      <c r="R164" s="186"/>
      <c r="S164" s="186"/>
      <c r="T164" s="187"/>
      <c r="AT164" s="181" t="s">
        <v>229</v>
      </c>
      <c r="AU164" s="181" t="s">
        <v>104</v>
      </c>
      <c r="AV164" s="13" t="s">
        <v>104</v>
      </c>
      <c r="AW164" s="13" t="s">
        <v>31</v>
      </c>
      <c r="AX164" s="13" t="s">
        <v>83</v>
      </c>
      <c r="AY164" s="181" t="s">
        <v>126</v>
      </c>
    </row>
    <row r="165" spans="1:65" s="2" customFormat="1" ht="24.2" customHeight="1" x14ac:dyDescent="0.2">
      <c r="A165" s="30"/>
      <c r="B165" s="118"/>
      <c r="C165" s="168" t="s">
        <v>242</v>
      </c>
      <c r="D165" s="168" t="s">
        <v>172</v>
      </c>
      <c r="E165" s="169" t="s">
        <v>243</v>
      </c>
      <c r="F165" s="170" t="s">
        <v>244</v>
      </c>
      <c r="G165" s="171" t="s">
        <v>141</v>
      </c>
      <c r="H165" s="172">
        <v>1</v>
      </c>
      <c r="I165" s="173"/>
      <c r="J165" s="174">
        <f t="shared" ref="J165:J170" si="25">ROUND(I165*H165,2)</f>
        <v>0</v>
      </c>
      <c r="K165" s="175"/>
      <c r="L165" s="176"/>
      <c r="M165" s="177" t="s">
        <v>1</v>
      </c>
      <c r="N165" s="178" t="s">
        <v>41</v>
      </c>
      <c r="O165" s="56"/>
      <c r="P165" s="163">
        <f t="shared" ref="P165:P170" si="26">O165*H165</f>
        <v>0</v>
      </c>
      <c r="Q165" s="163">
        <v>3.7749999999999999E-2</v>
      </c>
      <c r="R165" s="163">
        <f t="shared" ref="R165:R170" si="27">Q165*H165</f>
        <v>3.7749999999999999E-2</v>
      </c>
      <c r="S165" s="163">
        <v>0</v>
      </c>
      <c r="T165" s="164">
        <f t="shared" ref="T165:T170" si="28"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5" t="s">
        <v>175</v>
      </c>
      <c r="AT165" s="165" t="s">
        <v>172</v>
      </c>
      <c r="AU165" s="165" t="s">
        <v>104</v>
      </c>
      <c r="AY165" s="15" t="s">
        <v>126</v>
      </c>
      <c r="BE165" s="166">
        <f t="shared" ref="BE165:BE170" si="29">IF(N165="základná",J165,0)</f>
        <v>0</v>
      </c>
      <c r="BF165" s="166">
        <f t="shared" ref="BF165:BF170" si="30">IF(N165="znížená",J165,0)</f>
        <v>0</v>
      </c>
      <c r="BG165" s="166">
        <f t="shared" ref="BG165:BG170" si="31">IF(N165="zákl. prenesená",J165,0)</f>
        <v>0</v>
      </c>
      <c r="BH165" s="166">
        <f t="shared" ref="BH165:BH170" si="32">IF(N165="zníž. prenesená",J165,0)</f>
        <v>0</v>
      </c>
      <c r="BI165" s="166">
        <f t="shared" ref="BI165:BI170" si="33">IF(N165="nulová",J165,0)</f>
        <v>0</v>
      </c>
      <c r="BJ165" s="15" t="s">
        <v>104</v>
      </c>
      <c r="BK165" s="166">
        <f t="shared" ref="BK165:BK170" si="34">ROUND(I165*H165,2)</f>
        <v>0</v>
      </c>
      <c r="BL165" s="15" t="s">
        <v>133</v>
      </c>
      <c r="BM165" s="165" t="s">
        <v>245</v>
      </c>
    </row>
    <row r="166" spans="1:65" s="2" customFormat="1" ht="24.2" customHeight="1" x14ac:dyDescent="0.2">
      <c r="A166" s="30"/>
      <c r="B166" s="118"/>
      <c r="C166" s="168" t="s">
        <v>246</v>
      </c>
      <c r="D166" s="168" t="s">
        <v>172</v>
      </c>
      <c r="E166" s="169" t="s">
        <v>247</v>
      </c>
      <c r="F166" s="170" t="s">
        <v>248</v>
      </c>
      <c r="G166" s="171" t="s">
        <v>141</v>
      </c>
      <c r="H166" s="172">
        <v>1</v>
      </c>
      <c r="I166" s="173"/>
      <c r="J166" s="174">
        <f t="shared" si="25"/>
        <v>0</v>
      </c>
      <c r="K166" s="175"/>
      <c r="L166" s="176"/>
      <c r="M166" s="177" t="s">
        <v>1</v>
      </c>
      <c r="N166" s="178" t="s">
        <v>41</v>
      </c>
      <c r="O166" s="56"/>
      <c r="P166" s="163">
        <f t="shared" si="26"/>
        <v>0</v>
      </c>
      <c r="Q166" s="163">
        <v>3.7749999999999999E-2</v>
      </c>
      <c r="R166" s="163">
        <f t="shared" si="27"/>
        <v>3.7749999999999999E-2</v>
      </c>
      <c r="S166" s="163">
        <v>0</v>
      </c>
      <c r="T166" s="164">
        <f t="shared" si="28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5" t="s">
        <v>175</v>
      </c>
      <c r="AT166" s="165" t="s">
        <v>172</v>
      </c>
      <c r="AU166" s="165" t="s">
        <v>104</v>
      </c>
      <c r="AY166" s="15" t="s">
        <v>126</v>
      </c>
      <c r="BE166" s="166">
        <f t="shared" si="29"/>
        <v>0</v>
      </c>
      <c r="BF166" s="166">
        <f t="shared" si="30"/>
        <v>0</v>
      </c>
      <c r="BG166" s="166">
        <f t="shared" si="31"/>
        <v>0</v>
      </c>
      <c r="BH166" s="166">
        <f t="shared" si="32"/>
        <v>0</v>
      </c>
      <c r="BI166" s="166">
        <f t="shared" si="33"/>
        <v>0</v>
      </c>
      <c r="BJ166" s="15" t="s">
        <v>104</v>
      </c>
      <c r="BK166" s="166">
        <f t="shared" si="34"/>
        <v>0</v>
      </c>
      <c r="BL166" s="15" t="s">
        <v>133</v>
      </c>
      <c r="BM166" s="165" t="s">
        <v>249</v>
      </c>
    </row>
    <row r="167" spans="1:65" s="2" customFormat="1" ht="14.45" customHeight="1" x14ac:dyDescent="0.2">
      <c r="A167" s="30"/>
      <c r="B167" s="118"/>
      <c r="C167" s="153" t="s">
        <v>250</v>
      </c>
      <c r="D167" s="153" t="s">
        <v>129</v>
      </c>
      <c r="E167" s="154" t="s">
        <v>251</v>
      </c>
      <c r="F167" s="155" t="s">
        <v>252</v>
      </c>
      <c r="G167" s="156" t="s">
        <v>141</v>
      </c>
      <c r="H167" s="157">
        <v>3</v>
      </c>
      <c r="I167" s="158"/>
      <c r="J167" s="159">
        <f t="shared" si="25"/>
        <v>0</v>
      </c>
      <c r="K167" s="160"/>
      <c r="L167" s="31"/>
      <c r="M167" s="161" t="s">
        <v>1</v>
      </c>
      <c r="N167" s="162" t="s">
        <v>41</v>
      </c>
      <c r="O167" s="56"/>
      <c r="P167" s="163">
        <f t="shared" si="26"/>
        <v>0</v>
      </c>
      <c r="Q167" s="163">
        <v>0</v>
      </c>
      <c r="R167" s="163">
        <f t="shared" si="27"/>
        <v>0</v>
      </c>
      <c r="S167" s="163">
        <v>0</v>
      </c>
      <c r="T167" s="164">
        <f t="shared" si="28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5" t="s">
        <v>133</v>
      </c>
      <c r="AT167" s="165" t="s">
        <v>129</v>
      </c>
      <c r="AU167" s="165" t="s">
        <v>104</v>
      </c>
      <c r="AY167" s="15" t="s">
        <v>126</v>
      </c>
      <c r="BE167" s="166">
        <f t="shared" si="29"/>
        <v>0</v>
      </c>
      <c r="BF167" s="166">
        <f t="shared" si="30"/>
        <v>0</v>
      </c>
      <c r="BG167" s="166">
        <f t="shared" si="31"/>
        <v>0</v>
      </c>
      <c r="BH167" s="166">
        <f t="shared" si="32"/>
        <v>0</v>
      </c>
      <c r="BI167" s="166">
        <f t="shared" si="33"/>
        <v>0</v>
      </c>
      <c r="BJ167" s="15" t="s">
        <v>104</v>
      </c>
      <c r="BK167" s="166">
        <f t="shared" si="34"/>
        <v>0</v>
      </c>
      <c r="BL167" s="15" t="s">
        <v>133</v>
      </c>
      <c r="BM167" s="165" t="s">
        <v>253</v>
      </c>
    </row>
    <row r="168" spans="1:65" s="2" customFormat="1" ht="14.45" customHeight="1" x14ac:dyDescent="0.2">
      <c r="A168" s="30"/>
      <c r="B168" s="118"/>
      <c r="C168" s="153" t="s">
        <v>254</v>
      </c>
      <c r="D168" s="153" t="s">
        <v>129</v>
      </c>
      <c r="E168" s="154" t="s">
        <v>255</v>
      </c>
      <c r="F168" s="155" t="s">
        <v>256</v>
      </c>
      <c r="G168" s="156" t="s">
        <v>141</v>
      </c>
      <c r="H168" s="157">
        <v>1</v>
      </c>
      <c r="I168" s="158"/>
      <c r="J168" s="159">
        <f t="shared" si="25"/>
        <v>0</v>
      </c>
      <c r="K168" s="160"/>
      <c r="L168" s="31"/>
      <c r="M168" s="161" t="s">
        <v>1</v>
      </c>
      <c r="N168" s="162" t="s">
        <v>41</v>
      </c>
      <c r="O168" s="56"/>
      <c r="P168" s="163">
        <f t="shared" si="26"/>
        <v>0</v>
      </c>
      <c r="Q168" s="163">
        <v>1.2999999999999999E-4</v>
      </c>
      <c r="R168" s="163">
        <f t="shared" si="27"/>
        <v>1.2999999999999999E-4</v>
      </c>
      <c r="S168" s="163">
        <v>0</v>
      </c>
      <c r="T168" s="164">
        <f t="shared" si="28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5" t="s">
        <v>133</v>
      </c>
      <c r="AT168" s="165" t="s">
        <v>129</v>
      </c>
      <c r="AU168" s="165" t="s">
        <v>104</v>
      </c>
      <c r="AY168" s="15" t="s">
        <v>126</v>
      </c>
      <c r="BE168" s="166">
        <f t="shared" si="29"/>
        <v>0</v>
      </c>
      <c r="BF168" s="166">
        <f t="shared" si="30"/>
        <v>0</v>
      </c>
      <c r="BG168" s="166">
        <f t="shared" si="31"/>
        <v>0</v>
      </c>
      <c r="BH168" s="166">
        <f t="shared" si="32"/>
        <v>0</v>
      </c>
      <c r="BI168" s="166">
        <f t="shared" si="33"/>
        <v>0</v>
      </c>
      <c r="BJ168" s="15" t="s">
        <v>104</v>
      </c>
      <c r="BK168" s="166">
        <f t="shared" si="34"/>
        <v>0</v>
      </c>
      <c r="BL168" s="15" t="s">
        <v>133</v>
      </c>
      <c r="BM168" s="165" t="s">
        <v>257</v>
      </c>
    </row>
    <row r="169" spans="1:65" s="2" customFormat="1" ht="14.45" customHeight="1" x14ac:dyDescent="0.2">
      <c r="A169" s="30"/>
      <c r="B169" s="118"/>
      <c r="C169" s="153" t="s">
        <v>258</v>
      </c>
      <c r="D169" s="153" t="s">
        <v>129</v>
      </c>
      <c r="E169" s="154" t="s">
        <v>259</v>
      </c>
      <c r="F169" s="155" t="s">
        <v>260</v>
      </c>
      <c r="G169" s="156" t="s">
        <v>154</v>
      </c>
      <c r="H169" s="157">
        <v>0.05</v>
      </c>
      <c r="I169" s="158"/>
      <c r="J169" s="159">
        <f t="shared" si="25"/>
        <v>0</v>
      </c>
      <c r="K169" s="160"/>
      <c r="L169" s="31"/>
      <c r="M169" s="161" t="s">
        <v>1</v>
      </c>
      <c r="N169" s="162" t="s">
        <v>41</v>
      </c>
      <c r="O169" s="56"/>
      <c r="P169" s="163">
        <f t="shared" si="26"/>
        <v>0</v>
      </c>
      <c r="Q169" s="163">
        <v>0</v>
      </c>
      <c r="R169" s="163">
        <f t="shared" si="27"/>
        <v>0</v>
      </c>
      <c r="S169" s="163">
        <v>0</v>
      </c>
      <c r="T169" s="164">
        <f t="shared" si="28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5" t="s">
        <v>133</v>
      </c>
      <c r="AT169" s="165" t="s">
        <v>129</v>
      </c>
      <c r="AU169" s="165" t="s">
        <v>104</v>
      </c>
      <c r="AY169" s="15" t="s">
        <v>126</v>
      </c>
      <c r="BE169" s="166">
        <f t="shared" si="29"/>
        <v>0</v>
      </c>
      <c r="BF169" s="166">
        <f t="shared" si="30"/>
        <v>0</v>
      </c>
      <c r="BG169" s="166">
        <f t="shared" si="31"/>
        <v>0</v>
      </c>
      <c r="BH169" s="166">
        <f t="shared" si="32"/>
        <v>0</v>
      </c>
      <c r="BI169" s="166">
        <f t="shared" si="33"/>
        <v>0</v>
      </c>
      <c r="BJ169" s="15" t="s">
        <v>104</v>
      </c>
      <c r="BK169" s="166">
        <f t="shared" si="34"/>
        <v>0</v>
      </c>
      <c r="BL169" s="15" t="s">
        <v>133</v>
      </c>
      <c r="BM169" s="165" t="s">
        <v>261</v>
      </c>
    </row>
    <row r="170" spans="1:65" s="2" customFormat="1" ht="14.45" customHeight="1" x14ac:dyDescent="0.2">
      <c r="A170" s="30"/>
      <c r="B170" s="118"/>
      <c r="C170" s="153" t="s">
        <v>175</v>
      </c>
      <c r="D170" s="153" t="s">
        <v>129</v>
      </c>
      <c r="E170" s="154" t="s">
        <v>262</v>
      </c>
      <c r="F170" s="155" t="s">
        <v>263</v>
      </c>
      <c r="G170" s="156" t="s">
        <v>159</v>
      </c>
      <c r="H170" s="167"/>
      <c r="I170" s="158"/>
      <c r="J170" s="159">
        <f t="shared" si="25"/>
        <v>0</v>
      </c>
      <c r="K170" s="160"/>
      <c r="L170" s="31"/>
      <c r="M170" s="161" t="s">
        <v>1</v>
      </c>
      <c r="N170" s="162" t="s">
        <v>41</v>
      </c>
      <c r="O170" s="56"/>
      <c r="P170" s="163">
        <f t="shared" si="26"/>
        <v>0</v>
      </c>
      <c r="Q170" s="163">
        <v>0</v>
      </c>
      <c r="R170" s="163">
        <f t="shared" si="27"/>
        <v>0</v>
      </c>
      <c r="S170" s="163">
        <v>0</v>
      </c>
      <c r="T170" s="164">
        <f t="shared" si="28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5" t="s">
        <v>133</v>
      </c>
      <c r="AT170" s="165" t="s">
        <v>129</v>
      </c>
      <c r="AU170" s="165" t="s">
        <v>104</v>
      </c>
      <c r="AY170" s="15" t="s">
        <v>126</v>
      </c>
      <c r="BE170" s="166">
        <f t="shared" si="29"/>
        <v>0</v>
      </c>
      <c r="BF170" s="166">
        <f t="shared" si="30"/>
        <v>0</v>
      </c>
      <c r="BG170" s="166">
        <f t="shared" si="31"/>
        <v>0</v>
      </c>
      <c r="BH170" s="166">
        <f t="shared" si="32"/>
        <v>0</v>
      </c>
      <c r="BI170" s="166">
        <f t="shared" si="33"/>
        <v>0</v>
      </c>
      <c r="BJ170" s="15" t="s">
        <v>104</v>
      </c>
      <c r="BK170" s="166">
        <f t="shared" si="34"/>
        <v>0</v>
      </c>
      <c r="BL170" s="15" t="s">
        <v>133</v>
      </c>
      <c r="BM170" s="165" t="s">
        <v>264</v>
      </c>
    </row>
    <row r="171" spans="1:65" s="12" customFormat="1" ht="22.9" customHeight="1" x14ac:dyDescent="0.2">
      <c r="B171" s="140"/>
      <c r="D171" s="141" t="s">
        <v>74</v>
      </c>
      <c r="E171" s="151" t="s">
        <v>265</v>
      </c>
      <c r="F171" s="151" t="s">
        <v>266</v>
      </c>
      <c r="I171" s="143"/>
      <c r="J171" s="152">
        <f>BK171</f>
        <v>0</v>
      </c>
      <c r="L171" s="140"/>
      <c r="M171" s="145"/>
      <c r="N171" s="146"/>
      <c r="O171" s="146"/>
      <c r="P171" s="147">
        <f>SUM(P172:P173)</f>
        <v>0</v>
      </c>
      <c r="Q171" s="146"/>
      <c r="R171" s="147">
        <f>SUM(R172:R173)</f>
        <v>3.5999999999999997E-4</v>
      </c>
      <c r="S171" s="146"/>
      <c r="T171" s="148">
        <f>SUM(T172:T173)</f>
        <v>0</v>
      </c>
      <c r="AR171" s="141" t="s">
        <v>104</v>
      </c>
      <c r="AT171" s="149" t="s">
        <v>74</v>
      </c>
      <c r="AU171" s="149" t="s">
        <v>83</v>
      </c>
      <c r="AY171" s="141" t="s">
        <v>126</v>
      </c>
      <c r="BK171" s="150">
        <f>SUM(BK172:BK173)</f>
        <v>0</v>
      </c>
    </row>
    <row r="172" spans="1:65" s="2" customFormat="1" ht="14.45" customHeight="1" x14ac:dyDescent="0.2">
      <c r="A172" s="30"/>
      <c r="B172" s="118"/>
      <c r="C172" s="153" t="s">
        <v>267</v>
      </c>
      <c r="D172" s="153" t="s">
        <v>129</v>
      </c>
      <c r="E172" s="154" t="s">
        <v>268</v>
      </c>
      <c r="F172" s="155" t="s">
        <v>269</v>
      </c>
      <c r="G172" s="156" t="s">
        <v>132</v>
      </c>
      <c r="H172" s="157">
        <v>4</v>
      </c>
      <c r="I172" s="158"/>
      <c r="J172" s="159">
        <f>ROUND(I172*H172,2)</f>
        <v>0</v>
      </c>
      <c r="K172" s="160"/>
      <c r="L172" s="31"/>
      <c r="M172" s="161" t="s">
        <v>1</v>
      </c>
      <c r="N172" s="162" t="s">
        <v>41</v>
      </c>
      <c r="O172" s="56"/>
      <c r="P172" s="163">
        <f>O172*H172</f>
        <v>0</v>
      </c>
      <c r="Q172" s="163">
        <v>6.9999999999999994E-5</v>
      </c>
      <c r="R172" s="163">
        <f>Q172*H172</f>
        <v>2.7999999999999998E-4</v>
      </c>
      <c r="S172" s="163">
        <v>0</v>
      </c>
      <c r="T172" s="16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5" t="s">
        <v>133</v>
      </c>
      <c r="AT172" s="165" t="s">
        <v>129</v>
      </c>
      <c r="AU172" s="165" t="s">
        <v>104</v>
      </c>
      <c r="AY172" s="15" t="s">
        <v>126</v>
      </c>
      <c r="BE172" s="166">
        <f>IF(N172="základná",J172,0)</f>
        <v>0</v>
      </c>
      <c r="BF172" s="166">
        <f>IF(N172="znížená",J172,0)</f>
        <v>0</v>
      </c>
      <c r="BG172" s="166">
        <f>IF(N172="zákl. prenesená",J172,0)</f>
        <v>0</v>
      </c>
      <c r="BH172" s="166">
        <f>IF(N172="zníž. prenesená",J172,0)</f>
        <v>0</v>
      </c>
      <c r="BI172" s="166">
        <f>IF(N172="nulová",J172,0)</f>
        <v>0</v>
      </c>
      <c r="BJ172" s="15" t="s">
        <v>104</v>
      </c>
      <c r="BK172" s="166">
        <f>ROUND(I172*H172,2)</f>
        <v>0</v>
      </c>
      <c r="BL172" s="15" t="s">
        <v>133</v>
      </c>
      <c r="BM172" s="165" t="s">
        <v>270</v>
      </c>
    </row>
    <row r="173" spans="1:65" s="2" customFormat="1" ht="14.45" customHeight="1" x14ac:dyDescent="0.2">
      <c r="A173" s="30"/>
      <c r="B173" s="118"/>
      <c r="C173" s="153" t="s">
        <v>271</v>
      </c>
      <c r="D173" s="153" t="s">
        <v>129</v>
      </c>
      <c r="E173" s="154" t="s">
        <v>272</v>
      </c>
      <c r="F173" s="155" t="s">
        <v>273</v>
      </c>
      <c r="G173" s="156" t="s">
        <v>132</v>
      </c>
      <c r="H173" s="157">
        <v>4</v>
      </c>
      <c r="I173" s="158"/>
      <c r="J173" s="159">
        <f>ROUND(I173*H173,2)</f>
        <v>0</v>
      </c>
      <c r="K173" s="160"/>
      <c r="L173" s="31"/>
      <c r="M173" s="161" t="s">
        <v>1</v>
      </c>
      <c r="N173" s="162" t="s">
        <v>41</v>
      </c>
      <c r="O173" s="56"/>
      <c r="P173" s="163">
        <f>O173*H173</f>
        <v>0</v>
      </c>
      <c r="Q173" s="163">
        <v>2.0000000000000002E-5</v>
      </c>
      <c r="R173" s="163">
        <f>Q173*H173</f>
        <v>8.0000000000000007E-5</v>
      </c>
      <c r="S173" s="163">
        <v>0</v>
      </c>
      <c r="T173" s="16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5" t="s">
        <v>133</v>
      </c>
      <c r="AT173" s="165" t="s">
        <v>129</v>
      </c>
      <c r="AU173" s="165" t="s">
        <v>104</v>
      </c>
      <c r="AY173" s="15" t="s">
        <v>126</v>
      </c>
      <c r="BE173" s="166">
        <f>IF(N173="základná",J173,0)</f>
        <v>0</v>
      </c>
      <c r="BF173" s="166">
        <f>IF(N173="znížená",J173,0)</f>
        <v>0</v>
      </c>
      <c r="BG173" s="166">
        <f>IF(N173="zákl. prenesená",J173,0)</f>
        <v>0</v>
      </c>
      <c r="BH173" s="166">
        <f>IF(N173="zníž. prenesená",J173,0)</f>
        <v>0</v>
      </c>
      <c r="BI173" s="166">
        <f>IF(N173="nulová",J173,0)</f>
        <v>0</v>
      </c>
      <c r="BJ173" s="15" t="s">
        <v>104</v>
      </c>
      <c r="BK173" s="166">
        <f>ROUND(I173*H173,2)</f>
        <v>0</v>
      </c>
      <c r="BL173" s="15" t="s">
        <v>133</v>
      </c>
      <c r="BM173" s="165" t="s">
        <v>274</v>
      </c>
    </row>
    <row r="174" spans="1:65" s="12" customFormat="1" ht="25.9" customHeight="1" x14ac:dyDescent="0.2">
      <c r="B174" s="140"/>
      <c r="D174" s="141" t="s">
        <v>74</v>
      </c>
      <c r="E174" s="142" t="s">
        <v>275</v>
      </c>
      <c r="F174" s="142" t="s">
        <v>276</v>
      </c>
      <c r="I174" s="143"/>
      <c r="J174" s="144">
        <f>BK174</f>
        <v>0</v>
      </c>
      <c r="L174" s="140"/>
      <c r="M174" s="145"/>
      <c r="N174" s="146"/>
      <c r="O174" s="146"/>
      <c r="P174" s="147">
        <f>SUM(P175:P177)</f>
        <v>0</v>
      </c>
      <c r="Q174" s="146"/>
      <c r="R174" s="147">
        <f>SUM(R175:R177)</f>
        <v>0</v>
      </c>
      <c r="S174" s="146"/>
      <c r="T174" s="148">
        <f>SUM(T175:T177)</f>
        <v>0</v>
      </c>
      <c r="AR174" s="141" t="s">
        <v>143</v>
      </c>
      <c r="AT174" s="149" t="s">
        <v>74</v>
      </c>
      <c r="AU174" s="149" t="s">
        <v>75</v>
      </c>
      <c r="AY174" s="141" t="s">
        <v>126</v>
      </c>
      <c r="BK174" s="150">
        <f>SUM(BK175:BK177)</f>
        <v>0</v>
      </c>
    </row>
    <row r="175" spans="1:65" s="2" customFormat="1" ht="14.45" customHeight="1" x14ac:dyDescent="0.2">
      <c r="A175" s="30"/>
      <c r="B175" s="118"/>
      <c r="C175" s="153" t="s">
        <v>277</v>
      </c>
      <c r="D175" s="153" t="s">
        <v>129</v>
      </c>
      <c r="E175" s="154" t="s">
        <v>278</v>
      </c>
      <c r="F175" s="155" t="s">
        <v>279</v>
      </c>
      <c r="G175" s="156" t="s">
        <v>280</v>
      </c>
      <c r="H175" s="157">
        <v>24</v>
      </c>
      <c r="I175" s="158"/>
      <c r="J175" s="159">
        <f>ROUND(I175*H175,2)</f>
        <v>0</v>
      </c>
      <c r="K175" s="160"/>
      <c r="L175" s="31"/>
      <c r="M175" s="161" t="s">
        <v>1</v>
      </c>
      <c r="N175" s="162" t="s">
        <v>41</v>
      </c>
      <c r="O175" s="56"/>
      <c r="P175" s="163">
        <f>O175*H175</f>
        <v>0</v>
      </c>
      <c r="Q175" s="163">
        <v>0</v>
      </c>
      <c r="R175" s="163">
        <f>Q175*H175</f>
        <v>0</v>
      </c>
      <c r="S175" s="163">
        <v>0</v>
      </c>
      <c r="T175" s="16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5" t="s">
        <v>281</v>
      </c>
      <c r="AT175" s="165" t="s">
        <v>129</v>
      </c>
      <c r="AU175" s="165" t="s">
        <v>83</v>
      </c>
      <c r="AY175" s="15" t="s">
        <v>126</v>
      </c>
      <c r="BE175" s="166">
        <f>IF(N175="základná",J175,0)</f>
        <v>0</v>
      </c>
      <c r="BF175" s="166">
        <f>IF(N175="znížená",J175,0)</f>
        <v>0</v>
      </c>
      <c r="BG175" s="166">
        <f>IF(N175="zákl. prenesená",J175,0)</f>
        <v>0</v>
      </c>
      <c r="BH175" s="166">
        <f>IF(N175="zníž. prenesená",J175,0)</f>
        <v>0</v>
      </c>
      <c r="BI175" s="166">
        <f>IF(N175="nulová",J175,0)</f>
        <v>0</v>
      </c>
      <c r="BJ175" s="15" t="s">
        <v>104</v>
      </c>
      <c r="BK175" s="166">
        <f>ROUND(I175*H175,2)</f>
        <v>0</v>
      </c>
      <c r="BL175" s="15" t="s">
        <v>281</v>
      </c>
      <c r="BM175" s="165" t="s">
        <v>282</v>
      </c>
    </row>
    <row r="176" spans="1:65" s="2" customFormat="1" ht="14.45" customHeight="1" x14ac:dyDescent="0.2">
      <c r="A176" s="30"/>
      <c r="B176" s="118"/>
      <c r="C176" s="153" t="s">
        <v>283</v>
      </c>
      <c r="D176" s="153" t="s">
        <v>129</v>
      </c>
      <c r="E176" s="154" t="s">
        <v>284</v>
      </c>
      <c r="F176" s="155" t="s">
        <v>285</v>
      </c>
      <c r="G176" s="156" t="s">
        <v>280</v>
      </c>
      <c r="H176" s="157">
        <v>8</v>
      </c>
      <c r="I176" s="158"/>
      <c r="J176" s="159">
        <f>ROUND(I176*H176,2)</f>
        <v>0</v>
      </c>
      <c r="K176" s="160"/>
      <c r="L176" s="31"/>
      <c r="M176" s="161" t="s">
        <v>1</v>
      </c>
      <c r="N176" s="162" t="s">
        <v>41</v>
      </c>
      <c r="O176" s="56"/>
      <c r="P176" s="163">
        <f>O176*H176</f>
        <v>0</v>
      </c>
      <c r="Q176" s="163">
        <v>0</v>
      </c>
      <c r="R176" s="163">
        <f>Q176*H176</f>
        <v>0</v>
      </c>
      <c r="S176" s="163">
        <v>0</v>
      </c>
      <c r="T176" s="164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5" t="s">
        <v>281</v>
      </c>
      <c r="AT176" s="165" t="s">
        <v>129</v>
      </c>
      <c r="AU176" s="165" t="s">
        <v>83</v>
      </c>
      <c r="AY176" s="15" t="s">
        <v>126</v>
      </c>
      <c r="BE176" s="166">
        <f>IF(N176="základná",J176,0)</f>
        <v>0</v>
      </c>
      <c r="BF176" s="166">
        <f>IF(N176="znížená",J176,0)</f>
        <v>0</v>
      </c>
      <c r="BG176" s="166">
        <f>IF(N176="zákl. prenesená",J176,0)</f>
        <v>0</v>
      </c>
      <c r="BH176" s="166">
        <f>IF(N176="zníž. prenesená",J176,0)</f>
        <v>0</v>
      </c>
      <c r="BI176" s="166">
        <f>IF(N176="nulová",J176,0)</f>
        <v>0</v>
      </c>
      <c r="BJ176" s="15" t="s">
        <v>104</v>
      </c>
      <c r="BK176" s="166">
        <f>ROUND(I176*H176,2)</f>
        <v>0</v>
      </c>
      <c r="BL176" s="15" t="s">
        <v>281</v>
      </c>
      <c r="BM176" s="165" t="s">
        <v>286</v>
      </c>
    </row>
    <row r="177" spans="1:65" s="2" customFormat="1" ht="14.45" customHeight="1" x14ac:dyDescent="0.2">
      <c r="A177" s="30"/>
      <c r="B177" s="118"/>
      <c r="C177" s="153" t="s">
        <v>287</v>
      </c>
      <c r="D177" s="153" t="s">
        <v>129</v>
      </c>
      <c r="E177" s="154" t="s">
        <v>288</v>
      </c>
      <c r="F177" s="155" t="s">
        <v>289</v>
      </c>
      <c r="G177" s="156" t="s">
        <v>280</v>
      </c>
      <c r="H177" s="157">
        <v>6</v>
      </c>
      <c r="I177" s="158"/>
      <c r="J177" s="159">
        <f>ROUND(I177*H177,2)</f>
        <v>0</v>
      </c>
      <c r="K177" s="160"/>
      <c r="L177" s="31"/>
      <c r="M177" s="188" t="s">
        <v>1</v>
      </c>
      <c r="N177" s="189" t="s">
        <v>41</v>
      </c>
      <c r="O177" s="190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5" t="s">
        <v>281</v>
      </c>
      <c r="AT177" s="165" t="s">
        <v>129</v>
      </c>
      <c r="AU177" s="165" t="s">
        <v>83</v>
      </c>
      <c r="AY177" s="15" t="s">
        <v>126</v>
      </c>
      <c r="BE177" s="166">
        <f>IF(N177="základná",J177,0)</f>
        <v>0</v>
      </c>
      <c r="BF177" s="166">
        <f>IF(N177="znížená",J177,0)</f>
        <v>0</v>
      </c>
      <c r="BG177" s="166">
        <f>IF(N177="zákl. prenesená",J177,0)</f>
        <v>0</v>
      </c>
      <c r="BH177" s="166">
        <f>IF(N177="zníž. prenesená",J177,0)</f>
        <v>0</v>
      </c>
      <c r="BI177" s="166">
        <f>IF(N177="nulová",J177,0)</f>
        <v>0</v>
      </c>
      <c r="BJ177" s="15" t="s">
        <v>104</v>
      </c>
      <c r="BK177" s="166">
        <f>ROUND(I177*H177,2)</f>
        <v>0</v>
      </c>
      <c r="BL177" s="15" t="s">
        <v>281</v>
      </c>
      <c r="BM177" s="165" t="s">
        <v>290</v>
      </c>
    </row>
    <row r="178" spans="1:65" s="2" customFormat="1" ht="6.95" customHeight="1" x14ac:dyDescent="0.2">
      <c r="A178" s="30"/>
      <c r="B178" s="45"/>
      <c r="C178" s="46"/>
      <c r="D178" s="46"/>
      <c r="E178" s="46"/>
      <c r="F178" s="46"/>
      <c r="G178" s="46"/>
      <c r="H178" s="46"/>
      <c r="I178" s="46"/>
      <c r="J178" s="46"/>
      <c r="K178" s="46"/>
      <c r="L178" s="31"/>
      <c r="M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</row>
  </sheetData>
  <autoFilter ref="C131:K177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uv - Stavebné úpravy RTG,...</vt:lpstr>
      <vt:lpstr>'Rekapitulácia stavby'!Názvy_tlače</vt:lpstr>
      <vt:lpstr>'uv - Stavebné úpravy RTG,...'!Názvy_tlače</vt:lpstr>
      <vt:lpstr>'Rekapitulácia stavby'!Oblasť_tlače</vt:lpstr>
      <vt:lpstr>'uv - Stavebné úpravy RTG,...'!Oblasť_tlače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PC</cp:lastModifiedBy>
  <cp:lastPrinted>2021-04-17T08:50:55Z</cp:lastPrinted>
  <dcterms:created xsi:type="dcterms:W3CDTF">2021-04-16T14:01:03Z</dcterms:created>
  <dcterms:modified xsi:type="dcterms:W3CDTF">2021-04-17T08:58:43Z</dcterms:modified>
</cp:coreProperties>
</file>