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1\FNLP RTG XIX.PAV UROLOGIA\oprava 05 10 2021\"/>
    </mc:Choice>
  </mc:AlternateContent>
  <bookViews>
    <workbookView xWindow="-120" yWindow="-120" windowWidth="20730" windowHeight="11160"/>
  </bookViews>
  <sheets>
    <sheet name="Prehlad" sheetId="5" r:id="rId1"/>
    <sheet name="Figury" sheetId="6" r:id="rId2"/>
    <sheet name="Rekapitulacia" sheetId="4" r:id="rId3"/>
    <sheet name="Kryci list" sheetId="3" r:id="rId4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list'!$A:$J</definedName>
    <definedName name="_xlnm.Print_Area" localSheetId="0">Prehlad!$A:$O</definedName>
    <definedName name="_xlnm.Print_Area" localSheetId="2">Rekapitulacia!$A:$G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G22" i="4"/>
  <c r="C22" i="4"/>
  <c r="E17" i="3"/>
  <c r="D17" i="3"/>
  <c r="G19" i="4"/>
  <c r="F19" i="4"/>
  <c r="E19" i="4"/>
  <c r="D19" i="4"/>
  <c r="C19" i="4"/>
  <c r="B19" i="4"/>
  <c r="E54" i="5"/>
  <c r="G18" i="4"/>
  <c r="F18" i="4"/>
  <c r="E18" i="4"/>
  <c r="D18" i="4"/>
  <c r="C18" i="4"/>
  <c r="B18" i="4"/>
  <c r="E52" i="5"/>
  <c r="G17" i="4"/>
  <c r="F17" i="4"/>
  <c r="E17" i="4"/>
  <c r="D17" i="4"/>
  <c r="C17" i="4"/>
  <c r="B17" i="4"/>
  <c r="E47" i="5"/>
  <c r="G16" i="4"/>
  <c r="F16" i="4"/>
  <c r="E16" i="4"/>
  <c r="D16" i="4"/>
  <c r="C16" i="4"/>
  <c r="B16" i="4"/>
  <c r="E38" i="5"/>
  <c r="G15" i="4"/>
  <c r="F15" i="4"/>
  <c r="E15" i="4"/>
  <c r="D15" i="4"/>
  <c r="C15" i="4"/>
  <c r="B15" i="4"/>
  <c r="E34" i="5"/>
  <c r="E16" i="3"/>
  <c r="G13" i="4"/>
  <c r="C13" i="4"/>
  <c r="G12" i="4"/>
  <c r="C12" i="4"/>
  <c r="J26" i="3"/>
  <c r="J20" i="3"/>
  <c r="F19" i="3"/>
  <c r="F18" i="3"/>
  <c r="F17" i="3"/>
  <c r="J14" i="3"/>
  <c r="J13" i="3"/>
  <c r="F1" i="3"/>
  <c r="B8" i="4"/>
  <c r="D8" i="5"/>
  <c r="D12" i="4" l="1"/>
  <c r="E26" i="5"/>
  <c r="E12" i="4"/>
  <c r="F22" i="4"/>
  <c r="F13" i="4"/>
  <c r="B12" i="4"/>
  <c r="F12" i="4"/>
  <c r="E20" i="3"/>
  <c r="D16" i="3" l="1"/>
  <c r="B22" i="4"/>
  <c r="B13" i="4"/>
  <c r="D13" i="4"/>
  <c r="E28" i="5"/>
  <c r="E22" i="4"/>
  <c r="E13" i="4"/>
  <c r="D22" i="4" l="1"/>
  <c r="E56" i="5"/>
  <c r="F24" i="3"/>
  <c r="F25" i="3"/>
  <c r="F16" i="3"/>
  <c r="F20" i="3" s="1"/>
  <c r="D20" i="3"/>
  <c r="F23" i="3"/>
  <c r="F22" i="3"/>
  <c r="F26" i="3" l="1"/>
  <c r="J28" i="3" s="1"/>
  <c r="I29" i="3" l="1"/>
  <c r="J29" i="3" s="1"/>
  <c r="J31" i="3" s="1"/>
  <c r="F12" i="3" l="1"/>
  <c r="J12" i="3"/>
  <c r="F13" i="3"/>
  <c r="F14" i="3"/>
</calcChain>
</file>

<file path=xl/sharedStrings.xml><?xml version="1.0" encoding="utf-8"?>
<sst xmlns="http://schemas.openxmlformats.org/spreadsheetml/2006/main" count="393" uniqueCount="225">
  <si>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</si>
  <si>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</si>
  <si>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</si>
  <si>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</si>
  <si>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</si>
  <si>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</si>
  <si>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</si>
  <si>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</si>
  <si>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</si>
  <si>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</si>
  <si>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</si>
  <si>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</si>
  <si>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</si>
  <si>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</si>
  <si>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</si>
  <si>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</si>
  <si>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</si>
  <si>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</si>
  <si>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</si>
  <si>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</si>
  <si>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</si>
  <si>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</si>
  <si>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</si>
  <si>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</si>
  <si>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</si>
  <si>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</si>
  <si>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</si>
  <si>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</si>
  <si>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</si>
  <si>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</si>
  <si>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</si>
  <si>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</si>
  <si>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</si>
  <si>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</si>
  <si>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</si>
  <si>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</si>
  <si>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</si>
  <si>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</si>
  <si>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</si>
  <si>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</si>
  <si>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</si>
  <si>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</si>
  <si>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</si>
  <si>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</si>
  <si>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</si>
  <si>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</si>
  <si>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</si>
  <si>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</si>
  <si>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</si>
  <si>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</si>
  <si>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</si>
  <si>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</si>
  <si>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</si>
  <si>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</si>
  <si>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</si>
  <si>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</si>
  <si>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</si>
  <si>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</si>
  <si>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</si>
  <si>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</si>
  <si>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</si>
  <si>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</si>
  <si>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</si>
  <si>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</si>
  <si>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</si>
  <si>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</si>
  <si>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</si>
  <si>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</si>
  <si>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</si>
  <si>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</si>
  <si>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</si>
  <si>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</si>
  <si>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</si>
  <si>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</si>
  <si>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</si>
  <si>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</si>
  <si>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</si>
  <si>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</si>
  <si>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</si>
  <si>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</si>
  <si>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</si>
  <si>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</si>
  <si>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</si>
  <si>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</si>
  <si>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</si>
  <si>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</si>
  <si>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</si>
  <si>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</si>
  <si>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</si>
  <si>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</si>
  <si>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</si>
  <si>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</si>
  <si>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</si>
  <si>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</si>
  <si>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</si>
  <si>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</si>
  <si>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</si>
  <si>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</si>
  <si>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</si>
  <si>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</si>
  <si>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</si>
  <si>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</si>
  <si>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</si>
  <si>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</si>
  <si>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</si>
  <si>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</si>
  <si>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</si>
  <si>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</si>
  <si>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</si>
  <si>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</si>
  <si>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</si>
  <si>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</si>
  <si>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</si>
  <si>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</si>
  <si>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</si>
  <si>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</si>
  <si>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Univerzitná nemocnica L.Pasteura </t>
  </si>
  <si>
    <t xml:space="preserve">Spracoval: Gabriela Nagyová                        </t>
  </si>
  <si>
    <t xml:space="preserve">Projektant: DOMINO-INVEST s.r.o. Ing. Juraj Šuty </t>
  </si>
  <si>
    <t xml:space="preserve">JKSO : </t>
  </si>
  <si>
    <t>Dátum: 27.06.2021</t>
  </si>
  <si>
    <t>Stavba : Stav.úpravy pre inštal.RTG prístr.UROSKOP OMNIA na urolog.odd.UNLP KE,Rastislavova 43,27.6.</t>
  </si>
  <si>
    <t>Objekt : SO 02 Rozvody medicialnych plynov pre XIX pav.</t>
  </si>
  <si>
    <t>MPBAU SK, s. r. o. Košice</t>
  </si>
  <si>
    <t xml:space="preserve"> MPBAU SK, s. r. o. Košice</t>
  </si>
  <si>
    <t>JKSO :</t>
  </si>
  <si>
    <t>Gabriela Nagyová</t>
  </si>
  <si>
    <t>27.06.2021</t>
  </si>
  <si>
    <t xml:space="preserve">Univerzitná nemocnica L.Pasteura </t>
  </si>
  <si>
    <t>Košice</t>
  </si>
  <si>
    <t xml:space="preserve">DOMINO-INVEST s.r.o. Ing. Juraj Šuty </t>
  </si>
  <si>
    <t>M3 OP</t>
  </si>
  <si>
    <t>M2 ZP</t>
  </si>
  <si>
    <t>M2 UP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</si>
  <si>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</si>
  <si>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</si>
  <si>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</si>
  <si>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</si>
  <si>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</si>
  <si>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</si>
  <si>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</si>
  <si>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</si>
  <si>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</si>
  <si>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</si>
  <si>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</si>
  <si>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</si>
  <si>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</si>
  <si>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</si>
  <si>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</si>
  <si>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</si>
  <si>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</si>
  <si>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9 - OSTATNÉ KONŠTRUKCIE A PRÁCE</t>
  </si>
  <si>
    <t>003</t>
  </si>
  <si>
    <t>941955002</t>
  </si>
  <si>
    <t>Lešenie ľahké prac. pomocné výš. podlahy do 1,9 m</t>
  </si>
  <si>
    <t>m2</t>
  </si>
  <si>
    <t>EK</t>
  </si>
  <si>
    <t>S</t>
  </si>
  <si>
    <t>42,5+43,9 =   86,400</t>
  </si>
  <si>
    <t>013</t>
  </si>
  <si>
    <t>971033131</t>
  </si>
  <si>
    <t>Vybúr. otvorov D do 6 cm v murive tehl. MV, MVC hr. do 15 cm</t>
  </si>
  <si>
    <t>kus</t>
  </si>
  <si>
    <t>12+10 =   22,000</t>
  </si>
  <si>
    <t>971101020.2</t>
  </si>
  <si>
    <t>Vŕtanie otvor. jadrové -korunkové, diamant. do žel.bet. stien dn 50</t>
  </si>
  <si>
    <t>ks</t>
  </si>
  <si>
    <t>979011111</t>
  </si>
  <si>
    <t>Zvislá doprava sute a vybúr. hmôt za prvé podlažie</t>
  </si>
  <si>
    <t>t</t>
  </si>
  <si>
    <t>979081111</t>
  </si>
  <si>
    <t>Odvoz sute a vybúraných hmôt na skládku do 1 km</t>
  </si>
  <si>
    <t>979081121</t>
  </si>
  <si>
    <t>Odvoz sute a vybúraných hmôt na skládku každý ďalší 1 km</t>
  </si>
  <si>
    <t>979082111</t>
  </si>
  <si>
    <t>Vnútrostavenisková doprava sute a vybúraných hmôt do 10 m</t>
  </si>
  <si>
    <t>979082121</t>
  </si>
  <si>
    <t>Vnútrost. doprava sute a vybúraných hmôt každých ďalších 5 m</t>
  </si>
  <si>
    <t>979131409</t>
  </si>
  <si>
    <t>Poplatok za ulož.a znešk.staveb.sute na vymedzených skládkach "O"-ostatný odpad</t>
  </si>
  <si>
    <t>014</t>
  </si>
  <si>
    <t>999281111</t>
  </si>
  <si>
    <t>Presun hmôt pre opravy v objektoch výšky do 25 m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</si>
  <si>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</si>
  <si>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</si>
  <si>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</si>
  <si>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</si>
  <si>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</si>
  <si>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713510845.1</t>
  </si>
  <si>
    <t>Utesnenie prestupov , protipož. penou popis viď výkres</t>
  </si>
  <si>
    <t>IK</t>
  </si>
  <si>
    <t>998713201</t>
  </si>
  <si>
    <t>Presun hmôt pre izolácie tepelné v objektoch výšky do 6 m</t>
  </si>
  <si>
    <t xml:space="preserve">713 - Izolácie tepelné  spolu: </t>
  </si>
  <si>
    <t>72 - ZDRAVOTNO - TECHNICKÉ INŠTALÁCIE</t>
  </si>
  <si>
    <t>721</t>
  </si>
  <si>
    <t>72.0</t>
  </si>
  <si>
    <t>Mediciálne plyny</t>
  </si>
  <si>
    <t>kpl</t>
  </si>
  <si>
    <t xml:space="preserve">72 - ZDRAVOTNO - TECHNICKÉ INŠTALÁCIE  spolu: </t>
  </si>
  <si>
    <t>766 - Konštrukcie stolárske</t>
  </si>
  <si>
    <t>766</t>
  </si>
  <si>
    <t>76611110</t>
  </si>
  <si>
    <t>Konštr.stolárske-Podhľad sádrokartonový</t>
  </si>
  <si>
    <t>42,5 =   42,500</t>
  </si>
  <si>
    <t>766111100</t>
  </si>
  <si>
    <t>Konštr.stolárske-Podhľad OWA COSMOS 68  60/60</t>
  </si>
  <si>
    <t>766111100.4</t>
  </si>
  <si>
    <t>Konštr.stolárske-podhľad demontáž</t>
  </si>
  <si>
    <t>766111100.5</t>
  </si>
  <si>
    <t>Konštr.stolárske-podhľad  spätná montáž</t>
  </si>
  <si>
    <t>998766201</t>
  </si>
  <si>
    <t>Presun hmôt pre konštr. stolárske v objektoch výšky do 6 m</t>
  </si>
  <si>
    <t xml:space="preserve">766 - Konštrukcie stolárske  spolu: </t>
  </si>
  <si>
    <t>767 - Konštrukcie doplnk. kovové stavebné</t>
  </si>
  <si>
    <t>767</t>
  </si>
  <si>
    <t>767581801.1</t>
  </si>
  <si>
    <t>Demontáž podhľadov, z OK sieť.+2*rabic.pletiva</t>
  </si>
  <si>
    <t>998767201</t>
  </si>
  <si>
    <t>Presun hmôt pre kovové stav. doplnk. konštr. v objektoch výšky do 6 m</t>
  </si>
  <si>
    <t xml:space="preserve">767 - Konštrukcie doplnk. kovové stavebné  spolu: </t>
  </si>
  <si>
    <t xml:space="preserve">PRÁCE A DODÁVKY PSV  spolu: </t>
  </si>
  <si>
    <t>Za rozpočet celkom</t>
  </si>
  <si>
    <t>Spracoval: Gabriela Nagyová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</si>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</sst>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#,##0&quot; &quot;"/>
    <numFmt numFmtId="17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">
    <xf numFmtId="0" fontId="0" fillId="0" borderId="0"/>
    <xf numFmtId="0" fontId="9" fillId="0" borderId="0"/>
    <xf numFmtId="0" fontId="10" fillId="0" borderId="65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65"/>
    <xf numFmtId="0" fontId="9" fillId="0" borderId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5" applyFont="0" applyFill="0"/>
    <xf numFmtId="0" fontId="10" fillId="0" borderId="65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66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27" applyBorder="0">
      <alignment vertical="center"/>
    </xf>
    <xf numFmtId="0" fontId="12" fillId="0" borderId="0" applyNumberFormat="0" applyFill="0" applyBorder="0" applyAlignment="0" applyProtection="0"/>
    <xf numFmtId="0" fontId="10" fillId="0" borderId="27">
      <alignment vertical="center"/>
    </xf>
  </cellStyleXfs>
  <cellXfs count="170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Border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lef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49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NumberFormat="1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70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57" xfId="0" applyFont="1" applyBorder="1" applyAlignment="1" applyProtection="1">
      <alignment horizontal="left"/>
      <protection locked="0"/>
    </xf>
    <xf numFmtId="0" fontId="1" fillId="0" borderId="60" xfId="0" applyNumberFormat="1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6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1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9" xfId="0" applyNumberFormat="1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 applyProtection="1"/>
    <xf numFmtId="0" fontId="1" fillId="0" borderId="59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right"/>
    </xf>
    <xf numFmtId="49" fontId="1" fillId="0" borderId="59" xfId="0" applyNumberFormat="1" applyFont="1" applyBorder="1" applyAlignment="1" applyProtection="1">
      <alignment horizontal="left"/>
    </xf>
    <xf numFmtId="0" fontId="1" fillId="0" borderId="59" xfId="0" applyFont="1" applyBorder="1" applyAlignment="1" applyProtection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1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</cellXfs>
  <cellStyles count="32">
    <cellStyle name="1 000 Sk" xfId="12"/>
    <cellStyle name="1 000,-  Sk" xfId="2"/>
    <cellStyle name="1 000,- Kč" xfId="7"/>
    <cellStyle name="1 000,- Sk" xfId="11"/>
    <cellStyle name="1000 Sk_fakturuj99" xfId="4"/>
    <cellStyle name="20 % – Zvýraznění1" xfId="9"/>
    <cellStyle name="20 % – Zvýraznění2" xfId="10"/>
    <cellStyle name="20 % – Zvýraznění3" xfId="3"/>
    <cellStyle name="20 % – Zvýraznění4" xfId="13"/>
    <cellStyle name="20 % – Zvýraznění5" xfId="14"/>
    <cellStyle name="20 % – Zvýraznění6" xfId="15"/>
    <cellStyle name="40 % – Zvýraznění1" xfId="5"/>
    <cellStyle name="40 % – Zvýraznění2" xfId="16"/>
    <cellStyle name="40 % – Zvýraznění3" xfId="17"/>
    <cellStyle name="40 % – Zvýraznění4" xfId="18"/>
    <cellStyle name="40 % – Zvýraznění5" xfId="6"/>
    <cellStyle name="40 % – Zvýraznění6" xfId="19"/>
    <cellStyle name="60 % – Zvýraznění1" xfId="20"/>
    <cellStyle name="60 % – Zvýraznění2" xfId="21"/>
    <cellStyle name="60 % – Zvýraznění3" xfId="22"/>
    <cellStyle name="60 % – Zvýraznění4" xfId="23"/>
    <cellStyle name="60 % – Zvýraznění5" xfId="24"/>
    <cellStyle name="60 % – Zvýraznění6" xfId="25"/>
    <cellStyle name="Celkem" xfId="26"/>
    <cellStyle name="data" xfId="27"/>
    <cellStyle name="Název" xfId="28"/>
    <cellStyle name="Normálne" xfId="0" builtinId="0"/>
    <cellStyle name="normálne_KLs" xfId="1"/>
    <cellStyle name="normálne_KLv" xfId="8"/>
    <cellStyle name="TEXT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xmlns="" id="{00000000-0008-0000-0500-000010040000}"/>
            </a:ext>
          </a:extLst>
        </xdr:cNvPr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tabSelected="1" workbookViewId="0">
      <selection activeCell="D63" sqref="D63"/>
    </sheetView>
  </sheetViews>
  <sheetFormatPr defaultColWidth="9.140625" defaultRowHeight="12.75"/>
  <cols>
    <col min="1" max="1" width="6.7109375" style="108" customWidth="1"/>
    <col min="2" max="2" width="3.7109375" style="109" customWidth="1"/>
    <col min="3" max="3" width="13" style="110" customWidth="1"/>
    <col min="4" max="4" width="35.7109375" style="111" customWidth="1"/>
    <col min="5" max="5" width="10.7109375" style="112" customWidth="1"/>
    <col min="6" max="6" width="5.28515625" style="113" customWidth="1"/>
    <col min="7" max="7" width="8.7109375" style="114" customWidth="1"/>
    <col min="8" max="9" width="9.7109375" style="114" hidden="1" customWidth="1"/>
    <col min="10" max="10" width="9.7109375" style="114" customWidth="1"/>
    <col min="11" max="11" width="7.42578125" style="115" hidden="1" customWidth="1"/>
    <col min="12" max="12" width="8.28515625" style="115" hidden="1" customWidth="1"/>
    <col min="13" max="13" width="9.140625" style="112" hidden="1" customWidth="1"/>
    <col min="14" max="14" width="7" style="112" hidden="1" customWidth="1"/>
    <col min="15" max="15" width="3.5703125" style="113" customWidth="1"/>
    <col min="16" max="16" width="12.7109375" style="113" hidden="1" customWidth="1"/>
    <col min="17" max="19" width="13.28515625" style="112" hidden="1" customWidth="1"/>
    <col min="20" max="20" width="10.5703125" style="116" hidden="1" customWidth="1"/>
    <col min="21" max="21" width="10.28515625" style="116" hidden="1" customWidth="1"/>
    <col min="22" max="22" width="5.7109375" style="116" hidden="1" customWidth="1"/>
    <col min="23" max="23" width="9.140625" style="117" hidden="1" customWidth="1"/>
    <col min="24" max="25" width="5.7109375" style="113" hidden="1" customWidth="1"/>
    <col min="26" max="26" width="7.5703125" style="113" hidden="1" customWidth="1"/>
    <col min="27" max="27" width="24.85546875" style="113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 hidden="1" customWidth="1"/>
    <col min="35" max="35" width="9.140625" style="86"/>
    <col min="36" max="37" width="0" style="86" hidden="1" customWidth="1"/>
    <col min="38" max="16384" width="9.140625" style="86"/>
  </cols>
  <sheetData>
    <row r="1" spans="1:37" ht="24">
      <c r="A1" s="90" t="s">
        <v>116</v>
      </c>
      <c r="B1" s="86"/>
      <c r="C1" s="86"/>
      <c r="D1" s="86"/>
      <c r="E1" s="90" t="s">
        <v>117</v>
      </c>
      <c r="F1" s="86"/>
      <c r="G1" s="87"/>
      <c r="H1" s="86"/>
      <c r="I1" s="86"/>
      <c r="J1" s="87"/>
      <c r="K1" s="88"/>
      <c r="L1" s="86"/>
      <c r="M1" s="86"/>
      <c r="N1" s="86"/>
      <c r="O1" s="86"/>
      <c r="P1" s="86"/>
      <c r="Q1" s="89"/>
      <c r="R1" s="89"/>
      <c r="S1" s="89"/>
      <c r="T1" s="86"/>
      <c r="U1" s="86"/>
      <c r="V1" s="86"/>
      <c r="W1" s="86"/>
      <c r="X1" s="86"/>
      <c r="Y1" s="86"/>
      <c r="Z1" s="83" t="s">
        <v>4</v>
      </c>
      <c r="AA1" s="83" t="s">
        <v>5</v>
      </c>
      <c r="AB1" s="83" t="s">
        <v>6</v>
      </c>
      <c r="AC1" s="83" t="s">
        <v>7</v>
      </c>
      <c r="AD1" s="83" t="s">
        <v>8</v>
      </c>
      <c r="AE1" s="138" t="s">
        <v>9</v>
      </c>
      <c r="AF1" s="139" t="s">
        <v>10</v>
      </c>
      <c r="AG1" s="86"/>
      <c r="AH1" s="86"/>
    </row>
    <row r="2" spans="1:37">
      <c r="A2" s="90" t="s">
        <v>118</v>
      </c>
      <c r="B2" s="86"/>
      <c r="C2" s="86"/>
      <c r="D2" s="86"/>
      <c r="E2" s="90" t="s">
        <v>119</v>
      </c>
      <c r="F2" s="86"/>
      <c r="G2" s="87"/>
      <c r="H2" s="118"/>
      <c r="I2" s="86"/>
      <c r="J2" s="87"/>
      <c r="K2" s="88"/>
      <c r="L2" s="86"/>
      <c r="M2" s="86"/>
      <c r="N2" s="86"/>
      <c r="O2" s="86"/>
      <c r="P2" s="86"/>
      <c r="Q2" s="89"/>
      <c r="R2" s="89"/>
      <c r="S2" s="89"/>
      <c r="T2" s="86"/>
      <c r="U2" s="86"/>
      <c r="V2" s="86"/>
      <c r="W2" s="86"/>
      <c r="X2" s="86"/>
      <c r="Y2" s="86"/>
      <c r="Z2" s="83" t="s">
        <v>11</v>
      </c>
      <c r="AA2" s="84" t="s">
        <v>12</v>
      </c>
      <c r="AB2" s="84" t="s">
        <v>13</v>
      </c>
      <c r="AC2" s="84"/>
      <c r="AD2" s="85"/>
      <c r="AE2" s="138">
        <v>1</v>
      </c>
      <c r="AF2" s="140">
        <v>123.5</v>
      </c>
      <c r="AG2" s="86"/>
      <c r="AH2" s="86"/>
    </row>
    <row r="3" spans="1:37">
      <c r="A3" s="90" t="s">
        <v>14</v>
      </c>
      <c r="B3" s="86"/>
      <c r="C3" s="86"/>
      <c r="D3" s="86"/>
      <c r="E3" s="90" t="s">
        <v>120</v>
      </c>
      <c r="F3" s="86"/>
      <c r="G3" s="87"/>
      <c r="H3" s="86"/>
      <c r="I3" s="86"/>
      <c r="J3" s="87"/>
      <c r="K3" s="88"/>
      <c r="L3" s="86"/>
      <c r="M3" s="86"/>
      <c r="N3" s="86"/>
      <c r="O3" s="86"/>
      <c r="P3" s="86"/>
      <c r="Q3" s="89"/>
      <c r="R3" s="89"/>
      <c r="S3" s="89"/>
      <c r="T3" s="86"/>
      <c r="U3" s="86"/>
      <c r="V3" s="86"/>
      <c r="W3" s="86"/>
      <c r="X3" s="86"/>
      <c r="Y3" s="86"/>
      <c r="Z3" s="83" t="s">
        <v>15</v>
      </c>
      <c r="AA3" s="84" t="s">
        <v>16</v>
      </c>
      <c r="AB3" s="84" t="s">
        <v>13</v>
      </c>
      <c r="AC3" s="84" t="s">
        <v>17</v>
      </c>
      <c r="AD3" s="85" t="s">
        <v>18</v>
      </c>
      <c r="AE3" s="138">
        <v>2</v>
      </c>
      <c r="AF3" s="141">
        <v>123.46</v>
      </c>
      <c r="AG3" s="86"/>
      <c r="AH3" s="86"/>
    </row>
    <row r="4" spans="1:37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9"/>
      <c r="R4" s="89"/>
      <c r="S4" s="89"/>
      <c r="T4" s="86"/>
      <c r="U4" s="86"/>
      <c r="V4" s="86"/>
      <c r="W4" s="86"/>
      <c r="X4" s="86"/>
      <c r="Y4" s="86"/>
      <c r="Z4" s="83" t="s">
        <v>19</v>
      </c>
      <c r="AA4" s="84" t="s">
        <v>20</v>
      </c>
      <c r="AB4" s="84" t="s">
        <v>13</v>
      </c>
      <c r="AC4" s="84"/>
      <c r="AD4" s="85"/>
      <c r="AE4" s="138">
        <v>3</v>
      </c>
      <c r="AF4" s="142">
        <v>123.45699999999999</v>
      </c>
      <c r="AG4" s="86"/>
      <c r="AH4" s="86"/>
    </row>
    <row r="5" spans="1:37">
      <c r="A5" s="90" t="s">
        <v>121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9"/>
      <c r="R5" s="89"/>
      <c r="S5" s="89"/>
      <c r="T5" s="86"/>
      <c r="U5" s="86"/>
      <c r="V5" s="86"/>
      <c r="W5" s="86"/>
      <c r="X5" s="86"/>
      <c r="Y5" s="86"/>
      <c r="Z5" s="83" t="s">
        <v>21</v>
      </c>
      <c r="AA5" s="84" t="s">
        <v>16</v>
      </c>
      <c r="AB5" s="84" t="s">
        <v>13</v>
      </c>
      <c r="AC5" s="84" t="s">
        <v>17</v>
      </c>
      <c r="AD5" s="85" t="s">
        <v>18</v>
      </c>
      <c r="AE5" s="138">
        <v>4</v>
      </c>
      <c r="AF5" s="143">
        <v>123.4567</v>
      </c>
      <c r="AG5" s="86"/>
      <c r="AH5" s="86"/>
    </row>
    <row r="6" spans="1:37">
      <c r="A6" s="90" t="s">
        <v>122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9"/>
      <c r="R6" s="89"/>
      <c r="S6" s="8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38" t="s">
        <v>22</v>
      </c>
      <c r="AF6" s="141">
        <v>123.46</v>
      </c>
      <c r="AG6" s="86"/>
      <c r="AH6" s="86"/>
    </row>
    <row r="7" spans="1:37">
      <c r="A7" s="9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9"/>
      <c r="R7" s="89"/>
      <c r="S7" s="89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37" ht="13.5">
      <c r="A8" s="86" t="s">
        <v>123</v>
      </c>
      <c r="B8" s="119"/>
      <c r="C8" s="120"/>
      <c r="D8" s="91" t="str">
        <f>CONCATENATE(AA2," ",AB2," ",AC2," ",AD2)</f>
        <v xml:space="preserve">Prehľad rozpočtových nákladov v EUR  </v>
      </c>
      <c r="E8" s="89"/>
      <c r="F8" s="86"/>
      <c r="G8" s="87"/>
      <c r="H8" s="87"/>
      <c r="I8" s="87"/>
      <c r="J8" s="87"/>
      <c r="K8" s="88"/>
      <c r="L8" s="88"/>
      <c r="M8" s="89"/>
      <c r="N8" s="89"/>
      <c r="O8" s="86"/>
      <c r="P8" s="86"/>
      <c r="Q8" s="89"/>
      <c r="R8" s="89"/>
      <c r="S8" s="8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1:37">
      <c r="A9" s="92" t="s">
        <v>23</v>
      </c>
      <c r="B9" s="92" t="s">
        <v>24</v>
      </c>
      <c r="C9" s="92" t="s">
        <v>25</v>
      </c>
      <c r="D9" s="92" t="s">
        <v>26</v>
      </c>
      <c r="E9" s="92" t="s">
        <v>27</v>
      </c>
      <c r="F9" s="92" t="s">
        <v>28</v>
      </c>
      <c r="G9" s="92" t="s">
        <v>29</v>
      </c>
      <c r="H9" s="92" t="s">
        <v>30</v>
      </c>
      <c r="I9" s="92" t="s">
        <v>31</v>
      </c>
      <c r="J9" s="92" t="s">
        <v>32</v>
      </c>
      <c r="K9" s="122" t="s">
        <v>33</v>
      </c>
      <c r="L9" s="123"/>
      <c r="M9" s="124" t="s">
        <v>34</v>
      </c>
      <c r="N9" s="123"/>
      <c r="O9" s="92" t="s">
        <v>3</v>
      </c>
      <c r="P9" s="125" t="s">
        <v>35</v>
      </c>
      <c r="Q9" s="128" t="s">
        <v>27</v>
      </c>
      <c r="R9" s="128" t="s">
        <v>27</v>
      </c>
      <c r="S9" s="125" t="s">
        <v>27</v>
      </c>
      <c r="T9" s="129" t="s">
        <v>36</v>
      </c>
      <c r="U9" s="130" t="s">
        <v>37</v>
      </c>
      <c r="V9" s="131" t="s">
        <v>38</v>
      </c>
      <c r="W9" s="92" t="s">
        <v>39</v>
      </c>
      <c r="X9" s="92" t="s">
        <v>40</v>
      </c>
      <c r="Y9" s="92" t="s">
        <v>41</v>
      </c>
      <c r="Z9" s="144" t="s">
        <v>42</v>
      </c>
      <c r="AA9" s="144" t="s">
        <v>43</v>
      </c>
      <c r="AB9" s="92" t="s">
        <v>38</v>
      </c>
      <c r="AC9" s="92" t="s">
        <v>44</v>
      </c>
      <c r="AD9" s="92" t="s">
        <v>45</v>
      </c>
      <c r="AE9" s="145" t="s">
        <v>46</v>
      </c>
      <c r="AF9" s="145" t="s">
        <v>47</v>
      </c>
      <c r="AG9" s="145" t="s">
        <v>27</v>
      </c>
      <c r="AH9" s="145" t="s">
        <v>48</v>
      </c>
      <c r="AJ9" s="86" t="s">
        <v>146</v>
      </c>
      <c r="AK9" s="86" t="s">
        <v>148</v>
      </c>
    </row>
    <row r="10" spans="1:37">
      <c r="A10" s="94" t="s">
        <v>49</v>
      </c>
      <c r="B10" s="94" t="s">
        <v>50</v>
      </c>
      <c r="C10" s="121"/>
      <c r="D10" s="94" t="s">
        <v>51</v>
      </c>
      <c r="E10" s="94" t="s">
        <v>52</v>
      </c>
      <c r="F10" s="94" t="s">
        <v>53</v>
      </c>
      <c r="G10" s="94" t="s">
        <v>54</v>
      </c>
      <c r="H10" s="94" t="s">
        <v>55</v>
      </c>
      <c r="I10" s="94" t="s">
        <v>56</v>
      </c>
      <c r="J10" s="94"/>
      <c r="K10" s="94" t="s">
        <v>29</v>
      </c>
      <c r="L10" s="94" t="s">
        <v>32</v>
      </c>
      <c r="M10" s="126" t="s">
        <v>29</v>
      </c>
      <c r="N10" s="94" t="s">
        <v>32</v>
      </c>
      <c r="O10" s="94" t="s">
        <v>57</v>
      </c>
      <c r="P10" s="127"/>
      <c r="Q10" s="132" t="s">
        <v>58</v>
      </c>
      <c r="R10" s="132" t="s">
        <v>59</v>
      </c>
      <c r="S10" s="127" t="s">
        <v>60</v>
      </c>
      <c r="T10" s="133" t="s">
        <v>61</v>
      </c>
      <c r="U10" s="134" t="s">
        <v>62</v>
      </c>
      <c r="V10" s="135" t="s">
        <v>63</v>
      </c>
      <c r="W10" s="136"/>
      <c r="X10" s="137"/>
      <c r="Y10" s="137"/>
      <c r="Z10" s="146" t="s">
        <v>64</v>
      </c>
      <c r="AA10" s="146" t="s">
        <v>49</v>
      </c>
      <c r="AB10" s="94" t="s">
        <v>65</v>
      </c>
      <c r="AC10" s="137"/>
      <c r="AD10" s="137"/>
      <c r="AE10" s="147"/>
      <c r="AF10" s="147"/>
      <c r="AG10" s="147"/>
      <c r="AH10" s="147"/>
      <c r="AJ10" s="86" t="s">
        <v>147</v>
      </c>
      <c r="AK10" s="86" t="s">
        <v>149</v>
      </c>
    </row>
    <row r="12" spans="1:37">
      <c r="B12" s="157" t="s">
        <v>150</v>
      </c>
    </row>
    <row r="13" spans="1:37">
      <c r="B13" s="110" t="s">
        <v>151</v>
      </c>
    </row>
    <row r="14" spans="1:37">
      <c r="A14" s="108">
        <v>1</v>
      </c>
      <c r="B14" s="109" t="s">
        <v>152</v>
      </c>
      <c r="C14" s="110" t="s">
        <v>153</v>
      </c>
      <c r="D14" s="111" t="s">
        <v>154</v>
      </c>
      <c r="E14" s="112">
        <v>86.4</v>
      </c>
      <c r="F14" s="113" t="s">
        <v>155</v>
      </c>
      <c r="X14" s="110"/>
      <c r="Y14" s="110"/>
      <c r="AJ14" s="86" t="s">
        <v>156</v>
      </c>
      <c r="AK14" s="86" t="s">
        <v>157</v>
      </c>
    </row>
    <row r="15" spans="1:37">
      <c r="D15" s="158" t="s">
        <v>158</v>
      </c>
      <c r="E15" s="159"/>
      <c r="F15" s="160"/>
      <c r="G15" s="161"/>
      <c r="H15" s="161"/>
      <c r="I15" s="161"/>
      <c r="J15" s="161"/>
      <c r="K15" s="162"/>
      <c r="L15" s="162"/>
      <c r="M15" s="159"/>
      <c r="N15" s="159"/>
      <c r="O15" s="160"/>
      <c r="P15" s="160"/>
      <c r="Q15" s="159"/>
      <c r="R15" s="159"/>
      <c r="S15" s="159"/>
      <c r="T15" s="163"/>
      <c r="U15" s="163"/>
      <c r="V15" s="163"/>
      <c r="W15" s="164"/>
      <c r="X15" s="160"/>
    </row>
    <row r="16" spans="1:37" ht="25.5">
      <c r="A16" s="108">
        <v>2</v>
      </c>
      <c r="B16" s="109" t="s">
        <v>159</v>
      </c>
      <c r="C16" s="110" t="s">
        <v>160</v>
      </c>
      <c r="D16" s="111" t="s">
        <v>161</v>
      </c>
      <c r="E16" s="112">
        <v>22</v>
      </c>
      <c r="F16" s="113" t="s">
        <v>162</v>
      </c>
      <c r="X16" s="110"/>
      <c r="Y16" s="110"/>
      <c r="AJ16" s="86" t="s">
        <v>156</v>
      </c>
      <c r="AK16" s="86" t="s">
        <v>157</v>
      </c>
    </row>
    <row r="17" spans="1:37">
      <c r="D17" s="158" t="s">
        <v>163</v>
      </c>
      <c r="E17" s="159"/>
      <c r="F17" s="160"/>
      <c r="G17" s="161"/>
      <c r="H17" s="161"/>
      <c r="I17" s="161"/>
      <c r="J17" s="161"/>
      <c r="K17" s="162"/>
      <c r="L17" s="162"/>
      <c r="M17" s="159"/>
      <c r="N17" s="159"/>
      <c r="O17" s="160"/>
      <c r="P17" s="160"/>
      <c r="Q17" s="159"/>
      <c r="R17" s="159"/>
      <c r="S17" s="159"/>
      <c r="T17" s="163"/>
      <c r="U17" s="163"/>
      <c r="V17" s="163"/>
      <c r="W17" s="164"/>
      <c r="X17" s="160"/>
    </row>
    <row r="18" spans="1:37" ht="25.5">
      <c r="A18" s="108">
        <v>3</v>
      </c>
      <c r="B18" s="109" t="s">
        <v>159</v>
      </c>
      <c r="C18" s="110" t="s">
        <v>164</v>
      </c>
      <c r="D18" s="111" t="s">
        <v>165</v>
      </c>
      <c r="E18" s="112">
        <v>2</v>
      </c>
      <c r="F18" s="113" t="s">
        <v>166</v>
      </c>
      <c r="X18" s="110"/>
      <c r="Y18" s="110"/>
      <c r="AJ18" s="86" t="s">
        <v>156</v>
      </c>
      <c r="AK18" s="86" t="s">
        <v>157</v>
      </c>
    </row>
    <row r="19" spans="1:37">
      <c r="A19" s="108">
        <v>4</v>
      </c>
      <c r="B19" s="109" t="s">
        <v>159</v>
      </c>
      <c r="C19" s="110" t="s">
        <v>167</v>
      </c>
      <c r="D19" s="111" t="s">
        <v>168</v>
      </c>
      <c r="E19" s="112">
        <v>1.7</v>
      </c>
      <c r="F19" s="113" t="s">
        <v>169</v>
      </c>
      <c r="X19" s="110"/>
      <c r="Y19" s="110"/>
      <c r="AJ19" s="86" t="s">
        <v>156</v>
      </c>
      <c r="AK19" s="86" t="s">
        <v>157</v>
      </c>
    </row>
    <row r="20" spans="1:37">
      <c r="A20" s="108">
        <v>5</v>
      </c>
      <c r="B20" s="109" t="s">
        <v>159</v>
      </c>
      <c r="C20" s="110" t="s">
        <v>170</v>
      </c>
      <c r="D20" s="111" t="s">
        <v>171</v>
      </c>
      <c r="E20" s="112">
        <v>1.7</v>
      </c>
      <c r="F20" s="113" t="s">
        <v>169</v>
      </c>
      <c r="X20" s="110"/>
      <c r="Y20" s="110"/>
      <c r="AJ20" s="86" t="s">
        <v>156</v>
      </c>
      <c r="AK20" s="86" t="s">
        <v>157</v>
      </c>
    </row>
    <row r="21" spans="1:37" ht="25.5">
      <c r="A21" s="108">
        <v>6</v>
      </c>
      <c r="B21" s="109" t="s">
        <v>159</v>
      </c>
      <c r="C21" s="110" t="s">
        <v>172</v>
      </c>
      <c r="D21" s="111" t="s">
        <v>173</v>
      </c>
      <c r="E21" s="112">
        <v>30.4</v>
      </c>
      <c r="F21" s="113" t="s">
        <v>169</v>
      </c>
      <c r="X21" s="110"/>
      <c r="Y21" s="110"/>
      <c r="AJ21" s="86" t="s">
        <v>156</v>
      </c>
      <c r="AK21" s="86" t="s">
        <v>157</v>
      </c>
    </row>
    <row r="22" spans="1:37" ht="25.5">
      <c r="A22" s="108">
        <v>7</v>
      </c>
      <c r="B22" s="109" t="s">
        <v>159</v>
      </c>
      <c r="C22" s="110" t="s">
        <v>174</v>
      </c>
      <c r="D22" s="111" t="s">
        <v>175</v>
      </c>
      <c r="E22" s="112">
        <v>1.7</v>
      </c>
      <c r="F22" s="113" t="s">
        <v>169</v>
      </c>
      <c r="X22" s="110"/>
      <c r="Y22" s="110"/>
      <c r="AJ22" s="86" t="s">
        <v>156</v>
      </c>
      <c r="AK22" s="86" t="s">
        <v>157</v>
      </c>
    </row>
    <row r="23" spans="1:37" ht="25.5">
      <c r="A23" s="108">
        <v>8</v>
      </c>
      <c r="B23" s="109" t="s">
        <v>159</v>
      </c>
      <c r="C23" s="110" t="s">
        <v>176</v>
      </c>
      <c r="D23" s="111" t="s">
        <v>177</v>
      </c>
      <c r="E23" s="112">
        <v>1.7</v>
      </c>
      <c r="F23" s="113" t="s">
        <v>169</v>
      </c>
      <c r="X23" s="110"/>
      <c r="Y23" s="110"/>
      <c r="AJ23" s="86" t="s">
        <v>156</v>
      </c>
      <c r="AK23" s="86" t="s">
        <v>157</v>
      </c>
    </row>
    <row r="24" spans="1:37" ht="25.5">
      <c r="A24" s="108">
        <v>9</v>
      </c>
      <c r="B24" s="109" t="s">
        <v>159</v>
      </c>
      <c r="C24" s="110" t="s">
        <v>178</v>
      </c>
      <c r="D24" s="111" t="s">
        <v>179</v>
      </c>
      <c r="E24" s="112">
        <v>1.7</v>
      </c>
      <c r="F24" s="113" t="s">
        <v>169</v>
      </c>
      <c r="X24" s="110"/>
      <c r="Y24" s="110"/>
      <c r="AJ24" s="86" t="s">
        <v>156</v>
      </c>
      <c r="AK24" s="86" t="s">
        <v>157</v>
      </c>
    </row>
    <row r="25" spans="1:37">
      <c r="A25" s="108">
        <v>10</v>
      </c>
      <c r="B25" s="109" t="s">
        <v>180</v>
      </c>
      <c r="C25" s="110" t="s">
        <v>181</v>
      </c>
      <c r="D25" s="111" t="s">
        <v>182</v>
      </c>
      <c r="E25" s="112">
        <v>0.14399999999999999</v>
      </c>
      <c r="F25" s="113" t="s">
        <v>169</v>
      </c>
      <c r="X25" s="110"/>
      <c r="Y25" s="110"/>
      <c r="AJ25" s="86" t="s">
        <v>156</v>
      </c>
      <c r="AK25" s="86" t="s">
        <v>157</v>
      </c>
    </row>
    <row r="26" spans="1:37">
      <c r="D26" s="165" t="s">
        <v>183</v>
      </c>
      <c r="E26" s="166">
        <f>J26</f>
        <v>0</v>
      </c>
      <c r="H26" s="166"/>
      <c r="I26" s="166"/>
      <c r="J26" s="166"/>
      <c r="L26" s="167"/>
      <c r="N26" s="168"/>
    </row>
    <row r="28" spans="1:37">
      <c r="D28" s="165" t="s">
        <v>184</v>
      </c>
      <c r="E28" s="168">
        <f>J28</f>
        <v>0</v>
      </c>
      <c r="H28" s="166"/>
      <c r="I28" s="166"/>
      <c r="J28" s="166"/>
      <c r="L28" s="167"/>
      <c r="N28" s="168"/>
    </row>
    <row r="30" spans="1:37">
      <c r="B30" s="157" t="s">
        <v>185</v>
      </c>
    </row>
    <row r="31" spans="1:37">
      <c r="B31" s="110" t="s">
        <v>186</v>
      </c>
    </row>
    <row r="32" spans="1:37">
      <c r="A32" s="108">
        <v>11</v>
      </c>
      <c r="B32" s="109" t="s">
        <v>187</v>
      </c>
      <c r="C32" s="110" t="s">
        <v>188</v>
      </c>
      <c r="D32" s="111" t="s">
        <v>189</v>
      </c>
      <c r="E32" s="112">
        <v>2</v>
      </c>
      <c r="F32" s="113" t="s">
        <v>162</v>
      </c>
      <c r="X32" s="110"/>
      <c r="Y32" s="110"/>
      <c r="AJ32" s="86" t="s">
        <v>190</v>
      </c>
      <c r="AK32" s="86" t="s">
        <v>157</v>
      </c>
    </row>
    <row r="33" spans="1:37" ht="25.5">
      <c r="A33" s="108">
        <v>12</v>
      </c>
      <c r="B33" s="109" t="s">
        <v>187</v>
      </c>
      <c r="C33" s="110" t="s">
        <v>191</v>
      </c>
      <c r="D33" s="111" t="s">
        <v>192</v>
      </c>
      <c r="E33" s="112">
        <v>9.5549999999999997</v>
      </c>
      <c r="F33" s="113" t="s">
        <v>57</v>
      </c>
      <c r="X33" s="110"/>
      <c r="Y33" s="110"/>
      <c r="AJ33" s="86" t="s">
        <v>190</v>
      </c>
      <c r="AK33" s="86" t="s">
        <v>157</v>
      </c>
    </row>
    <row r="34" spans="1:37">
      <c r="D34" s="165" t="s">
        <v>193</v>
      </c>
      <c r="E34" s="166">
        <f>J34</f>
        <v>0</v>
      </c>
      <c r="H34" s="166"/>
      <c r="I34" s="166"/>
      <c r="J34" s="166"/>
      <c r="L34" s="167"/>
      <c r="N34" s="168"/>
    </row>
    <row r="36" spans="1:37">
      <c r="B36" s="110" t="s">
        <v>194</v>
      </c>
    </row>
    <row r="37" spans="1:37">
      <c r="A37" s="108">
        <v>13</v>
      </c>
      <c r="B37" s="109" t="s">
        <v>195</v>
      </c>
      <c r="C37" s="110" t="s">
        <v>196</v>
      </c>
      <c r="D37" s="111" t="s">
        <v>197</v>
      </c>
      <c r="E37" s="112">
        <v>1</v>
      </c>
      <c r="F37" s="113" t="s">
        <v>198</v>
      </c>
      <c r="X37" s="110"/>
      <c r="Y37" s="110"/>
      <c r="AJ37" s="86" t="s">
        <v>190</v>
      </c>
      <c r="AK37" s="86" t="s">
        <v>157</v>
      </c>
    </row>
    <row r="38" spans="1:37">
      <c r="D38" s="165" t="s">
        <v>199</v>
      </c>
      <c r="E38" s="166">
        <f>J38</f>
        <v>0</v>
      </c>
      <c r="H38" s="166"/>
      <c r="I38" s="166"/>
      <c r="J38" s="166"/>
      <c r="L38" s="167"/>
      <c r="N38" s="168"/>
    </row>
    <row r="40" spans="1:37">
      <c r="B40" s="110" t="s">
        <v>200</v>
      </c>
    </row>
    <row r="41" spans="1:37">
      <c r="A41" s="108">
        <v>14</v>
      </c>
      <c r="B41" s="109" t="s">
        <v>201</v>
      </c>
      <c r="C41" s="110" t="s">
        <v>202</v>
      </c>
      <c r="D41" s="111" t="s">
        <v>203</v>
      </c>
      <c r="E41" s="112">
        <v>42.5</v>
      </c>
      <c r="F41" s="113" t="s">
        <v>155</v>
      </c>
      <c r="X41" s="110"/>
      <c r="Y41" s="110"/>
      <c r="AJ41" s="86" t="s">
        <v>190</v>
      </c>
      <c r="AK41" s="86" t="s">
        <v>157</v>
      </c>
    </row>
    <row r="42" spans="1:37">
      <c r="D42" s="158" t="s">
        <v>204</v>
      </c>
      <c r="E42" s="159"/>
      <c r="F42" s="160"/>
      <c r="G42" s="161"/>
      <c r="H42" s="161"/>
      <c r="I42" s="161"/>
      <c r="J42" s="161"/>
      <c r="K42" s="162"/>
      <c r="L42" s="162"/>
      <c r="M42" s="159"/>
      <c r="N42" s="159"/>
      <c r="O42" s="160"/>
      <c r="P42" s="160"/>
      <c r="Q42" s="159"/>
      <c r="R42" s="159"/>
      <c r="S42" s="159"/>
      <c r="T42" s="163"/>
      <c r="U42" s="163"/>
      <c r="V42" s="163"/>
      <c r="W42" s="164"/>
      <c r="X42" s="160"/>
    </row>
    <row r="43" spans="1:37">
      <c r="A43" s="108">
        <v>15</v>
      </c>
      <c r="B43" s="109" t="s">
        <v>201</v>
      </c>
      <c r="C43" s="110" t="s">
        <v>205</v>
      </c>
      <c r="D43" s="111" t="s">
        <v>206</v>
      </c>
      <c r="E43" s="112">
        <v>5</v>
      </c>
      <c r="F43" s="113" t="s">
        <v>155</v>
      </c>
      <c r="X43" s="110"/>
      <c r="Y43" s="110"/>
      <c r="AJ43" s="86" t="s">
        <v>190</v>
      </c>
      <c r="AK43" s="86" t="s">
        <v>157</v>
      </c>
    </row>
    <row r="44" spans="1:37">
      <c r="A44" s="108">
        <v>16</v>
      </c>
      <c r="B44" s="109" t="s">
        <v>201</v>
      </c>
      <c r="C44" s="110" t="s">
        <v>207</v>
      </c>
      <c r="D44" s="111" t="s">
        <v>208</v>
      </c>
      <c r="E44" s="112">
        <v>43.9</v>
      </c>
      <c r="F44" s="113" t="s">
        <v>155</v>
      </c>
      <c r="X44" s="110"/>
      <c r="Y44" s="110"/>
      <c r="AJ44" s="86" t="s">
        <v>190</v>
      </c>
      <c r="AK44" s="86" t="s">
        <v>157</v>
      </c>
    </row>
    <row r="45" spans="1:37">
      <c r="A45" s="108">
        <v>17</v>
      </c>
      <c r="B45" s="109" t="s">
        <v>201</v>
      </c>
      <c r="C45" s="110" t="s">
        <v>209</v>
      </c>
      <c r="D45" s="111" t="s">
        <v>210</v>
      </c>
      <c r="E45" s="112">
        <v>43.9</v>
      </c>
      <c r="F45" s="113" t="s">
        <v>155</v>
      </c>
      <c r="X45" s="110"/>
      <c r="Y45" s="110"/>
      <c r="AJ45" s="86" t="s">
        <v>190</v>
      </c>
      <c r="AK45" s="86" t="s">
        <v>157</v>
      </c>
    </row>
    <row r="46" spans="1:37" ht="25.5">
      <c r="A46" s="108">
        <v>18</v>
      </c>
      <c r="B46" s="109" t="s">
        <v>201</v>
      </c>
      <c r="C46" s="110" t="s">
        <v>211</v>
      </c>
      <c r="D46" s="111" t="s">
        <v>212</v>
      </c>
      <c r="E46" s="112">
        <v>25.13</v>
      </c>
      <c r="F46" s="113" t="s">
        <v>57</v>
      </c>
      <c r="X46" s="110"/>
      <c r="Y46" s="110"/>
      <c r="AJ46" s="86" t="s">
        <v>190</v>
      </c>
      <c r="AK46" s="86" t="s">
        <v>157</v>
      </c>
    </row>
    <row r="47" spans="1:37">
      <c r="D47" s="165" t="s">
        <v>213</v>
      </c>
      <c r="E47" s="166">
        <f>J47</f>
        <v>0</v>
      </c>
      <c r="H47" s="166"/>
      <c r="I47" s="166"/>
      <c r="J47" s="166"/>
      <c r="L47" s="167"/>
      <c r="N47" s="168"/>
    </row>
    <row r="49" spans="1:37">
      <c r="B49" s="110" t="s">
        <v>214</v>
      </c>
    </row>
    <row r="50" spans="1:37">
      <c r="A50" s="108">
        <v>19</v>
      </c>
      <c r="B50" s="109" t="s">
        <v>215</v>
      </c>
      <c r="C50" s="110" t="s">
        <v>216</v>
      </c>
      <c r="D50" s="111" t="s">
        <v>217</v>
      </c>
      <c r="E50" s="112">
        <v>36.67</v>
      </c>
      <c r="F50" s="113" t="s">
        <v>155</v>
      </c>
      <c r="X50" s="110"/>
      <c r="Y50" s="110"/>
      <c r="AJ50" s="86" t="s">
        <v>190</v>
      </c>
      <c r="AK50" s="86" t="s">
        <v>157</v>
      </c>
    </row>
    <row r="51" spans="1:37" ht="25.5">
      <c r="A51" s="108">
        <v>20</v>
      </c>
      <c r="B51" s="109" t="s">
        <v>215</v>
      </c>
      <c r="C51" s="110" t="s">
        <v>218</v>
      </c>
      <c r="D51" s="111" t="s">
        <v>219</v>
      </c>
      <c r="E51" s="112">
        <v>3.5529999999999999</v>
      </c>
      <c r="F51" s="113" t="s">
        <v>57</v>
      </c>
      <c r="X51" s="110"/>
      <c r="Y51" s="110"/>
      <c r="AJ51" s="86" t="s">
        <v>190</v>
      </c>
      <c r="AK51" s="86" t="s">
        <v>157</v>
      </c>
    </row>
    <row r="52" spans="1:37">
      <c r="D52" s="165" t="s">
        <v>220</v>
      </c>
      <c r="E52" s="166">
        <f>J52</f>
        <v>0</v>
      </c>
      <c r="H52" s="166"/>
      <c r="I52" s="166"/>
      <c r="J52" s="166"/>
      <c r="L52" s="167"/>
      <c r="N52" s="168"/>
    </row>
    <row r="54" spans="1:37">
      <c r="D54" s="165" t="s">
        <v>221</v>
      </c>
      <c r="E54" s="166">
        <f>J54</f>
        <v>0</v>
      </c>
      <c r="H54" s="166"/>
      <c r="I54" s="166"/>
      <c r="J54" s="166"/>
      <c r="L54" s="167"/>
      <c r="N54" s="168"/>
    </row>
    <row r="56" spans="1:37">
      <c r="D56" s="169" t="s">
        <v>222</v>
      </c>
      <c r="E56" s="166">
        <f>J56</f>
        <v>0</v>
      </c>
      <c r="H56" s="166"/>
      <c r="I56" s="166"/>
      <c r="J56" s="166"/>
      <c r="L56" s="167"/>
      <c r="N56" s="168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ColWidth="9.140625" defaultRowHeight="12.75"/>
  <cols>
    <col min="1" max="1" width="15.7109375" style="95" customWidth="1"/>
    <col min="2" max="3" width="45.7109375" style="95" customWidth="1"/>
    <col min="4" max="4" width="11.28515625" style="96" customWidth="1"/>
    <col min="5" max="16384" width="9.140625" style="86"/>
  </cols>
  <sheetData>
    <row r="1" spans="1:6">
      <c r="A1" s="97" t="s">
        <v>116</v>
      </c>
      <c r="B1" s="98"/>
      <c r="C1" s="98"/>
      <c r="D1" s="99" t="s">
        <v>223</v>
      </c>
    </row>
    <row r="2" spans="1:6">
      <c r="A2" s="97" t="s">
        <v>118</v>
      </c>
      <c r="B2" s="98"/>
      <c r="C2" s="98"/>
      <c r="D2" s="99" t="s">
        <v>119</v>
      </c>
    </row>
    <row r="3" spans="1:6">
      <c r="A3" s="97" t="s">
        <v>14</v>
      </c>
      <c r="B3" s="98"/>
      <c r="C3" s="98"/>
      <c r="D3" s="99" t="s">
        <v>120</v>
      </c>
    </row>
    <row r="4" spans="1:6">
      <c r="A4" s="98"/>
      <c r="B4" s="98"/>
      <c r="C4" s="98"/>
      <c r="D4" s="98"/>
    </row>
    <row r="5" spans="1:6">
      <c r="A5" s="97" t="s">
        <v>121</v>
      </c>
      <c r="B5" s="98"/>
      <c r="C5" s="98"/>
      <c r="D5" s="98"/>
    </row>
    <row r="6" spans="1:6">
      <c r="A6" s="97" t="s">
        <v>122</v>
      </c>
      <c r="B6" s="98"/>
      <c r="C6" s="98"/>
      <c r="D6" s="98"/>
    </row>
    <row r="7" spans="1:6">
      <c r="A7" s="97"/>
      <c r="B7" s="98"/>
      <c r="C7" s="98"/>
      <c r="D7" s="98"/>
    </row>
    <row r="8" spans="1:6">
      <c r="A8" s="86" t="s">
        <v>123</v>
      </c>
      <c r="B8" s="100"/>
      <c r="C8" s="101"/>
      <c r="D8" s="102"/>
    </row>
    <row r="9" spans="1:6">
      <c r="A9" s="103" t="s">
        <v>66</v>
      </c>
      <c r="B9" s="103" t="s">
        <v>67</v>
      </c>
      <c r="C9" s="103" t="s">
        <v>68</v>
      </c>
      <c r="D9" s="104" t="s">
        <v>69</v>
      </c>
      <c r="F9" s="86" t="s">
        <v>224</v>
      </c>
    </row>
    <row r="10" spans="1:6">
      <c r="A10" s="105"/>
      <c r="B10" s="105"/>
      <c r="C10" s="106"/>
      <c r="D10" s="107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workbookViewId="0"/>
  </sheetViews>
  <sheetFormatPr defaultColWidth="9.140625" defaultRowHeight="12.75"/>
  <cols>
    <col min="1" max="1" width="42.28515625" style="86" customWidth="1"/>
    <col min="2" max="4" width="9.7109375" style="87" customWidth="1"/>
    <col min="5" max="5" width="9.7109375" style="88" customWidth="1"/>
    <col min="6" max="6" width="8.7109375" style="89" customWidth="1"/>
    <col min="7" max="7" width="9.140625" style="89"/>
    <col min="8" max="23" width="9.140625" style="86"/>
    <col min="24" max="25" width="5.7109375" style="86" customWidth="1"/>
    <col min="26" max="26" width="6.5703125" style="86" customWidth="1"/>
    <col min="27" max="27" width="24.28515625" style="86" customWidth="1"/>
    <col min="28" max="28" width="4.28515625" style="86" customWidth="1"/>
    <col min="29" max="29" width="8.28515625" style="86" customWidth="1"/>
    <col min="30" max="30" width="8.7109375" style="86" customWidth="1"/>
    <col min="31" max="16384" width="9.140625" style="86"/>
  </cols>
  <sheetData>
    <row r="1" spans="1:30">
      <c r="A1" s="90" t="s">
        <v>116</v>
      </c>
      <c r="C1" s="86"/>
      <c r="E1" s="90" t="s">
        <v>117</v>
      </c>
      <c r="F1" s="86"/>
      <c r="G1" s="86"/>
      <c r="Z1" s="83" t="s">
        <v>4</v>
      </c>
      <c r="AA1" s="83" t="s">
        <v>5</v>
      </c>
      <c r="AB1" s="83" t="s">
        <v>6</v>
      </c>
      <c r="AC1" s="83" t="s">
        <v>7</v>
      </c>
      <c r="AD1" s="83" t="s">
        <v>8</v>
      </c>
    </row>
    <row r="2" spans="1:30">
      <c r="A2" s="90" t="s">
        <v>118</v>
      </c>
      <c r="C2" s="86"/>
      <c r="E2" s="90" t="s">
        <v>119</v>
      </c>
      <c r="F2" s="86"/>
      <c r="G2" s="86"/>
      <c r="Z2" s="83" t="s">
        <v>11</v>
      </c>
      <c r="AA2" s="84" t="s">
        <v>70</v>
      </c>
      <c r="AB2" s="84" t="s">
        <v>13</v>
      </c>
      <c r="AC2" s="84"/>
      <c r="AD2" s="85"/>
    </row>
    <row r="3" spans="1:30">
      <c r="A3" s="90" t="s">
        <v>14</v>
      </c>
      <c r="C3" s="86"/>
      <c r="E3" s="90" t="s">
        <v>120</v>
      </c>
      <c r="F3" s="86"/>
      <c r="G3" s="86"/>
      <c r="Z3" s="83" t="s">
        <v>15</v>
      </c>
      <c r="AA3" s="84" t="s">
        <v>71</v>
      </c>
      <c r="AB3" s="84" t="s">
        <v>13</v>
      </c>
      <c r="AC3" s="84" t="s">
        <v>17</v>
      </c>
      <c r="AD3" s="85" t="s">
        <v>18</v>
      </c>
    </row>
    <row r="4" spans="1:30">
      <c r="B4" s="86"/>
      <c r="C4" s="86"/>
      <c r="D4" s="86"/>
      <c r="E4" s="86"/>
      <c r="F4" s="86"/>
      <c r="G4" s="86"/>
      <c r="Z4" s="83" t="s">
        <v>19</v>
      </c>
      <c r="AA4" s="84" t="s">
        <v>72</v>
      </c>
      <c r="AB4" s="84" t="s">
        <v>13</v>
      </c>
      <c r="AC4" s="84"/>
      <c r="AD4" s="85"/>
    </row>
    <row r="5" spans="1:30">
      <c r="A5" s="90" t="s">
        <v>121</v>
      </c>
      <c r="B5" s="86"/>
      <c r="C5" s="86"/>
      <c r="D5" s="86"/>
      <c r="E5" s="86"/>
      <c r="F5" s="86"/>
      <c r="G5" s="86"/>
      <c r="Z5" s="83" t="s">
        <v>21</v>
      </c>
      <c r="AA5" s="84" t="s">
        <v>71</v>
      </c>
      <c r="AB5" s="84" t="s">
        <v>13</v>
      </c>
      <c r="AC5" s="84" t="s">
        <v>17</v>
      </c>
      <c r="AD5" s="85" t="s">
        <v>18</v>
      </c>
    </row>
    <row r="6" spans="1:30">
      <c r="A6" s="90" t="s">
        <v>122</v>
      </c>
      <c r="B6" s="86"/>
      <c r="C6" s="86"/>
      <c r="D6" s="86"/>
      <c r="E6" s="86"/>
      <c r="F6" s="86"/>
      <c r="G6" s="86"/>
    </row>
    <row r="7" spans="1:30">
      <c r="A7" s="90"/>
      <c r="B7" s="86"/>
      <c r="C7" s="86"/>
      <c r="D7" s="86"/>
      <c r="E7" s="86"/>
      <c r="F7" s="86"/>
      <c r="G7" s="86"/>
    </row>
    <row r="8" spans="1:30" ht="13.5">
      <c r="A8" s="86" t="s">
        <v>123</v>
      </c>
      <c r="B8" s="91" t="str">
        <f>CONCATENATE(AA2," ",AB2," ",AC2," ",AD2)</f>
        <v xml:space="preserve">Rekapitulácia rozpočtu v EUR  </v>
      </c>
      <c r="G8" s="86"/>
    </row>
    <row r="9" spans="1:30">
      <c r="A9" s="92" t="s">
        <v>73</v>
      </c>
      <c r="B9" s="92" t="s">
        <v>30</v>
      </c>
      <c r="C9" s="92" t="s">
        <v>31</v>
      </c>
      <c r="D9" s="92" t="s">
        <v>32</v>
      </c>
      <c r="E9" s="93" t="s">
        <v>74</v>
      </c>
      <c r="F9" s="93" t="s">
        <v>34</v>
      </c>
      <c r="G9" s="93" t="s">
        <v>39</v>
      </c>
    </row>
    <row r="10" spans="1:30">
      <c r="A10" s="94"/>
      <c r="B10" s="94"/>
      <c r="C10" s="94" t="s">
        <v>56</v>
      </c>
      <c r="D10" s="94"/>
      <c r="E10" s="94" t="s">
        <v>32</v>
      </c>
      <c r="F10" s="94" t="s">
        <v>32</v>
      </c>
      <c r="G10" s="94" t="s">
        <v>32</v>
      </c>
    </row>
    <row r="12" spans="1:30">
      <c r="A12" s="86" t="s">
        <v>151</v>
      </c>
      <c r="B12" s="87">
        <f>Prehlad!H26</f>
        <v>0</v>
      </c>
      <c r="C12" s="87">
        <f>Prehlad!I26</f>
        <v>0</v>
      </c>
      <c r="D12" s="87">
        <f>Prehlad!J26</f>
        <v>0</v>
      </c>
      <c r="E12" s="88">
        <f>Prehlad!L26</f>
        <v>0</v>
      </c>
      <c r="F12" s="89">
        <f>Prehlad!N26</f>
        <v>0</v>
      </c>
      <c r="G12" s="89">
        <f>Prehlad!W26</f>
        <v>0</v>
      </c>
    </row>
    <row r="13" spans="1:30">
      <c r="A13" s="86" t="s">
        <v>184</v>
      </c>
      <c r="B13" s="87">
        <f>Prehlad!H28</f>
        <v>0</v>
      </c>
      <c r="C13" s="87">
        <f>Prehlad!I28</f>
        <v>0</v>
      </c>
      <c r="D13" s="87">
        <f>Prehlad!J28</f>
        <v>0</v>
      </c>
      <c r="E13" s="88">
        <f>Prehlad!L28</f>
        <v>0</v>
      </c>
      <c r="F13" s="89">
        <f>Prehlad!N28</f>
        <v>0</v>
      </c>
      <c r="G13" s="89">
        <f>Prehlad!W28</f>
        <v>0</v>
      </c>
    </row>
    <row r="15" spans="1:30">
      <c r="A15" s="86" t="s">
        <v>186</v>
      </c>
      <c r="B15" s="87">
        <f>Prehlad!H34</f>
        <v>0</v>
      </c>
      <c r="C15" s="87">
        <f>Prehlad!I34</f>
        <v>0</v>
      </c>
      <c r="D15" s="87">
        <f>Prehlad!J34</f>
        <v>0</v>
      </c>
      <c r="E15" s="88">
        <f>Prehlad!L34</f>
        <v>0</v>
      </c>
      <c r="F15" s="89">
        <f>Prehlad!N34</f>
        <v>0</v>
      </c>
      <c r="G15" s="89">
        <f>Prehlad!W34</f>
        <v>0</v>
      </c>
    </row>
    <row r="16" spans="1:30">
      <c r="A16" s="86" t="s">
        <v>194</v>
      </c>
      <c r="B16" s="87">
        <f>Prehlad!H38</f>
        <v>0</v>
      </c>
      <c r="C16" s="87">
        <f>Prehlad!I38</f>
        <v>0</v>
      </c>
      <c r="D16" s="87">
        <f>Prehlad!J38</f>
        <v>0</v>
      </c>
      <c r="E16" s="88">
        <f>Prehlad!L38</f>
        <v>0</v>
      </c>
      <c r="F16" s="89">
        <f>Prehlad!N38</f>
        <v>0</v>
      </c>
      <c r="G16" s="89">
        <f>Prehlad!W38</f>
        <v>0</v>
      </c>
    </row>
    <row r="17" spans="1:7">
      <c r="A17" s="86" t="s">
        <v>200</v>
      </c>
      <c r="B17" s="87">
        <f>Prehlad!H47</f>
        <v>0</v>
      </c>
      <c r="C17" s="87">
        <f>Prehlad!I47</f>
        <v>0</v>
      </c>
      <c r="D17" s="87">
        <f>Prehlad!J47</f>
        <v>0</v>
      </c>
      <c r="E17" s="88">
        <f>Prehlad!L47</f>
        <v>0</v>
      </c>
      <c r="F17" s="89">
        <f>Prehlad!N47</f>
        <v>0</v>
      </c>
      <c r="G17" s="89">
        <f>Prehlad!W47</f>
        <v>0</v>
      </c>
    </row>
    <row r="18" spans="1:7">
      <c r="A18" s="86" t="s">
        <v>214</v>
      </c>
      <c r="B18" s="87">
        <f>Prehlad!H52</f>
        <v>0</v>
      </c>
      <c r="C18" s="87">
        <f>Prehlad!I52</f>
        <v>0</v>
      </c>
      <c r="D18" s="87">
        <f>Prehlad!J52</f>
        <v>0</v>
      </c>
      <c r="E18" s="88">
        <f>Prehlad!L52</f>
        <v>0</v>
      </c>
      <c r="F18" s="89">
        <f>Prehlad!N52</f>
        <v>0</v>
      </c>
      <c r="G18" s="89">
        <f>Prehlad!W52</f>
        <v>0</v>
      </c>
    </row>
    <row r="19" spans="1:7">
      <c r="A19" s="86" t="s">
        <v>221</v>
      </c>
      <c r="B19" s="87">
        <f>Prehlad!H54</f>
        <v>0</v>
      </c>
      <c r="C19" s="87">
        <f>Prehlad!I54</f>
        <v>0</v>
      </c>
      <c r="D19" s="87">
        <f>Prehlad!J54</f>
        <v>0</v>
      </c>
      <c r="E19" s="88">
        <f>Prehlad!L54</f>
        <v>0</v>
      </c>
      <c r="F19" s="89">
        <f>Prehlad!N54</f>
        <v>0</v>
      </c>
      <c r="G19" s="89">
        <f>Prehlad!W54</f>
        <v>0</v>
      </c>
    </row>
    <row r="22" spans="1:7">
      <c r="A22" s="86" t="s">
        <v>222</v>
      </c>
      <c r="B22" s="87">
        <f>Prehlad!H56</f>
        <v>0</v>
      </c>
      <c r="C22" s="87">
        <f>Prehlad!I56</f>
        <v>0</v>
      </c>
      <c r="D22" s="87">
        <f>Prehlad!J56</f>
        <v>0</v>
      </c>
      <c r="E22" s="88">
        <f>Prehlad!L56</f>
        <v>0</v>
      </c>
      <c r="F22" s="89">
        <f>Prehlad!N56</f>
        <v>0</v>
      </c>
      <c r="G22" s="89">
        <f>Prehlad!W56</f>
        <v>0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orientation="portrait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/>
  </sheetViews>
  <sheetFormatPr defaultColWidth="9.140625" defaultRowHeight="12.7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17.7109375" style="1" customWidth="1"/>
    <col min="9" max="9" width="8.7109375" style="1" customWidth="1"/>
    <col min="10" max="10" width="14" style="1" customWidth="1"/>
    <col min="11" max="11" width="2.28515625" style="1" customWidth="1"/>
    <col min="12" max="12" width="6.85546875" style="1" customWidth="1"/>
    <col min="13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2:30" ht="28.5" customHeight="1">
      <c r="B1" s="2" t="s">
        <v>124</v>
      </c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3" t="s">
        <v>4</v>
      </c>
      <c r="AA1" s="83" t="s">
        <v>5</v>
      </c>
      <c r="AB1" s="83" t="s">
        <v>6</v>
      </c>
      <c r="AC1" s="83" t="s">
        <v>7</v>
      </c>
      <c r="AD1" s="83" t="s">
        <v>8</v>
      </c>
    </row>
    <row r="2" spans="2:30" ht="18" customHeight="1">
      <c r="B2" s="4"/>
      <c r="C2" s="5" t="s">
        <v>121</v>
      </c>
      <c r="D2" s="5"/>
      <c r="E2" s="5"/>
      <c r="F2" s="5"/>
      <c r="G2" s="6" t="s">
        <v>75</v>
      </c>
      <c r="H2" s="5"/>
      <c r="I2" s="5"/>
      <c r="J2" s="66"/>
      <c r="Z2" s="83" t="s">
        <v>11</v>
      </c>
      <c r="AA2" s="84" t="s">
        <v>76</v>
      </c>
      <c r="AB2" s="84" t="s">
        <v>13</v>
      </c>
      <c r="AC2" s="84"/>
      <c r="AD2" s="85"/>
    </row>
    <row r="3" spans="2:30" ht="18" customHeight="1">
      <c r="B3" s="7"/>
      <c r="C3" s="8" t="s">
        <v>122</v>
      </c>
      <c r="D3" s="8"/>
      <c r="E3" s="8"/>
      <c r="F3" s="8"/>
      <c r="G3" s="9" t="s">
        <v>125</v>
      </c>
      <c r="H3" s="8"/>
      <c r="I3" s="8"/>
      <c r="J3" s="67"/>
      <c r="Z3" s="83" t="s">
        <v>15</v>
      </c>
      <c r="AA3" s="84" t="s">
        <v>77</v>
      </c>
      <c r="AB3" s="84" t="s">
        <v>13</v>
      </c>
      <c r="AC3" s="84" t="s">
        <v>17</v>
      </c>
      <c r="AD3" s="85" t="s">
        <v>18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8"/>
      <c r="Z4" s="83" t="s">
        <v>19</v>
      </c>
      <c r="AA4" s="84" t="s">
        <v>78</v>
      </c>
      <c r="AB4" s="84" t="s">
        <v>13</v>
      </c>
      <c r="AC4" s="84"/>
      <c r="AD4" s="85"/>
    </row>
    <row r="5" spans="2:30" ht="18" customHeight="1">
      <c r="B5" s="13"/>
      <c r="C5" s="14" t="s">
        <v>79</v>
      </c>
      <c r="D5" s="14"/>
      <c r="E5" s="14" t="s">
        <v>80</v>
      </c>
      <c r="F5" s="15"/>
      <c r="G5" s="15" t="s">
        <v>81</v>
      </c>
      <c r="H5" s="14" t="s">
        <v>126</v>
      </c>
      <c r="I5" s="15" t="s">
        <v>82</v>
      </c>
      <c r="J5" s="69" t="s">
        <v>127</v>
      </c>
      <c r="Z5" s="83" t="s">
        <v>21</v>
      </c>
      <c r="AA5" s="84" t="s">
        <v>77</v>
      </c>
      <c r="AB5" s="84" t="s">
        <v>13</v>
      </c>
      <c r="AC5" s="84" t="s">
        <v>17</v>
      </c>
      <c r="AD5" s="85" t="s">
        <v>18</v>
      </c>
    </row>
    <row r="6" spans="2:30" ht="18" customHeight="1">
      <c r="B6" s="4"/>
      <c r="C6" s="5" t="s">
        <v>1</v>
      </c>
      <c r="D6" s="5" t="s">
        <v>128</v>
      </c>
      <c r="E6" s="5"/>
      <c r="F6" s="5"/>
      <c r="G6" s="5" t="s">
        <v>83</v>
      </c>
      <c r="H6" s="5"/>
      <c r="I6" s="5"/>
      <c r="J6" s="66"/>
    </row>
    <row r="7" spans="2:30" ht="18" customHeight="1">
      <c r="B7" s="16"/>
      <c r="C7" s="17"/>
      <c r="D7" s="18" t="s">
        <v>129</v>
      </c>
      <c r="E7" s="18"/>
      <c r="F7" s="18"/>
      <c r="G7" s="18" t="s">
        <v>84</v>
      </c>
      <c r="H7" s="18"/>
      <c r="I7" s="18"/>
      <c r="J7" s="70"/>
    </row>
    <row r="8" spans="2:30" ht="18" customHeight="1">
      <c r="B8" s="7"/>
      <c r="C8" s="8" t="s">
        <v>0</v>
      </c>
      <c r="D8" s="8"/>
      <c r="E8" s="8"/>
      <c r="F8" s="8"/>
      <c r="G8" s="8" t="s">
        <v>83</v>
      </c>
      <c r="H8" s="8"/>
      <c r="I8" s="8"/>
      <c r="J8" s="67"/>
    </row>
    <row r="9" spans="2:30" ht="18" customHeight="1">
      <c r="B9" s="10"/>
      <c r="C9" s="12"/>
      <c r="D9" s="11"/>
      <c r="E9" s="11"/>
      <c r="F9" s="11"/>
      <c r="G9" s="18" t="s">
        <v>84</v>
      </c>
      <c r="H9" s="11"/>
      <c r="I9" s="11"/>
      <c r="J9" s="68"/>
    </row>
    <row r="10" spans="2:30" ht="18" customHeight="1">
      <c r="B10" s="7"/>
      <c r="C10" s="8" t="s">
        <v>85</v>
      </c>
      <c r="D10" s="8" t="s">
        <v>130</v>
      </c>
      <c r="E10" s="8"/>
      <c r="F10" s="8"/>
      <c r="G10" s="8" t="s">
        <v>83</v>
      </c>
      <c r="H10" s="8"/>
      <c r="I10" s="8"/>
      <c r="J10" s="67"/>
    </row>
    <row r="11" spans="2:30" ht="18" customHeight="1">
      <c r="B11" s="19"/>
      <c r="C11" s="20"/>
      <c r="D11" s="20" t="s">
        <v>129</v>
      </c>
      <c r="E11" s="20"/>
      <c r="F11" s="20"/>
      <c r="G11" s="20" t="s">
        <v>84</v>
      </c>
      <c r="H11" s="20"/>
      <c r="I11" s="20"/>
      <c r="J11" s="71"/>
    </row>
    <row r="12" spans="2:30" ht="18" customHeight="1">
      <c r="B12" s="21">
        <v>1</v>
      </c>
      <c r="C12" s="5" t="s">
        <v>131</v>
      </c>
      <c r="D12" s="5"/>
      <c r="E12" s="5"/>
      <c r="F12" s="22">
        <f>IF(B12&lt;&gt;0,ROUND($J$31/B12,0),0)</f>
        <v>0</v>
      </c>
      <c r="G12" s="6">
        <v>1</v>
      </c>
      <c r="H12" s="5" t="s">
        <v>134</v>
      </c>
      <c r="I12" s="5"/>
      <c r="J12" s="72">
        <f>IF(G12&lt;&gt;0,ROUND($J$31/G12,0),0)</f>
        <v>0</v>
      </c>
    </row>
    <row r="13" spans="2:30" ht="18" customHeight="1">
      <c r="B13" s="23">
        <v>1</v>
      </c>
      <c r="C13" s="18" t="s">
        <v>132</v>
      </c>
      <c r="D13" s="18"/>
      <c r="E13" s="18"/>
      <c r="F13" s="24">
        <f>IF(B13&lt;&gt;0,ROUND($J$31/B13,0),0)</f>
        <v>0</v>
      </c>
      <c r="G13" s="17"/>
      <c r="H13" s="18"/>
      <c r="I13" s="18"/>
      <c r="J13" s="73">
        <f>IF(G13&lt;&gt;0,ROUND($J$31/G13,0),0)</f>
        <v>0</v>
      </c>
    </row>
    <row r="14" spans="2:30" ht="18" customHeight="1">
      <c r="B14" s="25">
        <v>1</v>
      </c>
      <c r="C14" s="20" t="s">
        <v>133</v>
      </c>
      <c r="D14" s="20"/>
      <c r="E14" s="20"/>
      <c r="F14" s="26">
        <f>IF(B14&lt;&gt;0,ROUND($J$31/B14,0),0)</f>
        <v>0</v>
      </c>
      <c r="G14" s="27"/>
      <c r="H14" s="20"/>
      <c r="I14" s="20"/>
      <c r="J14" s="74">
        <f>IF(G14&lt;&gt;0,ROUND($J$31/G14,0),0)</f>
        <v>0</v>
      </c>
    </row>
    <row r="15" spans="2:30" ht="18" customHeight="1">
      <c r="B15" s="28" t="s">
        <v>86</v>
      </c>
      <c r="C15" s="29" t="s">
        <v>87</v>
      </c>
      <c r="D15" s="30" t="s">
        <v>30</v>
      </c>
      <c r="E15" s="30" t="s">
        <v>88</v>
      </c>
      <c r="F15" s="31" t="s">
        <v>89</v>
      </c>
      <c r="G15" s="28" t="s">
        <v>90</v>
      </c>
      <c r="H15" s="32" t="s">
        <v>91</v>
      </c>
      <c r="I15" s="43"/>
      <c r="J15" s="44"/>
    </row>
    <row r="16" spans="2:30" ht="18" customHeight="1">
      <c r="B16" s="33">
        <v>1</v>
      </c>
      <c r="C16" s="34" t="s">
        <v>92</v>
      </c>
      <c r="D16" s="148">
        <f>Prehlad!H28</f>
        <v>0</v>
      </c>
      <c r="E16" s="148">
        <f>Prehlad!I28</f>
        <v>0</v>
      </c>
      <c r="F16" s="149">
        <f>D16+E16</f>
        <v>0</v>
      </c>
      <c r="G16" s="33">
        <v>6</v>
      </c>
      <c r="H16" s="35" t="s">
        <v>135</v>
      </c>
      <c r="I16" s="75"/>
      <c r="J16" s="149">
        <v>0</v>
      </c>
    </row>
    <row r="17" spans="2:10" ht="18" customHeight="1">
      <c r="B17" s="36">
        <v>2</v>
      </c>
      <c r="C17" s="37" t="s">
        <v>93</v>
      </c>
      <c r="D17" s="150">
        <f>Prehlad!H54</f>
        <v>0</v>
      </c>
      <c r="E17" s="150">
        <f>Prehlad!I54</f>
        <v>0</v>
      </c>
      <c r="F17" s="149">
        <f>D17+E17</f>
        <v>0</v>
      </c>
      <c r="G17" s="36">
        <v>7</v>
      </c>
      <c r="H17" s="38" t="s">
        <v>136</v>
      </c>
      <c r="I17" s="8"/>
      <c r="J17" s="151">
        <v>0</v>
      </c>
    </row>
    <row r="18" spans="2:10" ht="18" customHeight="1">
      <c r="B18" s="36">
        <v>3</v>
      </c>
      <c r="C18" s="37" t="s">
        <v>94</v>
      </c>
      <c r="D18" s="150"/>
      <c r="E18" s="150"/>
      <c r="F18" s="149">
        <f>D18+E18</f>
        <v>0</v>
      </c>
      <c r="G18" s="36">
        <v>8</v>
      </c>
      <c r="H18" s="38" t="s">
        <v>137</v>
      </c>
      <c r="I18" s="8"/>
      <c r="J18" s="151">
        <v>0</v>
      </c>
    </row>
    <row r="19" spans="2:10" ht="18" customHeight="1">
      <c r="B19" s="36">
        <v>4</v>
      </c>
      <c r="C19" s="37" t="s">
        <v>95</v>
      </c>
      <c r="D19" s="150"/>
      <c r="E19" s="150"/>
      <c r="F19" s="152">
        <f>D19+E19</f>
        <v>0</v>
      </c>
      <c r="G19" s="36">
        <v>9</v>
      </c>
      <c r="H19" s="38" t="s">
        <v>2</v>
      </c>
      <c r="I19" s="8"/>
      <c r="J19" s="151">
        <v>0</v>
      </c>
    </row>
    <row r="20" spans="2:10" ht="18" customHeight="1">
      <c r="B20" s="39">
        <v>5</v>
      </c>
      <c r="C20" s="40" t="s">
        <v>96</v>
      </c>
      <c r="D20" s="153">
        <f>SUM(D16:D19)</f>
        <v>0</v>
      </c>
      <c r="E20" s="154">
        <f>SUM(E16:E19)</f>
        <v>0</v>
      </c>
      <c r="F20" s="155">
        <f>SUM(F16:F19)</f>
        <v>0</v>
      </c>
      <c r="G20" s="41">
        <v>10</v>
      </c>
      <c r="I20" s="76" t="s">
        <v>97</v>
      </c>
      <c r="J20" s="155">
        <f>SUM(J16:J19)</f>
        <v>0</v>
      </c>
    </row>
    <row r="21" spans="2:10" ht="18" customHeight="1">
      <c r="B21" s="28" t="s">
        <v>98</v>
      </c>
      <c r="C21" s="42"/>
      <c r="D21" s="43" t="s">
        <v>99</v>
      </c>
      <c r="E21" s="43"/>
      <c r="F21" s="44"/>
      <c r="G21" s="28" t="s">
        <v>100</v>
      </c>
      <c r="H21" s="32" t="s">
        <v>101</v>
      </c>
      <c r="I21" s="43"/>
      <c r="J21" s="44"/>
    </row>
    <row r="22" spans="2:10" ht="18" customHeight="1">
      <c r="B22" s="33">
        <v>11</v>
      </c>
      <c r="C22" s="35" t="s">
        <v>138</v>
      </c>
      <c r="D22" s="45" t="s">
        <v>2</v>
      </c>
      <c r="E22" s="46">
        <v>0</v>
      </c>
      <c r="F22" s="149">
        <f>ROUND(((D16+E16+D17+E17+D18)*E22),2)</f>
        <v>0</v>
      </c>
      <c r="G22" s="36">
        <v>16</v>
      </c>
      <c r="H22" s="38" t="s">
        <v>102</v>
      </c>
      <c r="I22" s="77"/>
      <c r="J22" s="151">
        <v>0</v>
      </c>
    </row>
    <row r="23" spans="2:10" ht="18" customHeight="1">
      <c r="B23" s="36">
        <v>12</v>
      </c>
      <c r="C23" s="38" t="s">
        <v>139</v>
      </c>
      <c r="D23" s="47"/>
      <c r="E23" s="48">
        <v>0</v>
      </c>
      <c r="F23" s="151">
        <f>ROUND(((D16+E16+D17+E17+D18)*E23),2)</f>
        <v>0</v>
      </c>
      <c r="G23" s="36">
        <v>17</v>
      </c>
      <c r="H23" s="38" t="s">
        <v>141</v>
      </c>
      <c r="I23" s="77"/>
      <c r="J23" s="151">
        <v>0</v>
      </c>
    </row>
    <row r="24" spans="2:10" ht="18" customHeight="1">
      <c r="B24" s="36">
        <v>13</v>
      </c>
      <c r="C24" s="38" t="s">
        <v>140</v>
      </c>
      <c r="D24" s="47"/>
      <c r="E24" s="48">
        <v>0</v>
      </c>
      <c r="F24" s="151">
        <f>ROUND(((D16+E16+D17+E17+D18)*E24),2)</f>
        <v>0</v>
      </c>
      <c r="G24" s="36">
        <v>18</v>
      </c>
      <c r="H24" s="38" t="s">
        <v>142</v>
      </c>
      <c r="I24" s="77"/>
      <c r="J24" s="151">
        <v>0</v>
      </c>
    </row>
    <row r="25" spans="2:10" ht="18" customHeight="1">
      <c r="B25" s="36">
        <v>14</v>
      </c>
      <c r="C25" s="38" t="s">
        <v>2</v>
      </c>
      <c r="D25" s="47"/>
      <c r="E25" s="48">
        <v>0</v>
      </c>
      <c r="F25" s="151">
        <f>ROUND(((D16+E16+D17+E17+D18+E18)*E25),2)</f>
        <v>0</v>
      </c>
      <c r="G25" s="36">
        <v>19</v>
      </c>
      <c r="H25" s="38" t="s">
        <v>2</v>
      </c>
      <c r="I25" s="77"/>
      <c r="J25" s="151">
        <v>0</v>
      </c>
    </row>
    <row r="26" spans="2:10" ht="18" customHeight="1">
      <c r="B26" s="39">
        <v>15</v>
      </c>
      <c r="C26" s="49"/>
      <c r="D26" s="50"/>
      <c r="E26" s="50" t="s">
        <v>103</v>
      </c>
      <c r="F26" s="155">
        <f>SUM(F22:F25)</f>
        <v>0</v>
      </c>
      <c r="G26" s="39">
        <v>20</v>
      </c>
      <c r="H26" s="49"/>
      <c r="I26" s="50" t="s">
        <v>104</v>
      </c>
      <c r="J26" s="155">
        <f>SUM(J22:J25)</f>
        <v>0</v>
      </c>
    </row>
    <row r="27" spans="2:10" ht="18" customHeight="1">
      <c r="B27" s="51"/>
      <c r="C27" s="52" t="s">
        <v>105</v>
      </c>
      <c r="D27" s="53"/>
      <c r="E27" s="54" t="s">
        <v>106</v>
      </c>
      <c r="F27" s="55"/>
      <c r="G27" s="28" t="s">
        <v>107</v>
      </c>
      <c r="H27" s="32" t="s">
        <v>108</v>
      </c>
      <c r="I27" s="43"/>
      <c r="J27" s="44"/>
    </row>
    <row r="28" spans="2:10" ht="18" customHeight="1">
      <c r="B28" s="56"/>
      <c r="C28" s="57"/>
      <c r="D28" s="58"/>
      <c r="E28" s="59"/>
      <c r="F28" s="55"/>
      <c r="G28" s="33">
        <v>21</v>
      </c>
      <c r="H28" s="35"/>
      <c r="I28" s="78" t="s">
        <v>109</v>
      </c>
      <c r="J28" s="149">
        <f>ROUND(F20,2)+J20+F26+J26</f>
        <v>0</v>
      </c>
    </row>
    <row r="29" spans="2:10" ht="18" customHeight="1">
      <c r="B29" s="56"/>
      <c r="C29" s="58" t="s">
        <v>110</v>
      </c>
      <c r="D29" s="58"/>
      <c r="E29" s="60"/>
      <c r="F29" s="55"/>
      <c r="G29" s="36">
        <v>22</v>
      </c>
      <c r="H29" s="38" t="s">
        <v>143</v>
      </c>
      <c r="I29" s="156">
        <f>J28-I30</f>
        <v>0</v>
      </c>
      <c r="J29" s="151">
        <f>ROUND((I29*20)/100,2)</f>
        <v>0</v>
      </c>
    </row>
    <row r="30" spans="2:10" ht="18" customHeight="1">
      <c r="B30" s="7"/>
      <c r="C30" s="8" t="s">
        <v>111</v>
      </c>
      <c r="D30" s="8"/>
      <c r="E30" s="60"/>
      <c r="F30" s="55"/>
      <c r="G30" s="36">
        <v>23</v>
      </c>
      <c r="H30" s="38" t="s">
        <v>144</v>
      </c>
      <c r="I30" s="156">
        <f>SUMIF(Prehlad!O11:O9999,0,Prehlad!J11:J9999)</f>
        <v>0</v>
      </c>
      <c r="J30" s="151">
        <f>ROUND((I30*0)/100,1)</f>
        <v>0</v>
      </c>
    </row>
    <row r="31" spans="2:10" ht="18" customHeight="1">
      <c r="B31" s="56"/>
      <c r="C31" s="58"/>
      <c r="D31" s="58"/>
      <c r="E31" s="60"/>
      <c r="F31" s="55"/>
      <c r="G31" s="39">
        <v>24</v>
      </c>
      <c r="H31" s="49"/>
      <c r="I31" s="50" t="s">
        <v>112</v>
      </c>
      <c r="J31" s="155">
        <f>SUM(J28:J30)</f>
        <v>0</v>
      </c>
    </row>
    <row r="32" spans="2:10" ht="18" customHeight="1">
      <c r="B32" s="51"/>
      <c r="C32" s="58"/>
      <c r="D32" s="55"/>
      <c r="E32" s="61"/>
      <c r="F32" s="55"/>
      <c r="G32" s="62" t="s">
        <v>113</v>
      </c>
      <c r="H32" s="63" t="s">
        <v>145</v>
      </c>
      <c r="I32" s="79"/>
      <c r="J32" s="80">
        <v>0</v>
      </c>
    </row>
    <row r="33" spans="2:10" ht="18" customHeight="1">
      <c r="B33" s="64"/>
      <c r="C33" s="65"/>
      <c r="D33" s="52" t="s">
        <v>114</v>
      </c>
      <c r="E33" s="65"/>
      <c r="F33" s="65"/>
      <c r="G33" s="65"/>
      <c r="H33" s="65" t="s">
        <v>115</v>
      </c>
      <c r="I33" s="65"/>
      <c r="J33" s="81"/>
    </row>
    <row r="34" spans="2:10" ht="18" customHeight="1">
      <c r="B34" s="56"/>
      <c r="C34" s="57"/>
      <c r="D34" s="58"/>
      <c r="E34" s="58"/>
      <c r="F34" s="57"/>
      <c r="G34" s="58"/>
      <c r="H34" s="58"/>
      <c r="I34" s="58"/>
      <c r="J34" s="82"/>
    </row>
    <row r="35" spans="2:10" ht="18" customHeight="1">
      <c r="B35" s="56"/>
      <c r="C35" s="58" t="s">
        <v>110</v>
      </c>
      <c r="D35" s="58"/>
      <c r="E35" s="58"/>
      <c r="F35" s="57"/>
      <c r="G35" s="58" t="s">
        <v>110</v>
      </c>
      <c r="H35" s="58"/>
      <c r="I35" s="58"/>
      <c r="J35" s="82"/>
    </row>
    <row r="36" spans="2:10" ht="18" customHeight="1">
      <c r="B36" s="7"/>
      <c r="C36" s="8" t="s">
        <v>111</v>
      </c>
      <c r="D36" s="8"/>
      <c r="E36" s="8"/>
      <c r="F36" s="9"/>
      <c r="G36" s="8" t="s">
        <v>111</v>
      </c>
      <c r="H36" s="8"/>
      <c r="I36" s="8"/>
      <c r="J36" s="67"/>
    </row>
    <row r="37" spans="2:10" ht="18" customHeight="1">
      <c r="B37" s="56"/>
      <c r="C37" s="58" t="s">
        <v>106</v>
      </c>
      <c r="D37" s="58"/>
      <c r="E37" s="58"/>
      <c r="F37" s="57"/>
      <c r="G37" s="58" t="s">
        <v>106</v>
      </c>
      <c r="H37" s="58"/>
      <c r="I37" s="58"/>
      <c r="J37" s="82"/>
    </row>
    <row r="38" spans="2:10" ht="18" customHeight="1">
      <c r="B38" s="56"/>
      <c r="C38" s="58"/>
      <c r="D38" s="58"/>
      <c r="E38" s="58"/>
      <c r="F38" s="58"/>
      <c r="G38" s="58"/>
      <c r="H38" s="58"/>
      <c r="I38" s="58"/>
      <c r="J38" s="82"/>
    </row>
    <row r="39" spans="2:10" ht="18" customHeight="1">
      <c r="B39" s="56"/>
      <c r="C39" s="58"/>
      <c r="D39" s="58"/>
      <c r="E39" s="58"/>
      <c r="F39" s="58"/>
      <c r="G39" s="58"/>
      <c r="H39" s="58"/>
      <c r="I39" s="58"/>
      <c r="J39" s="82"/>
    </row>
    <row r="40" spans="2:10" ht="18" customHeight="1">
      <c r="B40" s="56"/>
      <c r="C40" s="58"/>
      <c r="D40" s="58"/>
      <c r="E40" s="58"/>
      <c r="F40" s="58"/>
      <c r="G40" s="58"/>
      <c r="H40" s="58"/>
      <c r="I40" s="58"/>
      <c r="J40" s="82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71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Tomáš</cp:lastModifiedBy>
  <cp:lastPrinted>2016-04-18T11:45:00Z</cp:lastPrinted>
  <dcterms:created xsi:type="dcterms:W3CDTF">1999-04-06T07:39:00Z</dcterms:created>
  <dcterms:modified xsi:type="dcterms:W3CDTF">2021-10-05T07:00:46Z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