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RTG\"/>
    </mc:Choice>
  </mc:AlternateContent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35" i="4"/>
  <c r="F35" i="4"/>
  <c r="E35" i="4"/>
  <c r="W277" i="5"/>
  <c r="N277" i="5"/>
  <c r="L277" i="5"/>
  <c r="E18" i="3"/>
  <c r="G32" i="4"/>
  <c r="F32" i="4"/>
  <c r="E32" i="4"/>
  <c r="C32" i="4"/>
  <c r="W275" i="5"/>
  <c r="N275" i="5"/>
  <c r="L275" i="5"/>
  <c r="I275" i="5"/>
  <c r="G31" i="4"/>
  <c r="F31" i="4"/>
  <c r="E31" i="4"/>
  <c r="C31" i="4"/>
  <c r="W273" i="5"/>
  <c r="N273" i="5"/>
  <c r="L273" i="5"/>
  <c r="I273" i="5"/>
  <c r="N272" i="5"/>
  <c r="L272" i="5"/>
  <c r="J272" i="5"/>
  <c r="H272" i="5"/>
  <c r="N271" i="5"/>
  <c r="L271" i="5"/>
  <c r="J271" i="5"/>
  <c r="H271" i="5"/>
  <c r="N270" i="5"/>
  <c r="L270" i="5"/>
  <c r="J270" i="5"/>
  <c r="J273" i="5" s="1"/>
  <c r="H270" i="5"/>
  <c r="H273" i="5" s="1"/>
  <c r="G29" i="4"/>
  <c r="F29" i="4"/>
  <c r="E29" i="4"/>
  <c r="W266" i="5"/>
  <c r="N266" i="5"/>
  <c r="L266" i="5"/>
  <c r="G28" i="4"/>
  <c r="F28" i="4"/>
  <c r="E28" i="4"/>
  <c r="C28" i="4"/>
  <c r="W264" i="5"/>
  <c r="N264" i="5"/>
  <c r="L264" i="5"/>
  <c r="I264" i="5"/>
  <c r="N263" i="5"/>
  <c r="L263" i="5"/>
  <c r="J263" i="5"/>
  <c r="H263" i="5"/>
  <c r="N261" i="5"/>
  <c r="L261" i="5"/>
  <c r="J261" i="5"/>
  <c r="J264" i="5" s="1"/>
  <c r="H261" i="5"/>
  <c r="H264" i="5" s="1"/>
  <c r="B28" i="4" s="1"/>
  <c r="G27" i="4"/>
  <c r="F27" i="4"/>
  <c r="E27" i="4"/>
  <c r="C27" i="4"/>
  <c r="W258" i="5"/>
  <c r="N258" i="5"/>
  <c r="L258" i="5"/>
  <c r="J258" i="5"/>
  <c r="D27" i="4" s="1"/>
  <c r="I258" i="5"/>
  <c r="N256" i="5"/>
  <c r="L256" i="5"/>
  <c r="J256" i="5"/>
  <c r="H256" i="5"/>
  <c r="N254" i="5"/>
  <c r="L254" i="5"/>
  <c r="J254" i="5"/>
  <c r="H254" i="5"/>
  <c r="H258" i="5" s="1"/>
  <c r="B27" i="4" s="1"/>
  <c r="G26" i="4"/>
  <c r="F26" i="4"/>
  <c r="E26" i="4"/>
  <c r="C26" i="4"/>
  <c r="W251" i="5"/>
  <c r="N251" i="5"/>
  <c r="L251" i="5"/>
  <c r="J251" i="5"/>
  <c r="D26" i="4" s="1"/>
  <c r="I251" i="5"/>
  <c r="N250" i="5"/>
  <c r="L250" i="5"/>
  <c r="J250" i="5"/>
  <c r="H250" i="5"/>
  <c r="N242" i="5"/>
  <c r="L242" i="5"/>
  <c r="J242" i="5"/>
  <c r="H242" i="5"/>
  <c r="H251" i="5" s="1"/>
  <c r="B26" i="4" s="1"/>
  <c r="G25" i="4"/>
  <c r="F25" i="4"/>
  <c r="E25" i="4"/>
  <c r="W239" i="5"/>
  <c r="N239" i="5"/>
  <c r="L239" i="5"/>
  <c r="I239" i="5"/>
  <c r="C25" i="4" s="1"/>
  <c r="N238" i="5"/>
  <c r="L238" i="5"/>
  <c r="J238" i="5"/>
  <c r="H238" i="5"/>
  <c r="N237" i="5"/>
  <c r="L237" i="5"/>
  <c r="J237" i="5"/>
  <c r="I237" i="5"/>
  <c r="N236" i="5"/>
  <c r="L236" i="5"/>
  <c r="J236" i="5"/>
  <c r="I236" i="5"/>
  <c r="N235" i="5"/>
  <c r="L235" i="5"/>
  <c r="J235" i="5"/>
  <c r="H235" i="5"/>
  <c r="N234" i="5"/>
  <c r="L234" i="5"/>
  <c r="J234" i="5"/>
  <c r="J239" i="5" s="1"/>
  <c r="H234" i="5"/>
  <c r="H239" i="5" s="1"/>
  <c r="B25" i="4" s="1"/>
  <c r="G24" i="4"/>
  <c r="F24" i="4"/>
  <c r="E24" i="4"/>
  <c r="W231" i="5"/>
  <c r="N231" i="5"/>
  <c r="L231" i="5"/>
  <c r="J231" i="5"/>
  <c r="D24" i="4" s="1"/>
  <c r="I231" i="5"/>
  <c r="C24" i="4" s="1"/>
  <c r="N230" i="5"/>
  <c r="L230" i="5"/>
  <c r="J230" i="5"/>
  <c r="H230" i="5"/>
  <c r="N229" i="5"/>
  <c r="L229" i="5"/>
  <c r="J229" i="5"/>
  <c r="I229" i="5"/>
  <c r="N228" i="5"/>
  <c r="L228" i="5"/>
  <c r="J228" i="5"/>
  <c r="I228" i="5"/>
  <c r="N227" i="5"/>
  <c r="L227" i="5"/>
  <c r="J227" i="5"/>
  <c r="I227" i="5"/>
  <c r="N225" i="5"/>
  <c r="L225" i="5"/>
  <c r="J225" i="5"/>
  <c r="H225" i="5"/>
  <c r="N223" i="5"/>
  <c r="L223" i="5"/>
  <c r="J223" i="5"/>
  <c r="H223" i="5"/>
  <c r="N221" i="5"/>
  <c r="L221" i="5"/>
  <c r="J221" i="5"/>
  <c r="H221" i="5"/>
  <c r="N219" i="5"/>
  <c r="L219" i="5"/>
  <c r="J219" i="5"/>
  <c r="H219" i="5"/>
  <c r="N218" i="5"/>
  <c r="L218" i="5"/>
  <c r="J218" i="5"/>
  <c r="H218" i="5"/>
  <c r="H231" i="5" s="1"/>
  <c r="B24" i="4" s="1"/>
  <c r="G23" i="4"/>
  <c r="F23" i="4"/>
  <c r="E23" i="4"/>
  <c r="W215" i="5"/>
  <c r="N215" i="5"/>
  <c r="L215" i="5"/>
  <c r="J215" i="5"/>
  <c r="D23" i="4" s="1"/>
  <c r="I215" i="5"/>
  <c r="C23" i="4" s="1"/>
  <c r="N214" i="5"/>
  <c r="L214" i="5"/>
  <c r="J214" i="5"/>
  <c r="H214" i="5"/>
  <c r="N213" i="5"/>
  <c r="L213" i="5"/>
  <c r="J213" i="5"/>
  <c r="I213" i="5"/>
  <c r="N210" i="5"/>
  <c r="L210" i="5"/>
  <c r="J210" i="5"/>
  <c r="H210" i="5"/>
  <c r="N209" i="5"/>
  <c r="L209" i="5"/>
  <c r="J209" i="5"/>
  <c r="I209" i="5"/>
  <c r="N208" i="5"/>
  <c r="L208" i="5"/>
  <c r="J208" i="5"/>
  <c r="H208" i="5"/>
  <c r="N207" i="5"/>
  <c r="L207" i="5"/>
  <c r="J207" i="5"/>
  <c r="H207" i="5"/>
  <c r="N206" i="5"/>
  <c r="L206" i="5"/>
  <c r="J206" i="5"/>
  <c r="H206" i="5"/>
  <c r="N205" i="5"/>
  <c r="L205" i="5"/>
  <c r="J205" i="5"/>
  <c r="H205" i="5"/>
  <c r="N204" i="5"/>
  <c r="L204" i="5"/>
  <c r="J204" i="5"/>
  <c r="H204" i="5"/>
  <c r="N203" i="5"/>
  <c r="L203" i="5"/>
  <c r="J203" i="5"/>
  <c r="H203" i="5"/>
  <c r="N202" i="5"/>
  <c r="L202" i="5"/>
  <c r="J202" i="5"/>
  <c r="H202" i="5"/>
  <c r="N201" i="5"/>
  <c r="L201" i="5"/>
  <c r="J201" i="5"/>
  <c r="H201" i="5"/>
  <c r="N200" i="5"/>
  <c r="L200" i="5"/>
  <c r="J200" i="5"/>
  <c r="H200" i="5"/>
  <c r="N198" i="5"/>
  <c r="L198" i="5"/>
  <c r="J198" i="5"/>
  <c r="H198" i="5"/>
  <c r="H215" i="5" s="1"/>
  <c r="B23" i="4" s="1"/>
  <c r="G22" i="4"/>
  <c r="F22" i="4"/>
  <c r="E22" i="4"/>
  <c r="W195" i="5"/>
  <c r="N195" i="5"/>
  <c r="L195" i="5"/>
  <c r="N194" i="5"/>
  <c r="L194" i="5"/>
  <c r="J194" i="5"/>
  <c r="H194" i="5"/>
  <c r="N193" i="5"/>
  <c r="L193" i="5"/>
  <c r="J193" i="5"/>
  <c r="I193" i="5"/>
  <c r="N192" i="5"/>
  <c r="L192" i="5"/>
  <c r="J192" i="5"/>
  <c r="H192" i="5"/>
  <c r="N191" i="5"/>
  <c r="L191" i="5"/>
  <c r="J191" i="5"/>
  <c r="H191" i="5"/>
  <c r="N190" i="5"/>
  <c r="L190" i="5"/>
  <c r="J190" i="5"/>
  <c r="H190" i="5"/>
  <c r="N189" i="5"/>
  <c r="L189" i="5"/>
  <c r="J189" i="5"/>
  <c r="I189" i="5"/>
  <c r="N188" i="5"/>
  <c r="L188" i="5"/>
  <c r="J188" i="5"/>
  <c r="I188" i="5"/>
  <c r="N187" i="5"/>
  <c r="L187" i="5"/>
  <c r="J187" i="5"/>
  <c r="I187" i="5"/>
  <c r="N186" i="5"/>
  <c r="L186" i="5"/>
  <c r="J186" i="5"/>
  <c r="I186" i="5"/>
  <c r="N185" i="5"/>
  <c r="L185" i="5"/>
  <c r="J185" i="5"/>
  <c r="I185" i="5"/>
  <c r="I195" i="5" s="1"/>
  <c r="C22" i="4" s="1"/>
  <c r="N184" i="5"/>
  <c r="L184" i="5"/>
  <c r="J184" i="5"/>
  <c r="H184" i="5"/>
  <c r="N182" i="5"/>
  <c r="L182" i="5"/>
  <c r="J182" i="5"/>
  <c r="H182" i="5"/>
  <c r="N181" i="5"/>
  <c r="L181" i="5"/>
  <c r="J181" i="5"/>
  <c r="H181" i="5"/>
  <c r="N180" i="5"/>
  <c r="L180" i="5"/>
  <c r="J180" i="5"/>
  <c r="H180" i="5"/>
  <c r="N174" i="5"/>
  <c r="L174" i="5"/>
  <c r="J174" i="5"/>
  <c r="H174" i="5"/>
  <c r="N173" i="5"/>
  <c r="L173" i="5"/>
  <c r="J173" i="5"/>
  <c r="H173" i="5"/>
  <c r="N171" i="5"/>
  <c r="L171" i="5"/>
  <c r="J171" i="5"/>
  <c r="J195" i="5" s="1"/>
  <c r="H171" i="5"/>
  <c r="H195" i="5" s="1"/>
  <c r="B22" i="4" s="1"/>
  <c r="G21" i="4"/>
  <c r="F21" i="4"/>
  <c r="E21" i="4"/>
  <c r="C21" i="4"/>
  <c r="W168" i="5"/>
  <c r="N168" i="5"/>
  <c r="L168" i="5"/>
  <c r="I168" i="5"/>
  <c r="N167" i="5"/>
  <c r="L167" i="5"/>
  <c r="J167" i="5"/>
  <c r="J168" i="5" s="1"/>
  <c r="H167" i="5"/>
  <c r="H168" i="5" s="1"/>
  <c r="B21" i="4" s="1"/>
  <c r="G20" i="4"/>
  <c r="F20" i="4"/>
  <c r="E20" i="4"/>
  <c r="C20" i="4"/>
  <c r="W164" i="5"/>
  <c r="N164" i="5"/>
  <c r="L164" i="5"/>
  <c r="J164" i="5"/>
  <c r="D20" i="4" s="1"/>
  <c r="I164" i="5"/>
  <c r="N163" i="5"/>
  <c r="L163" i="5"/>
  <c r="J163" i="5"/>
  <c r="H163" i="5"/>
  <c r="N162" i="5"/>
  <c r="L162" i="5"/>
  <c r="J162" i="5"/>
  <c r="H162" i="5"/>
  <c r="H164" i="5" s="1"/>
  <c r="B20" i="4" s="1"/>
  <c r="G19" i="4"/>
  <c r="F19" i="4"/>
  <c r="E19" i="4"/>
  <c r="W159" i="5"/>
  <c r="N159" i="5"/>
  <c r="L159" i="5"/>
  <c r="J159" i="5"/>
  <c r="N158" i="5"/>
  <c r="L158" i="5"/>
  <c r="J158" i="5"/>
  <c r="H158" i="5"/>
  <c r="N157" i="5"/>
  <c r="L157" i="5"/>
  <c r="J157" i="5"/>
  <c r="I157" i="5"/>
  <c r="N156" i="5"/>
  <c r="L156" i="5"/>
  <c r="J156" i="5"/>
  <c r="H156" i="5"/>
  <c r="N154" i="5"/>
  <c r="L154" i="5"/>
  <c r="J154" i="5"/>
  <c r="H154" i="5"/>
  <c r="N153" i="5"/>
  <c r="L153" i="5"/>
  <c r="J153" i="5"/>
  <c r="I153" i="5"/>
  <c r="I159" i="5" s="1"/>
  <c r="N151" i="5"/>
  <c r="L151" i="5"/>
  <c r="J151" i="5"/>
  <c r="H151" i="5"/>
  <c r="N150" i="5"/>
  <c r="L150" i="5"/>
  <c r="J150" i="5"/>
  <c r="H150" i="5"/>
  <c r="H159" i="5" s="1"/>
  <c r="G17" i="4"/>
  <c r="F17" i="4"/>
  <c r="E17" i="4"/>
  <c r="W146" i="5"/>
  <c r="N146" i="5"/>
  <c r="L146" i="5"/>
  <c r="G16" i="4"/>
  <c r="F16" i="4"/>
  <c r="E16" i="4"/>
  <c r="C16" i="4"/>
  <c r="W144" i="5"/>
  <c r="N144" i="5"/>
  <c r="L144" i="5"/>
  <c r="J144" i="5"/>
  <c r="D16" i="4" s="1"/>
  <c r="I144" i="5"/>
  <c r="N143" i="5"/>
  <c r="L143" i="5"/>
  <c r="J143" i="5"/>
  <c r="H143" i="5"/>
  <c r="N142" i="5"/>
  <c r="L142" i="5"/>
  <c r="J142" i="5"/>
  <c r="H142" i="5"/>
  <c r="N141" i="5"/>
  <c r="L141" i="5"/>
  <c r="J141" i="5"/>
  <c r="H141" i="5"/>
  <c r="N140" i="5"/>
  <c r="L140" i="5"/>
  <c r="J140" i="5"/>
  <c r="H140" i="5"/>
  <c r="N139" i="5"/>
  <c r="L139" i="5"/>
  <c r="J139" i="5"/>
  <c r="H139" i="5"/>
  <c r="N138" i="5"/>
  <c r="L138" i="5"/>
  <c r="J138" i="5"/>
  <c r="H138" i="5"/>
  <c r="N137" i="5"/>
  <c r="L137" i="5"/>
  <c r="J137" i="5"/>
  <c r="H137" i="5"/>
  <c r="N136" i="5"/>
  <c r="L136" i="5"/>
  <c r="J136" i="5"/>
  <c r="H136" i="5"/>
  <c r="N135" i="5"/>
  <c r="L135" i="5"/>
  <c r="J135" i="5"/>
  <c r="H135" i="5"/>
  <c r="N132" i="5"/>
  <c r="L132" i="5"/>
  <c r="J132" i="5"/>
  <c r="H132" i="5"/>
  <c r="N129" i="5"/>
  <c r="L129" i="5"/>
  <c r="J129" i="5"/>
  <c r="H129" i="5"/>
  <c r="N126" i="5"/>
  <c r="L126" i="5"/>
  <c r="J126" i="5"/>
  <c r="H126" i="5"/>
  <c r="N123" i="5"/>
  <c r="L123" i="5"/>
  <c r="J123" i="5"/>
  <c r="H123" i="5"/>
  <c r="N120" i="5"/>
  <c r="L120" i="5"/>
  <c r="J120" i="5"/>
  <c r="H120" i="5"/>
  <c r="N115" i="5"/>
  <c r="L115" i="5"/>
  <c r="J115" i="5"/>
  <c r="H115" i="5"/>
  <c r="N112" i="5"/>
  <c r="L112" i="5"/>
  <c r="J112" i="5"/>
  <c r="H112" i="5"/>
  <c r="N111" i="5"/>
  <c r="L111" i="5"/>
  <c r="J111" i="5"/>
  <c r="H111" i="5"/>
  <c r="N108" i="5"/>
  <c r="L108" i="5"/>
  <c r="J108" i="5"/>
  <c r="H108" i="5"/>
  <c r="N103" i="5"/>
  <c r="L103" i="5"/>
  <c r="J103" i="5"/>
  <c r="H103" i="5"/>
  <c r="N101" i="5"/>
  <c r="L101" i="5"/>
  <c r="J101" i="5"/>
  <c r="H101" i="5"/>
  <c r="N100" i="5"/>
  <c r="L100" i="5"/>
  <c r="J100" i="5"/>
  <c r="H100" i="5"/>
  <c r="N98" i="5"/>
  <c r="L98" i="5"/>
  <c r="J98" i="5"/>
  <c r="H98" i="5"/>
  <c r="N96" i="5"/>
  <c r="L96" i="5"/>
  <c r="J96" i="5"/>
  <c r="H96" i="5"/>
  <c r="N90" i="5"/>
  <c r="L90" i="5"/>
  <c r="J90" i="5"/>
  <c r="H90" i="5"/>
  <c r="N84" i="5"/>
  <c r="L84" i="5"/>
  <c r="J84" i="5"/>
  <c r="H84" i="5"/>
  <c r="N83" i="5"/>
  <c r="L83" i="5"/>
  <c r="J83" i="5"/>
  <c r="H83" i="5"/>
  <c r="N80" i="5"/>
  <c r="L80" i="5"/>
  <c r="J80" i="5"/>
  <c r="H80" i="5"/>
  <c r="N79" i="5"/>
  <c r="L79" i="5"/>
  <c r="J79" i="5"/>
  <c r="H79" i="5"/>
  <c r="H144" i="5" s="1"/>
  <c r="B16" i="4" s="1"/>
  <c r="G15" i="4"/>
  <c r="F15" i="4"/>
  <c r="E15" i="4"/>
  <c r="W76" i="5"/>
  <c r="N76" i="5"/>
  <c r="L76" i="5"/>
  <c r="N75" i="5"/>
  <c r="L75" i="5"/>
  <c r="J75" i="5"/>
  <c r="H75" i="5"/>
  <c r="N74" i="5"/>
  <c r="L74" i="5"/>
  <c r="J74" i="5"/>
  <c r="I74" i="5"/>
  <c r="N73" i="5"/>
  <c r="L73" i="5"/>
  <c r="J73" i="5"/>
  <c r="I73" i="5"/>
  <c r="N72" i="5"/>
  <c r="L72" i="5"/>
  <c r="J72" i="5"/>
  <c r="I72" i="5"/>
  <c r="I76" i="5" s="1"/>
  <c r="N71" i="5"/>
  <c r="L71" i="5"/>
  <c r="J71" i="5"/>
  <c r="H71" i="5"/>
  <c r="N69" i="5"/>
  <c r="L69" i="5"/>
  <c r="J69" i="5"/>
  <c r="H69" i="5"/>
  <c r="N67" i="5"/>
  <c r="L67" i="5"/>
  <c r="J67" i="5"/>
  <c r="H67" i="5"/>
  <c r="N65" i="5"/>
  <c r="L65" i="5"/>
  <c r="J65" i="5"/>
  <c r="H65" i="5"/>
  <c r="N63" i="5"/>
  <c r="L63" i="5"/>
  <c r="J63" i="5"/>
  <c r="H63" i="5"/>
  <c r="N61" i="5"/>
  <c r="L61" i="5"/>
  <c r="J61" i="5"/>
  <c r="H61" i="5"/>
  <c r="N60" i="5"/>
  <c r="L60" i="5"/>
  <c r="J60" i="5"/>
  <c r="H60" i="5"/>
  <c r="N58" i="5"/>
  <c r="L58" i="5"/>
  <c r="J58" i="5"/>
  <c r="H58" i="5"/>
  <c r="N57" i="5"/>
  <c r="L57" i="5"/>
  <c r="J57" i="5"/>
  <c r="H57" i="5"/>
  <c r="N56" i="5"/>
  <c r="L56" i="5"/>
  <c r="J56" i="5"/>
  <c r="H56" i="5"/>
  <c r="N55" i="5"/>
  <c r="L55" i="5"/>
  <c r="J55" i="5"/>
  <c r="H55" i="5"/>
  <c r="N54" i="5"/>
  <c r="L54" i="5"/>
  <c r="J54" i="5"/>
  <c r="H54" i="5"/>
  <c r="N52" i="5"/>
  <c r="L52" i="5"/>
  <c r="J52" i="5"/>
  <c r="H52" i="5"/>
  <c r="N50" i="5"/>
  <c r="L50" i="5"/>
  <c r="J50" i="5"/>
  <c r="H50" i="5"/>
  <c r="N47" i="5"/>
  <c r="L47" i="5"/>
  <c r="J47" i="5"/>
  <c r="H47" i="5"/>
  <c r="N46" i="5"/>
  <c r="L46" i="5"/>
  <c r="J46" i="5"/>
  <c r="H46" i="5"/>
  <c r="N45" i="5"/>
  <c r="L45" i="5"/>
  <c r="J45" i="5"/>
  <c r="J76" i="5" s="1"/>
  <c r="H45" i="5"/>
  <c r="H76" i="5" s="1"/>
  <c r="B15" i="4" s="1"/>
  <c r="G14" i="4"/>
  <c r="F14" i="4"/>
  <c r="E14" i="4"/>
  <c r="C14" i="4"/>
  <c r="W42" i="5"/>
  <c r="N42" i="5"/>
  <c r="L42" i="5"/>
  <c r="I42" i="5"/>
  <c r="N41" i="5"/>
  <c r="L41" i="5"/>
  <c r="J41" i="5"/>
  <c r="J42" i="5" s="1"/>
  <c r="H41" i="5"/>
  <c r="H42" i="5" s="1"/>
  <c r="B14" i="4" s="1"/>
  <c r="G13" i="4"/>
  <c r="F13" i="4"/>
  <c r="E13" i="4"/>
  <c r="C13" i="4"/>
  <c r="W38" i="5"/>
  <c r="N38" i="5"/>
  <c r="L38" i="5"/>
  <c r="J38" i="5"/>
  <c r="J146" i="5" s="1"/>
  <c r="I38" i="5"/>
  <c r="N36" i="5"/>
  <c r="L36" i="5"/>
  <c r="J36" i="5"/>
  <c r="H36" i="5"/>
  <c r="N31" i="5"/>
  <c r="L31" i="5"/>
  <c r="J31" i="5"/>
  <c r="H31" i="5"/>
  <c r="N25" i="5"/>
  <c r="L25" i="5"/>
  <c r="J25" i="5"/>
  <c r="H25" i="5"/>
  <c r="N24" i="5"/>
  <c r="L24" i="5"/>
  <c r="J24" i="5"/>
  <c r="H24" i="5"/>
  <c r="N23" i="5"/>
  <c r="L23" i="5"/>
  <c r="J23" i="5"/>
  <c r="H23" i="5"/>
  <c r="N22" i="5"/>
  <c r="L22" i="5"/>
  <c r="J22" i="5"/>
  <c r="H22" i="5"/>
  <c r="N21" i="5"/>
  <c r="L21" i="5"/>
  <c r="J21" i="5"/>
  <c r="H21" i="5"/>
  <c r="N20" i="5"/>
  <c r="L20" i="5"/>
  <c r="J20" i="5"/>
  <c r="H20" i="5"/>
  <c r="N18" i="5"/>
  <c r="L18" i="5"/>
  <c r="J18" i="5"/>
  <c r="H18" i="5"/>
  <c r="H38" i="5" s="1"/>
  <c r="B13" i="4" s="1"/>
  <c r="G12" i="4"/>
  <c r="F12" i="4"/>
  <c r="E12" i="4"/>
  <c r="C12" i="4"/>
  <c r="W15" i="5"/>
  <c r="N15" i="5"/>
  <c r="L15" i="5"/>
  <c r="J15" i="5"/>
  <c r="D12" i="4" s="1"/>
  <c r="I15" i="5"/>
  <c r="N14" i="5"/>
  <c r="L14" i="5"/>
  <c r="J14" i="5"/>
  <c r="H14" i="5"/>
  <c r="H15" i="5" s="1"/>
  <c r="J26" i="3"/>
  <c r="J20" i="3"/>
  <c r="F19" i="3"/>
  <c r="J14" i="3"/>
  <c r="J13" i="3"/>
  <c r="F1" i="3"/>
  <c r="B8" i="4"/>
  <c r="D8" i="5"/>
  <c r="I146" i="5" l="1"/>
  <c r="C15" i="4"/>
  <c r="D15" i="4"/>
  <c r="E76" i="5"/>
  <c r="B12" i="4"/>
  <c r="H146" i="5"/>
  <c r="E168" i="5"/>
  <c r="D21" i="4"/>
  <c r="D22" i="4"/>
  <c r="E195" i="5"/>
  <c r="B31" i="4"/>
  <c r="H275" i="5"/>
  <c r="J275" i="5"/>
  <c r="D31" i="4"/>
  <c r="E273" i="5"/>
  <c r="D17" i="4"/>
  <c r="E146" i="5"/>
  <c r="E239" i="5"/>
  <c r="D25" i="4"/>
  <c r="D14" i="4"/>
  <c r="E42" i="5"/>
  <c r="H266" i="5"/>
  <c r="B19" i="4"/>
  <c r="C19" i="4"/>
  <c r="I266" i="5"/>
  <c r="J266" i="5"/>
  <c r="D28" i="4"/>
  <c r="E264" i="5"/>
  <c r="E15" i="5"/>
  <c r="E144" i="5"/>
  <c r="E159" i="5"/>
  <c r="D19" i="4"/>
  <c r="E215" i="5"/>
  <c r="E258" i="5"/>
  <c r="E38" i="5"/>
  <c r="D13" i="4"/>
  <c r="E164" i="5"/>
  <c r="E231" i="5"/>
  <c r="E251" i="5"/>
  <c r="I277" i="5" l="1"/>
  <c r="C35" i="4" s="1"/>
  <c r="E16" i="3"/>
  <c r="C17" i="4"/>
  <c r="D18" i="3"/>
  <c r="F18" i="3" s="1"/>
  <c r="B32" i="4"/>
  <c r="D29" i="4"/>
  <c r="E266" i="5"/>
  <c r="D17" i="3"/>
  <c r="B29" i="4"/>
  <c r="D32" i="4"/>
  <c r="E275" i="5"/>
  <c r="J277" i="5"/>
  <c r="E17" i="3"/>
  <c r="C29" i="4"/>
  <c r="B17" i="4"/>
  <c r="D16" i="3"/>
  <c r="H277" i="5"/>
  <c r="B35" i="4" s="1"/>
  <c r="F23" i="3" l="1"/>
  <c r="F22" i="3"/>
  <c r="F26" i="3" s="1"/>
  <c r="D20" i="3"/>
  <c r="F16" i="3"/>
  <c r="F25" i="3"/>
  <c r="D35" i="4"/>
  <c r="E277" i="5"/>
  <c r="F17" i="3"/>
  <c r="F24" i="3"/>
  <c r="E20" i="3"/>
  <c r="F20" i="3" l="1"/>
  <c r="J28" i="3" s="1"/>
  <c r="I29" i="3" l="1"/>
  <c r="J29" i="3" s="1"/>
  <c r="J31" i="3"/>
  <c r="F14" i="3" l="1"/>
  <c r="J12" i="3"/>
  <c r="F12" i="3"/>
  <c r="F13" i="3"/>
</calcChain>
</file>

<file path=xl/sharedStrings.xml><?xml version="1.0" encoding="utf-8"?>
<sst xmlns="http://schemas.openxmlformats.org/spreadsheetml/2006/main" count="1856" uniqueCount="660">
  <si>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</si>
  <si>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</si>
  <si>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</si>
  <si>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</si>
  <si>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</si>
  <si>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</si>
  <si>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</si>
  <si>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</si>
  <si>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</si>
  <si>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</si>
  <si>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</si>
  <si>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</si>
  <si>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</si>
  <si>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</si>
  <si>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</si>
  <si>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</si>
  <si>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</si>
  <si>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</si>
  <si>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</si>
  <si>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</si>
  <si>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</si>
  <si>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</si>
  <si>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</si>
  <si>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</si>
  <si>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</si>
  <si>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</si>
  <si>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</si>
  <si>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</si>
  <si>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</si>
  <si>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</si>
  <si>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</si>
  <si>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</si>
  <si>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</si>
  <si>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</si>
  <si>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</si>
  <si>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</si>
  <si>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</si>
  <si>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</si>
  <si>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</si>
  <si>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</si>
  <si>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</si>
  <si>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</si>
  <si>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</si>
  <si>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</si>
  <si>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</si>
  <si>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</si>
  <si>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</si>
  <si>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</si>
  <si>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</si>
  <si>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</si>
  <si>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</si>
  <si>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</si>
  <si>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</si>
  <si>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</si>
  <si>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</si>
  <si>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</si>
  <si>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</si>
  <si>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</si>
  <si>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</si>
  <si>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</si>
  <si>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</si>
  <si>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</si>
  <si>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</si>
  <si>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</si>
  <si>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</si>
  <si>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</si>
  <si>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</si>
  <si>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</si>
  <si>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</si>
  <si>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</si>
  <si>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</si>
  <si>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</si>
  <si>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</si>
  <si>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</si>
  <si>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</si>
  <si>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</si>
  <si>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</si>
  <si>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</si>
  <si>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</si>
  <si>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</si>
  <si>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</si>
  <si>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</si>
  <si>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</si>
  <si>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</si>
  <si>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</si>
  <si>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</si>
  <si>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</si>
  <si>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</si>
  <si>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</si>
  <si>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</si>
  <si>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</si>
  <si>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</si>
  <si>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</si>
  <si>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</si>
  <si>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</si>
  <si>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</si>
  <si>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</si>
  <si>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</si>
  <si>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</si>
  <si>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</si>
  <si>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</si>
  <si>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</si>
  <si>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</si>
  <si>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</si>
  <si>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</si>
  <si>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</si>
  <si>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</si>
  <si>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</si>
  <si>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</si>
  <si>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</si>
  <si>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</si>
  <si>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</si>
  <si>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</si>
  <si>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</si>
  <si>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</si>
  <si>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</si>
  <si>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</si>
  <si>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Univerzitná nemocnica L.Pasteura </t>
  </si>
  <si>
    <t xml:space="preserve">Spracoval: Gabriela Nagyová                        </t>
  </si>
  <si>
    <t xml:space="preserve">Projektant: DOMINO-INVEST s.r.o. Ing. Juraj Šuty </t>
  </si>
  <si>
    <t xml:space="preserve">JKSO : </t>
  </si>
  <si>
    <t>Dátum: 27.06.2021</t>
  </si>
  <si>
    <t>Stavba : Stav.úpravy pre inštal.RTG prístr.UROSKOP OMNIA na urolog.odd.UNLP KE,Rastislavova 43,27.6.</t>
  </si>
  <si>
    <t>Objekt : SO 01 Stavebné úpravy RTG</t>
  </si>
  <si>
    <t>MPBAU SK, s. r. o. Košice</t>
  </si>
  <si>
    <t xml:space="preserve"> MPBAU SK, s. r. o. Košice</t>
  </si>
  <si>
    <t>JKSO :</t>
  </si>
  <si>
    <t>Gabriela Nagyová</t>
  </si>
  <si>
    <t>27.06.2021</t>
  </si>
  <si>
    <t xml:space="preserve">Univerzitná nemocnica L.Pasteura </t>
  </si>
  <si>
    <t>Košice</t>
  </si>
  <si>
    <t xml:space="preserve">DOMINO-INVEST s.r.o. Ing. Juraj Šuty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</si>
  <si>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</si>
  <si>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</si>
  <si>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</si>
  <si>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</si>
  <si>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</si>
  <si>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</si>
  <si>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</si>
  <si>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</si>
  <si>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</si>
  <si>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</si>
  <si>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</si>
  <si>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</si>
  <si>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</si>
  <si>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</si>
  <si>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</si>
  <si>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</si>
  <si>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</si>
  <si>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</si>
  <si>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</si>
  <si>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</si>
  <si>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2 - ZÁKLADY</t>
  </si>
  <si>
    <t>011</t>
  </si>
  <si>
    <t>275321411</t>
  </si>
  <si>
    <t>Základové pätky zo železobetónu tr. C25/30</t>
  </si>
  <si>
    <t>m3</t>
  </si>
  <si>
    <t xml:space="preserve">                    </t>
  </si>
  <si>
    <t>27532-1411</t>
  </si>
  <si>
    <t>45.25.32</t>
  </si>
  <si>
    <t>EK</t>
  </si>
  <si>
    <t>S</t>
  </si>
  <si>
    <t xml:space="preserve">2 - ZÁKLADY  spolu: </t>
  </si>
  <si>
    <t>3 - ZVISLÉ A KOMPLETNÉ KONŠTRUKCIE</t>
  </si>
  <si>
    <t>317161111</t>
  </si>
  <si>
    <t>Preklady keramické POROTHERM 120/65/1000 mm</t>
  </si>
  <si>
    <t>kus</t>
  </si>
  <si>
    <t>31716-1111</t>
  </si>
  <si>
    <t>45.25.50</t>
  </si>
  <si>
    <t>1+1 =   2,000</t>
  </si>
  <si>
    <t>317161111.1</t>
  </si>
  <si>
    <t>Preklady keramické POROTHERM 100/80/1000 mm</t>
  </si>
  <si>
    <t>31716-1111.1</t>
  </si>
  <si>
    <t>317161113</t>
  </si>
  <si>
    <t>Preklady keramické POROTHERM 120/65/1500 mm</t>
  </si>
  <si>
    <t>31716-1113</t>
  </si>
  <si>
    <t>317161114</t>
  </si>
  <si>
    <t>Preklady keramické POROTHERM 120/65/1750 mm</t>
  </si>
  <si>
    <t>31716-1114</t>
  </si>
  <si>
    <t>317161115</t>
  </si>
  <si>
    <t>Preklady keramické POROTHERM 120/65/2000 mm</t>
  </si>
  <si>
    <t>31716-1115</t>
  </si>
  <si>
    <t>341362021</t>
  </si>
  <si>
    <t>Výstuž stien zo zvarovaných sietí KARI</t>
  </si>
  <si>
    <t>t</t>
  </si>
  <si>
    <t>34136-2021</t>
  </si>
  <si>
    <t>342241162</t>
  </si>
  <si>
    <t>Priečky z tehál 29 cm dl. pálených plných P15 hr. 140 mm</t>
  </si>
  <si>
    <t>m2</t>
  </si>
  <si>
    <t>34224-1162</t>
  </si>
  <si>
    <t>5,5*2,95 =   16,225</t>
  </si>
  <si>
    <t>0,7*2,0 =   1,400</t>
  </si>
  <si>
    <t>1,025*0,875 =   0,897</t>
  </si>
  <si>
    <t>0,5*0,5 =   0,250</t>
  </si>
  <si>
    <t>1,2*2,0 =   2,400</t>
  </si>
  <si>
    <t>342272336</t>
  </si>
  <si>
    <t>Priečky PPP Ytong hr.100mm 550kg/m3</t>
  </si>
  <si>
    <t>34227-2336</t>
  </si>
  <si>
    <t>(1,8+0,4)*2*2,95 =   12,980</t>
  </si>
  <si>
    <t>-0,7*1,97*2 =   -2,758</t>
  </si>
  <si>
    <t>ZTI</t>
  </si>
  <si>
    <t>0,4*0,4*2 =   0,320</t>
  </si>
  <si>
    <t>388381112</t>
  </si>
  <si>
    <t>Kanály betónové voľné do 30 x 30 cm</t>
  </si>
  <si>
    <t>m</t>
  </si>
  <si>
    <t>38838-1112</t>
  </si>
  <si>
    <t>4,01+0,545 =   4,555</t>
  </si>
  <si>
    <t xml:space="preserve">3 - ZVISLÉ A KOMPLETNÉ KONŠTRUKCIE  spolu: </t>
  </si>
  <si>
    <t>4 - VODOROVNÉ KONŠTRUKCIE</t>
  </si>
  <si>
    <t>41111.1</t>
  </si>
  <si>
    <t>Zalievková malta EMCEKRETE 60A</t>
  </si>
  <si>
    <t xml:space="preserve">  .  .  </t>
  </si>
  <si>
    <t xml:space="preserve">4 - VODOROVNÉ KONŠTRUKCIE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</si>
  <si>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</si>
  <si>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</si>
  <si>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</si>
  <si>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</si>
  <si>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</si>
  <si>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</si>
  <si>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612466212</t>
  </si>
  <si>
    <t>Penetrácia stien</t>
  </si>
  <si>
    <t>61246-6212</t>
  </si>
  <si>
    <t>612472132</t>
  </si>
  <si>
    <t>Omietka vnút. stien štuková barytová hr. 30 mm</t>
  </si>
  <si>
    <t>61247-2132</t>
  </si>
  <si>
    <t>10,5 =   10,500</t>
  </si>
  <si>
    <t>612473188.0</t>
  </si>
  <si>
    <t>Prípl. za zabudované hliníkové rohovníky k vnút. omietke zo suchých zmesí</t>
  </si>
  <si>
    <t>61247-3188.0</t>
  </si>
  <si>
    <t>6+35 =   41,000</t>
  </si>
  <si>
    <t>612474105</t>
  </si>
  <si>
    <t>Sádrová stierka stien RIGiPS</t>
  </si>
  <si>
    <t>61247-4105</t>
  </si>
  <si>
    <t>6,55+157,0 =   163,550</t>
  </si>
  <si>
    <t>612474132</t>
  </si>
  <si>
    <t>Omietka vnút. stien hrubá vr. prednástreku zo zmesí Cemix</t>
  </si>
  <si>
    <t>61247-4132</t>
  </si>
  <si>
    <t>612481111</t>
  </si>
  <si>
    <t>Potiahnutie stien vypnutím rabicového pletiva</t>
  </si>
  <si>
    <t>61248-1111</t>
  </si>
  <si>
    <t>612481119</t>
  </si>
  <si>
    <t>Potiahnutie vnút., alebo vonk. stien a ostatných plôch sklotextilnou mriežkou</t>
  </si>
  <si>
    <t>61248-1119</t>
  </si>
  <si>
    <t>612991262</t>
  </si>
  <si>
    <t>Náter vnút. omietok stien Steridex</t>
  </si>
  <si>
    <t>61299-1262</t>
  </si>
  <si>
    <t>631312651</t>
  </si>
  <si>
    <t>Mazanina z betónu prostého tr.C 20/25 hr. nad 50 do 80 mm</t>
  </si>
  <si>
    <t>63131-2651</t>
  </si>
  <si>
    <t>(12,42+11,88)*0,0539 =   1,310</t>
  </si>
  <si>
    <t>631319171</t>
  </si>
  <si>
    <t>Prípl. za stiahnutie povrchu mazaniny pred vlož. výstuže hr. do 8 cm</t>
  </si>
  <si>
    <t>63131-9171</t>
  </si>
  <si>
    <t>631362021</t>
  </si>
  <si>
    <t>Výstuž betónových mazanín zo zvarovaných sietí Kari</t>
  </si>
  <si>
    <t>63136-2021</t>
  </si>
  <si>
    <t>(12,42+11,88)*0,00134 =   0,033</t>
  </si>
  <si>
    <t>800</t>
  </si>
  <si>
    <t>6324221051</t>
  </si>
  <si>
    <t>Poter elastickýsamonivelizačný,vystužený vláknami PP hr.4mm</t>
  </si>
  <si>
    <t>34,49+12,42+11,88 =   58,790</t>
  </si>
  <si>
    <t>632477010</t>
  </si>
  <si>
    <t>Penetrácia podlahová</t>
  </si>
  <si>
    <t>12,42+11,88 =   24,300</t>
  </si>
  <si>
    <t>6324771135</t>
  </si>
  <si>
    <t>SIKADUR-lepidlo</t>
  </si>
  <si>
    <t>63247-71135</t>
  </si>
  <si>
    <t>1,0*1,525 =   1,525</t>
  </si>
  <si>
    <t>632481213</t>
  </si>
  <si>
    <t>Separačná vrstva z PE fólie</t>
  </si>
  <si>
    <t>63248-1213</t>
  </si>
  <si>
    <t>642942111</t>
  </si>
  <si>
    <t>Osadenie dverných zárubní alebo rámov oceľových do 2,5 m2</t>
  </si>
  <si>
    <t>64294-2111</t>
  </si>
  <si>
    <t>45.42.11</t>
  </si>
  <si>
    <t>MAT</t>
  </si>
  <si>
    <t>553301351</t>
  </si>
  <si>
    <t>Zárubňa oceľová CGH 70x197</t>
  </si>
  <si>
    <t>28.12.10</t>
  </si>
  <si>
    <t>EZ</t>
  </si>
  <si>
    <t>553301371</t>
  </si>
  <si>
    <t>Zárubňa oceľová CGH 80x197</t>
  </si>
  <si>
    <t>553301391</t>
  </si>
  <si>
    <t>Zárubňa oceľová CGH 90x197</t>
  </si>
  <si>
    <t>642944121.1</t>
  </si>
  <si>
    <t>Osadenie dverných zárubní oceľových s olovenou výstelkou</t>
  </si>
  <si>
    <t>64294-4121.1</t>
  </si>
  <si>
    <t xml:space="preserve">6 - ÚPRAVY POVRCHOV, PODLAHY, VÝPLNE  spolu: </t>
  </si>
  <si>
    <t>9 - OSTATNÉ KONŠTRUKCIE A PRÁCE</t>
  </si>
  <si>
    <t>931982403</t>
  </si>
  <si>
    <t>Tesniaca pryž okolo kanálika</t>
  </si>
  <si>
    <t>93198-2403</t>
  </si>
  <si>
    <t>003</t>
  </si>
  <si>
    <t>941955002</t>
  </si>
  <si>
    <t>Lešenie ľahké prac. pomocné výš. podlahy do 1,9 m</t>
  </si>
  <si>
    <t>94195-5002</t>
  </si>
  <si>
    <t>45.25.10</t>
  </si>
  <si>
    <t>pre podhľady</t>
  </si>
  <si>
    <t>21,25+11,88+41,1+50,82 =   125,050</t>
  </si>
  <si>
    <t>953947103</t>
  </si>
  <si>
    <t>Kotvy mechanické M 10 dl 130 mm pre stredné zaťaženie do betónu, ŽB alebo kameňa s vyvŕtaním otvoru</t>
  </si>
  <si>
    <t>95394-7103</t>
  </si>
  <si>
    <t>013</t>
  </si>
  <si>
    <t>962031133</t>
  </si>
  <si>
    <t>Búranie priečok z tehál MV, MVC hr. do 15 cm, plocha nad 4 m2</t>
  </si>
  <si>
    <t>96203-1133</t>
  </si>
  <si>
    <t>45.11.11</t>
  </si>
  <si>
    <t>2,4*2,95 =   7,080</t>
  </si>
  <si>
    <t>1,8*2,95*2 =   10,620</t>
  </si>
  <si>
    <t>1,7*2,02 =   3,434</t>
  </si>
  <si>
    <t>1,0*2,02 =   2,020</t>
  </si>
  <si>
    <t>965043341</t>
  </si>
  <si>
    <t>Búranie bet. podkladu s poterom hr. do 10 cm nad 4 m2</t>
  </si>
  <si>
    <t>96504-3341</t>
  </si>
  <si>
    <t>4,08*0,1 =   0,408</t>
  </si>
  <si>
    <t>16,14*0,1 =   1,614</t>
  </si>
  <si>
    <t>pre základ</t>
  </si>
  <si>
    <t>1,525*1,0*0,1 =   0,153</t>
  </si>
  <si>
    <t>1,8*0,1 =   0,180</t>
  </si>
  <si>
    <t>965081813</t>
  </si>
  <si>
    <t>Búranie dlažieb kamenin. cem. terac. hr. nad 1 cm nad 1 m2</t>
  </si>
  <si>
    <t>96508-1813</t>
  </si>
  <si>
    <t>16,14 =   16,140</t>
  </si>
  <si>
    <t>968061113</t>
  </si>
  <si>
    <t>Vyvesenie alebo zavesenie drev. krídiel okien nad 1,5 m2</t>
  </si>
  <si>
    <t>96806-1113</t>
  </si>
  <si>
    <t>5 =   5,000</t>
  </si>
  <si>
    <t>968061125</t>
  </si>
  <si>
    <t>Vyvesenie alebo zavesenie drev. krídiel dvier do 2 m2</t>
  </si>
  <si>
    <t>96806-1125</t>
  </si>
  <si>
    <t>968062356</t>
  </si>
  <si>
    <t>Vybúranie rámov okien drev. dvojitých alebo zdvoj. do 4 m2</t>
  </si>
  <si>
    <t>96806-2356</t>
  </si>
  <si>
    <t>1,5*1,95*2 =   5,850</t>
  </si>
  <si>
    <t>968072455</t>
  </si>
  <si>
    <t>Vybúranie kov. dverných zárubní do 2 m2</t>
  </si>
  <si>
    <t>96807-2455</t>
  </si>
  <si>
    <t>1,2*1,97 =   2,364</t>
  </si>
  <si>
    <t>1,1*1,97 =   2,167</t>
  </si>
  <si>
    <t>0,8*1,97*3 =   4,728</t>
  </si>
  <si>
    <t>0,6*1,97*2 =   2,364</t>
  </si>
  <si>
    <t>971033131</t>
  </si>
  <si>
    <t>Vybúr. otvorov D do 6 cm v murive tehl. MV, MVC hr. do 15 cm</t>
  </si>
  <si>
    <t>97103-3131</t>
  </si>
  <si>
    <t>ZTI,SL,EO,VZT,ÚK</t>
  </si>
  <si>
    <t>10 =   10,000</t>
  </si>
  <si>
    <t>971033231</t>
  </si>
  <si>
    <t>Vybúr. otvorov do 0,0225 m2 mur. tehl. MV, MVC hr. do 15 cm</t>
  </si>
  <si>
    <t>97103-3231</t>
  </si>
  <si>
    <t>971033331</t>
  </si>
  <si>
    <t>Vybúr. otvorov do 0,09 m2 murivo tehl. MV, MVC hr. do 15 cm</t>
  </si>
  <si>
    <t>97103-3331</t>
  </si>
  <si>
    <t>VZT3</t>
  </si>
  <si>
    <t>1 =   1,000</t>
  </si>
  <si>
    <t>971033431</t>
  </si>
  <si>
    <t>Vybúr. otvorov do 0,25 m2 murivo tehl. MV, MVC hr. do 15 cm</t>
  </si>
  <si>
    <t>97103-3431</t>
  </si>
  <si>
    <t>ZTI 40/40</t>
  </si>
  <si>
    <t>2 =   2,000</t>
  </si>
  <si>
    <t>VZT1,2</t>
  </si>
  <si>
    <t>1+1+2+1 =   5,000</t>
  </si>
  <si>
    <t>0,1*2,06*2 =   0,412</t>
  </si>
  <si>
    <t>971101020.2</t>
  </si>
  <si>
    <t>Vŕtanie otvor. jadrové -korunkové, diamant. do žel.bet. stien dn 50</t>
  </si>
  <si>
    <t>ks</t>
  </si>
  <si>
    <t>97110-1020.2</t>
  </si>
  <si>
    <t>MP</t>
  </si>
  <si>
    <t>973031151</t>
  </si>
  <si>
    <t>Vysek. výklenkov nad 0,25 m2 v murive z akýchkoľvek tehál na akúkoľvek maltu</t>
  </si>
  <si>
    <t>97303-1151</t>
  </si>
  <si>
    <t>0,6*1,2*0,125 =   0,090</t>
  </si>
  <si>
    <t>0,825*0,2*0,08 =   0,013</t>
  </si>
  <si>
    <t>973031324</t>
  </si>
  <si>
    <t>Vysek. kapies v murive z tehál do 0,10 m2 hĺ. do 15 cm</t>
  </si>
  <si>
    <t>97303-1324</t>
  </si>
  <si>
    <t>nika  0,25*0,4*0,09</t>
  </si>
  <si>
    <t>974031121</t>
  </si>
  <si>
    <t>Vysekanie rýh v tehelnom murive hl. do 3 cm š. do 3 cm</t>
  </si>
  <si>
    <t>97403-1121</t>
  </si>
  <si>
    <t>EO,SL</t>
  </si>
  <si>
    <t>125,0 =   125,000</t>
  </si>
  <si>
    <t>978059531</t>
  </si>
  <si>
    <t>Vybúranie obkladov vnút. z obkladačiek plochy nad 2 m2</t>
  </si>
  <si>
    <t>97805-9531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</si>
  <si>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</si>
  <si>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</si>
  <si>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</si>
  <si>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</si>
  <si>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</si>
  <si>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</si>
  <si>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</si>
  <si>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</si>
  <si>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</si>
  <si>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</si>
  <si>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</si>
  <si>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</si>
  <si>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</si>
  <si>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</si>
  <si>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</si>
  <si>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</si>
  <si>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</si>
  <si>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</si>
  <si>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</si>
  <si>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</si>
  <si>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</si>
  <si>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</si>
  <si>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</si>
  <si>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</si>
  <si>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</si>
  <si>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</si>
  <si>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</si>
  <si>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</si>
  <si>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</si>
  <si>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>713111126</t>
  </si>
  <si>
    <t>Montáž tep. izolácie -prestup rúr obaliť nobasilom hr.20mm</t>
  </si>
  <si>
    <t>I</t>
  </si>
  <si>
    <t>71311-1126</t>
  </si>
  <si>
    <t>45.32.11</t>
  </si>
  <si>
    <t>IK</t>
  </si>
  <si>
    <t>713121111</t>
  </si>
  <si>
    <t>Montáž tep. izolácie podláh 1 x položenie</t>
  </si>
  <si>
    <t>71312-1111</t>
  </si>
  <si>
    <t>631000006</t>
  </si>
  <si>
    <t>ROOFMATE SL hr.40mm</t>
  </si>
  <si>
    <t>26.14.11</t>
  </si>
  <si>
    <t>IZ</t>
  </si>
  <si>
    <t>713131111.1</t>
  </si>
  <si>
    <t>Montáž tep. izolácie dverí,lepenie</t>
  </si>
  <si>
    <t>71313-1111.1</t>
  </si>
  <si>
    <t>0,9*1,97 =   1,773</t>
  </si>
  <si>
    <t>713131132</t>
  </si>
  <si>
    <t>Montáž tep. izolácie stien, doskami,príchytky,hmoždinky,,drôt</t>
  </si>
  <si>
    <t>71313-1132</t>
  </si>
  <si>
    <t>631413351</t>
  </si>
  <si>
    <t>Akustická izolácia z miner.vlny KNAUF INSULATION DECIBEL hr. 7,5 cm</t>
  </si>
  <si>
    <t>26.82.16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</si>
  <si>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</si>
  <si>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</si>
  <si>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</si>
  <si>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</si>
  <si>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</si>
  <si>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</si>
  <si>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</si>
  <si>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</si>
  <si>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</si>
  <si>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</si>
  <si>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</si>
  <si>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</si>
  <si>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</si>
  <si>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</si>
  <si>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</si>
  <si>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</si>
  <si>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</si>
  <si>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</si>
  <si>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766</t>
  </si>
  <si>
    <t>76610002</t>
  </si>
  <si>
    <t>Konštr.stolár.-plastové okno s dvojsklom,vr. vnút.+vonk.parapet</t>
  </si>
  <si>
    <t>45.42.13</t>
  </si>
  <si>
    <t>766111.13</t>
  </si>
  <si>
    <t>Konštr.stolárske-sádrokartonová predstena akustická KNAUF RED PIANO</t>
  </si>
  <si>
    <t>76611110</t>
  </si>
  <si>
    <t>Konštr.stolárske-Podhľad sádrokartonový</t>
  </si>
  <si>
    <t>76611-110</t>
  </si>
  <si>
    <t>obloženie</t>
  </si>
  <si>
    <t>0,6*1,2 =   0,720</t>
  </si>
  <si>
    <t>oblož.vzt potrubia</t>
  </si>
  <si>
    <t>19,53 =   19,530</t>
  </si>
  <si>
    <t>76611110.2</t>
  </si>
  <si>
    <t>Konštr.stolárske-Podhľad akusticky EKOSEN ACOUSTIC hr.100mm</t>
  </si>
  <si>
    <t>76611-110.2</t>
  </si>
  <si>
    <t>766111100</t>
  </si>
  <si>
    <t>Konštr.stolárske-Podhľad OWA COSMOS 68</t>
  </si>
  <si>
    <t>76611-1100</t>
  </si>
  <si>
    <t>766661512</t>
  </si>
  <si>
    <t>Montáž dvier kom. otv. z tvr. dreva s polodr. 1-kr. do 0,8m</t>
  </si>
  <si>
    <t>76666-1512</t>
  </si>
  <si>
    <t>2+1+1 =   4,000</t>
  </si>
  <si>
    <t>766661522</t>
  </si>
  <si>
    <t>Montáž dvier kom. otv. z tvr. dreva s polodr. 1-kr. nad 0,8m</t>
  </si>
  <si>
    <t>76666-1522</t>
  </si>
  <si>
    <t>611000007</t>
  </si>
  <si>
    <t>Kovanie -kľučka,guľa</t>
  </si>
  <si>
    <t>20.30.12</t>
  </si>
  <si>
    <t>611000008</t>
  </si>
  <si>
    <t>Vetracia mriežka 30/15</t>
  </si>
  <si>
    <t>611617171</t>
  </si>
  <si>
    <t>Dvere vnútorné plné 70x197</t>
  </si>
  <si>
    <t>20.30.11</t>
  </si>
  <si>
    <t>611617221</t>
  </si>
  <si>
    <t>Dvere vnútorné plné 80x197</t>
  </si>
  <si>
    <t>611617261</t>
  </si>
  <si>
    <t>Dvere vnútorné plné 90x197</t>
  </si>
  <si>
    <t>766661913</t>
  </si>
  <si>
    <t>Osadenie vetracej mriežky</t>
  </si>
  <si>
    <t>76666-1913</t>
  </si>
  <si>
    <t>766669925</t>
  </si>
  <si>
    <t>Oprava dvier, vyrezanie otvotu pre mriežku</t>
  </si>
  <si>
    <t>76666-9925</t>
  </si>
  <si>
    <t>766812213</t>
  </si>
  <si>
    <t>Montáž kuchynských liniek drev. na stoj. dl. do 180cm</t>
  </si>
  <si>
    <t>76681-2213</t>
  </si>
  <si>
    <t>615812381</t>
  </si>
  <si>
    <t>Súbor kuchynský</t>
  </si>
  <si>
    <t>36.13.10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</si>
  <si>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</si>
  <si>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</si>
  <si>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</si>
  <si>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</si>
  <si>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</si>
  <si>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</t>
  </si>
  <si>
    <t>767100</t>
  </si>
  <si>
    <t>Konštr,kov-podhľad z pozinkovaného plech 625/625 popis viď vykres</t>
  </si>
  <si>
    <t>45.42.12</t>
  </si>
  <si>
    <t>50,82 =   50,820</t>
  </si>
  <si>
    <t>7671010024.2</t>
  </si>
  <si>
    <t>Oceľové dvere  s oloveným plechom hr 2,0mm/100kV          0,6/2,01</t>
  </si>
  <si>
    <t>7671010024 .2</t>
  </si>
  <si>
    <t>7671010024.21</t>
  </si>
  <si>
    <t>Oceľové dvere  s oloveným plechom hr 2,0mm/100kV 1,2*2,01</t>
  </si>
  <si>
    <t>7671010024 .21</t>
  </si>
  <si>
    <t>76711111.9</t>
  </si>
  <si>
    <t>Zárubeň s olovenou výstelkou 60/201</t>
  </si>
  <si>
    <t>76711-111.9</t>
  </si>
  <si>
    <t>76711111.91</t>
  </si>
  <si>
    <t>Zárubeň s olovenou výstelkou 120/201</t>
  </si>
  <si>
    <t>76711-111.91</t>
  </si>
  <si>
    <t>767581801</t>
  </si>
  <si>
    <t>Demontáž podhľadov, kazety</t>
  </si>
  <si>
    <t>76758-1801</t>
  </si>
  <si>
    <t>767581801.1</t>
  </si>
  <si>
    <t>Demontáž podhľadov, z OK sieť+2*rabic.pletivo</t>
  </si>
  <si>
    <t>76758-1801.1</t>
  </si>
  <si>
    <t>767584141</t>
  </si>
  <si>
    <t>Montáž podhľadov kazetových,  do 10 m2</t>
  </si>
  <si>
    <t>76758-4141</t>
  </si>
  <si>
    <t>767622120</t>
  </si>
  <si>
    <t>Montáž okien zdvoj., dokončenie okovanie krídel otvárav. do 1,50 m2 okno s oloveným sklom</t>
  </si>
  <si>
    <t>76762-2120</t>
  </si>
  <si>
    <t>767995103</t>
  </si>
  <si>
    <t>Montáž atypických stavebných doplnk. konštrukcií do 20 kg</t>
  </si>
  <si>
    <t>kg</t>
  </si>
  <si>
    <t>76799-5103</t>
  </si>
  <si>
    <t>553000020</t>
  </si>
  <si>
    <t>Oceľové konštrukcie - predbežná cena</t>
  </si>
  <si>
    <t>28.11.23</t>
  </si>
  <si>
    <t>767995105</t>
  </si>
  <si>
    <t>Montáž atypických stavebných doplnk. konštrukcií do 100 kg</t>
  </si>
  <si>
    <t>76799-5105</t>
  </si>
  <si>
    <t>statika</t>
  </si>
  <si>
    <t>515,25 =   515,250</t>
  </si>
  <si>
    <t>553000010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</si>
  <si>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</si>
  <si>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</si>
  <si>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</si>
  <si>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</si>
  <si>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776 - Podlahy povlakové</t>
  </si>
  <si>
    <t>775</t>
  </si>
  <si>
    <t>776491113</t>
  </si>
  <si>
    <t>Lepenie plastovej lišty soklovej rezanej</t>
  </si>
  <si>
    <t>77649-1113</t>
  </si>
  <si>
    <t>776511820</t>
  </si>
  <si>
    <t>Odstránenie povlakových podláh lepených s podložkou</t>
  </si>
  <si>
    <t>77651-1820</t>
  </si>
  <si>
    <t>45.43.21</t>
  </si>
  <si>
    <t>28,74+4,08 =   32,820</t>
  </si>
  <si>
    <t>776521100</t>
  </si>
  <si>
    <t>Lepenie povlakových podláh plastových pásov</t>
  </si>
  <si>
    <t>77652-1100</t>
  </si>
  <si>
    <t>11,88 =   11,880</t>
  </si>
  <si>
    <t>7765211003.1</t>
  </si>
  <si>
    <t>Hliníková lišta rohová Geflor  SPM CORNEA</t>
  </si>
  <si>
    <t>77652-11003.1</t>
  </si>
  <si>
    <t>1,5*2 =   3,000</t>
  </si>
  <si>
    <t>776521227</t>
  </si>
  <si>
    <t>Lepenie povlakových podlah z pásov plastových elektrostaticky vodivých</t>
  </si>
  <si>
    <t>77652-1227</t>
  </si>
  <si>
    <t>34,49+12,42 =   46,910</t>
  </si>
  <si>
    <t>284102411</t>
  </si>
  <si>
    <t>Podlahovina PVC elektrostaticky vodivá  GERFLOR MIPOLAN ELEGANCE EL 5</t>
  </si>
  <si>
    <t>25.23.11</t>
  </si>
  <si>
    <t>284102412</t>
  </si>
  <si>
    <t>Podlahovina PVC   GERFLOR MIPOLAN ELEGANCE</t>
  </si>
  <si>
    <t>284102499</t>
  </si>
  <si>
    <t>Soklová lišta PVC CAPPING STRIPS P 769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</si>
  <si>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</si>
  <si>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</si>
  <si>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</si>
  <si>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</si>
  <si>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</si>
  <si>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781 - Obklady z obkladačiek a dosiek</t>
  </si>
  <si>
    <t>771</t>
  </si>
  <si>
    <t>781415015</t>
  </si>
  <si>
    <t>Montáž obkladov vnút. z obklad. pórovin. 300x150 do tmelu</t>
  </si>
  <si>
    <t>78141-5015</t>
  </si>
  <si>
    <t>45.43.12</t>
  </si>
  <si>
    <t>781493111</t>
  </si>
  <si>
    <t>Montáž plastových profilov do lepidla, roh</t>
  </si>
  <si>
    <t>78149-3111</t>
  </si>
  <si>
    <t>597000011.3</t>
  </si>
  <si>
    <t>Obklad</t>
  </si>
  <si>
    <t>597000021</t>
  </si>
  <si>
    <t>Ukončovací profil oblý ku keramickému obkladu</t>
  </si>
  <si>
    <t>26.40.12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</si>
  <si>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</si>
  <si>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</si>
  <si>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</si>
  <si>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</si>
  <si>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783 - Nátery</t>
  </si>
  <si>
    <t>783</t>
  </si>
  <si>
    <t>783225100</t>
  </si>
  <si>
    <t>Nátery kov. stav. doplnk. konštr. syntet. dvojnás.+1x email</t>
  </si>
  <si>
    <t>78322-5100</t>
  </si>
  <si>
    <t>45.44.21</t>
  </si>
  <si>
    <t>0,1*32 =   3,200</t>
  </si>
  <si>
    <t>zárubne</t>
  </si>
  <si>
    <t>(0,7+2*1,97)*0,21*3 =   2,923</t>
  </si>
  <si>
    <t>(0,8+1,97*2)*0,21*1 =   0,995</t>
  </si>
  <si>
    <t>(0,9+1,97*2)*0,21*1 =   1,016</t>
  </si>
  <si>
    <t>12,06 =   12,060</t>
  </si>
  <si>
    <t>783226100</t>
  </si>
  <si>
    <t>Nátery kov. stav. doplnk. konštr. syntet. základné</t>
  </si>
  <si>
    <t>78322-6100</t>
  </si>
  <si>
    <t xml:space="preserve">783 - Nátery  spolu: </t>
  </si>
  <si>
    <t>784 - Maľby</t>
  </si>
  <si>
    <t>784</t>
  </si>
  <si>
    <t>784498913</t>
  </si>
  <si>
    <t>Maľba -Mistrál</t>
  </si>
  <si>
    <t>78449-8913</t>
  </si>
  <si>
    <t>6,55+166,0 =   172,550</t>
  </si>
  <si>
    <t>784498917</t>
  </si>
  <si>
    <t>Náter EKOTRAN-pre zdravotníctvo</t>
  </si>
  <si>
    <t>78449-8917</t>
  </si>
  <si>
    <t>3,52+98,0 =   101,520</t>
  </si>
  <si>
    <t xml:space="preserve">784 - Maľby  spolu: </t>
  </si>
  <si>
    <t>787 - Zasklievanie</t>
  </si>
  <si>
    <t>787</t>
  </si>
  <si>
    <t>7871.2</t>
  </si>
  <si>
    <t>Tmavá folia na okná</t>
  </si>
  <si>
    <t>998787201</t>
  </si>
  <si>
    <t>Presun hmôt pre zasklenie v objektoch výšky do 6 m</t>
  </si>
  <si>
    <t>99878-7201</t>
  </si>
  <si>
    <t>45.44.10</t>
  </si>
  <si>
    <t xml:space="preserve">787 - Zasklievanie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</si>
  <si>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</si>
  <si>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</si>
  <si>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</si>
  <si>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</si>
  <si>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</si>
  <si>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</si>
  <si>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45.00.00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</si>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</sst>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1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e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xmlns="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7"/>
  <sheetViews>
    <sheetView showGridLines="0" tabSelected="1" workbookViewId="0">
      <selection activeCell="G14" sqref="G14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147</v>
      </c>
      <c r="AK9" s="86" t="s">
        <v>149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148</v>
      </c>
      <c r="AK10" s="86" t="s">
        <v>150</v>
      </c>
    </row>
    <row r="12" spans="1:37">
      <c r="B12" s="157" t="s">
        <v>151</v>
      </c>
    </row>
    <row r="13" spans="1:37">
      <c r="B13" s="110" t="s">
        <v>152</v>
      </c>
    </row>
    <row r="14" spans="1:37">
      <c r="A14" s="108">
        <v>1</v>
      </c>
      <c r="B14" s="109" t="s">
        <v>153</v>
      </c>
      <c r="C14" s="110" t="s">
        <v>154</v>
      </c>
      <c r="D14" s="111" t="s">
        <v>155</v>
      </c>
      <c r="E14" s="112">
        <v>0.153</v>
      </c>
      <c r="F14" s="113" t="s">
        <v>156</v>
      </c>
      <c r="H14" s="114">
        <f>ROUND(E14*G14,2)</f>
        <v>0</v>
      </c>
      <c r="J14" s="114">
        <f>ROUND(E14*G14,2)</f>
        <v>0</v>
      </c>
      <c r="K14" s="115">
        <v>2.23706</v>
      </c>
      <c r="L14" s="115">
        <f>E14*K14</f>
        <v>0.34227017999999998</v>
      </c>
      <c r="N14" s="112">
        <f>E14*M14</f>
        <v>0</v>
      </c>
      <c r="O14" s="113">
        <v>20</v>
      </c>
      <c r="P14" s="113" t="s">
        <v>157</v>
      </c>
      <c r="V14" s="116" t="s">
        <v>108</v>
      </c>
      <c r="W14" s="117">
        <v>0.08</v>
      </c>
      <c r="X14" s="110" t="s">
        <v>158</v>
      </c>
      <c r="Y14" s="110" t="s">
        <v>154</v>
      </c>
      <c r="Z14" s="113" t="s">
        <v>159</v>
      </c>
      <c r="AB14" s="113">
        <v>1</v>
      </c>
      <c r="AJ14" s="86" t="s">
        <v>160</v>
      </c>
      <c r="AK14" s="86" t="s">
        <v>161</v>
      </c>
    </row>
    <row r="15" spans="1:37">
      <c r="D15" s="158" t="s">
        <v>162</v>
      </c>
      <c r="E15" s="159">
        <f>J15</f>
        <v>0</v>
      </c>
      <c r="H15" s="159">
        <f>SUM(H12:H14)</f>
        <v>0</v>
      </c>
      <c r="I15" s="159">
        <f>SUM(I12:I14)</f>
        <v>0</v>
      </c>
      <c r="J15" s="159">
        <f>SUM(J12:J14)</f>
        <v>0</v>
      </c>
      <c r="L15" s="160">
        <f>SUM(L12:L14)</f>
        <v>0.34227017999999998</v>
      </c>
      <c r="N15" s="161">
        <f>SUM(N12:N14)</f>
        <v>0</v>
      </c>
      <c r="W15" s="117">
        <f>SUM(W12:W14)</f>
        <v>0.08</v>
      </c>
    </row>
    <row r="17" spans="1:37">
      <c r="B17" s="110" t="s">
        <v>163</v>
      </c>
    </row>
    <row r="18" spans="1:37">
      <c r="A18" s="108">
        <v>2</v>
      </c>
      <c r="B18" s="109" t="s">
        <v>153</v>
      </c>
      <c r="C18" s="110" t="s">
        <v>164</v>
      </c>
      <c r="D18" s="111" t="s">
        <v>165</v>
      </c>
      <c r="E18" s="112">
        <v>2</v>
      </c>
      <c r="F18" s="113" t="s">
        <v>166</v>
      </c>
      <c r="H18" s="114">
        <f>ROUND(E18*G18,2)</f>
        <v>0</v>
      </c>
      <c r="J18" s="114">
        <f>ROUND(E18*G18,2)</f>
        <v>0</v>
      </c>
      <c r="K18" s="115">
        <v>1.7260000000000001E-2</v>
      </c>
      <c r="L18" s="115">
        <f>E18*K18</f>
        <v>3.4520000000000002E-2</v>
      </c>
      <c r="N18" s="112">
        <f>E18*M18</f>
        <v>0</v>
      </c>
      <c r="O18" s="113">
        <v>20</v>
      </c>
      <c r="P18" s="113" t="s">
        <v>157</v>
      </c>
      <c r="V18" s="116" t="s">
        <v>108</v>
      </c>
      <c r="W18" s="117">
        <v>1.1000000000000001</v>
      </c>
      <c r="X18" s="110" t="s">
        <v>167</v>
      </c>
      <c r="Y18" s="110" t="s">
        <v>164</v>
      </c>
      <c r="Z18" s="113" t="s">
        <v>168</v>
      </c>
      <c r="AB18" s="113">
        <v>1</v>
      </c>
      <c r="AJ18" s="86" t="s">
        <v>160</v>
      </c>
      <c r="AK18" s="86" t="s">
        <v>161</v>
      </c>
    </row>
    <row r="19" spans="1:37">
      <c r="D19" s="162" t="s">
        <v>169</v>
      </c>
      <c r="E19" s="163"/>
      <c r="F19" s="164"/>
      <c r="G19" s="165"/>
      <c r="H19" s="165"/>
      <c r="I19" s="165"/>
      <c r="J19" s="165"/>
      <c r="K19" s="166"/>
      <c r="L19" s="166"/>
      <c r="M19" s="163"/>
      <c r="N19" s="163"/>
      <c r="O19" s="164"/>
      <c r="P19" s="164"/>
      <c r="Q19" s="163"/>
      <c r="R19" s="163"/>
      <c r="S19" s="163"/>
      <c r="T19" s="167"/>
      <c r="U19" s="167"/>
      <c r="V19" s="167" t="s">
        <v>0</v>
      </c>
      <c r="W19" s="168"/>
      <c r="X19" s="164"/>
    </row>
    <row r="20" spans="1:37">
      <c r="A20" s="108">
        <v>3</v>
      </c>
      <c r="B20" s="109" t="s">
        <v>153</v>
      </c>
      <c r="C20" s="110" t="s">
        <v>170</v>
      </c>
      <c r="D20" s="111" t="s">
        <v>171</v>
      </c>
      <c r="E20" s="112">
        <v>1</v>
      </c>
      <c r="F20" s="113" t="s">
        <v>166</v>
      </c>
      <c r="H20" s="114">
        <f t="shared" ref="H20:H25" si="0">ROUND(E20*G20,2)</f>
        <v>0</v>
      </c>
      <c r="J20" s="114">
        <f t="shared" ref="J20:J25" si="1">ROUND(E20*G20,2)</f>
        <v>0</v>
      </c>
      <c r="K20" s="115">
        <v>1.7260000000000001E-2</v>
      </c>
      <c r="L20" s="115">
        <f t="shared" ref="L20:L25" si="2">E20*K20</f>
        <v>1.7260000000000001E-2</v>
      </c>
      <c r="N20" s="112">
        <f t="shared" ref="N20:N25" si="3">E20*M20</f>
        <v>0</v>
      </c>
      <c r="O20" s="113">
        <v>20</v>
      </c>
      <c r="P20" s="113" t="s">
        <v>157</v>
      </c>
      <c r="V20" s="116" t="s">
        <v>108</v>
      </c>
      <c r="W20" s="117">
        <v>0.55000000000000004</v>
      </c>
      <c r="X20" s="110" t="s">
        <v>172</v>
      </c>
      <c r="Y20" s="110" t="s">
        <v>170</v>
      </c>
      <c r="Z20" s="113" t="s">
        <v>168</v>
      </c>
      <c r="AB20" s="113">
        <v>1</v>
      </c>
      <c r="AJ20" s="86" t="s">
        <v>160</v>
      </c>
      <c r="AK20" s="86" t="s">
        <v>161</v>
      </c>
    </row>
    <row r="21" spans="1:37">
      <c r="A21" s="108">
        <v>4</v>
      </c>
      <c r="B21" s="109" t="s">
        <v>153</v>
      </c>
      <c r="C21" s="110" t="s">
        <v>173</v>
      </c>
      <c r="D21" s="111" t="s">
        <v>174</v>
      </c>
      <c r="E21" s="112">
        <v>2</v>
      </c>
      <c r="F21" s="113" t="s">
        <v>166</v>
      </c>
      <c r="H21" s="114">
        <f t="shared" si="0"/>
        <v>0</v>
      </c>
      <c r="J21" s="114">
        <f t="shared" si="1"/>
        <v>0</v>
      </c>
      <c r="K21" s="115">
        <v>2.4330000000000001E-2</v>
      </c>
      <c r="L21" s="115">
        <f t="shared" si="2"/>
        <v>4.8660000000000002E-2</v>
      </c>
      <c r="N21" s="112">
        <f t="shared" si="3"/>
        <v>0</v>
      </c>
      <c r="O21" s="113">
        <v>20</v>
      </c>
      <c r="P21" s="113" t="s">
        <v>157</v>
      </c>
      <c r="V21" s="116" t="s">
        <v>108</v>
      </c>
      <c r="W21" s="117">
        <v>1.1399999999999999</v>
      </c>
      <c r="X21" s="110" t="s">
        <v>175</v>
      </c>
      <c r="Y21" s="110" t="s">
        <v>173</v>
      </c>
      <c r="Z21" s="113" t="s">
        <v>168</v>
      </c>
      <c r="AB21" s="113">
        <v>1</v>
      </c>
      <c r="AJ21" s="86" t="s">
        <v>160</v>
      </c>
      <c r="AK21" s="86" t="s">
        <v>161</v>
      </c>
    </row>
    <row r="22" spans="1:37">
      <c r="A22" s="108">
        <v>5</v>
      </c>
      <c r="B22" s="109" t="s">
        <v>153</v>
      </c>
      <c r="C22" s="110" t="s">
        <v>176</v>
      </c>
      <c r="D22" s="111" t="s">
        <v>177</v>
      </c>
      <c r="E22" s="112">
        <v>1</v>
      </c>
      <c r="F22" s="113" t="s">
        <v>166</v>
      </c>
      <c r="H22" s="114">
        <f t="shared" si="0"/>
        <v>0</v>
      </c>
      <c r="J22" s="114">
        <f t="shared" si="1"/>
        <v>0</v>
      </c>
      <c r="K22" s="115">
        <v>2.8330000000000001E-2</v>
      </c>
      <c r="L22" s="115">
        <f t="shared" si="2"/>
        <v>2.8330000000000001E-2</v>
      </c>
      <c r="N22" s="112">
        <f t="shared" si="3"/>
        <v>0</v>
      </c>
      <c r="O22" s="113">
        <v>20</v>
      </c>
      <c r="P22" s="113" t="s">
        <v>157</v>
      </c>
      <c r="V22" s="116" t="s">
        <v>108</v>
      </c>
      <c r="W22" s="117">
        <v>0.59</v>
      </c>
      <c r="X22" s="110" t="s">
        <v>178</v>
      </c>
      <c r="Y22" s="110" t="s">
        <v>176</v>
      </c>
      <c r="Z22" s="113" t="s">
        <v>168</v>
      </c>
      <c r="AB22" s="113">
        <v>1</v>
      </c>
      <c r="AJ22" s="86" t="s">
        <v>160</v>
      </c>
      <c r="AK22" s="86" t="s">
        <v>161</v>
      </c>
    </row>
    <row r="23" spans="1:37">
      <c r="A23" s="108">
        <v>6</v>
      </c>
      <c r="B23" s="109" t="s">
        <v>153</v>
      </c>
      <c r="C23" s="110" t="s">
        <v>179</v>
      </c>
      <c r="D23" s="111" t="s">
        <v>180</v>
      </c>
      <c r="E23" s="112">
        <v>1</v>
      </c>
      <c r="F23" s="113" t="s">
        <v>166</v>
      </c>
      <c r="H23" s="114">
        <f t="shared" si="0"/>
        <v>0</v>
      </c>
      <c r="J23" s="114">
        <f t="shared" si="1"/>
        <v>0</v>
      </c>
      <c r="K23" s="115">
        <v>3.1870000000000002E-2</v>
      </c>
      <c r="L23" s="115">
        <f t="shared" si="2"/>
        <v>3.1870000000000002E-2</v>
      </c>
      <c r="N23" s="112">
        <f t="shared" si="3"/>
        <v>0</v>
      </c>
      <c r="O23" s="113">
        <v>20</v>
      </c>
      <c r="P23" s="113" t="s">
        <v>157</v>
      </c>
      <c r="V23" s="116" t="s">
        <v>108</v>
      </c>
      <c r="W23" s="117">
        <v>0.6</v>
      </c>
      <c r="X23" s="110" t="s">
        <v>181</v>
      </c>
      <c r="Y23" s="110" t="s">
        <v>179</v>
      </c>
      <c r="Z23" s="113" t="s">
        <v>168</v>
      </c>
      <c r="AB23" s="113">
        <v>1</v>
      </c>
      <c r="AJ23" s="86" t="s">
        <v>160</v>
      </c>
      <c r="AK23" s="86" t="s">
        <v>161</v>
      </c>
    </row>
    <row r="24" spans="1:37">
      <c r="A24" s="108">
        <v>7</v>
      </c>
      <c r="B24" s="109" t="s">
        <v>153</v>
      </c>
      <c r="C24" s="110" t="s">
        <v>182</v>
      </c>
      <c r="D24" s="111" t="s">
        <v>183</v>
      </c>
      <c r="E24" s="112">
        <v>1.4E-2</v>
      </c>
      <c r="F24" s="113" t="s">
        <v>184</v>
      </c>
      <c r="H24" s="114">
        <f t="shared" si="0"/>
        <v>0</v>
      </c>
      <c r="J24" s="114">
        <f t="shared" si="1"/>
        <v>0</v>
      </c>
      <c r="K24" s="115">
        <v>0.98900999999999994</v>
      </c>
      <c r="L24" s="115">
        <f t="shared" si="2"/>
        <v>1.384614E-2</v>
      </c>
      <c r="N24" s="112">
        <f t="shared" si="3"/>
        <v>0</v>
      </c>
      <c r="O24" s="113">
        <v>20</v>
      </c>
      <c r="P24" s="113" t="s">
        <v>157</v>
      </c>
      <c r="V24" s="116" t="s">
        <v>108</v>
      </c>
      <c r="W24" s="117">
        <v>0.21299999999999999</v>
      </c>
      <c r="X24" s="110" t="s">
        <v>185</v>
      </c>
      <c r="Y24" s="110" t="s">
        <v>182</v>
      </c>
      <c r="Z24" s="113" t="s">
        <v>159</v>
      </c>
      <c r="AB24" s="113">
        <v>1</v>
      </c>
      <c r="AJ24" s="86" t="s">
        <v>160</v>
      </c>
      <c r="AK24" s="86" t="s">
        <v>161</v>
      </c>
    </row>
    <row r="25" spans="1:37" ht="25.5">
      <c r="A25" s="108">
        <v>8</v>
      </c>
      <c r="B25" s="109" t="s">
        <v>153</v>
      </c>
      <c r="C25" s="110" t="s">
        <v>186</v>
      </c>
      <c r="D25" s="111" t="s">
        <v>187</v>
      </c>
      <c r="E25" s="112">
        <v>21.172000000000001</v>
      </c>
      <c r="F25" s="113" t="s">
        <v>188</v>
      </c>
      <c r="H25" s="114">
        <f t="shared" si="0"/>
        <v>0</v>
      </c>
      <c r="J25" s="114">
        <f t="shared" si="1"/>
        <v>0</v>
      </c>
      <c r="K25" s="115">
        <v>0.28503000000000001</v>
      </c>
      <c r="L25" s="115">
        <f t="shared" si="2"/>
        <v>6.0346551600000007</v>
      </c>
      <c r="N25" s="112">
        <f t="shared" si="3"/>
        <v>0</v>
      </c>
      <c r="O25" s="113">
        <v>20</v>
      </c>
      <c r="P25" s="113" t="s">
        <v>157</v>
      </c>
      <c r="V25" s="116" t="s">
        <v>108</v>
      </c>
      <c r="W25" s="117">
        <v>14.63</v>
      </c>
      <c r="X25" s="110" t="s">
        <v>189</v>
      </c>
      <c r="Y25" s="110" t="s">
        <v>186</v>
      </c>
      <c r="Z25" s="113" t="s">
        <v>168</v>
      </c>
      <c r="AB25" s="113">
        <v>1</v>
      </c>
      <c r="AJ25" s="86" t="s">
        <v>160</v>
      </c>
      <c r="AK25" s="86" t="s">
        <v>161</v>
      </c>
    </row>
    <row r="26" spans="1:37">
      <c r="D26" s="162" t="s">
        <v>190</v>
      </c>
      <c r="E26" s="163"/>
      <c r="F26" s="164"/>
      <c r="G26" s="165"/>
      <c r="H26" s="165"/>
      <c r="I26" s="165"/>
      <c r="J26" s="165"/>
      <c r="K26" s="166"/>
      <c r="L26" s="166"/>
      <c r="M26" s="163"/>
      <c r="N26" s="163"/>
      <c r="O26" s="164"/>
      <c r="P26" s="164"/>
      <c r="Q26" s="163"/>
      <c r="R26" s="163"/>
      <c r="S26" s="163"/>
      <c r="T26" s="167"/>
      <c r="U26" s="167"/>
      <c r="V26" s="167" t="s">
        <v>0</v>
      </c>
      <c r="W26" s="168"/>
      <c r="X26" s="164"/>
    </row>
    <row r="27" spans="1:37">
      <c r="D27" s="162" t="s">
        <v>191</v>
      </c>
      <c r="E27" s="163"/>
      <c r="F27" s="164"/>
      <c r="G27" s="165"/>
      <c r="H27" s="165"/>
      <c r="I27" s="165"/>
      <c r="J27" s="165"/>
      <c r="K27" s="166"/>
      <c r="L27" s="166"/>
      <c r="M27" s="163"/>
      <c r="N27" s="163"/>
      <c r="O27" s="164"/>
      <c r="P27" s="164"/>
      <c r="Q27" s="163"/>
      <c r="R27" s="163"/>
      <c r="S27" s="163"/>
      <c r="T27" s="167"/>
      <c r="U27" s="167"/>
      <c r="V27" s="167" t="s">
        <v>0</v>
      </c>
      <c r="W27" s="168"/>
      <c r="X27" s="164"/>
    </row>
    <row r="28" spans="1:37">
      <c r="D28" s="162" t="s">
        <v>192</v>
      </c>
      <c r="E28" s="163"/>
      <c r="F28" s="164"/>
      <c r="G28" s="165"/>
      <c r="H28" s="165"/>
      <c r="I28" s="165"/>
      <c r="J28" s="165"/>
      <c r="K28" s="166"/>
      <c r="L28" s="166"/>
      <c r="M28" s="163"/>
      <c r="N28" s="163"/>
      <c r="O28" s="164"/>
      <c r="P28" s="164"/>
      <c r="Q28" s="163"/>
      <c r="R28" s="163"/>
      <c r="S28" s="163"/>
      <c r="T28" s="167"/>
      <c r="U28" s="167"/>
      <c r="V28" s="167" t="s">
        <v>0</v>
      </c>
      <c r="W28" s="168"/>
      <c r="X28" s="164"/>
    </row>
    <row r="29" spans="1:37">
      <c r="D29" s="162" t="s">
        <v>193</v>
      </c>
      <c r="E29" s="163"/>
      <c r="F29" s="164"/>
      <c r="G29" s="165"/>
      <c r="H29" s="165"/>
      <c r="I29" s="165"/>
      <c r="J29" s="165"/>
      <c r="K29" s="166"/>
      <c r="L29" s="166"/>
      <c r="M29" s="163"/>
      <c r="N29" s="163"/>
      <c r="O29" s="164"/>
      <c r="P29" s="164"/>
      <c r="Q29" s="163"/>
      <c r="R29" s="163"/>
      <c r="S29" s="163"/>
      <c r="T29" s="167"/>
      <c r="U29" s="167"/>
      <c r="V29" s="167" t="s">
        <v>0</v>
      </c>
      <c r="W29" s="168"/>
      <c r="X29" s="164"/>
    </row>
    <row r="30" spans="1:37">
      <c r="D30" s="162" t="s">
        <v>194</v>
      </c>
      <c r="E30" s="163"/>
      <c r="F30" s="164"/>
      <c r="G30" s="165"/>
      <c r="H30" s="165"/>
      <c r="I30" s="165"/>
      <c r="J30" s="165"/>
      <c r="K30" s="166"/>
      <c r="L30" s="166"/>
      <c r="M30" s="163"/>
      <c r="N30" s="163"/>
      <c r="O30" s="164"/>
      <c r="P30" s="164"/>
      <c r="Q30" s="163"/>
      <c r="R30" s="163"/>
      <c r="S30" s="163"/>
      <c r="T30" s="167"/>
      <c r="U30" s="167"/>
      <c r="V30" s="167" t="s">
        <v>0</v>
      </c>
      <c r="W30" s="168"/>
      <c r="X30" s="164"/>
    </row>
    <row r="31" spans="1:37">
      <c r="A31" s="108">
        <v>9</v>
      </c>
      <c r="B31" s="109" t="s">
        <v>153</v>
      </c>
      <c r="C31" s="110" t="s">
        <v>195</v>
      </c>
      <c r="D31" s="111" t="s">
        <v>196</v>
      </c>
      <c r="E31" s="112">
        <v>10.542</v>
      </c>
      <c r="F31" s="113" t="s">
        <v>188</v>
      </c>
      <c r="H31" s="114">
        <f>ROUND(E31*G31,2)</f>
        <v>0</v>
      </c>
      <c r="J31" s="114">
        <f>ROUND(E31*G31,2)</f>
        <v>0</v>
      </c>
      <c r="K31" s="115">
        <v>7.8619999999999995E-2</v>
      </c>
      <c r="L31" s="115">
        <f>E31*K31</f>
        <v>0.82881203999999997</v>
      </c>
      <c r="N31" s="112">
        <f>E31*M31</f>
        <v>0</v>
      </c>
      <c r="O31" s="113">
        <v>20</v>
      </c>
      <c r="P31" s="113" t="s">
        <v>157</v>
      </c>
      <c r="V31" s="116" t="s">
        <v>108</v>
      </c>
      <c r="W31" s="117">
        <v>5.05</v>
      </c>
      <c r="X31" s="110" t="s">
        <v>197</v>
      </c>
      <c r="Y31" s="110" t="s">
        <v>195</v>
      </c>
      <c r="Z31" s="113" t="s">
        <v>168</v>
      </c>
      <c r="AB31" s="113">
        <v>1</v>
      </c>
      <c r="AJ31" s="86" t="s">
        <v>160</v>
      </c>
      <c r="AK31" s="86" t="s">
        <v>161</v>
      </c>
    </row>
    <row r="32" spans="1:37">
      <c r="D32" s="162" t="s">
        <v>198</v>
      </c>
      <c r="E32" s="163"/>
      <c r="F32" s="164"/>
      <c r="G32" s="165"/>
      <c r="H32" s="165"/>
      <c r="I32" s="165"/>
      <c r="J32" s="165"/>
      <c r="K32" s="166"/>
      <c r="L32" s="166"/>
      <c r="M32" s="163"/>
      <c r="N32" s="163"/>
      <c r="O32" s="164"/>
      <c r="P32" s="164"/>
      <c r="Q32" s="163"/>
      <c r="R32" s="163"/>
      <c r="S32" s="163"/>
      <c r="T32" s="167"/>
      <c r="U32" s="167"/>
      <c r="V32" s="167" t="s">
        <v>0</v>
      </c>
      <c r="W32" s="168"/>
      <c r="X32" s="164"/>
    </row>
    <row r="33" spans="1:37">
      <c r="D33" s="162" t="s">
        <v>199</v>
      </c>
      <c r="E33" s="163"/>
      <c r="F33" s="164"/>
      <c r="G33" s="165"/>
      <c r="H33" s="165"/>
      <c r="I33" s="165"/>
      <c r="J33" s="165"/>
      <c r="K33" s="166"/>
      <c r="L33" s="166"/>
      <c r="M33" s="163"/>
      <c r="N33" s="163"/>
      <c r="O33" s="164"/>
      <c r="P33" s="164"/>
      <c r="Q33" s="163"/>
      <c r="R33" s="163"/>
      <c r="S33" s="163"/>
      <c r="T33" s="167"/>
      <c r="U33" s="167"/>
      <c r="V33" s="167" t="s">
        <v>0</v>
      </c>
      <c r="W33" s="168"/>
      <c r="X33" s="164"/>
    </row>
    <row r="34" spans="1:37">
      <c r="D34" s="162" t="s">
        <v>200</v>
      </c>
      <c r="E34" s="163"/>
      <c r="F34" s="164"/>
      <c r="G34" s="165"/>
      <c r="H34" s="165"/>
      <c r="I34" s="165"/>
      <c r="J34" s="165"/>
      <c r="K34" s="166"/>
      <c r="L34" s="166"/>
      <c r="M34" s="163"/>
      <c r="N34" s="163"/>
      <c r="O34" s="164"/>
      <c r="P34" s="164"/>
      <c r="Q34" s="163"/>
      <c r="R34" s="163"/>
      <c r="S34" s="163"/>
      <c r="T34" s="167"/>
      <c r="U34" s="167"/>
      <c r="V34" s="167" t="s">
        <v>0</v>
      </c>
      <c r="W34" s="168"/>
      <c r="X34" s="164"/>
    </row>
    <row r="35" spans="1:37">
      <c r="D35" s="162" t="s">
        <v>201</v>
      </c>
      <c r="E35" s="163"/>
      <c r="F35" s="164"/>
      <c r="G35" s="165"/>
      <c r="H35" s="165"/>
      <c r="I35" s="165"/>
      <c r="J35" s="165"/>
      <c r="K35" s="166"/>
      <c r="L35" s="166"/>
      <c r="M35" s="163"/>
      <c r="N35" s="163"/>
      <c r="O35" s="164"/>
      <c r="P35" s="164"/>
      <c r="Q35" s="163"/>
      <c r="R35" s="163"/>
      <c r="S35" s="163"/>
      <c r="T35" s="167"/>
      <c r="U35" s="167"/>
      <c r="V35" s="167" t="s">
        <v>0</v>
      </c>
      <c r="W35" s="168"/>
      <c r="X35" s="164"/>
    </row>
    <row r="36" spans="1:37">
      <c r="A36" s="108">
        <v>10</v>
      </c>
      <c r="B36" s="109" t="s">
        <v>153</v>
      </c>
      <c r="C36" s="110" t="s">
        <v>202</v>
      </c>
      <c r="D36" s="111" t="s">
        <v>203</v>
      </c>
      <c r="E36" s="112">
        <v>4.5549999999999997</v>
      </c>
      <c r="F36" s="113" t="s">
        <v>204</v>
      </c>
      <c r="H36" s="114">
        <f>ROUND(E36*G36,2)</f>
        <v>0</v>
      </c>
      <c r="J36" s="114">
        <f>ROUND(E36*G36,2)</f>
        <v>0</v>
      </c>
      <c r="K36" s="115">
        <v>0.38568999999999998</v>
      </c>
      <c r="L36" s="115">
        <f>E36*K36</f>
        <v>1.7568179499999999</v>
      </c>
      <c r="N36" s="112">
        <f>E36*M36</f>
        <v>0</v>
      </c>
      <c r="O36" s="113">
        <v>20</v>
      </c>
      <c r="P36" s="113" t="s">
        <v>157</v>
      </c>
      <c r="V36" s="116" t="s">
        <v>108</v>
      </c>
      <c r="W36" s="117">
        <v>7.6020000000000003</v>
      </c>
      <c r="X36" s="110" t="s">
        <v>205</v>
      </c>
      <c r="Y36" s="110" t="s">
        <v>202</v>
      </c>
      <c r="Z36" s="113" t="s">
        <v>159</v>
      </c>
      <c r="AB36" s="113">
        <v>1</v>
      </c>
      <c r="AJ36" s="86" t="s">
        <v>160</v>
      </c>
      <c r="AK36" s="86" t="s">
        <v>161</v>
      </c>
    </row>
    <row r="37" spans="1:37">
      <c r="D37" s="162" t="s">
        <v>206</v>
      </c>
      <c r="E37" s="163"/>
      <c r="F37" s="164"/>
      <c r="G37" s="165"/>
      <c r="H37" s="165"/>
      <c r="I37" s="165"/>
      <c r="J37" s="165"/>
      <c r="K37" s="166"/>
      <c r="L37" s="166"/>
      <c r="M37" s="163"/>
      <c r="N37" s="163"/>
      <c r="O37" s="164"/>
      <c r="P37" s="164"/>
      <c r="Q37" s="163"/>
      <c r="R37" s="163"/>
      <c r="S37" s="163"/>
      <c r="T37" s="167"/>
      <c r="U37" s="167"/>
      <c r="V37" s="167" t="s">
        <v>0</v>
      </c>
      <c r="W37" s="168"/>
      <c r="X37" s="164"/>
    </row>
    <row r="38" spans="1:37">
      <c r="D38" s="158" t="s">
        <v>207</v>
      </c>
      <c r="E38" s="159">
        <f>J38</f>
        <v>0</v>
      </c>
      <c r="H38" s="159">
        <f>SUM(H17:H37)</f>
        <v>0</v>
      </c>
      <c r="I38" s="159">
        <f>SUM(I17:I37)</f>
        <v>0</v>
      </c>
      <c r="J38" s="159">
        <f>SUM(J17:J37)</f>
        <v>0</v>
      </c>
      <c r="L38" s="160">
        <f>SUM(L17:L37)</f>
        <v>8.7947712899999999</v>
      </c>
      <c r="N38" s="161">
        <f>SUM(N17:N37)</f>
        <v>0</v>
      </c>
      <c r="W38" s="117">
        <f>SUM(W17:W37)</f>
        <v>31.475000000000001</v>
      </c>
    </row>
    <row r="40" spans="1:37">
      <c r="B40" s="110" t="s">
        <v>208</v>
      </c>
    </row>
    <row r="41" spans="1:37">
      <c r="A41" s="108">
        <v>11</v>
      </c>
      <c r="B41" s="109" t="s">
        <v>153</v>
      </c>
      <c r="C41" s="110" t="s">
        <v>209</v>
      </c>
      <c r="D41" s="111" t="s">
        <v>210</v>
      </c>
      <c r="E41" s="112">
        <v>1.2999999999999999E-2</v>
      </c>
      <c r="F41" s="113" t="s">
        <v>156</v>
      </c>
      <c r="H41" s="114">
        <f>ROUND(E41*G41,2)</f>
        <v>0</v>
      </c>
      <c r="J41" s="114">
        <f>ROUND(E41*G41,2)</f>
        <v>0</v>
      </c>
      <c r="L41" s="115">
        <f>E41*K41</f>
        <v>0</v>
      </c>
      <c r="N41" s="112">
        <f>E41*M41</f>
        <v>0</v>
      </c>
      <c r="O41" s="113">
        <v>20</v>
      </c>
      <c r="P41" s="113" t="s">
        <v>157</v>
      </c>
      <c r="V41" s="116" t="s">
        <v>108</v>
      </c>
      <c r="X41" s="110" t="s">
        <v>209</v>
      </c>
      <c r="Y41" s="110" t="s">
        <v>209</v>
      </c>
      <c r="Z41" s="113" t="s">
        <v>211</v>
      </c>
      <c r="AB41" s="113">
        <v>1</v>
      </c>
      <c r="AJ41" s="86" t="s">
        <v>160</v>
      </c>
      <c r="AK41" s="86" t="s">
        <v>161</v>
      </c>
    </row>
    <row r="42" spans="1:37">
      <c r="D42" s="158" t="s">
        <v>212</v>
      </c>
      <c r="E42" s="159">
        <f>J42</f>
        <v>0</v>
      </c>
      <c r="H42" s="159">
        <f>SUM(H40:H41)</f>
        <v>0</v>
      </c>
      <c r="I42" s="159">
        <f>SUM(I40:I41)</f>
        <v>0</v>
      </c>
      <c r="J42" s="159">
        <f>SUM(J40:J41)</f>
        <v>0</v>
      </c>
      <c r="L42" s="160">
        <f>SUM(L40:L41)</f>
        <v>0</v>
      </c>
      <c r="N42" s="161">
        <f>SUM(N40:N41)</f>
        <v>0</v>
      </c>
      <c r="W42" s="117">
        <f>SUM(W40:W41)</f>
        <v>0</v>
      </c>
    </row>
    <row r="44" spans="1:37">
      <c r="B44" s="110" t="s">
        <v>213</v>
      </c>
    </row>
    <row r="45" spans="1:37">
      <c r="A45" s="108">
        <v>12</v>
      </c>
      <c r="B45" s="109" t="s">
        <v>214</v>
      </c>
      <c r="C45" s="110" t="s">
        <v>215</v>
      </c>
      <c r="D45" s="111" t="s">
        <v>216</v>
      </c>
      <c r="E45" s="112">
        <v>131.63999999999999</v>
      </c>
      <c r="F45" s="113" t="s">
        <v>188</v>
      </c>
      <c r="H45" s="114">
        <f>ROUND(E45*G45,2)</f>
        <v>0</v>
      </c>
      <c r="J45" s="114">
        <f>ROUND(E45*G45,2)</f>
        <v>0</v>
      </c>
      <c r="K45" s="115">
        <v>4.9500000000000004E-3</v>
      </c>
      <c r="L45" s="115">
        <f>E45*K45</f>
        <v>0.65161800000000003</v>
      </c>
      <c r="N45" s="112">
        <f>E45*M45</f>
        <v>0</v>
      </c>
      <c r="O45" s="113">
        <v>20</v>
      </c>
      <c r="P45" s="113" t="s">
        <v>157</v>
      </c>
      <c r="V45" s="116" t="s">
        <v>108</v>
      </c>
      <c r="W45" s="117">
        <v>30.934999999999999</v>
      </c>
      <c r="X45" s="110" t="s">
        <v>217</v>
      </c>
      <c r="Y45" s="110" t="s">
        <v>215</v>
      </c>
      <c r="Z45" s="113" t="s">
        <v>218</v>
      </c>
      <c r="AB45" s="113">
        <v>1</v>
      </c>
      <c r="AJ45" s="86" t="s">
        <v>160</v>
      </c>
      <c r="AK45" s="86" t="s">
        <v>161</v>
      </c>
    </row>
    <row r="46" spans="1:37">
      <c r="A46" s="108">
        <v>13</v>
      </c>
      <c r="B46" s="109" t="s">
        <v>153</v>
      </c>
      <c r="C46" s="110" t="s">
        <v>219</v>
      </c>
      <c r="D46" s="111" t="s">
        <v>220</v>
      </c>
      <c r="E46" s="112">
        <v>163.55000000000001</v>
      </c>
      <c r="F46" s="113" t="s">
        <v>188</v>
      </c>
      <c r="H46" s="114">
        <f>ROUND(E46*G46,2)</f>
        <v>0</v>
      </c>
      <c r="J46" s="114">
        <f>ROUND(E46*G46,2)</f>
        <v>0</v>
      </c>
      <c r="K46" s="115">
        <v>6.7999999999999996E-3</v>
      </c>
      <c r="L46" s="115">
        <f>E46*K46</f>
        <v>1.1121399999999999</v>
      </c>
      <c r="N46" s="112">
        <f>E46*M46</f>
        <v>0</v>
      </c>
      <c r="O46" s="113">
        <v>20</v>
      </c>
      <c r="P46" s="113" t="s">
        <v>157</v>
      </c>
      <c r="V46" s="116" t="s">
        <v>108</v>
      </c>
      <c r="W46" s="117">
        <v>13.084</v>
      </c>
      <c r="X46" s="110" t="s">
        <v>221</v>
      </c>
      <c r="Y46" s="110" t="s">
        <v>219</v>
      </c>
      <c r="Z46" s="113" t="s">
        <v>218</v>
      </c>
      <c r="AB46" s="113">
        <v>6</v>
      </c>
      <c r="AJ46" s="86" t="s">
        <v>160</v>
      </c>
      <c r="AK46" s="86" t="s">
        <v>161</v>
      </c>
    </row>
    <row r="47" spans="1:37">
      <c r="A47" s="108">
        <v>14</v>
      </c>
      <c r="B47" s="109" t="s">
        <v>153</v>
      </c>
      <c r="C47" s="110" t="s">
        <v>222</v>
      </c>
      <c r="D47" s="111" t="s">
        <v>223</v>
      </c>
      <c r="E47" s="112">
        <v>26.725000000000001</v>
      </c>
      <c r="F47" s="113" t="s">
        <v>188</v>
      </c>
      <c r="H47" s="114">
        <f>ROUND(E47*G47,2)</f>
        <v>0</v>
      </c>
      <c r="J47" s="114">
        <f>ROUND(E47*G47,2)</f>
        <v>0</v>
      </c>
      <c r="K47" s="115">
        <v>0.19941999999999999</v>
      </c>
      <c r="L47" s="115">
        <f>E47*K47</f>
        <v>5.3294994999999998</v>
      </c>
      <c r="N47" s="112">
        <f>E47*M47</f>
        <v>0</v>
      </c>
      <c r="O47" s="113">
        <v>20</v>
      </c>
      <c r="P47" s="113" t="s">
        <v>157</v>
      </c>
      <c r="V47" s="116" t="s">
        <v>108</v>
      </c>
      <c r="W47" s="117">
        <v>27.527000000000001</v>
      </c>
      <c r="X47" s="110" t="s">
        <v>224</v>
      </c>
      <c r="Y47" s="110" t="s">
        <v>222</v>
      </c>
      <c r="Z47" s="113" t="s">
        <v>218</v>
      </c>
      <c r="AB47" s="113">
        <v>1</v>
      </c>
      <c r="AJ47" s="86" t="s">
        <v>160</v>
      </c>
      <c r="AK47" s="86" t="s">
        <v>161</v>
      </c>
    </row>
    <row r="48" spans="1:37">
      <c r="D48" s="162" t="s">
        <v>190</v>
      </c>
      <c r="E48" s="163"/>
      <c r="F48" s="164"/>
      <c r="G48" s="165"/>
      <c r="H48" s="165"/>
      <c r="I48" s="165"/>
      <c r="J48" s="165"/>
      <c r="K48" s="166"/>
      <c r="L48" s="166"/>
      <c r="M48" s="163"/>
      <c r="N48" s="163"/>
      <c r="O48" s="164"/>
      <c r="P48" s="164"/>
      <c r="Q48" s="163"/>
      <c r="R48" s="163"/>
      <c r="S48" s="163"/>
      <c r="T48" s="167"/>
      <c r="U48" s="167"/>
      <c r="V48" s="167" t="s">
        <v>0</v>
      </c>
      <c r="W48" s="168"/>
      <c r="X48" s="164"/>
    </row>
    <row r="49" spans="1:37">
      <c r="D49" s="162" t="s">
        <v>225</v>
      </c>
      <c r="E49" s="163"/>
      <c r="F49" s="164"/>
      <c r="G49" s="165"/>
      <c r="H49" s="165"/>
      <c r="I49" s="165"/>
      <c r="J49" s="165"/>
      <c r="K49" s="166"/>
      <c r="L49" s="166"/>
      <c r="M49" s="163"/>
      <c r="N49" s="163"/>
      <c r="O49" s="164"/>
      <c r="P49" s="164"/>
      <c r="Q49" s="163"/>
      <c r="R49" s="163"/>
      <c r="S49" s="163"/>
      <c r="T49" s="167"/>
      <c r="U49" s="167"/>
      <c r="V49" s="167" t="s">
        <v>0</v>
      </c>
      <c r="W49" s="168"/>
      <c r="X49" s="164"/>
    </row>
    <row r="50" spans="1:37" ht="25.5">
      <c r="A50" s="108">
        <v>15</v>
      </c>
      <c r="B50" s="109" t="s">
        <v>153</v>
      </c>
      <c r="C50" s="110" t="s">
        <v>226</v>
      </c>
      <c r="D50" s="111" t="s">
        <v>227</v>
      </c>
      <c r="E50" s="112">
        <v>41</v>
      </c>
      <c r="F50" s="113" t="s">
        <v>204</v>
      </c>
      <c r="H50" s="114">
        <f>ROUND(E50*G50,2)</f>
        <v>0</v>
      </c>
      <c r="J50" s="114">
        <f>ROUND(E50*G50,2)</f>
        <v>0</v>
      </c>
      <c r="L50" s="115">
        <f>E50*K50</f>
        <v>0</v>
      </c>
      <c r="N50" s="112">
        <f>E50*M50</f>
        <v>0</v>
      </c>
      <c r="O50" s="113">
        <v>20</v>
      </c>
      <c r="P50" s="113" t="s">
        <v>157</v>
      </c>
      <c r="V50" s="116" t="s">
        <v>108</v>
      </c>
      <c r="X50" s="110" t="s">
        <v>228</v>
      </c>
      <c r="Y50" s="110" t="s">
        <v>226</v>
      </c>
      <c r="Z50" s="113" t="s">
        <v>218</v>
      </c>
      <c r="AB50" s="113">
        <v>1</v>
      </c>
      <c r="AJ50" s="86" t="s">
        <v>160</v>
      </c>
      <c r="AK50" s="86" t="s">
        <v>161</v>
      </c>
    </row>
    <row r="51" spans="1:37">
      <c r="D51" s="162" t="s">
        <v>229</v>
      </c>
      <c r="E51" s="163"/>
      <c r="F51" s="164"/>
      <c r="G51" s="165"/>
      <c r="H51" s="165"/>
      <c r="I51" s="165"/>
      <c r="J51" s="165"/>
      <c r="K51" s="166"/>
      <c r="L51" s="166"/>
      <c r="M51" s="163"/>
      <c r="N51" s="163"/>
      <c r="O51" s="164"/>
      <c r="P51" s="164"/>
      <c r="Q51" s="163"/>
      <c r="R51" s="163"/>
      <c r="S51" s="163"/>
      <c r="T51" s="167"/>
      <c r="U51" s="167"/>
      <c r="V51" s="167" t="s">
        <v>0</v>
      </c>
      <c r="W51" s="168"/>
      <c r="X51" s="164"/>
    </row>
    <row r="52" spans="1:37">
      <c r="A52" s="108">
        <v>16</v>
      </c>
      <c r="B52" s="109" t="s">
        <v>153</v>
      </c>
      <c r="C52" s="110" t="s">
        <v>230</v>
      </c>
      <c r="D52" s="111" t="s">
        <v>231</v>
      </c>
      <c r="E52" s="112">
        <v>163.55000000000001</v>
      </c>
      <c r="F52" s="113" t="s">
        <v>188</v>
      </c>
      <c r="H52" s="114">
        <f>ROUND(E52*G52,2)</f>
        <v>0</v>
      </c>
      <c r="J52" s="114">
        <f>ROUND(E52*G52,2)</f>
        <v>0</v>
      </c>
      <c r="K52" s="115">
        <v>4.0000000000000001E-3</v>
      </c>
      <c r="L52" s="115">
        <f>E52*K52</f>
        <v>0.6542</v>
      </c>
      <c r="N52" s="112">
        <f>E52*M52</f>
        <v>0</v>
      </c>
      <c r="O52" s="113">
        <v>20</v>
      </c>
      <c r="P52" s="113" t="s">
        <v>157</v>
      </c>
      <c r="V52" s="116" t="s">
        <v>108</v>
      </c>
      <c r="W52" s="117">
        <v>48.901000000000003</v>
      </c>
      <c r="X52" s="110" t="s">
        <v>232</v>
      </c>
      <c r="Y52" s="110" t="s">
        <v>230</v>
      </c>
      <c r="Z52" s="113" t="s">
        <v>218</v>
      </c>
      <c r="AB52" s="113">
        <v>6</v>
      </c>
      <c r="AJ52" s="86" t="s">
        <v>160</v>
      </c>
      <c r="AK52" s="86" t="s">
        <v>161</v>
      </c>
    </row>
    <row r="53" spans="1:37">
      <c r="D53" s="162" t="s">
        <v>233</v>
      </c>
      <c r="E53" s="163"/>
      <c r="F53" s="164"/>
      <c r="G53" s="165"/>
      <c r="H53" s="165"/>
      <c r="I53" s="165"/>
      <c r="J53" s="165"/>
      <c r="K53" s="166"/>
      <c r="L53" s="166"/>
      <c r="M53" s="163"/>
      <c r="N53" s="163"/>
      <c r="O53" s="164"/>
      <c r="P53" s="164"/>
      <c r="Q53" s="163"/>
      <c r="R53" s="163"/>
      <c r="S53" s="163"/>
      <c r="T53" s="167"/>
      <c r="U53" s="167"/>
      <c r="V53" s="167" t="s">
        <v>0</v>
      </c>
      <c r="W53" s="168"/>
      <c r="X53" s="164"/>
    </row>
    <row r="54" spans="1:37" ht="25.5">
      <c r="A54" s="108">
        <v>17</v>
      </c>
      <c r="B54" s="109" t="s">
        <v>153</v>
      </c>
      <c r="C54" s="110" t="s">
        <v>234</v>
      </c>
      <c r="D54" s="111" t="s">
        <v>235</v>
      </c>
      <c r="E54" s="112">
        <v>39</v>
      </c>
      <c r="F54" s="113" t="s">
        <v>188</v>
      </c>
      <c r="H54" s="114">
        <f>ROUND(E54*G54,2)</f>
        <v>0</v>
      </c>
      <c r="J54" s="114">
        <f>ROUND(E54*G54,2)</f>
        <v>0</v>
      </c>
      <c r="K54" s="115">
        <v>2.5999999999999999E-2</v>
      </c>
      <c r="L54" s="115">
        <f>E54*K54</f>
        <v>1.014</v>
      </c>
      <c r="N54" s="112">
        <f>E54*M54</f>
        <v>0</v>
      </c>
      <c r="O54" s="113">
        <v>20</v>
      </c>
      <c r="P54" s="113" t="s">
        <v>157</v>
      </c>
      <c r="V54" s="116" t="s">
        <v>108</v>
      </c>
      <c r="W54" s="117">
        <v>12.675000000000001</v>
      </c>
      <c r="X54" s="110" t="s">
        <v>236</v>
      </c>
      <c r="Y54" s="110" t="s">
        <v>234</v>
      </c>
      <c r="Z54" s="113" t="s">
        <v>218</v>
      </c>
      <c r="AB54" s="113">
        <v>6</v>
      </c>
      <c r="AJ54" s="86" t="s">
        <v>160</v>
      </c>
      <c r="AK54" s="86" t="s">
        <v>161</v>
      </c>
    </row>
    <row r="55" spans="1:37">
      <c r="A55" s="108">
        <v>18</v>
      </c>
      <c r="B55" s="109" t="s">
        <v>153</v>
      </c>
      <c r="C55" s="110" t="s">
        <v>237</v>
      </c>
      <c r="D55" s="111" t="s">
        <v>238</v>
      </c>
      <c r="E55" s="112">
        <v>10.5</v>
      </c>
      <c r="F55" s="113" t="s">
        <v>188</v>
      </c>
      <c r="H55" s="114">
        <f>ROUND(E55*G55,2)</f>
        <v>0</v>
      </c>
      <c r="J55" s="114">
        <f>ROUND(E55*G55,2)</f>
        <v>0</v>
      </c>
      <c r="K55" s="115">
        <v>8.4999999999999995E-4</v>
      </c>
      <c r="L55" s="115">
        <f>E55*K55</f>
        <v>8.9249999999999989E-3</v>
      </c>
      <c r="N55" s="112">
        <f>E55*M55</f>
        <v>0</v>
      </c>
      <c r="O55" s="113">
        <v>20</v>
      </c>
      <c r="P55" s="113" t="s">
        <v>157</v>
      </c>
      <c r="V55" s="116" t="s">
        <v>108</v>
      </c>
      <c r="W55" s="117">
        <v>2.415</v>
      </c>
      <c r="X55" s="110" t="s">
        <v>239</v>
      </c>
      <c r="Y55" s="110" t="s">
        <v>237</v>
      </c>
      <c r="Z55" s="113" t="s">
        <v>218</v>
      </c>
      <c r="AB55" s="113">
        <v>1</v>
      </c>
      <c r="AJ55" s="86" t="s">
        <v>160</v>
      </c>
      <c r="AK55" s="86" t="s">
        <v>161</v>
      </c>
    </row>
    <row r="56" spans="1:37" ht="25.5">
      <c r="A56" s="108">
        <v>19</v>
      </c>
      <c r="B56" s="109" t="s">
        <v>153</v>
      </c>
      <c r="C56" s="110" t="s">
        <v>240</v>
      </c>
      <c r="D56" s="111" t="s">
        <v>241</v>
      </c>
      <c r="E56" s="112">
        <v>163.55000000000001</v>
      </c>
      <c r="F56" s="113" t="s">
        <v>188</v>
      </c>
      <c r="H56" s="114">
        <f>ROUND(E56*G56,2)</f>
        <v>0</v>
      </c>
      <c r="J56" s="114">
        <f>ROUND(E56*G56,2)</f>
        <v>0</v>
      </c>
      <c r="K56" s="115">
        <v>3.3E-4</v>
      </c>
      <c r="L56" s="115">
        <f>E56*K56</f>
        <v>5.3971500000000006E-2</v>
      </c>
      <c r="N56" s="112">
        <f>E56*M56</f>
        <v>0</v>
      </c>
      <c r="O56" s="113">
        <v>20</v>
      </c>
      <c r="P56" s="113" t="s">
        <v>157</v>
      </c>
      <c r="V56" s="116" t="s">
        <v>108</v>
      </c>
      <c r="W56" s="117">
        <v>29.439</v>
      </c>
      <c r="X56" s="110" t="s">
        <v>242</v>
      </c>
      <c r="Y56" s="110" t="s">
        <v>240</v>
      </c>
      <c r="Z56" s="113" t="s">
        <v>218</v>
      </c>
      <c r="AB56" s="113">
        <v>6</v>
      </c>
      <c r="AJ56" s="86" t="s">
        <v>160</v>
      </c>
      <c r="AK56" s="86" t="s">
        <v>161</v>
      </c>
    </row>
    <row r="57" spans="1:37">
      <c r="A57" s="108">
        <v>20</v>
      </c>
      <c r="B57" s="109" t="s">
        <v>153</v>
      </c>
      <c r="C57" s="110" t="s">
        <v>243</v>
      </c>
      <c r="D57" s="111" t="s">
        <v>244</v>
      </c>
      <c r="E57" s="112">
        <v>61</v>
      </c>
      <c r="F57" s="113" t="s">
        <v>188</v>
      </c>
      <c r="H57" s="114">
        <f>ROUND(E57*G57,2)</f>
        <v>0</v>
      </c>
      <c r="J57" s="114">
        <f>ROUND(E57*G57,2)</f>
        <v>0</v>
      </c>
      <c r="K57" s="115">
        <v>8.1999999999999998E-4</v>
      </c>
      <c r="L57" s="115">
        <f>E57*K57</f>
        <v>5.0020000000000002E-2</v>
      </c>
      <c r="N57" s="112">
        <f>E57*M57</f>
        <v>0</v>
      </c>
      <c r="O57" s="113">
        <v>20</v>
      </c>
      <c r="P57" s="113" t="s">
        <v>157</v>
      </c>
      <c r="V57" s="116" t="s">
        <v>108</v>
      </c>
      <c r="W57" s="117">
        <v>23.545999999999999</v>
      </c>
      <c r="X57" s="110" t="s">
        <v>245</v>
      </c>
      <c r="Y57" s="110" t="s">
        <v>243</v>
      </c>
      <c r="Z57" s="113" t="s">
        <v>218</v>
      </c>
      <c r="AB57" s="113">
        <v>1</v>
      </c>
      <c r="AJ57" s="86" t="s">
        <v>160</v>
      </c>
      <c r="AK57" s="86" t="s">
        <v>161</v>
      </c>
    </row>
    <row r="58" spans="1:37" ht="25.5">
      <c r="A58" s="108">
        <v>21</v>
      </c>
      <c r="B58" s="109" t="s">
        <v>153</v>
      </c>
      <c r="C58" s="110" t="s">
        <v>246</v>
      </c>
      <c r="D58" s="111" t="s">
        <v>247</v>
      </c>
      <c r="E58" s="112">
        <v>1.31</v>
      </c>
      <c r="F58" s="113" t="s">
        <v>156</v>
      </c>
      <c r="H58" s="114">
        <f>ROUND(E58*G58,2)</f>
        <v>0</v>
      </c>
      <c r="J58" s="114">
        <f>ROUND(E58*G58,2)</f>
        <v>0</v>
      </c>
      <c r="K58" s="115">
        <v>2.3666900000000002</v>
      </c>
      <c r="L58" s="115">
        <f>E58*K58</f>
        <v>3.1003639000000005</v>
      </c>
      <c r="N58" s="112">
        <f>E58*M58</f>
        <v>0</v>
      </c>
      <c r="O58" s="113">
        <v>20</v>
      </c>
      <c r="P58" s="113" t="s">
        <v>157</v>
      </c>
      <c r="V58" s="116" t="s">
        <v>108</v>
      </c>
      <c r="W58" s="117">
        <v>3.9249999999999998</v>
      </c>
      <c r="X58" s="110" t="s">
        <v>248</v>
      </c>
      <c r="Y58" s="110" t="s">
        <v>246</v>
      </c>
      <c r="Z58" s="113" t="s">
        <v>211</v>
      </c>
      <c r="AB58" s="113">
        <v>1</v>
      </c>
      <c r="AJ58" s="86" t="s">
        <v>160</v>
      </c>
      <c r="AK58" s="86" t="s">
        <v>161</v>
      </c>
    </row>
    <row r="59" spans="1:37">
      <c r="D59" s="162" t="s">
        <v>249</v>
      </c>
      <c r="E59" s="163"/>
      <c r="F59" s="164"/>
      <c r="G59" s="165"/>
      <c r="H59" s="165"/>
      <c r="I59" s="165"/>
      <c r="J59" s="165"/>
      <c r="K59" s="166"/>
      <c r="L59" s="166"/>
      <c r="M59" s="163"/>
      <c r="N59" s="163"/>
      <c r="O59" s="164"/>
      <c r="P59" s="164"/>
      <c r="Q59" s="163"/>
      <c r="R59" s="163"/>
      <c r="S59" s="163"/>
      <c r="T59" s="167"/>
      <c r="U59" s="167"/>
      <c r="V59" s="167" t="s">
        <v>0</v>
      </c>
      <c r="W59" s="168"/>
      <c r="X59" s="164"/>
    </row>
    <row r="60" spans="1:37" ht="25.5">
      <c r="A60" s="108">
        <v>22</v>
      </c>
      <c r="B60" s="109" t="s">
        <v>153</v>
      </c>
      <c r="C60" s="110" t="s">
        <v>250</v>
      </c>
      <c r="D60" s="111" t="s">
        <v>251</v>
      </c>
      <c r="E60" s="112">
        <v>1.31</v>
      </c>
      <c r="F60" s="113" t="s">
        <v>156</v>
      </c>
      <c r="H60" s="114">
        <f>ROUND(E60*G60,2)</f>
        <v>0</v>
      </c>
      <c r="J60" s="114">
        <f>ROUND(E60*G60,2)</f>
        <v>0</v>
      </c>
      <c r="L60" s="115">
        <f>E60*K60</f>
        <v>0</v>
      </c>
      <c r="N60" s="112">
        <f>E60*M60</f>
        <v>0</v>
      </c>
      <c r="O60" s="113">
        <v>20</v>
      </c>
      <c r="P60" s="113" t="s">
        <v>157</v>
      </c>
      <c r="V60" s="116" t="s">
        <v>108</v>
      </c>
      <c r="W60" s="117">
        <v>1.0740000000000001</v>
      </c>
      <c r="X60" s="110" t="s">
        <v>252</v>
      </c>
      <c r="Y60" s="110" t="s">
        <v>250</v>
      </c>
      <c r="Z60" s="113" t="s">
        <v>159</v>
      </c>
      <c r="AB60" s="113">
        <v>1</v>
      </c>
      <c r="AJ60" s="86" t="s">
        <v>160</v>
      </c>
      <c r="AK60" s="86" t="s">
        <v>161</v>
      </c>
    </row>
    <row r="61" spans="1:37">
      <c r="A61" s="108">
        <v>23</v>
      </c>
      <c r="B61" s="109" t="s">
        <v>153</v>
      </c>
      <c r="C61" s="110" t="s">
        <v>253</v>
      </c>
      <c r="D61" s="111" t="s">
        <v>254</v>
      </c>
      <c r="E61" s="112">
        <v>3.3000000000000002E-2</v>
      </c>
      <c r="F61" s="113" t="s">
        <v>184</v>
      </c>
      <c r="H61" s="114">
        <f>ROUND(E61*G61,2)</f>
        <v>0</v>
      </c>
      <c r="J61" s="114">
        <f>ROUND(E61*G61,2)</f>
        <v>0</v>
      </c>
      <c r="K61" s="115">
        <v>0.98900999999999994</v>
      </c>
      <c r="L61" s="115">
        <f>E61*K61</f>
        <v>3.2637329999999999E-2</v>
      </c>
      <c r="N61" s="112">
        <f>E61*M61</f>
        <v>0</v>
      </c>
      <c r="O61" s="113">
        <v>20</v>
      </c>
      <c r="P61" s="113" t="s">
        <v>157</v>
      </c>
      <c r="V61" s="116" t="s">
        <v>108</v>
      </c>
      <c r="W61" s="117">
        <v>0.503</v>
      </c>
      <c r="X61" s="110" t="s">
        <v>255</v>
      </c>
      <c r="Y61" s="110" t="s">
        <v>253</v>
      </c>
      <c r="Z61" s="113" t="s">
        <v>159</v>
      </c>
      <c r="AB61" s="113">
        <v>1</v>
      </c>
      <c r="AJ61" s="86" t="s">
        <v>160</v>
      </c>
      <c r="AK61" s="86" t="s">
        <v>161</v>
      </c>
    </row>
    <row r="62" spans="1:37">
      <c r="D62" s="162" t="s">
        <v>256</v>
      </c>
      <c r="E62" s="163"/>
      <c r="F62" s="164"/>
      <c r="G62" s="165"/>
      <c r="H62" s="165"/>
      <c r="I62" s="165"/>
      <c r="J62" s="165"/>
      <c r="K62" s="166"/>
      <c r="L62" s="166"/>
      <c r="M62" s="163"/>
      <c r="N62" s="163"/>
      <c r="O62" s="164"/>
      <c r="P62" s="164"/>
      <c r="Q62" s="163"/>
      <c r="R62" s="163"/>
      <c r="S62" s="163"/>
      <c r="T62" s="167"/>
      <c r="U62" s="167"/>
      <c r="V62" s="167" t="s">
        <v>0</v>
      </c>
      <c r="W62" s="168"/>
      <c r="X62" s="164"/>
    </row>
    <row r="63" spans="1:37" ht="25.5">
      <c r="A63" s="108">
        <v>24</v>
      </c>
      <c r="B63" s="109" t="s">
        <v>257</v>
      </c>
      <c r="C63" s="110" t="s">
        <v>258</v>
      </c>
      <c r="D63" s="111" t="s">
        <v>259</v>
      </c>
      <c r="E63" s="112">
        <v>58.79</v>
      </c>
      <c r="F63" s="113" t="s">
        <v>188</v>
      </c>
      <c r="H63" s="114">
        <f>ROUND(E63*G63,2)</f>
        <v>0</v>
      </c>
      <c r="J63" s="114">
        <f>ROUND(E63*G63,2)</f>
        <v>0</v>
      </c>
      <c r="L63" s="115">
        <f>E63*K63</f>
        <v>0</v>
      </c>
      <c r="N63" s="112">
        <f>E63*M63</f>
        <v>0</v>
      </c>
      <c r="O63" s="113">
        <v>20</v>
      </c>
      <c r="P63" s="113" t="s">
        <v>157</v>
      </c>
      <c r="V63" s="116" t="s">
        <v>108</v>
      </c>
      <c r="X63" s="110" t="s">
        <v>258</v>
      </c>
      <c r="Y63" s="110" t="s">
        <v>258</v>
      </c>
      <c r="Z63" s="113" t="s">
        <v>211</v>
      </c>
      <c r="AB63" s="113">
        <v>1</v>
      </c>
      <c r="AJ63" s="86" t="s">
        <v>160</v>
      </c>
      <c r="AK63" s="86" t="s">
        <v>161</v>
      </c>
    </row>
    <row r="64" spans="1:37">
      <c r="D64" s="162" t="s">
        <v>260</v>
      </c>
      <c r="E64" s="163"/>
      <c r="F64" s="164"/>
      <c r="G64" s="165"/>
      <c r="H64" s="165"/>
      <c r="I64" s="165"/>
      <c r="J64" s="165"/>
      <c r="K64" s="166"/>
      <c r="L64" s="166"/>
      <c r="M64" s="163"/>
      <c r="N64" s="163"/>
      <c r="O64" s="164"/>
      <c r="P64" s="164"/>
      <c r="Q64" s="163"/>
      <c r="R64" s="163"/>
      <c r="S64" s="163"/>
      <c r="T64" s="167"/>
      <c r="U64" s="167"/>
      <c r="V64" s="167" t="s">
        <v>0</v>
      </c>
      <c r="W64" s="168"/>
      <c r="X64" s="164"/>
    </row>
    <row r="65" spans="1:37">
      <c r="A65" s="108">
        <v>25</v>
      </c>
      <c r="B65" s="109" t="s">
        <v>153</v>
      </c>
      <c r="C65" s="110" t="s">
        <v>261</v>
      </c>
      <c r="D65" s="111" t="s">
        <v>262</v>
      </c>
      <c r="E65" s="112">
        <v>24.3</v>
      </c>
      <c r="F65" s="113" t="s">
        <v>188</v>
      </c>
      <c r="H65" s="114">
        <f>ROUND(E65*G65,2)</f>
        <v>0</v>
      </c>
      <c r="J65" s="114">
        <f>ROUND(E65*G65,2)</f>
        <v>0</v>
      </c>
      <c r="L65" s="115">
        <f>E65*K65</f>
        <v>0</v>
      </c>
      <c r="N65" s="112">
        <f>E65*M65</f>
        <v>0</v>
      </c>
      <c r="O65" s="113">
        <v>20</v>
      </c>
      <c r="P65" s="113" t="s">
        <v>157</v>
      </c>
      <c r="V65" s="116" t="s">
        <v>108</v>
      </c>
      <c r="X65" s="110" t="s">
        <v>261</v>
      </c>
      <c r="Y65" s="110" t="s">
        <v>261</v>
      </c>
      <c r="Z65" s="113" t="s">
        <v>211</v>
      </c>
      <c r="AB65" s="113">
        <v>1</v>
      </c>
      <c r="AJ65" s="86" t="s">
        <v>160</v>
      </c>
      <c r="AK65" s="86" t="s">
        <v>161</v>
      </c>
    </row>
    <row r="66" spans="1:37">
      <c r="D66" s="162" t="s">
        <v>263</v>
      </c>
      <c r="E66" s="163"/>
      <c r="F66" s="164"/>
      <c r="G66" s="165"/>
      <c r="H66" s="165"/>
      <c r="I66" s="165"/>
      <c r="J66" s="165"/>
      <c r="K66" s="166"/>
      <c r="L66" s="166"/>
      <c r="M66" s="163"/>
      <c r="N66" s="163"/>
      <c r="O66" s="164"/>
      <c r="P66" s="164"/>
      <c r="Q66" s="163"/>
      <c r="R66" s="163"/>
      <c r="S66" s="163"/>
      <c r="T66" s="167"/>
      <c r="U66" s="167"/>
      <c r="V66" s="167" t="s">
        <v>0</v>
      </c>
      <c r="W66" s="168"/>
      <c r="X66" s="164"/>
    </row>
    <row r="67" spans="1:37">
      <c r="A67" s="108">
        <v>26</v>
      </c>
      <c r="B67" s="109" t="s">
        <v>153</v>
      </c>
      <c r="C67" s="110" t="s">
        <v>264</v>
      </c>
      <c r="D67" s="111" t="s">
        <v>265</v>
      </c>
      <c r="E67" s="112">
        <v>1.5249999999999999</v>
      </c>
      <c r="F67" s="113" t="s">
        <v>188</v>
      </c>
      <c r="H67" s="114">
        <f>ROUND(E67*G67,2)</f>
        <v>0</v>
      </c>
      <c r="J67" s="114">
        <f>ROUND(E67*G67,2)</f>
        <v>0</v>
      </c>
      <c r="K67" s="115">
        <v>4.5100000000000001E-2</v>
      </c>
      <c r="L67" s="115">
        <f>E67*K67</f>
        <v>6.8777499999999991E-2</v>
      </c>
      <c r="N67" s="112">
        <f>E67*M67</f>
        <v>0</v>
      </c>
      <c r="O67" s="113">
        <v>20</v>
      </c>
      <c r="P67" s="113" t="s">
        <v>157</v>
      </c>
      <c r="V67" s="116" t="s">
        <v>108</v>
      </c>
      <c r="W67" s="117">
        <v>0.58899999999999997</v>
      </c>
      <c r="X67" s="110" t="s">
        <v>266</v>
      </c>
      <c r="Y67" s="110" t="s">
        <v>264</v>
      </c>
      <c r="Z67" s="113" t="s">
        <v>159</v>
      </c>
      <c r="AB67" s="113">
        <v>1</v>
      </c>
      <c r="AJ67" s="86" t="s">
        <v>160</v>
      </c>
      <c r="AK67" s="86" t="s">
        <v>161</v>
      </c>
    </row>
    <row r="68" spans="1:37">
      <c r="D68" s="162" t="s">
        <v>267</v>
      </c>
      <c r="E68" s="163"/>
      <c r="F68" s="164"/>
      <c r="G68" s="165"/>
      <c r="H68" s="165"/>
      <c r="I68" s="165"/>
      <c r="J68" s="165"/>
      <c r="K68" s="166"/>
      <c r="L68" s="166"/>
      <c r="M68" s="163"/>
      <c r="N68" s="163"/>
      <c r="O68" s="164"/>
      <c r="P68" s="164"/>
      <c r="Q68" s="163"/>
      <c r="R68" s="163"/>
      <c r="S68" s="163"/>
      <c r="T68" s="167"/>
      <c r="U68" s="167"/>
      <c r="V68" s="167" t="s">
        <v>0</v>
      </c>
      <c r="W68" s="168"/>
      <c r="X68" s="164"/>
    </row>
    <row r="69" spans="1:37">
      <c r="A69" s="108">
        <v>27</v>
      </c>
      <c r="B69" s="109" t="s">
        <v>153</v>
      </c>
      <c r="C69" s="110" t="s">
        <v>268</v>
      </c>
      <c r="D69" s="111" t="s">
        <v>269</v>
      </c>
      <c r="E69" s="112">
        <v>24.3</v>
      </c>
      <c r="F69" s="113" t="s">
        <v>188</v>
      </c>
      <c r="H69" s="114">
        <f>ROUND(E69*G69,2)</f>
        <v>0</v>
      </c>
      <c r="J69" s="114">
        <f>ROUND(E69*G69,2)</f>
        <v>0</v>
      </c>
      <c r="K69" s="115">
        <v>1.2E-4</v>
      </c>
      <c r="L69" s="115">
        <f>E69*K69</f>
        <v>2.9160000000000002E-3</v>
      </c>
      <c r="N69" s="112">
        <f>E69*M69</f>
        <v>0</v>
      </c>
      <c r="O69" s="113">
        <v>20</v>
      </c>
      <c r="P69" s="113" t="s">
        <v>157</v>
      </c>
      <c r="V69" s="116" t="s">
        <v>108</v>
      </c>
      <c r="W69" s="117">
        <v>0.58299999999999996</v>
      </c>
      <c r="X69" s="110" t="s">
        <v>270</v>
      </c>
      <c r="Y69" s="110" t="s">
        <v>268</v>
      </c>
      <c r="Z69" s="113" t="s">
        <v>211</v>
      </c>
      <c r="AB69" s="113">
        <v>1</v>
      </c>
      <c r="AJ69" s="86" t="s">
        <v>160</v>
      </c>
      <c r="AK69" s="86" t="s">
        <v>161</v>
      </c>
    </row>
    <row r="70" spans="1:37">
      <c r="D70" s="162" t="s">
        <v>263</v>
      </c>
      <c r="E70" s="163"/>
      <c r="F70" s="164"/>
      <c r="G70" s="165"/>
      <c r="H70" s="165"/>
      <c r="I70" s="165"/>
      <c r="J70" s="165"/>
      <c r="K70" s="166"/>
      <c r="L70" s="166"/>
      <c r="M70" s="163"/>
      <c r="N70" s="163"/>
      <c r="O70" s="164"/>
      <c r="P70" s="164"/>
      <c r="Q70" s="163"/>
      <c r="R70" s="163"/>
      <c r="S70" s="163"/>
      <c r="T70" s="167"/>
      <c r="U70" s="167"/>
      <c r="V70" s="167" t="s">
        <v>0</v>
      </c>
      <c r="W70" s="168"/>
      <c r="X70" s="164"/>
    </row>
    <row r="71" spans="1:37" ht="25.5">
      <c r="A71" s="108">
        <v>28</v>
      </c>
      <c r="B71" s="109" t="s">
        <v>153</v>
      </c>
      <c r="C71" s="110" t="s">
        <v>271</v>
      </c>
      <c r="D71" s="111" t="s">
        <v>272</v>
      </c>
      <c r="E71" s="112">
        <v>5</v>
      </c>
      <c r="F71" s="113" t="s">
        <v>166</v>
      </c>
      <c r="H71" s="114">
        <f>ROUND(E71*G71,2)</f>
        <v>0</v>
      </c>
      <c r="J71" s="114">
        <f>ROUND(E71*G71,2)</f>
        <v>0</v>
      </c>
      <c r="K71" s="115">
        <v>1.8859999999999998E-2</v>
      </c>
      <c r="L71" s="115">
        <f>E71*K71</f>
        <v>9.4299999999999995E-2</v>
      </c>
      <c r="N71" s="112">
        <f>E71*M71</f>
        <v>0</v>
      </c>
      <c r="O71" s="113">
        <v>20</v>
      </c>
      <c r="P71" s="113" t="s">
        <v>157</v>
      </c>
      <c r="V71" s="116" t="s">
        <v>108</v>
      </c>
      <c r="W71" s="117">
        <v>3.77</v>
      </c>
      <c r="X71" s="110" t="s">
        <v>273</v>
      </c>
      <c r="Y71" s="110" t="s">
        <v>271</v>
      </c>
      <c r="Z71" s="113" t="s">
        <v>274</v>
      </c>
      <c r="AB71" s="113">
        <v>1</v>
      </c>
      <c r="AJ71" s="86" t="s">
        <v>160</v>
      </c>
      <c r="AK71" s="86" t="s">
        <v>161</v>
      </c>
    </row>
    <row r="72" spans="1:37">
      <c r="A72" s="108">
        <v>29</v>
      </c>
      <c r="B72" s="109" t="s">
        <v>275</v>
      </c>
      <c r="C72" s="110" t="s">
        <v>276</v>
      </c>
      <c r="D72" s="111" t="s">
        <v>277</v>
      </c>
      <c r="E72" s="112">
        <v>3</v>
      </c>
      <c r="F72" s="113" t="s">
        <v>166</v>
      </c>
      <c r="I72" s="114">
        <f>ROUND(E72*G72,2)</f>
        <v>0</v>
      </c>
      <c r="J72" s="114">
        <f>ROUND(E72*G72,2)</f>
        <v>0</v>
      </c>
      <c r="K72" s="115">
        <v>1.4E-2</v>
      </c>
      <c r="L72" s="115">
        <f>E72*K72</f>
        <v>4.2000000000000003E-2</v>
      </c>
      <c r="N72" s="112">
        <f>E72*M72</f>
        <v>0</v>
      </c>
      <c r="O72" s="113">
        <v>20</v>
      </c>
      <c r="P72" s="113" t="s">
        <v>157</v>
      </c>
      <c r="V72" s="116" t="s">
        <v>101</v>
      </c>
      <c r="X72" s="110" t="s">
        <v>276</v>
      </c>
      <c r="Y72" s="110" t="s">
        <v>276</v>
      </c>
      <c r="Z72" s="113" t="s">
        <v>278</v>
      </c>
      <c r="AA72" s="110" t="s">
        <v>157</v>
      </c>
      <c r="AB72" s="113">
        <v>2</v>
      </c>
      <c r="AJ72" s="86" t="s">
        <v>279</v>
      </c>
      <c r="AK72" s="86" t="s">
        <v>161</v>
      </c>
    </row>
    <row r="73" spans="1:37">
      <c r="A73" s="108">
        <v>30</v>
      </c>
      <c r="B73" s="109" t="s">
        <v>275</v>
      </c>
      <c r="C73" s="110" t="s">
        <v>280</v>
      </c>
      <c r="D73" s="111" t="s">
        <v>281</v>
      </c>
      <c r="E73" s="112">
        <v>1</v>
      </c>
      <c r="F73" s="113" t="s">
        <v>166</v>
      </c>
      <c r="I73" s="114">
        <f>ROUND(E73*G73,2)</f>
        <v>0</v>
      </c>
      <c r="J73" s="114">
        <f>ROUND(E73*G73,2)</f>
        <v>0</v>
      </c>
      <c r="K73" s="115">
        <v>1.43E-2</v>
      </c>
      <c r="L73" s="115">
        <f>E73*K73</f>
        <v>1.43E-2</v>
      </c>
      <c r="N73" s="112">
        <f>E73*M73</f>
        <v>0</v>
      </c>
      <c r="O73" s="113">
        <v>20</v>
      </c>
      <c r="P73" s="113" t="s">
        <v>157</v>
      </c>
      <c r="V73" s="116" t="s">
        <v>101</v>
      </c>
      <c r="X73" s="110" t="s">
        <v>280</v>
      </c>
      <c r="Y73" s="110" t="s">
        <v>280</v>
      </c>
      <c r="Z73" s="113" t="s">
        <v>278</v>
      </c>
      <c r="AA73" s="110" t="s">
        <v>157</v>
      </c>
      <c r="AB73" s="113">
        <v>2</v>
      </c>
      <c r="AJ73" s="86" t="s">
        <v>279</v>
      </c>
      <c r="AK73" s="86" t="s">
        <v>161</v>
      </c>
    </row>
    <row r="74" spans="1:37">
      <c r="A74" s="108">
        <v>31</v>
      </c>
      <c r="B74" s="109" t="s">
        <v>275</v>
      </c>
      <c r="C74" s="110" t="s">
        <v>282</v>
      </c>
      <c r="D74" s="111" t="s">
        <v>283</v>
      </c>
      <c r="E74" s="112">
        <v>1</v>
      </c>
      <c r="F74" s="113" t="s">
        <v>166</v>
      </c>
      <c r="I74" s="114">
        <f>ROUND(E74*G74,2)</f>
        <v>0</v>
      </c>
      <c r="J74" s="114">
        <f>ROUND(E74*G74,2)</f>
        <v>0</v>
      </c>
      <c r="K74" s="115">
        <v>1.46E-2</v>
      </c>
      <c r="L74" s="115">
        <f>E74*K74</f>
        <v>1.46E-2</v>
      </c>
      <c r="N74" s="112">
        <f>E74*M74</f>
        <v>0</v>
      </c>
      <c r="O74" s="113">
        <v>20</v>
      </c>
      <c r="P74" s="113" t="s">
        <v>157</v>
      </c>
      <c r="V74" s="116" t="s">
        <v>101</v>
      </c>
      <c r="X74" s="110" t="s">
        <v>282</v>
      </c>
      <c r="Y74" s="110" t="s">
        <v>282</v>
      </c>
      <c r="Z74" s="113" t="s">
        <v>278</v>
      </c>
      <c r="AA74" s="110" t="s">
        <v>157</v>
      </c>
      <c r="AB74" s="113">
        <v>2</v>
      </c>
      <c r="AJ74" s="86" t="s">
        <v>279</v>
      </c>
      <c r="AK74" s="86" t="s">
        <v>161</v>
      </c>
    </row>
    <row r="75" spans="1:37" ht="25.5">
      <c r="A75" s="108">
        <v>32</v>
      </c>
      <c r="B75" s="109" t="s">
        <v>214</v>
      </c>
      <c r="C75" s="110" t="s">
        <v>284</v>
      </c>
      <c r="D75" s="111" t="s">
        <v>285</v>
      </c>
      <c r="E75" s="112">
        <v>2</v>
      </c>
      <c r="F75" s="113" t="s">
        <v>166</v>
      </c>
      <c r="H75" s="114">
        <f>ROUND(E75*G75,2)</f>
        <v>0</v>
      </c>
      <c r="J75" s="114">
        <f>ROUND(E75*G75,2)</f>
        <v>0</v>
      </c>
      <c r="K75" s="115">
        <v>5.2650000000000002E-2</v>
      </c>
      <c r="L75" s="115">
        <f>E75*K75</f>
        <v>0.1053</v>
      </c>
      <c r="N75" s="112">
        <f>E75*M75</f>
        <v>0</v>
      </c>
      <c r="O75" s="113">
        <v>20</v>
      </c>
      <c r="P75" s="113" t="s">
        <v>157</v>
      </c>
      <c r="V75" s="116" t="s">
        <v>108</v>
      </c>
      <c r="W75" s="117">
        <v>3.214</v>
      </c>
      <c r="X75" s="110" t="s">
        <v>286</v>
      </c>
      <c r="Y75" s="110" t="s">
        <v>284</v>
      </c>
      <c r="Z75" s="113" t="s">
        <v>274</v>
      </c>
      <c r="AB75" s="113">
        <v>1</v>
      </c>
      <c r="AJ75" s="86" t="s">
        <v>160</v>
      </c>
      <c r="AK75" s="86" t="s">
        <v>161</v>
      </c>
    </row>
    <row r="76" spans="1:37">
      <c r="D76" s="158" t="s">
        <v>287</v>
      </c>
      <c r="E76" s="159">
        <f>J76</f>
        <v>0</v>
      </c>
      <c r="H76" s="159">
        <f>SUM(H44:H75)</f>
        <v>0</v>
      </c>
      <c r="I76" s="159">
        <f>SUM(I44:I75)</f>
        <v>0</v>
      </c>
      <c r="J76" s="159">
        <f>SUM(J44:J75)</f>
        <v>0</v>
      </c>
      <c r="L76" s="160">
        <f>SUM(L44:L75)</f>
        <v>12.349568730000001</v>
      </c>
      <c r="N76" s="161">
        <f>SUM(N44:N75)</f>
        <v>0</v>
      </c>
      <c r="W76" s="117">
        <f>SUM(W44:W75)</f>
        <v>202.18</v>
      </c>
    </row>
    <row r="78" spans="1:37">
      <c r="B78" s="110" t="s">
        <v>288</v>
      </c>
    </row>
    <row r="79" spans="1:37">
      <c r="A79" s="108">
        <v>33</v>
      </c>
      <c r="B79" s="109" t="s">
        <v>153</v>
      </c>
      <c r="C79" s="110" t="s">
        <v>289</v>
      </c>
      <c r="D79" s="111" t="s">
        <v>290</v>
      </c>
      <c r="E79" s="112">
        <v>7</v>
      </c>
      <c r="F79" s="113" t="s">
        <v>204</v>
      </c>
      <c r="H79" s="114">
        <f>ROUND(E79*G79,2)</f>
        <v>0</v>
      </c>
      <c r="J79" s="114">
        <f>ROUND(E79*G79,2)</f>
        <v>0</v>
      </c>
      <c r="K79" s="115">
        <v>4.5199999999999997E-3</v>
      </c>
      <c r="L79" s="115">
        <f>E79*K79</f>
        <v>3.1640000000000001E-2</v>
      </c>
      <c r="N79" s="112">
        <f>E79*M79</f>
        <v>0</v>
      </c>
      <c r="O79" s="113">
        <v>20</v>
      </c>
      <c r="P79" s="113" t="s">
        <v>157</v>
      </c>
      <c r="V79" s="116" t="s">
        <v>108</v>
      </c>
      <c r="W79" s="117">
        <v>1.113</v>
      </c>
      <c r="X79" s="110" t="s">
        <v>291</v>
      </c>
      <c r="Y79" s="110" t="s">
        <v>289</v>
      </c>
      <c r="Z79" s="113" t="s">
        <v>211</v>
      </c>
      <c r="AB79" s="113">
        <v>1</v>
      </c>
      <c r="AJ79" s="86" t="s">
        <v>160</v>
      </c>
      <c r="AK79" s="86" t="s">
        <v>161</v>
      </c>
    </row>
    <row r="80" spans="1:37">
      <c r="A80" s="108">
        <v>34</v>
      </c>
      <c r="B80" s="109" t="s">
        <v>292</v>
      </c>
      <c r="C80" s="110" t="s">
        <v>293</v>
      </c>
      <c r="D80" s="111" t="s">
        <v>294</v>
      </c>
      <c r="E80" s="112">
        <v>125.05</v>
      </c>
      <c r="F80" s="113" t="s">
        <v>188</v>
      </c>
      <c r="H80" s="114">
        <f>ROUND(E80*G80,2)</f>
        <v>0</v>
      </c>
      <c r="J80" s="114">
        <f>ROUND(E80*G80,2)</f>
        <v>0</v>
      </c>
      <c r="K80" s="115">
        <v>1.66E-3</v>
      </c>
      <c r="L80" s="115">
        <f>E80*K80</f>
        <v>0.20758299999999999</v>
      </c>
      <c r="N80" s="112">
        <f>E80*M80</f>
        <v>0</v>
      </c>
      <c r="O80" s="113">
        <v>20</v>
      </c>
      <c r="P80" s="113" t="s">
        <v>157</v>
      </c>
      <c r="V80" s="116" t="s">
        <v>108</v>
      </c>
      <c r="W80" s="117">
        <v>23.134</v>
      </c>
      <c r="X80" s="110" t="s">
        <v>295</v>
      </c>
      <c r="Y80" s="110" t="s">
        <v>293</v>
      </c>
      <c r="Z80" s="113" t="s">
        <v>296</v>
      </c>
      <c r="AB80" s="113">
        <v>1</v>
      </c>
      <c r="AJ80" s="86" t="s">
        <v>160</v>
      </c>
      <c r="AK80" s="86" t="s">
        <v>161</v>
      </c>
    </row>
    <row r="81" spans="1:37">
      <c r="D81" s="162" t="s">
        <v>297</v>
      </c>
      <c r="E81" s="163"/>
      <c r="F81" s="164"/>
      <c r="G81" s="165"/>
      <c r="H81" s="165"/>
      <c r="I81" s="165"/>
      <c r="J81" s="165"/>
      <c r="K81" s="166"/>
      <c r="L81" s="166"/>
      <c r="M81" s="163"/>
      <c r="N81" s="163"/>
      <c r="O81" s="164"/>
      <c r="P81" s="164"/>
      <c r="Q81" s="163"/>
      <c r="R81" s="163"/>
      <c r="S81" s="163"/>
      <c r="T81" s="167"/>
      <c r="U81" s="167"/>
      <c r="V81" s="167" t="s">
        <v>0</v>
      </c>
      <c r="W81" s="168"/>
      <c r="X81" s="164"/>
    </row>
    <row r="82" spans="1:37">
      <c r="D82" s="162" t="s">
        <v>298</v>
      </c>
      <c r="E82" s="163"/>
      <c r="F82" s="164"/>
      <c r="G82" s="165"/>
      <c r="H82" s="165"/>
      <c r="I82" s="165"/>
      <c r="J82" s="165"/>
      <c r="K82" s="166"/>
      <c r="L82" s="166"/>
      <c r="M82" s="163"/>
      <c r="N82" s="163"/>
      <c r="O82" s="164"/>
      <c r="P82" s="164"/>
      <c r="Q82" s="163"/>
      <c r="R82" s="163"/>
      <c r="S82" s="163"/>
      <c r="T82" s="167"/>
      <c r="U82" s="167"/>
      <c r="V82" s="167" t="s">
        <v>0</v>
      </c>
      <c r="W82" s="168"/>
      <c r="X82" s="164"/>
    </row>
    <row r="83" spans="1:37" ht="38.25">
      <c r="A83" s="108">
        <v>35</v>
      </c>
      <c r="B83" s="109" t="s">
        <v>153</v>
      </c>
      <c r="C83" s="110" t="s">
        <v>299</v>
      </c>
      <c r="D83" s="111" t="s">
        <v>300</v>
      </c>
      <c r="E83" s="112">
        <v>42</v>
      </c>
      <c r="F83" s="113" t="s">
        <v>166</v>
      </c>
      <c r="H83" s="114">
        <f>ROUND(E83*G83,2)</f>
        <v>0</v>
      </c>
      <c r="J83" s="114">
        <f>ROUND(E83*G83,2)</f>
        <v>0</v>
      </c>
      <c r="K83" s="115">
        <v>2.9E-4</v>
      </c>
      <c r="L83" s="115">
        <f>E83*K83</f>
        <v>1.218E-2</v>
      </c>
      <c r="N83" s="112">
        <f>E83*M83</f>
        <v>0</v>
      </c>
      <c r="O83" s="113">
        <v>20</v>
      </c>
      <c r="P83" s="113" t="s">
        <v>157</v>
      </c>
      <c r="V83" s="116" t="s">
        <v>108</v>
      </c>
      <c r="W83" s="117">
        <v>6.8040000000000003</v>
      </c>
      <c r="X83" s="110" t="s">
        <v>301</v>
      </c>
      <c r="Y83" s="110" t="s">
        <v>299</v>
      </c>
      <c r="Z83" s="113" t="s">
        <v>211</v>
      </c>
      <c r="AB83" s="113">
        <v>1</v>
      </c>
      <c r="AJ83" s="86" t="s">
        <v>160</v>
      </c>
      <c r="AK83" s="86" t="s">
        <v>161</v>
      </c>
    </row>
    <row r="84" spans="1:37" ht="25.5">
      <c r="A84" s="108">
        <v>36</v>
      </c>
      <c r="B84" s="109" t="s">
        <v>302</v>
      </c>
      <c r="C84" s="110" t="s">
        <v>303</v>
      </c>
      <c r="D84" s="111" t="s">
        <v>304</v>
      </c>
      <c r="E84" s="112">
        <v>24.050999999999998</v>
      </c>
      <c r="F84" s="113" t="s">
        <v>188</v>
      </c>
      <c r="H84" s="114">
        <f>ROUND(E84*G84,2)</f>
        <v>0</v>
      </c>
      <c r="J84" s="114">
        <f>ROUND(E84*G84,2)</f>
        <v>0</v>
      </c>
      <c r="K84" s="115">
        <v>6.8000000000000005E-4</v>
      </c>
      <c r="L84" s="115">
        <f>E84*K84</f>
        <v>1.635468E-2</v>
      </c>
      <c r="M84" s="112">
        <v>0.26100000000000001</v>
      </c>
      <c r="N84" s="112">
        <f>E84*M84</f>
        <v>6.2773110000000001</v>
      </c>
      <c r="O84" s="113">
        <v>20</v>
      </c>
      <c r="P84" s="113" t="s">
        <v>157</v>
      </c>
      <c r="V84" s="116" t="s">
        <v>108</v>
      </c>
      <c r="W84" s="117">
        <v>5.7240000000000002</v>
      </c>
      <c r="X84" s="110" t="s">
        <v>305</v>
      </c>
      <c r="Y84" s="110" t="s">
        <v>303</v>
      </c>
      <c r="Z84" s="113" t="s">
        <v>306</v>
      </c>
      <c r="AB84" s="113">
        <v>1</v>
      </c>
      <c r="AJ84" s="86" t="s">
        <v>160</v>
      </c>
      <c r="AK84" s="86" t="s">
        <v>161</v>
      </c>
    </row>
    <row r="85" spans="1:37">
      <c r="D85" s="162" t="s">
        <v>307</v>
      </c>
      <c r="E85" s="163"/>
      <c r="F85" s="164"/>
      <c r="G85" s="165"/>
      <c r="H85" s="165"/>
      <c r="I85" s="165"/>
      <c r="J85" s="165"/>
      <c r="K85" s="166"/>
      <c r="L85" s="166"/>
      <c r="M85" s="163"/>
      <c r="N85" s="163"/>
      <c r="O85" s="164"/>
      <c r="P85" s="164"/>
      <c r="Q85" s="163"/>
      <c r="R85" s="163"/>
      <c r="S85" s="163"/>
      <c r="T85" s="167"/>
      <c r="U85" s="167"/>
      <c r="V85" s="167" t="s">
        <v>0</v>
      </c>
      <c r="W85" s="168"/>
      <c r="X85" s="164"/>
    </row>
    <row r="86" spans="1:37">
      <c r="D86" s="162" t="s">
        <v>308</v>
      </c>
      <c r="E86" s="163"/>
      <c r="F86" s="164"/>
      <c r="G86" s="165"/>
      <c r="H86" s="165"/>
      <c r="I86" s="165"/>
      <c r="J86" s="165"/>
      <c r="K86" s="166"/>
      <c r="L86" s="166"/>
      <c r="M86" s="163"/>
      <c r="N86" s="163"/>
      <c r="O86" s="164"/>
      <c r="P86" s="164"/>
      <c r="Q86" s="163"/>
      <c r="R86" s="163"/>
      <c r="S86" s="163"/>
      <c r="T86" s="167"/>
      <c r="U86" s="167"/>
      <c r="V86" s="167" t="s">
        <v>0</v>
      </c>
      <c r="W86" s="168"/>
      <c r="X86" s="164"/>
    </row>
    <row r="87" spans="1:37">
      <c r="D87" s="162" t="s">
        <v>309</v>
      </c>
      <c r="E87" s="163"/>
      <c r="F87" s="164"/>
      <c r="G87" s="165"/>
      <c r="H87" s="165"/>
      <c r="I87" s="165"/>
      <c r="J87" s="165"/>
      <c r="K87" s="166"/>
      <c r="L87" s="166"/>
      <c r="M87" s="163"/>
      <c r="N87" s="163"/>
      <c r="O87" s="164"/>
      <c r="P87" s="164"/>
      <c r="Q87" s="163"/>
      <c r="R87" s="163"/>
      <c r="S87" s="163"/>
      <c r="T87" s="167"/>
      <c r="U87" s="167"/>
      <c r="V87" s="167" t="s">
        <v>0</v>
      </c>
      <c r="W87" s="168"/>
      <c r="X87" s="164"/>
    </row>
    <row r="88" spans="1:37">
      <c r="D88" s="162" t="s">
        <v>310</v>
      </c>
      <c r="E88" s="163"/>
      <c r="F88" s="164"/>
      <c r="G88" s="165"/>
      <c r="H88" s="165"/>
      <c r="I88" s="165"/>
      <c r="J88" s="165"/>
      <c r="K88" s="166"/>
      <c r="L88" s="166"/>
      <c r="M88" s="163"/>
      <c r="N88" s="163"/>
      <c r="O88" s="164"/>
      <c r="P88" s="164"/>
      <c r="Q88" s="163"/>
      <c r="R88" s="163"/>
      <c r="S88" s="163"/>
      <c r="T88" s="167"/>
      <c r="U88" s="167"/>
      <c r="V88" s="167" t="s">
        <v>0</v>
      </c>
      <c r="W88" s="168"/>
      <c r="X88" s="164"/>
    </row>
    <row r="89" spans="1:37">
      <c r="D89" s="162" t="s">
        <v>192</v>
      </c>
      <c r="E89" s="163"/>
      <c r="F89" s="164"/>
      <c r="G89" s="165"/>
      <c r="H89" s="165"/>
      <c r="I89" s="165"/>
      <c r="J89" s="165"/>
      <c r="K89" s="166"/>
      <c r="L89" s="166"/>
      <c r="M89" s="163"/>
      <c r="N89" s="163"/>
      <c r="O89" s="164"/>
      <c r="P89" s="164"/>
      <c r="Q89" s="163"/>
      <c r="R89" s="163"/>
      <c r="S89" s="163"/>
      <c r="T89" s="167"/>
      <c r="U89" s="167"/>
      <c r="V89" s="167" t="s">
        <v>0</v>
      </c>
      <c r="W89" s="168"/>
      <c r="X89" s="164"/>
    </row>
    <row r="90" spans="1:37">
      <c r="A90" s="108">
        <v>37</v>
      </c>
      <c r="B90" s="109" t="s">
        <v>302</v>
      </c>
      <c r="C90" s="110" t="s">
        <v>311</v>
      </c>
      <c r="D90" s="111" t="s">
        <v>312</v>
      </c>
      <c r="E90" s="112">
        <v>2.355</v>
      </c>
      <c r="F90" s="113" t="s">
        <v>156</v>
      </c>
      <c r="H90" s="114">
        <f>ROUND(E90*G90,2)</f>
        <v>0</v>
      </c>
      <c r="J90" s="114">
        <f>ROUND(E90*G90,2)</f>
        <v>0</v>
      </c>
      <c r="L90" s="115">
        <f>E90*K90</f>
        <v>0</v>
      </c>
      <c r="M90" s="112">
        <v>2.2000000000000002</v>
      </c>
      <c r="N90" s="112">
        <f>E90*M90</f>
        <v>5.181</v>
      </c>
      <c r="O90" s="113">
        <v>20</v>
      </c>
      <c r="P90" s="113" t="s">
        <v>157</v>
      </c>
      <c r="V90" s="116" t="s">
        <v>108</v>
      </c>
      <c r="W90" s="117">
        <v>21.152999999999999</v>
      </c>
      <c r="X90" s="110" t="s">
        <v>313</v>
      </c>
      <c r="Y90" s="110" t="s">
        <v>311</v>
      </c>
      <c r="Z90" s="113" t="s">
        <v>306</v>
      </c>
      <c r="AB90" s="113">
        <v>1</v>
      </c>
      <c r="AJ90" s="86" t="s">
        <v>160</v>
      </c>
      <c r="AK90" s="86" t="s">
        <v>161</v>
      </c>
    </row>
    <row r="91" spans="1:37">
      <c r="D91" s="162" t="s">
        <v>314</v>
      </c>
      <c r="E91" s="163"/>
      <c r="F91" s="164"/>
      <c r="G91" s="165"/>
      <c r="H91" s="165"/>
      <c r="I91" s="165"/>
      <c r="J91" s="165"/>
      <c r="K91" s="166"/>
      <c r="L91" s="166"/>
      <c r="M91" s="163"/>
      <c r="N91" s="163"/>
      <c r="O91" s="164"/>
      <c r="P91" s="164"/>
      <c r="Q91" s="163"/>
      <c r="R91" s="163"/>
      <c r="S91" s="163"/>
      <c r="T91" s="167"/>
      <c r="U91" s="167"/>
      <c r="V91" s="167" t="s">
        <v>0</v>
      </c>
      <c r="W91" s="168"/>
      <c r="X91" s="164"/>
    </row>
    <row r="92" spans="1:37">
      <c r="D92" s="162" t="s">
        <v>315</v>
      </c>
      <c r="E92" s="163"/>
      <c r="F92" s="164"/>
      <c r="G92" s="165"/>
      <c r="H92" s="165"/>
      <c r="I92" s="165"/>
      <c r="J92" s="165"/>
      <c r="K92" s="166"/>
      <c r="L92" s="166"/>
      <c r="M92" s="163"/>
      <c r="N92" s="163"/>
      <c r="O92" s="164"/>
      <c r="P92" s="164"/>
      <c r="Q92" s="163"/>
      <c r="R92" s="163"/>
      <c r="S92" s="163"/>
      <c r="T92" s="167"/>
      <c r="U92" s="167"/>
      <c r="V92" s="167" t="s">
        <v>0</v>
      </c>
      <c r="W92" s="168"/>
      <c r="X92" s="164"/>
    </row>
    <row r="93" spans="1:37">
      <c r="D93" s="162" t="s">
        <v>316</v>
      </c>
      <c r="E93" s="163"/>
      <c r="F93" s="164"/>
      <c r="G93" s="165"/>
      <c r="H93" s="165"/>
      <c r="I93" s="165"/>
      <c r="J93" s="165"/>
      <c r="K93" s="166"/>
      <c r="L93" s="166"/>
      <c r="M93" s="163"/>
      <c r="N93" s="163"/>
      <c r="O93" s="164"/>
      <c r="P93" s="164"/>
      <c r="Q93" s="163"/>
      <c r="R93" s="163"/>
      <c r="S93" s="163"/>
      <c r="T93" s="167"/>
      <c r="U93" s="167"/>
      <c r="V93" s="167" t="s">
        <v>0</v>
      </c>
      <c r="W93" s="168"/>
      <c r="X93" s="164"/>
    </row>
    <row r="94" spans="1:37">
      <c r="D94" s="162" t="s">
        <v>317</v>
      </c>
      <c r="E94" s="163"/>
      <c r="F94" s="164"/>
      <c r="G94" s="165"/>
      <c r="H94" s="165"/>
      <c r="I94" s="165"/>
      <c r="J94" s="165"/>
      <c r="K94" s="166"/>
      <c r="L94" s="166"/>
      <c r="M94" s="163"/>
      <c r="N94" s="163"/>
      <c r="O94" s="164"/>
      <c r="P94" s="164"/>
      <c r="Q94" s="163"/>
      <c r="R94" s="163"/>
      <c r="S94" s="163"/>
      <c r="T94" s="167"/>
      <c r="U94" s="167"/>
      <c r="V94" s="167" t="s">
        <v>0</v>
      </c>
      <c r="W94" s="168"/>
      <c r="X94" s="164"/>
    </row>
    <row r="95" spans="1:37">
      <c r="D95" s="162" t="s">
        <v>318</v>
      </c>
      <c r="E95" s="163"/>
      <c r="F95" s="164"/>
      <c r="G95" s="165"/>
      <c r="H95" s="165"/>
      <c r="I95" s="165"/>
      <c r="J95" s="165"/>
      <c r="K95" s="166"/>
      <c r="L95" s="166"/>
      <c r="M95" s="163"/>
      <c r="N95" s="163"/>
      <c r="O95" s="164"/>
      <c r="P95" s="164"/>
      <c r="Q95" s="163"/>
      <c r="R95" s="163"/>
      <c r="S95" s="163"/>
      <c r="T95" s="167"/>
      <c r="U95" s="167"/>
      <c r="V95" s="167" t="s">
        <v>0</v>
      </c>
      <c r="W95" s="168"/>
      <c r="X95" s="164"/>
    </row>
    <row r="96" spans="1:37" ht="25.5">
      <c r="A96" s="108">
        <v>38</v>
      </c>
      <c r="B96" s="109" t="s">
        <v>302</v>
      </c>
      <c r="C96" s="110" t="s">
        <v>319</v>
      </c>
      <c r="D96" s="111" t="s">
        <v>320</v>
      </c>
      <c r="E96" s="112">
        <v>16.14</v>
      </c>
      <c r="F96" s="113" t="s">
        <v>188</v>
      </c>
      <c r="H96" s="114">
        <f>ROUND(E96*G96,2)</f>
        <v>0</v>
      </c>
      <c r="J96" s="114">
        <f>ROUND(E96*G96,2)</f>
        <v>0</v>
      </c>
      <c r="L96" s="115">
        <f>E96*K96</f>
        <v>0</v>
      </c>
      <c r="M96" s="112">
        <v>6.5000000000000002E-2</v>
      </c>
      <c r="N96" s="112">
        <f>E96*M96</f>
        <v>1.0491000000000001</v>
      </c>
      <c r="O96" s="113">
        <v>20</v>
      </c>
      <c r="P96" s="113" t="s">
        <v>157</v>
      </c>
      <c r="V96" s="116" t="s">
        <v>108</v>
      </c>
      <c r="W96" s="117">
        <v>5.7779999999999996</v>
      </c>
      <c r="X96" s="110" t="s">
        <v>321</v>
      </c>
      <c r="Y96" s="110" t="s">
        <v>319</v>
      </c>
      <c r="Z96" s="113" t="s">
        <v>306</v>
      </c>
      <c r="AB96" s="113">
        <v>1</v>
      </c>
      <c r="AJ96" s="86" t="s">
        <v>160</v>
      </c>
      <c r="AK96" s="86" t="s">
        <v>161</v>
      </c>
    </row>
    <row r="97" spans="1:37">
      <c r="D97" s="162" t="s">
        <v>322</v>
      </c>
      <c r="E97" s="163"/>
      <c r="F97" s="164"/>
      <c r="G97" s="165"/>
      <c r="H97" s="165"/>
      <c r="I97" s="165"/>
      <c r="J97" s="165"/>
      <c r="K97" s="166"/>
      <c r="L97" s="166"/>
      <c r="M97" s="163"/>
      <c r="N97" s="163"/>
      <c r="O97" s="164"/>
      <c r="P97" s="164"/>
      <c r="Q97" s="163"/>
      <c r="R97" s="163"/>
      <c r="S97" s="163"/>
      <c r="T97" s="167"/>
      <c r="U97" s="167"/>
      <c r="V97" s="167" t="s">
        <v>0</v>
      </c>
      <c r="W97" s="168"/>
      <c r="X97" s="164"/>
    </row>
    <row r="98" spans="1:37" ht="25.5">
      <c r="A98" s="108">
        <v>39</v>
      </c>
      <c r="B98" s="109" t="s">
        <v>302</v>
      </c>
      <c r="C98" s="110" t="s">
        <v>323</v>
      </c>
      <c r="D98" s="111" t="s">
        <v>324</v>
      </c>
      <c r="E98" s="112">
        <v>5</v>
      </c>
      <c r="F98" s="113" t="s">
        <v>166</v>
      </c>
      <c r="H98" s="114">
        <f>ROUND(E98*G98,2)</f>
        <v>0</v>
      </c>
      <c r="J98" s="114">
        <f>ROUND(E98*G98,2)</f>
        <v>0</v>
      </c>
      <c r="L98" s="115">
        <f>E98*K98</f>
        <v>0</v>
      </c>
      <c r="N98" s="112">
        <f>E98*M98</f>
        <v>0</v>
      </c>
      <c r="O98" s="113">
        <v>20</v>
      </c>
      <c r="P98" s="113" t="s">
        <v>157</v>
      </c>
      <c r="V98" s="116" t="s">
        <v>108</v>
      </c>
      <c r="W98" s="117">
        <v>0.24</v>
      </c>
      <c r="X98" s="110" t="s">
        <v>325</v>
      </c>
      <c r="Y98" s="110" t="s">
        <v>323</v>
      </c>
      <c r="Z98" s="113" t="s">
        <v>306</v>
      </c>
      <c r="AB98" s="113">
        <v>1</v>
      </c>
      <c r="AJ98" s="86" t="s">
        <v>160</v>
      </c>
      <c r="AK98" s="86" t="s">
        <v>161</v>
      </c>
    </row>
    <row r="99" spans="1:37">
      <c r="D99" s="162" t="s">
        <v>326</v>
      </c>
      <c r="E99" s="163"/>
      <c r="F99" s="164"/>
      <c r="G99" s="165"/>
      <c r="H99" s="165"/>
      <c r="I99" s="165"/>
      <c r="J99" s="165"/>
      <c r="K99" s="166"/>
      <c r="L99" s="166"/>
      <c r="M99" s="163"/>
      <c r="N99" s="163"/>
      <c r="O99" s="164"/>
      <c r="P99" s="164"/>
      <c r="Q99" s="163"/>
      <c r="R99" s="163"/>
      <c r="S99" s="163"/>
      <c r="T99" s="167"/>
      <c r="U99" s="167"/>
      <c r="V99" s="167" t="s">
        <v>0</v>
      </c>
      <c r="W99" s="168"/>
      <c r="X99" s="164"/>
    </row>
    <row r="100" spans="1:37">
      <c r="A100" s="108">
        <v>40</v>
      </c>
      <c r="B100" s="109" t="s">
        <v>302</v>
      </c>
      <c r="C100" s="110" t="s">
        <v>327</v>
      </c>
      <c r="D100" s="111" t="s">
        <v>328</v>
      </c>
      <c r="E100" s="112">
        <v>8</v>
      </c>
      <c r="F100" s="113" t="s">
        <v>166</v>
      </c>
      <c r="H100" s="114">
        <f>ROUND(E100*G100,2)</f>
        <v>0</v>
      </c>
      <c r="J100" s="114">
        <f>ROUND(E100*G100,2)</f>
        <v>0</v>
      </c>
      <c r="L100" s="115">
        <f>E100*K100</f>
        <v>0</v>
      </c>
      <c r="N100" s="112">
        <f>E100*M100</f>
        <v>0</v>
      </c>
      <c r="O100" s="113">
        <v>20</v>
      </c>
      <c r="P100" s="113" t="s">
        <v>157</v>
      </c>
      <c r="V100" s="116" t="s">
        <v>108</v>
      </c>
      <c r="W100" s="117">
        <v>0.32</v>
      </c>
      <c r="X100" s="110" t="s">
        <v>329</v>
      </c>
      <c r="Y100" s="110" t="s">
        <v>327</v>
      </c>
      <c r="Z100" s="113" t="s">
        <v>306</v>
      </c>
      <c r="AB100" s="113">
        <v>1</v>
      </c>
      <c r="AJ100" s="86" t="s">
        <v>160</v>
      </c>
      <c r="AK100" s="86" t="s">
        <v>161</v>
      </c>
    </row>
    <row r="101" spans="1:37" ht="25.5">
      <c r="A101" s="108">
        <v>41</v>
      </c>
      <c r="B101" s="109" t="s">
        <v>302</v>
      </c>
      <c r="C101" s="110" t="s">
        <v>330</v>
      </c>
      <c r="D101" s="111" t="s">
        <v>331</v>
      </c>
      <c r="E101" s="112">
        <v>5.85</v>
      </c>
      <c r="F101" s="113" t="s">
        <v>188</v>
      </c>
      <c r="H101" s="114">
        <f>ROUND(E101*G101,2)</f>
        <v>0</v>
      </c>
      <c r="J101" s="114">
        <f>ROUND(E101*G101,2)</f>
        <v>0</v>
      </c>
      <c r="K101" s="115">
        <v>9.3999999999999997E-4</v>
      </c>
      <c r="L101" s="115">
        <f>E101*K101</f>
        <v>5.4989999999999995E-3</v>
      </c>
      <c r="M101" s="112">
        <v>5.3999999999999999E-2</v>
      </c>
      <c r="N101" s="112">
        <f>E101*M101</f>
        <v>0.31589999999999996</v>
      </c>
      <c r="O101" s="113">
        <v>20</v>
      </c>
      <c r="P101" s="113" t="s">
        <v>157</v>
      </c>
      <c r="V101" s="116" t="s">
        <v>108</v>
      </c>
      <c r="W101" s="117">
        <v>2.4449999999999998</v>
      </c>
      <c r="X101" s="110" t="s">
        <v>332</v>
      </c>
      <c r="Y101" s="110" t="s">
        <v>330</v>
      </c>
      <c r="Z101" s="113" t="s">
        <v>306</v>
      </c>
      <c r="AB101" s="113">
        <v>1</v>
      </c>
      <c r="AJ101" s="86" t="s">
        <v>160</v>
      </c>
      <c r="AK101" s="86" t="s">
        <v>161</v>
      </c>
    </row>
    <row r="102" spans="1:37">
      <c r="D102" s="162" t="s">
        <v>333</v>
      </c>
      <c r="E102" s="163"/>
      <c r="F102" s="164"/>
      <c r="G102" s="165"/>
      <c r="H102" s="165"/>
      <c r="I102" s="165"/>
      <c r="J102" s="165"/>
      <c r="K102" s="166"/>
      <c r="L102" s="166"/>
      <c r="M102" s="163"/>
      <c r="N102" s="163"/>
      <c r="O102" s="164"/>
      <c r="P102" s="164"/>
      <c r="Q102" s="163"/>
      <c r="R102" s="163"/>
      <c r="S102" s="163"/>
      <c r="T102" s="167"/>
      <c r="U102" s="167"/>
      <c r="V102" s="167" t="s">
        <v>0</v>
      </c>
      <c r="W102" s="168"/>
      <c r="X102" s="164"/>
    </row>
    <row r="103" spans="1:37">
      <c r="A103" s="108">
        <v>42</v>
      </c>
      <c r="B103" s="109" t="s">
        <v>302</v>
      </c>
      <c r="C103" s="110" t="s">
        <v>334</v>
      </c>
      <c r="D103" s="111" t="s">
        <v>335</v>
      </c>
      <c r="E103" s="112">
        <v>11.622999999999999</v>
      </c>
      <c r="F103" s="113" t="s">
        <v>188</v>
      </c>
      <c r="H103" s="114">
        <f>ROUND(E103*G103,2)</f>
        <v>0</v>
      </c>
      <c r="J103" s="114">
        <f>ROUND(E103*G103,2)</f>
        <v>0</v>
      </c>
      <c r="K103" s="115">
        <v>1.1999999999999999E-3</v>
      </c>
      <c r="L103" s="115">
        <f>E103*K103</f>
        <v>1.3947599999999997E-2</v>
      </c>
      <c r="M103" s="112">
        <v>7.5999999999999998E-2</v>
      </c>
      <c r="N103" s="112">
        <f>E103*M103</f>
        <v>0.88334799999999991</v>
      </c>
      <c r="O103" s="113">
        <v>20</v>
      </c>
      <c r="P103" s="113" t="s">
        <v>157</v>
      </c>
      <c r="V103" s="116" t="s">
        <v>108</v>
      </c>
      <c r="W103" s="117">
        <v>9.7170000000000005</v>
      </c>
      <c r="X103" s="110" t="s">
        <v>336</v>
      </c>
      <c r="Y103" s="110" t="s">
        <v>334</v>
      </c>
      <c r="Z103" s="113" t="s">
        <v>306</v>
      </c>
      <c r="AB103" s="113">
        <v>1</v>
      </c>
      <c r="AJ103" s="86" t="s">
        <v>160</v>
      </c>
      <c r="AK103" s="86" t="s">
        <v>161</v>
      </c>
    </row>
    <row r="104" spans="1:37">
      <c r="D104" s="162" t="s">
        <v>337</v>
      </c>
      <c r="E104" s="163"/>
      <c r="F104" s="164"/>
      <c r="G104" s="165"/>
      <c r="H104" s="165"/>
      <c r="I104" s="165"/>
      <c r="J104" s="165"/>
      <c r="K104" s="166"/>
      <c r="L104" s="166"/>
      <c r="M104" s="163"/>
      <c r="N104" s="163"/>
      <c r="O104" s="164"/>
      <c r="P104" s="164"/>
      <c r="Q104" s="163"/>
      <c r="R104" s="163"/>
      <c r="S104" s="163"/>
      <c r="T104" s="167"/>
      <c r="U104" s="167"/>
      <c r="V104" s="167" t="s">
        <v>0</v>
      </c>
      <c r="W104" s="168"/>
      <c r="X104" s="164"/>
    </row>
    <row r="105" spans="1:37">
      <c r="D105" s="162" t="s">
        <v>338</v>
      </c>
      <c r="E105" s="163"/>
      <c r="F105" s="164"/>
      <c r="G105" s="165"/>
      <c r="H105" s="165"/>
      <c r="I105" s="165"/>
      <c r="J105" s="165"/>
      <c r="K105" s="166"/>
      <c r="L105" s="166"/>
      <c r="M105" s="163"/>
      <c r="N105" s="163"/>
      <c r="O105" s="164"/>
      <c r="P105" s="164"/>
      <c r="Q105" s="163"/>
      <c r="R105" s="163"/>
      <c r="S105" s="163"/>
      <c r="T105" s="167"/>
      <c r="U105" s="167"/>
      <c r="V105" s="167" t="s">
        <v>0</v>
      </c>
      <c r="W105" s="168"/>
      <c r="X105" s="164"/>
    </row>
    <row r="106" spans="1:37">
      <c r="D106" s="162" t="s">
        <v>339</v>
      </c>
      <c r="E106" s="163"/>
      <c r="F106" s="164"/>
      <c r="G106" s="165"/>
      <c r="H106" s="165"/>
      <c r="I106" s="165"/>
      <c r="J106" s="165"/>
      <c r="K106" s="166"/>
      <c r="L106" s="166"/>
      <c r="M106" s="163"/>
      <c r="N106" s="163"/>
      <c r="O106" s="164"/>
      <c r="P106" s="164"/>
      <c r="Q106" s="163"/>
      <c r="R106" s="163"/>
      <c r="S106" s="163"/>
      <c r="T106" s="167"/>
      <c r="U106" s="167"/>
      <c r="V106" s="167" t="s">
        <v>0</v>
      </c>
      <c r="W106" s="168"/>
      <c r="X106" s="164"/>
    </row>
    <row r="107" spans="1:37">
      <c r="D107" s="162" t="s">
        <v>340</v>
      </c>
      <c r="E107" s="163"/>
      <c r="F107" s="164"/>
      <c r="G107" s="165"/>
      <c r="H107" s="165"/>
      <c r="I107" s="165"/>
      <c r="J107" s="165"/>
      <c r="K107" s="166"/>
      <c r="L107" s="166"/>
      <c r="M107" s="163"/>
      <c r="N107" s="163"/>
      <c r="O107" s="164"/>
      <c r="P107" s="164"/>
      <c r="Q107" s="163"/>
      <c r="R107" s="163"/>
      <c r="S107" s="163"/>
      <c r="T107" s="167"/>
      <c r="U107" s="167"/>
      <c r="V107" s="167" t="s">
        <v>0</v>
      </c>
      <c r="W107" s="168"/>
      <c r="X107" s="164"/>
    </row>
    <row r="108" spans="1:37" ht="25.5">
      <c r="A108" s="108">
        <v>43</v>
      </c>
      <c r="B108" s="109" t="s">
        <v>302</v>
      </c>
      <c r="C108" s="110" t="s">
        <v>341</v>
      </c>
      <c r="D108" s="111" t="s">
        <v>342</v>
      </c>
      <c r="E108" s="112">
        <v>10</v>
      </c>
      <c r="F108" s="113" t="s">
        <v>166</v>
      </c>
      <c r="H108" s="114">
        <f>ROUND(E108*G108,2)</f>
        <v>0</v>
      </c>
      <c r="J108" s="114">
        <f>ROUND(E108*G108,2)</f>
        <v>0</v>
      </c>
      <c r="L108" s="115">
        <f>E108*K108</f>
        <v>0</v>
      </c>
      <c r="M108" s="112">
        <v>1E-3</v>
      </c>
      <c r="N108" s="112">
        <f>E108*M108</f>
        <v>0.01</v>
      </c>
      <c r="O108" s="113">
        <v>20</v>
      </c>
      <c r="P108" s="113" t="s">
        <v>157</v>
      </c>
      <c r="V108" s="116" t="s">
        <v>108</v>
      </c>
      <c r="W108" s="117">
        <v>0.88</v>
      </c>
      <c r="X108" s="110" t="s">
        <v>343</v>
      </c>
      <c r="Y108" s="110" t="s">
        <v>341</v>
      </c>
      <c r="Z108" s="113" t="s">
        <v>306</v>
      </c>
      <c r="AB108" s="113">
        <v>1</v>
      </c>
      <c r="AJ108" s="86" t="s">
        <v>160</v>
      </c>
      <c r="AK108" s="86" t="s">
        <v>161</v>
      </c>
    </row>
    <row r="109" spans="1:37">
      <c r="D109" s="162" t="s">
        <v>344</v>
      </c>
      <c r="E109" s="163"/>
      <c r="F109" s="164"/>
      <c r="G109" s="165"/>
      <c r="H109" s="165"/>
      <c r="I109" s="165"/>
      <c r="J109" s="165"/>
      <c r="K109" s="166"/>
      <c r="L109" s="166"/>
      <c r="M109" s="163"/>
      <c r="N109" s="163"/>
      <c r="O109" s="164"/>
      <c r="P109" s="164"/>
      <c r="Q109" s="163"/>
      <c r="R109" s="163"/>
      <c r="S109" s="163"/>
      <c r="T109" s="167"/>
      <c r="U109" s="167"/>
      <c r="V109" s="167" t="s">
        <v>0</v>
      </c>
      <c r="W109" s="168"/>
      <c r="X109" s="164"/>
    </row>
    <row r="110" spans="1:37">
      <c r="D110" s="162" t="s">
        <v>345</v>
      </c>
      <c r="E110" s="163"/>
      <c r="F110" s="164"/>
      <c r="G110" s="165"/>
      <c r="H110" s="165"/>
      <c r="I110" s="165"/>
      <c r="J110" s="165"/>
      <c r="K110" s="166"/>
      <c r="L110" s="166"/>
      <c r="M110" s="163"/>
      <c r="N110" s="163"/>
      <c r="O110" s="164"/>
      <c r="P110" s="164"/>
      <c r="Q110" s="163"/>
      <c r="R110" s="163"/>
      <c r="S110" s="163"/>
      <c r="T110" s="167"/>
      <c r="U110" s="167"/>
      <c r="V110" s="167" t="s">
        <v>0</v>
      </c>
      <c r="W110" s="168"/>
      <c r="X110" s="164"/>
    </row>
    <row r="111" spans="1:37" ht="25.5">
      <c r="A111" s="108">
        <v>44</v>
      </c>
      <c r="B111" s="109" t="s">
        <v>302</v>
      </c>
      <c r="C111" s="110" t="s">
        <v>346</v>
      </c>
      <c r="D111" s="111" t="s">
        <v>347</v>
      </c>
      <c r="E111" s="112">
        <v>2</v>
      </c>
      <c r="F111" s="113" t="s">
        <v>166</v>
      </c>
      <c r="H111" s="114">
        <f>ROUND(E111*G111,2)</f>
        <v>0</v>
      </c>
      <c r="J111" s="114">
        <f>ROUND(E111*G111,2)</f>
        <v>0</v>
      </c>
      <c r="L111" s="115">
        <f>E111*K111</f>
        <v>0</v>
      </c>
      <c r="M111" s="112">
        <v>4.0000000000000001E-3</v>
      </c>
      <c r="N111" s="112">
        <f>E111*M111</f>
        <v>8.0000000000000002E-3</v>
      </c>
      <c r="O111" s="113">
        <v>20</v>
      </c>
      <c r="P111" s="113" t="s">
        <v>157</v>
      </c>
      <c r="V111" s="116" t="s">
        <v>108</v>
      </c>
      <c r="W111" s="117">
        <v>0.442</v>
      </c>
      <c r="X111" s="110" t="s">
        <v>348</v>
      </c>
      <c r="Y111" s="110" t="s">
        <v>346</v>
      </c>
      <c r="Z111" s="113" t="s">
        <v>306</v>
      </c>
      <c r="AB111" s="113">
        <v>1</v>
      </c>
      <c r="AJ111" s="86" t="s">
        <v>160</v>
      </c>
      <c r="AK111" s="86" t="s">
        <v>161</v>
      </c>
    </row>
    <row r="112" spans="1:37" ht="25.5">
      <c r="A112" s="108">
        <v>45</v>
      </c>
      <c r="B112" s="109" t="s">
        <v>302</v>
      </c>
      <c r="C112" s="110" t="s">
        <v>349</v>
      </c>
      <c r="D112" s="111" t="s">
        <v>350</v>
      </c>
      <c r="E112" s="112">
        <v>1</v>
      </c>
      <c r="F112" s="113" t="s">
        <v>166</v>
      </c>
      <c r="H112" s="114">
        <f>ROUND(E112*G112,2)</f>
        <v>0</v>
      </c>
      <c r="J112" s="114">
        <f>ROUND(E112*G112,2)</f>
        <v>0</v>
      </c>
      <c r="K112" s="115">
        <v>3.4000000000000002E-4</v>
      </c>
      <c r="L112" s="115">
        <f>E112*K112</f>
        <v>3.4000000000000002E-4</v>
      </c>
      <c r="M112" s="112">
        <v>2.5000000000000001E-2</v>
      </c>
      <c r="N112" s="112">
        <f>E112*M112</f>
        <v>2.5000000000000001E-2</v>
      </c>
      <c r="O112" s="113">
        <v>20</v>
      </c>
      <c r="P112" s="113" t="s">
        <v>157</v>
      </c>
      <c r="V112" s="116" t="s">
        <v>108</v>
      </c>
      <c r="W112" s="117">
        <v>0.28299999999999997</v>
      </c>
      <c r="X112" s="110" t="s">
        <v>351</v>
      </c>
      <c r="Y112" s="110" t="s">
        <v>349</v>
      </c>
      <c r="Z112" s="113" t="s">
        <v>306</v>
      </c>
      <c r="AB112" s="113">
        <v>1</v>
      </c>
      <c r="AJ112" s="86" t="s">
        <v>160</v>
      </c>
      <c r="AK112" s="86" t="s">
        <v>161</v>
      </c>
    </row>
    <row r="113" spans="1:37">
      <c r="D113" s="162" t="s">
        <v>352</v>
      </c>
      <c r="E113" s="163"/>
      <c r="F113" s="164"/>
      <c r="G113" s="165"/>
      <c r="H113" s="165"/>
      <c r="I113" s="165"/>
      <c r="J113" s="165"/>
      <c r="K113" s="166"/>
      <c r="L113" s="166"/>
      <c r="M113" s="163"/>
      <c r="N113" s="163"/>
      <c r="O113" s="164"/>
      <c r="P113" s="164"/>
      <c r="Q113" s="163"/>
      <c r="R113" s="163"/>
      <c r="S113" s="163"/>
      <c r="T113" s="167"/>
      <c r="U113" s="167"/>
      <c r="V113" s="167" t="s">
        <v>0</v>
      </c>
      <c r="W113" s="168"/>
      <c r="X113" s="164"/>
    </row>
    <row r="114" spans="1:37">
      <c r="D114" s="162" t="s">
        <v>353</v>
      </c>
      <c r="E114" s="163"/>
      <c r="F114" s="164"/>
      <c r="G114" s="165"/>
      <c r="H114" s="165"/>
      <c r="I114" s="165"/>
      <c r="J114" s="165"/>
      <c r="K114" s="166"/>
      <c r="L114" s="166"/>
      <c r="M114" s="163"/>
      <c r="N114" s="163"/>
      <c r="O114" s="164"/>
      <c r="P114" s="164"/>
      <c r="Q114" s="163"/>
      <c r="R114" s="163"/>
      <c r="S114" s="163"/>
      <c r="T114" s="167"/>
      <c r="U114" s="167"/>
      <c r="V114" s="167" t="s">
        <v>0</v>
      </c>
      <c r="W114" s="168"/>
      <c r="X114" s="164"/>
    </row>
    <row r="115" spans="1:37" ht="25.5">
      <c r="A115" s="108">
        <v>46</v>
      </c>
      <c r="B115" s="109" t="s">
        <v>302</v>
      </c>
      <c r="C115" s="110" t="s">
        <v>354</v>
      </c>
      <c r="D115" s="111" t="s">
        <v>355</v>
      </c>
      <c r="E115" s="112">
        <v>7</v>
      </c>
      <c r="F115" s="113" t="s">
        <v>166</v>
      </c>
      <c r="H115" s="114">
        <f>ROUND(E115*G115,2)</f>
        <v>0</v>
      </c>
      <c r="J115" s="114">
        <f>ROUND(E115*G115,2)</f>
        <v>0</v>
      </c>
      <c r="K115" s="115">
        <v>3.4000000000000002E-4</v>
      </c>
      <c r="L115" s="115">
        <f>E115*K115</f>
        <v>2.3800000000000002E-3</v>
      </c>
      <c r="M115" s="112">
        <v>6.9000000000000006E-2</v>
      </c>
      <c r="N115" s="112">
        <f>E115*M115</f>
        <v>0.48300000000000004</v>
      </c>
      <c r="O115" s="113">
        <v>20</v>
      </c>
      <c r="P115" s="113" t="s">
        <v>157</v>
      </c>
      <c r="V115" s="116" t="s">
        <v>108</v>
      </c>
      <c r="W115" s="117">
        <v>1.9810000000000001</v>
      </c>
      <c r="X115" s="110" t="s">
        <v>356</v>
      </c>
      <c r="Y115" s="110" t="s">
        <v>354</v>
      </c>
      <c r="Z115" s="113" t="s">
        <v>306</v>
      </c>
      <c r="AB115" s="113">
        <v>1</v>
      </c>
      <c r="AJ115" s="86" t="s">
        <v>160</v>
      </c>
      <c r="AK115" s="86" t="s">
        <v>161</v>
      </c>
    </row>
    <row r="116" spans="1:37">
      <c r="D116" s="162" t="s">
        <v>357</v>
      </c>
      <c r="E116" s="163"/>
      <c r="F116" s="164"/>
      <c r="G116" s="165"/>
      <c r="H116" s="165"/>
      <c r="I116" s="165"/>
      <c r="J116" s="165"/>
      <c r="K116" s="166"/>
      <c r="L116" s="166"/>
      <c r="M116" s="163"/>
      <c r="N116" s="163"/>
      <c r="O116" s="164"/>
      <c r="P116" s="164"/>
      <c r="Q116" s="163"/>
      <c r="R116" s="163"/>
      <c r="S116" s="163"/>
      <c r="T116" s="167"/>
      <c r="U116" s="167"/>
      <c r="V116" s="167" t="s">
        <v>0</v>
      </c>
      <c r="W116" s="168"/>
      <c r="X116" s="164"/>
    </row>
    <row r="117" spans="1:37">
      <c r="D117" s="162" t="s">
        <v>358</v>
      </c>
      <c r="E117" s="163"/>
      <c r="F117" s="164"/>
      <c r="G117" s="165"/>
      <c r="H117" s="165"/>
      <c r="I117" s="165"/>
      <c r="J117" s="165"/>
      <c r="K117" s="166"/>
      <c r="L117" s="166"/>
      <c r="M117" s="163"/>
      <c r="N117" s="163"/>
      <c r="O117" s="164"/>
      <c r="P117" s="164"/>
      <c r="Q117" s="163"/>
      <c r="R117" s="163"/>
      <c r="S117" s="163"/>
      <c r="T117" s="167"/>
      <c r="U117" s="167"/>
      <c r="V117" s="167" t="s">
        <v>0</v>
      </c>
      <c r="W117" s="168"/>
      <c r="X117" s="164"/>
    </row>
    <row r="118" spans="1:37">
      <c r="D118" s="162" t="s">
        <v>359</v>
      </c>
      <c r="E118" s="163"/>
      <c r="F118" s="164"/>
      <c r="G118" s="165"/>
      <c r="H118" s="165"/>
      <c r="I118" s="165"/>
      <c r="J118" s="165"/>
      <c r="K118" s="166"/>
      <c r="L118" s="166"/>
      <c r="M118" s="163"/>
      <c r="N118" s="163"/>
      <c r="O118" s="164"/>
      <c r="P118" s="164"/>
      <c r="Q118" s="163"/>
      <c r="R118" s="163"/>
      <c r="S118" s="163"/>
      <c r="T118" s="167"/>
      <c r="U118" s="167"/>
      <c r="V118" s="167" t="s">
        <v>0</v>
      </c>
      <c r="W118" s="168"/>
      <c r="X118" s="164"/>
    </row>
    <row r="119" spans="1:37">
      <c r="D119" s="162" t="s">
        <v>360</v>
      </c>
      <c r="E119" s="163"/>
      <c r="F119" s="164"/>
      <c r="G119" s="165"/>
      <c r="H119" s="165"/>
      <c r="I119" s="165"/>
      <c r="J119" s="165"/>
      <c r="K119" s="166"/>
      <c r="L119" s="166"/>
      <c r="M119" s="163"/>
      <c r="N119" s="163"/>
      <c r="O119" s="164"/>
      <c r="P119" s="164"/>
      <c r="Q119" s="163"/>
      <c r="R119" s="163"/>
      <c r="S119" s="163"/>
      <c r="T119" s="167"/>
      <c r="U119" s="167"/>
      <c r="V119" s="167" t="s">
        <v>0</v>
      </c>
      <c r="W119" s="168"/>
      <c r="X119" s="164"/>
    </row>
    <row r="120" spans="1:37" ht="25.5">
      <c r="A120" s="108">
        <v>47</v>
      </c>
      <c r="B120" s="109" t="s">
        <v>302</v>
      </c>
      <c r="C120" s="110" t="s">
        <v>354</v>
      </c>
      <c r="D120" s="111" t="s">
        <v>355</v>
      </c>
      <c r="E120" s="112">
        <v>0.66200000000000003</v>
      </c>
      <c r="F120" s="113" t="s">
        <v>166</v>
      </c>
      <c r="H120" s="114">
        <f>ROUND(E120*G120,2)</f>
        <v>0</v>
      </c>
      <c r="J120" s="114">
        <f>ROUND(E120*G120,2)</f>
        <v>0</v>
      </c>
      <c r="K120" s="115">
        <v>3.4000000000000002E-4</v>
      </c>
      <c r="L120" s="115">
        <f>E120*K120</f>
        <v>2.2508000000000003E-4</v>
      </c>
      <c r="M120" s="112">
        <v>6.9000000000000006E-2</v>
      </c>
      <c r="N120" s="112">
        <f>E120*M120</f>
        <v>4.5678000000000003E-2</v>
      </c>
      <c r="O120" s="113">
        <v>20</v>
      </c>
      <c r="P120" s="113" t="s">
        <v>157</v>
      </c>
      <c r="V120" s="116" t="s">
        <v>108</v>
      </c>
      <c r="W120" s="117">
        <v>0.187</v>
      </c>
      <c r="X120" s="110" t="s">
        <v>356</v>
      </c>
      <c r="Y120" s="110" t="s">
        <v>354</v>
      </c>
      <c r="Z120" s="113" t="s">
        <v>306</v>
      </c>
      <c r="AB120" s="113">
        <v>1</v>
      </c>
      <c r="AJ120" s="86" t="s">
        <v>160</v>
      </c>
      <c r="AK120" s="86" t="s">
        <v>161</v>
      </c>
    </row>
    <row r="121" spans="1:37">
      <c r="D121" s="162" t="s">
        <v>361</v>
      </c>
      <c r="E121" s="163"/>
      <c r="F121" s="164"/>
      <c r="G121" s="165"/>
      <c r="H121" s="165"/>
      <c r="I121" s="165"/>
      <c r="J121" s="165"/>
      <c r="K121" s="166"/>
      <c r="L121" s="166"/>
      <c r="M121" s="163"/>
      <c r="N121" s="163"/>
      <c r="O121" s="164"/>
      <c r="P121" s="164"/>
      <c r="Q121" s="163"/>
      <c r="R121" s="163"/>
      <c r="S121" s="163"/>
      <c r="T121" s="167"/>
      <c r="U121" s="167"/>
      <c r="V121" s="167" t="s">
        <v>0</v>
      </c>
      <c r="W121" s="168"/>
      <c r="X121" s="164"/>
    </row>
    <row r="122" spans="1:37">
      <c r="D122" s="162" t="s">
        <v>193</v>
      </c>
      <c r="E122" s="163"/>
      <c r="F122" s="164"/>
      <c r="G122" s="165"/>
      <c r="H122" s="165"/>
      <c r="I122" s="165"/>
      <c r="J122" s="165"/>
      <c r="K122" s="166"/>
      <c r="L122" s="166"/>
      <c r="M122" s="163"/>
      <c r="N122" s="163"/>
      <c r="O122" s="164"/>
      <c r="P122" s="164"/>
      <c r="Q122" s="163"/>
      <c r="R122" s="163"/>
      <c r="S122" s="163"/>
      <c r="T122" s="167"/>
      <c r="U122" s="167"/>
      <c r="V122" s="167" t="s">
        <v>0</v>
      </c>
      <c r="W122" s="168"/>
      <c r="X122" s="164"/>
    </row>
    <row r="123" spans="1:37" ht="25.5">
      <c r="A123" s="108">
        <v>48</v>
      </c>
      <c r="B123" s="109" t="s">
        <v>302</v>
      </c>
      <c r="C123" s="110" t="s">
        <v>362</v>
      </c>
      <c r="D123" s="111" t="s">
        <v>363</v>
      </c>
      <c r="E123" s="112">
        <v>2</v>
      </c>
      <c r="F123" s="113" t="s">
        <v>364</v>
      </c>
      <c r="H123" s="114">
        <f>ROUND(E123*G123,2)</f>
        <v>0</v>
      </c>
      <c r="J123" s="114">
        <f>ROUND(E123*G123,2)</f>
        <v>0</v>
      </c>
      <c r="K123" s="115">
        <v>5.5999999999999995E-4</v>
      </c>
      <c r="L123" s="115">
        <f>E123*K123</f>
        <v>1.1199999999999999E-3</v>
      </c>
      <c r="M123" s="112">
        <v>3.0000000000000001E-3</v>
      </c>
      <c r="N123" s="112">
        <f>E123*M123</f>
        <v>6.0000000000000001E-3</v>
      </c>
      <c r="O123" s="113">
        <v>20</v>
      </c>
      <c r="P123" s="113" t="s">
        <v>157</v>
      </c>
      <c r="V123" s="116" t="s">
        <v>108</v>
      </c>
      <c r="W123" s="117">
        <v>0.72</v>
      </c>
      <c r="X123" s="110" t="s">
        <v>365</v>
      </c>
      <c r="Y123" s="110" t="s">
        <v>362</v>
      </c>
      <c r="Z123" s="113" t="s">
        <v>306</v>
      </c>
      <c r="AB123" s="113">
        <v>1</v>
      </c>
      <c r="AJ123" s="86" t="s">
        <v>160</v>
      </c>
      <c r="AK123" s="86" t="s">
        <v>161</v>
      </c>
    </row>
    <row r="124" spans="1:37">
      <c r="D124" s="162" t="s">
        <v>366</v>
      </c>
      <c r="E124" s="163"/>
      <c r="F124" s="164"/>
      <c r="G124" s="165"/>
      <c r="H124" s="165"/>
      <c r="I124" s="165"/>
      <c r="J124" s="165"/>
      <c r="K124" s="166"/>
      <c r="L124" s="166"/>
      <c r="M124" s="163"/>
      <c r="N124" s="163"/>
      <c r="O124" s="164"/>
      <c r="P124" s="164"/>
      <c r="Q124" s="163"/>
      <c r="R124" s="163"/>
      <c r="S124" s="163"/>
      <c r="T124" s="167"/>
      <c r="U124" s="167"/>
      <c r="V124" s="167" t="s">
        <v>0</v>
      </c>
      <c r="W124" s="168"/>
      <c r="X124" s="164"/>
    </row>
    <row r="125" spans="1:37">
      <c r="D125" s="162" t="s">
        <v>358</v>
      </c>
      <c r="E125" s="163"/>
      <c r="F125" s="164"/>
      <c r="G125" s="165"/>
      <c r="H125" s="165"/>
      <c r="I125" s="165"/>
      <c r="J125" s="165"/>
      <c r="K125" s="166"/>
      <c r="L125" s="166"/>
      <c r="M125" s="163"/>
      <c r="N125" s="163"/>
      <c r="O125" s="164"/>
      <c r="P125" s="164"/>
      <c r="Q125" s="163"/>
      <c r="R125" s="163"/>
      <c r="S125" s="163"/>
      <c r="T125" s="167"/>
      <c r="U125" s="167"/>
      <c r="V125" s="167" t="s">
        <v>0</v>
      </c>
      <c r="W125" s="168"/>
      <c r="X125" s="164"/>
    </row>
    <row r="126" spans="1:37" ht="25.5">
      <c r="A126" s="108">
        <v>49</v>
      </c>
      <c r="B126" s="109" t="s">
        <v>302</v>
      </c>
      <c r="C126" s="110" t="s">
        <v>367</v>
      </c>
      <c r="D126" s="111" t="s">
        <v>368</v>
      </c>
      <c r="E126" s="112">
        <v>0.10299999999999999</v>
      </c>
      <c r="F126" s="113" t="s">
        <v>156</v>
      </c>
      <c r="H126" s="114">
        <f>ROUND(E126*G126,2)</f>
        <v>0</v>
      </c>
      <c r="J126" s="114">
        <f>ROUND(E126*G126,2)</f>
        <v>0</v>
      </c>
      <c r="K126" s="115">
        <v>1.42E-3</v>
      </c>
      <c r="L126" s="115">
        <f>E126*K126</f>
        <v>1.4626E-4</v>
      </c>
      <c r="M126" s="112">
        <v>1.8</v>
      </c>
      <c r="N126" s="112">
        <f>E126*M126</f>
        <v>0.18539999999999998</v>
      </c>
      <c r="O126" s="113">
        <v>20</v>
      </c>
      <c r="P126" s="113" t="s">
        <v>157</v>
      </c>
      <c r="V126" s="116" t="s">
        <v>108</v>
      </c>
      <c r="W126" s="117">
        <v>1.7330000000000001</v>
      </c>
      <c r="X126" s="110" t="s">
        <v>369</v>
      </c>
      <c r="Y126" s="110" t="s">
        <v>367</v>
      </c>
      <c r="Z126" s="113" t="s">
        <v>306</v>
      </c>
      <c r="AB126" s="113">
        <v>1</v>
      </c>
      <c r="AJ126" s="86" t="s">
        <v>160</v>
      </c>
      <c r="AK126" s="86" t="s">
        <v>161</v>
      </c>
    </row>
    <row r="127" spans="1:37">
      <c r="D127" s="162" t="s">
        <v>370</v>
      </c>
      <c r="E127" s="163"/>
      <c r="F127" s="164"/>
      <c r="G127" s="165"/>
      <c r="H127" s="165"/>
      <c r="I127" s="165"/>
      <c r="J127" s="165"/>
      <c r="K127" s="166"/>
      <c r="L127" s="166"/>
      <c r="M127" s="163"/>
      <c r="N127" s="163"/>
      <c r="O127" s="164"/>
      <c r="P127" s="164"/>
      <c r="Q127" s="163"/>
      <c r="R127" s="163"/>
      <c r="S127" s="163"/>
      <c r="T127" s="167"/>
      <c r="U127" s="167"/>
      <c r="V127" s="167" t="s">
        <v>0</v>
      </c>
      <c r="W127" s="168"/>
      <c r="X127" s="164"/>
    </row>
    <row r="128" spans="1:37">
      <c r="D128" s="162" t="s">
        <v>371</v>
      </c>
      <c r="E128" s="163"/>
      <c r="F128" s="164"/>
      <c r="G128" s="165"/>
      <c r="H128" s="165"/>
      <c r="I128" s="165"/>
      <c r="J128" s="165"/>
      <c r="K128" s="166"/>
      <c r="L128" s="166"/>
      <c r="M128" s="163"/>
      <c r="N128" s="163"/>
      <c r="O128" s="164"/>
      <c r="P128" s="164"/>
      <c r="Q128" s="163"/>
      <c r="R128" s="163"/>
      <c r="S128" s="163"/>
      <c r="T128" s="167"/>
      <c r="U128" s="167"/>
      <c r="V128" s="167" t="s">
        <v>0</v>
      </c>
      <c r="W128" s="168"/>
      <c r="X128" s="164"/>
    </row>
    <row r="129" spans="1:37">
      <c r="A129" s="108">
        <v>50</v>
      </c>
      <c r="B129" s="109" t="s">
        <v>302</v>
      </c>
      <c r="C129" s="110" t="s">
        <v>372</v>
      </c>
      <c r="D129" s="111" t="s">
        <v>373</v>
      </c>
      <c r="E129" s="112">
        <v>1</v>
      </c>
      <c r="F129" s="113" t="s">
        <v>166</v>
      </c>
      <c r="H129" s="114">
        <f>ROUND(E129*G129,2)</f>
        <v>0</v>
      </c>
      <c r="J129" s="114">
        <f>ROUND(E129*G129,2)</f>
        <v>0</v>
      </c>
      <c r="K129" s="115">
        <v>5.0000000000000001E-4</v>
      </c>
      <c r="L129" s="115">
        <f>E129*K129</f>
        <v>5.0000000000000001E-4</v>
      </c>
      <c r="M129" s="112">
        <v>1.4999999999999999E-2</v>
      </c>
      <c r="N129" s="112">
        <f>E129*M129</f>
        <v>1.4999999999999999E-2</v>
      </c>
      <c r="O129" s="113">
        <v>20</v>
      </c>
      <c r="P129" s="113" t="s">
        <v>157</v>
      </c>
      <c r="V129" s="116" t="s">
        <v>108</v>
      </c>
      <c r="W129" s="117">
        <v>0.71699999999999997</v>
      </c>
      <c r="X129" s="110" t="s">
        <v>374</v>
      </c>
      <c r="Y129" s="110" t="s">
        <v>372</v>
      </c>
      <c r="Z129" s="113" t="s">
        <v>306</v>
      </c>
      <c r="AB129" s="113">
        <v>1</v>
      </c>
      <c r="AJ129" s="86" t="s">
        <v>160</v>
      </c>
      <c r="AK129" s="86" t="s">
        <v>161</v>
      </c>
    </row>
    <row r="130" spans="1:37">
      <c r="D130" s="162" t="s">
        <v>375</v>
      </c>
      <c r="E130" s="163"/>
      <c r="F130" s="164"/>
      <c r="G130" s="165"/>
      <c r="H130" s="165"/>
      <c r="I130" s="165"/>
      <c r="J130" s="165"/>
      <c r="K130" s="166"/>
      <c r="L130" s="166"/>
      <c r="M130" s="163"/>
      <c r="N130" s="163"/>
      <c r="O130" s="164"/>
      <c r="P130" s="164"/>
      <c r="Q130" s="163"/>
      <c r="R130" s="163"/>
      <c r="S130" s="163"/>
      <c r="T130" s="167"/>
      <c r="U130" s="167"/>
      <c r="V130" s="167" t="s">
        <v>0</v>
      </c>
      <c r="W130" s="168"/>
      <c r="X130" s="164"/>
    </row>
    <row r="131" spans="1:37">
      <c r="D131" s="162" t="s">
        <v>353</v>
      </c>
      <c r="E131" s="163"/>
      <c r="F131" s="164"/>
      <c r="G131" s="165"/>
      <c r="H131" s="165"/>
      <c r="I131" s="165"/>
      <c r="J131" s="165"/>
      <c r="K131" s="166"/>
      <c r="L131" s="166"/>
      <c r="M131" s="163"/>
      <c r="N131" s="163"/>
      <c r="O131" s="164"/>
      <c r="P131" s="164"/>
      <c r="Q131" s="163"/>
      <c r="R131" s="163"/>
      <c r="S131" s="163"/>
      <c r="T131" s="167"/>
      <c r="U131" s="167"/>
      <c r="V131" s="167" t="s">
        <v>0</v>
      </c>
      <c r="W131" s="168"/>
      <c r="X131" s="164"/>
    </row>
    <row r="132" spans="1:37" ht="25.5">
      <c r="A132" s="108">
        <v>51</v>
      </c>
      <c r="B132" s="109" t="s">
        <v>302</v>
      </c>
      <c r="C132" s="110" t="s">
        <v>376</v>
      </c>
      <c r="D132" s="111" t="s">
        <v>377</v>
      </c>
      <c r="E132" s="112">
        <v>125</v>
      </c>
      <c r="F132" s="113" t="s">
        <v>204</v>
      </c>
      <c r="H132" s="114">
        <f>ROUND(E132*G132,2)</f>
        <v>0</v>
      </c>
      <c r="J132" s="114">
        <f>ROUND(E132*G132,2)</f>
        <v>0</v>
      </c>
      <c r="K132" s="115">
        <v>5.0000000000000001E-4</v>
      </c>
      <c r="L132" s="115">
        <f>E132*K132</f>
        <v>6.25E-2</v>
      </c>
      <c r="M132" s="112">
        <v>2E-3</v>
      </c>
      <c r="N132" s="112">
        <f>E132*M132</f>
        <v>0.25</v>
      </c>
      <c r="O132" s="113">
        <v>20</v>
      </c>
      <c r="P132" s="113" t="s">
        <v>157</v>
      </c>
      <c r="V132" s="116" t="s">
        <v>108</v>
      </c>
      <c r="W132" s="117">
        <v>28.25</v>
      </c>
      <c r="X132" s="110" t="s">
        <v>378</v>
      </c>
      <c r="Y132" s="110" t="s">
        <v>376</v>
      </c>
      <c r="Z132" s="113" t="s">
        <v>306</v>
      </c>
      <c r="AB132" s="113">
        <v>1</v>
      </c>
      <c r="AJ132" s="86" t="s">
        <v>160</v>
      </c>
      <c r="AK132" s="86" t="s">
        <v>161</v>
      </c>
    </row>
    <row r="133" spans="1:37">
      <c r="D133" s="162" t="s">
        <v>379</v>
      </c>
      <c r="E133" s="163"/>
      <c r="F133" s="164"/>
      <c r="G133" s="165"/>
      <c r="H133" s="165"/>
      <c r="I133" s="165"/>
      <c r="J133" s="165"/>
      <c r="K133" s="166"/>
      <c r="L133" s="166"/>
      <c r="M133" s="163"/>
      <c r="N133" s="163"/>
      <c r="O133" s="164"/>
      <c r="P133" s="164"/>
      <c r="Q133" s="163"/>
      <c r="R133" s="163"/>
      <c r="S133" s="163"/>
      <c r="T133" s="167"/>
      <c r="U133" s="167"/>
      <c r="V133" s="167" t="s">
        <v>0</v>
      </c>
      <c r="W133" s="168"/>
      <c r="X133" s="164"/>
    </row>
    <row r="134" spans="1:37">
      <c r="D134" s="162" t="s">
        <v>380</v>
      </c>
      <c r="E134" s="163"/>
      <c r="F134" s="164"/>
      <c r="G134" s="165"/>
      <c r="H134" s="165"/>
      <c r="I134" s="165"/>
      <c r="J134" s="165"/>
      <c r="K134" s="166"/>
      <c r="L134" s="166"/>
      <c r="M134" s="163"/>
      <c r="N134" s="163"/>
      <c r="O134" s="164"/>
      <c r="P134" s="164"/>
      <c r="Q134" s="163"/>
      <c r="R134" s="163"/>
      <c r="S134" s="163"/>
      <c r="T134" s="167"/>
      <c r="U134" s="167"/>
      <c r="V134" s="167" t="s">
        <v>0</v>
      </c>
      <c r="W134" s="168"/>
      <c r="X134" s="164"/>
    </row>
    <row r="135" spans="1:37" ht="25.5">
      <c r="A135" s="108">
        <v>52</v>
      </c>
      <c r="B135" s="109" t="s">
        <v>302</v>
      </c>
      <c r="C135" s="110" t="s">
        <v>381</v>
      </c>
      <c r="D135" s="111" t="s">
        <v>382</v>
      </c>
      <c r="E135" s="112">
        <v>64.459999999999994</v>
      </c>
      <c r="F135" s="113" t="s">
        <v>188</v>
      </c>
      <c r="H135" s="114">
        <f t="shared" ref="H135:H143" si="4">ROUND(E135*G135,2)</f>
        <v>0</v>
      </c>
      <c r="J135" s="114">
        <f t="shared" ref="J135:J143" si="5">ROUND(E135*G135,2)</f>
        <v>0</v>
      </c>
      <c r="L135" s="115">
        <f t="shared" ref="L135:L143" si="6">E135*K135</f>
        <v>0</v>
      </c>
      <c r="M135" s="112">
        <v>6.8000000000000005E-2</v>
      </c>
      <c r="N135" s="112">
        <f t="shared" ref="N135:N143" si="7">E135*M135</f>
        <v>4.3832800000000001</v>
      </c>
      <c r="O135" s="113">
        <v>20</v>
      </c>
      <c r="P135" s="113" t="s">
        <v>157</v>
      </c>
      <c r="V135" s="116" t="s">
        <v>108</v>
      </c>
      <c r="W135" s="117">
        <v>25.138999999999999</v>
      </c>
      <c r="X135" s="110" t="s">
        <v>383</v>
      </c>
      <c r="Y135" s="110" t="s">
        <v>381</v>
      </c>
      <c r="Z135" s="113" t="s">
        <v>306</v>
      </c>
      <c r="AB135" s="113">
        <v>1</v>
      </c>
      <c r="AJ135" s="86" t="s">
        <v>160</v>
      </c>
      <c r="AK135" s="86" t="s">
        <v>161</v>
      </c>
    </row>
    <row r="136" spans="1:37">
      <c r="A136" s="108">
        <v>53</v>
      </c>
      <c r="B136" s="109" t="s">
        <v>302</v>
      </c>
      <c r="C136" s="110" t="s">
        <v>384</v>
      </c>
      <c r="D136" s="111" t="s">
        <v>385</v>
      </c>
      <c r="E136" s="112">
        <v>19.114999999999998</v>
      </c>
      <c r="F136" s="113" t="s">
        <v>184</v>
      </c>
      <c r="H136" s="114">
        <f t="shared" si="4"/>
        <v>0</v>
      </c>
      <c r="J136" s="114">
        <f t="shared" si="5"/>
        <v>0</v>
      </c>
      <c r="L136" s="115">
        <f t="shared" si="6"/>
        <v>0</v>
      </c>
      <c r="N136" s="112">
        <f t="shared" si="7"/>
        <v>0</v>
      </c>
      <c r="O136" s="113">
        <v>20</v>
      </c>
      <c r="P136" s="113" t="s">
        <v>157</v>
      </c>
      <c r="V136" s="116" t="s">
        <v>108</v>
      </c>
      <c r="W136" s="117">
        <v>24.62</v>
      </c>
      <c r="X136" s="110" t="s">
        <v>386</v>
      </c>
      <c r="Y136" s="110" t="s">
        <v>384</v>
      </c>
      <c r="Z136" s="113" t="s">
        <v>306</v>
      </c>
      <c r="AB136" s="113">
        <v>1</v>
      </c>
      <c r="AJ136" s="86" t="s">
        <v>160</v>
      </c>
      <c r="AK136" s="86" t="s">
        <v>161</v>
      </c>
    </row>
    <row r="137" spans="1:37" ht="25.5">
      <c r="A137" s="108">
        <v>54</v>
      </c>
      <c r="B137" s="109" t="s">
        <v>302</v>
      </c>
      <c r="C137" s="110" t="s">
        <v>387</v>
      </c>
      <c r="D137" s="111" t="s">
        <v>388</v>
      </c>
      <c r="E137" s="112">
        <v>19.117999999999999</v>
      </c>
      <c r="F137" s="113" t="s">
        <v>184</v>
      </c>
      <c r="H137" s="114">
        <f t="shared" si="4"/>
        <v>0</v>
      </c>
      <c r="J137" s="114">
        <f t="shared" si="5"/>
        <v>0</v>
      </c>
      <c r="L137" s="115">
        <f t="shared" si="6"/>
        <v>0</v>
      </c>
      <c r="N137" s="112">
        <f t="shared" si="7"/>
        <v>0</v>
      </c>
      <c r="O137" s="113">
        <v>20</v>
      </c>
      <c r="P137" s="113" t="s">
        <v>157</v>
      </c>
      <c r="V137" s="116" t="s">
        <v>108</v>
      </c>
      <c r="W137" s="117">
        <v>14.930999999999999</v>
      </c>
      <c r="X137" s="110" t="s">
        <v>389</v>
      </c>
      <c r="Y137" s="110" t="s">
        <v>387</v>
      </c>
      <c r="Z137" s="113" t="s">
        <v>306</v>
      </c>
      <c r="AB137" s="113">
        <v>1</v>
      </c>
      <c r="AJ137" s="86" t="s">
        <v>160</v>
      </c>
      <c r="AK137" s="86" t="s">
        <v>161</v>
      </c>
    </row>
    <row r="138" spans="1:37">
      <c r="A138" s="108">
        <v>55</v>
      </c>
      <c r="B138" s="109" t="s">
        <v>302</v>
      </c>
      <c r="C138" s="110" t="s">
        <v>390</v>
      </c>
      <c r="D138" s="111" t="s">
        <v>391</v>
      </c>
      <c r="E138" s="112">
        <v>19.117999999999999</v>
      </c>
      <c r="F138" s="113" t="s">
        <v>184</v>
      </c>
      <c r="H138" s="114">
        <f t="shared" si="4"/>
        <v>0</v>
      </c>
      <c r="J138" s="114">
        <f t="shared" si="5"/>
        <v>0</v>
      </c>
      <c r="L138" s="115">
        <f t="shared" si="6"/>
        <v>0</v>
      </c>
      <c r="N138" s="112">
        <f t="shared" si="7"/>
        <v>0</v>
      </c>
      <c r="O138" s="113">
        <v>20</v>
      </c>
      <c r="P138" s="113" t="s">
        <v>157</v>
      </c>
      <c r="V138" s="116" t="s">
        <v>108</v>
      </c>
      <c r="W138" s="117">
        <v>10.343</v>
      </c>
      <c r="X138" s="110" t="s">
        <v>392</v>
      </c>
      <c r="Y138" s="110" t="s">
        <v>390</v>
      </c>
      <c r="Z138" s="113" t="s">
        <v>306</v>
      </c>
      <c r="AB138" s="113">
        <v>1</v>
      </c>
      <c r="AJ138" s="86" t="s">
        <v>160</v>
      </c>
      <c r="AK138" s="86" t="s">
        <v>161</v>
      </c>
    </row>
    <row r="139" spans="1:37" ht="25.5">
      <c r="A139" s="108">
        <v>56</v>
      </c>
      <c r="B139" s="109" t="s">
        <v>302</v>
      </c>
      <c r="C139" s="110" t="s">
        <v>393</v>
      </c>
      <c r="D139" s="111" t="s">
        <v>394</v>
      </c>
      <c r="E139" s="112">
        <v>363.24200000000002</v>
      </c>
      <c r="F139" s="113" t="s">
        <v>184</v>
      </c>
      <c r="H139" s="114">
        <f t="shared" si="4"/>
        <v>0</v>
      </c>
      <c r="J139" s="114">
        <f t="shared" si="5"/>
        <v>0</v>
      </c>
      <c r="L139" s="115">
        <f t="shared" si="6"/>
        <v>0</v>
      </c>
      <c r="N139" s="112">
        <f t="shared" si="7"/>
        <v>0</v>
      </c>
      <c r="O139" s="113">
        <v>20</v>
      </c>
      <c r="P139" s="113" t="s">
        <v>157</v>
      </c>
      <c r="V139" s="116" t="s">
        <v>108</v>
      </c>
      <c r="X139" s="110" t="s">
        <v>395</v>
      </c>
      <c r="Y139" s="110" t="s">
        <v>393</v>
      </c>
      <c r="Z139" s="113" t="s">
        <v>306</v>
      </c>
      <c r="AB139" s="113">
        <v>1</v>
      </c>
      <c r="AJ139" s="86" t="s">
        <v>160</v>
      </c>
      <c r="AK139" s="86" t="s">
        <v>161</v>
      </c>
    </row>
    <row r="140" spans="1:37" ht="25.5">
      <c r="A140" s="108">
        <v>57</v>
      </c>
      <c r="B140" s="109" t="s">
        <v>302</v>
      </c>
      <c r="C140" s="110" t="s">
        <v>396</v>
      </c>
      <c r="D140" s="111" t="s">
        <v>397</v>
      </c>
      <c r="E140" s="112">
        <v>19.117999999999999</v>
      </c>
      <c r="F140" s="113" t="s">
        <v>184</v>
      </c>
      <c r="H140" s="114">
        <f t="shared" si="4"/>
        <v>0</v>
      </c>
      <c r="J140" s="114">
        <f t="shared" si="5"/>
        <v>0</v>
      </c>
      <c r="L140" s="115">
        <f t="shared" si="6"/>
        <v>0</v>
      </c>
      <c r="N140" s="112">
        <f t="shared" si="7"/>
        <v>0</v>
      </c>
      <c r="O140" s="113">
        <v>20</v>
      </c>
      <c r="P140" s="113" t="s">
        <v>157</v>
      </c>
      <c r="V140" s="116" t="s">
        <v>108</v>
      </c>
      <c r="W140" s="117">
        <v>21.545999999999999</v>
      </c>
      <c r="X140" s="110" t="s">
        <v>398</v>
      </c>
      <c r="Y140" s="110" t="s">
        <v>396</v>
      </c>
      <c r="Z140" s="113" t="s">
        <v>306</v>
      </c>
      <c r="AB140" s="113">
        <v>1</v>
      </c>
      <c r="AJ140" s="86" t="s">
        <v>160</v>
      </c>
      <c r="AK140" s="86" t="s">
        <v>161</v>
      </c>
    </row>
    <row r="141" spans="1:37" ht="25.5">
      <c r="A141" s="108">
        <v>58</v>
      </c>
      <c r="B141" s="109" t="s">
        <v>302</v>
      </c>
      <c r="C141" s="110" t="s">
        <v>399</v>
      </c>
      <c r="D141" s="111" t="s">
        <v>400</v>
      </c>
      <c r="E141" s="112">
        <v>191.18</v>
      </c>
      <c r="F141" s="113" t="s">
        <v>184</v>
      </c>
      <c r="H141" s="114">
        <f t="shared" si="4"/>
        <v>0</v>
      </c>
      <c r="J141" s="114">
        <f t="shared" si="5"/>
        <v>0</v>
      </c>
      <c r="L141" s="115">
        <f t="shared" si="6"/>
        <v>0</v>
      </c>
      <c r="N141" s="112">
        <f t="shared" si="7"/>
        <v>0</v>
      </c>
      <c r="O141" s="113">
        <v>20</v>
      </c>
      <c r="P141" s="113" t="s">
        <v>157</v>
      </c>
      <c r="V141" s="116" t="s">
        <v>108</v>
      </c>
      <c r="W141" s="117">
        <v>24.088999999999999</v>
      </c>
      <c r="X141" s="110" t="s">
        <v>401</v>
      </c>
      <c r="Y141" s="110" t="s">
        <v>399</v>
      </c>
      <c r="Z141" s="113" t="s">
        <v>306</v>
      </c>
      <c r="AB141" s="113">
        <v>1</v>
      </c>
      <c r="AJ141" s="86" t="s">
        <v>160</v>
      </c>
      <c r="AK141" s="86" t="s">
        <v>161</v>
      </c>
    </row>
    <row r="142" spans="1:37" ht="25.5">
      <c r="A142" s="108">
        <v>59</v>
      </c>
      <c r="B142" s="109" t="s">
        <v>302</v>
      </c>
      <c r="C142" s="110" t="s">
        <v>402</v>
      </c>
      <c r="D142" s="111" t="s">
        <v>403</v>
      </c>
      <c r="E142" s="112">
        <v>19.117999999999999</v>
      </c>
      <c r="F142" s="113" t="s">
        <v>184</v>
      </c>
      <c r="H142" s="114">
        <f t="shared" si="4"/>
        <v>0</v>
      </c>
      <c r="J142" s="114">
        <f t="shared" si="5"/>
        <v>0</v>
      </c>
      <c r="L142" s="115">
        <f t="shared" si="6"/>
        <v>0</v>
      </c>
      <c r="N142" s="112">
        <f t="shared" si="7"/>
        <v>0</v>
      </c>
      <c r="O142" s="113">
        <v>20</v>
      </c>
      <c r="P142" s="113" t="s">
        <v>157</v>
      </c>
      <c r="V142" s="116" t="s">
        <v>108</v>
      </c>
      <c r="X142" s="110" t="s">
        <v>404</v>
      </c>
      <c r="Y142" s="110" t="s">
        <v>402</v>
      </c>
      <c r="Z142" s="113" t="s">
        <v>306</v>
      </c>
      <c r="AB142" s="113">
        <v>1</v>
      </c>
      <c r="AJ142" s="86" t="s">
        <v>160</v>
      </c>
      <c r="AK142" s="86" t="s">
        <v>161</v>
      </c>
    </row>
    <row r="143" spans="1:37">
      <c r="A143" s="108">
        <v>60</v>
      </c>
      <c r="B143" s="109" t="s">
        <v>214</v>
      </c>
      <c r="C143" s="110" t="s">
        <v>405</v>
      </c>
      <c r="D143" s="111" t="s">
        <v>406</v>
      </c>
      <c r="E143" s="112">
        <v>21.841999999999999</v>
      </c>
      <c r="F143" s="113" t="s">
        <v>184</v>
      </c>
      <c r="H143" s="114">
        <f t="shared" si="4"/>
        <v>0</v>
      </c>
      <c r="J143" s="114">
        <f t="shared" si="5"/>
        <v>0</v>
      </c>
      <c r="L143" s="115">
        <f t="shared" si="6"/>
        <v>0</v>
      </c>
      <c r="N143" s="112">
        <f t="shared" si="7"/>
        <v>0</v>
      </c>
      <c r="O143" s="113">
        <v>20</v>
      </c>
      <c r="P143" s="113" t="s">
        <v>157</v>
      </c>
      <c r="V143" s="116" t="s">
        <v>108</v>
      </c>
      <c r="W143" s="117">
        <v>54.212000000000003</v>
      </c>
      <c r="X143" s="110" t="s">
        <v>407</v>
      </c>
      <c r="Y143" s="110" t="s">
        <v>405</v>
      </c>
      <c r="Z143" s="113" t="s">
        <v>218</v>
      </c>
      <c r="AB143" s="113">
        <v>1</v>
      </c>
      <c r="AJ143" s="86" t="s">
        <v>160</v>
      </c>
      <c r="AK143" s="86" t="s">
        <v>161</v>
      </c>
    </row>
    <row r="144" spans="1:37">
      <c r="D144" s="158" t="s">
        <v>408</v>
      </c>
      <c r="E144" s="159">
        <f>J144</f>
        <v>0</v>
      </c>
      <c r="H144" s="159">
        <f>SUM(H78:H143)</f>
        <v>0</v>
      </c>
      <c r="I144" s="159">
        <f>SUM(I78:I143)</f>
        <v>0</v>
      </c>
      <c r="J144" s="159">
        <f>SUM(J78:J143)</f>
        <v>0</v>
      </c>
      <c r="L144" s="160">
        <f>SUM(L78:L143)</f>
        <v>0.35441561999999999</v>
      </c>
      <c r="N144" s="161">
        <f>SUM(N78:N143)</f>
        <v>19.118017000000002</v>
      </c>
      <c r="W144" s="117">
        <f>SUM(W78:W143)</f>
        <v>286.50099999999998</v>
      </c>
    </row>
    <row r="146" spans="1:37">
      <c r="D146" s="158" t="s">
        <v>409</v>
      </c>
      <c r="E146" s="161">
        <f>J146</f>
        <v>0</v>
      </c>
      <c r="H146" s="159">
        <f>+H15+H38+H42+H76+H144</f>
        <v>0</v>
      </c>
      <c r="I146" s="159">
        <f>+I15+I38+I42+I76+I144</f>
        <v>0</v>
      </c>
      <c r="J146" s="159">
        <f>+J15+J38+J42+J76+J144</f>
        <v>0</v>
      </c>
      <c r="L146" s="160">
        <f>+L15+L38+L42+L76+L144</f>
        <v>21.841025820000002</v>
      </c>
      <c r="N146" s="161">
        <f>+N15+N38+N42+N76+N144</f>
        <v>19.118017000000002</v>
      </c>
      <c r="W146" s="117">
        <f>+W15+W38+W42+W76+W144</f>
        <v>520.23599999999999</v>
      </c>
    </row>
    <row r="148" spans="1:37">
      <c r="B148" s="157" t="s">
        <v>410</v>
      </c>
    </row>
    <row r="149" spans="1:37">
      <c r="B149" s="110" t="s">
        <v>411</v>
      </c>
    </row>
    <row r="150" spans="1:37" ht="25.5">
      <c r="A150" s="108">
        <v>61</v>
      </c>
      <c r="B150" s="109" t="s">
        <v>412</v>
      </c>
      <c r="C150" s="110" t="s">
        <v>413</v>
      </c>
      <c r="D150" s="111" t="s">
        <v>414</v>
      </c>
      <c r="E150" s="112">
        <v>2</v>
      </c>
      <c r="F150" s="113" t="s">
        <v>188</v>
      </c>
      <c r="H150" s="114">
        <f>ROUND(E150*G150,2)</f>
        <v>0</v>
      </c>
      <c r="J150" s="114">
        <f>ROUND(E150*G150,2)</f>
        <v>0</v>
      </c>
      <c r="K150" s="115">
        <v>5.9999999999999995E-4</v>
      </c>
      <c r="L150" s="115">
        <f>E150*K150</f>
        <v>1.1999999999999999E-3</v>
      </c>
      <c r="N150" s="112">
        <f>E150*M150</f>
        <v>0</v>
      </c>
      <c r="O150" s="113">
        <v>20</v>
      </c>
      <c r="P150" s="113" t="s">
        <v>157</v>
      </c>
      <c r="V150" s="116" t="s">
        <v>415</v>
      </c>
      <c r="W150" s="117">
        <v>0.46200000000000002</v>
      </c>
      <c r="X150" s="110" t="s">
        <v>416</v>
      </c>
      <c r="Y150" s="110" t="s">
        <v>413</v>
      </c>
      <c r="Z150" s="113" t="s">
        <v>417</v>
      </c>
      <c r="AB150" s="113">
        <v>1</v>
      </c>
      <c r="AJ150" s="86" t="s">
        <v>418</v>
      </c>
      <c r="AK150" s="86" t="s">
        <v>161</v>
      </c>
    </row>
    <row r="151" spans="1:37">
      <c r="A151" s="108">
        <v>62</v>
      </c>
      <c r="B151" s="109" t="s">
        <v>412</v>
      </c>
      <c r="C151" s="110" t="s">
        <v>419</v>
      </c>
      <c r="D151" s="111" t="s">
        <v>420</v>
      </c>
      <c r="E151" s="112">
        <v>24.3</v>
      </c>
      <c r="F151" s="113" t="s">
        <v>188</v>
      </c>
      <c r="H151" s="114">
        <f>ROUND(E151*G151,2)</f>
        <v>0</v>
      </c>
      <c r="J151" s="114">
        <f>ROUND(E151*G151,2)</f>
        <v>0</v>
      </c>
      <c r="K151" s="115">
        <v>3.0000000000000001E-5</v>
      </c>
      <c r="L151" s="115">
        <f>E151*K151</f>
        <v>7.2900000000000005E-4</v>
      </c>
      <c r="N151" s="112">
        <f>E151*M151</f>
        <v>0</v>
      </c>
      <c r="O151" s="113">
        <v>20</v>
      </c>
      <c r="P151" s="113" t="s">
        <v>157</v>
      </c>
      <c r="V151" s="116" t="s">
        <v>415</v>
      </c>
      <c r="W151" s="117">
        <v>1.458</v>
      </c>
      <c r="X151" s="110" t="s">
        <v>421</v>
      </c>
      <c r="Y151" s="110" t="s">
        <v>419</v>
      </c>
      <c r="Z151" s="113" t="s">
        <v>417</v>
      </c>
      <c r="AB151" s="113">
        <v>1</v>
      </c>
      <c r="AJ151" s="86" t="s">
        <v>418</v>
      </c>
      <c r="AK151" s="86" t="s">
        <v>161</v>
      </c>
    </row>
    <row r="152" spans="1:37">
      <c r="D152" s="162" t="s">
        <v>263</v>
      </c>
      <c r="E152" s="163"/>
      <c r="F152" s="164"/>
      <c r="G152" s="165"/>
      <c r="H152" s="165"/>
      <c r="I152" s="165"/>
      <c r="J152" s="165"/>
      <c r="K152" s="166"/>
      <c r="L152" s="166"/>
      <c r="M152" s="163"/>
      <c r="N152" s="163"/>
      <c r="O152" s="164"/>
      <c r="P152" s="164"/>
      <c r="Q152" s="163"/>
      <c r="R152" s="163"/>
      <c r="S152" s="163"/>
      <c r="T152" s="167"/>
      <c r="U152" s="167"/>
      <c r="V152" s="167" t="s">
        <v>0</v>
      </c>
      <c r="W152" s="168"/>
      <c r="X152" s="164"/>
    </row>
    <row r="153" spans="1:37">
      <c r="A153" s="108">
        <v>63</v>
      </c>
      <c r="B153" s="109" t="s">
        <v>275</v>
      </c>
      <c r="C153" s="110" t="s">
        <v>422</v>
      </c>
      <c r="D153" s="111" t="s">
        <v>423</v>
      </c>
      <c r="E153" s="112">
        <v>25.515000000000001</v>
      </c>
      <c r="F153" s="113" t="s">
        <v>188</v>
      </c>
      <c r="I153" s="114">
        <f>ROUND(E153*G153,2)</f>
        <v>0</v>
      </c>
      <c r="J153" s="114">
        <f>ROUND(E153*G153,2)</f>
        <v>0</v>
      </c>
      <c r="K153" s="115">
        <v>7.0000000000000001E-3</v>
      </c>
      <c r="L153" s="115">
        <f>E153*K153</f>
        <v>0.17860500000000001</v>
      </c>
      <c r="N153" s="112">
        <f>E153*M153</f>
        <v>0</v>
      </c>
      <c r="O153" s="113">
        <v>20</v>
      </c>
      <c r="P153" s="113" t="s">
        <v>157</v>
      </c>
      <c r="V153" s="116" t="s">
        <v>101</v>
      </c>
      <c r="X153" s="110" t="s">
        <v>422</v>
      </c>
      <c r="Y153" s="110" t="s">
        <v>422</v>
      </c>
      <c r="Z153" s="113" t="s">
        <v>424</v>
      </c>
      <c r="AA153" s="110" t="s">
        <v>157</v>
      </c>
      <c r="AB153" s="113">
        <v>2</v>
      </c>
      <c r="AJ153" s="86" t="s">
        <v>425</v>
      </c>
      <c r="AK153" s="86" t="s">
        <v>161</v>
      </c>
    </row>
    <row r="154" spans="1:37">
      <c r="A154" s="108">
        <v>64</v>
      </c>
      <c r="B154" s="109" t="s">
        <v>412</v>
      </c>
      <c r="C154" s="110" t="s">
        <v>426</v>
      </c>
      <c r="D154" s="111" t="s">
        <v>427</v>
      </c>
      <c r="E154" s="112">
        <v>1.7729999999999999</v>
      </c>
      <c r="F154" s="113" t="s">
        <v>188</v>
      </c>
      <c r="H154" s="114">
        <f>ROUND(E154*G154,2)</f>
        <v>0</v>
      </c>
      <c r="J154" s="114">
        <f>ROUND(E154*G154,2)</f>
        <v>0</v>
      </c>
      <c r="K154" s="115">
        <v>9.0000000000000006E-5</v>
      </c>
      <c r="L154" s="115">
        <f>E154*K154</f>
        <v>1.5956999999999999E-4</v>
      </c>
      <c r="N154" s="112">
        <f>E154*M154</f>
        <v>0</v>
      </c>
      <c r="O154" s="113">
        <v>20</v>
      </c>
      <c r="P154" s="113" t="s">
        <v>157</v>
      </c>
      <c r="V154" s="116" t="s">
        <v>415</v>
      </c>
      <c r="W154" s="117">
        <v>0.25</v>
      </c>
      <c r="X154" s="110" t="s">
        <v>428</v>
      </c>
      <c r="Y154" s="110" t="s">
        <v>426</v>
      </c>
      <c r="Z154" s="113" t="s">
        <v>417</v>
      </c>
      <c r="AB154" s="113">
        <v>1</v>
      </c>
      <c r="AJ154" s="86" t="s">
        <v>418</v>
      </c>
      <c r="AK154" s="86" t="s">
        <v>161</v>
      </c>
    </row>
    <row r="155" spans="1:37">
      <c r="D155" s="162" t="s">
        <v>429</v>
      </c>
      <c r="E155" s="163"/>
      <c r="F155" s="164"/>
      <c r="G155" s="165"/>
      <c r="H155" s="165"/>
      <c r="I155" s="165"/>
      <c r="J155" s="165"/>
      <c r="K155" s="166"/>
      <c r="L155" s="166"/>
      <c r="M155" s="163"/>
      <c r="N155" s="163"/>
      <c r="O155" s="164"/>
      <c r="P155" s="164"/>
      <c r="Q155" s="163"/>
      <c r="R155" s="163"/>
      <c r="S155" s="163"/>
      <c r="T155" s="167"/>
      <c r="U155" s="167"/>
      <c r="V155" s="167" t="s">
        <v>0</v>
      </c>
      <c r="W155" s="168"/>
      <c r="X155" s="164"/>
    </row>
    <row r="156" spans="1:37" ht="25.5">
      <c r="A156" s="108">
        <v>65</v>
      </c>
      <c r="B156" s="109" t="s">
        <v>412</v>
      </c>
      <c r="C156" s="110" t="s">
        <v>430</v>
      </c>
      <c r="D156" s="111" t="s">
        <v>431</v>
      </c>
      <c r="E156" s="112">
        <v>50.65</v>
      </c>
      <c r="F156" s="113" t="s">
        <v>188</v>
      </c>
      <c r="H156" s="114">
        <f>ROUND(E156*G156,2)</f>
        <v>0</v>
      </c>
      <c r="J156" s="114">
        <f>ROUND(E156*G156,2)</f>
        <v>0</v>
      </c>
      <c r="K156" s="115">
        <v>3.8000000000000002E-4</v>
      </c>
      <c r="L156" s="115">
        <f>E156*K156</f>
        <v>1.9247E-2</v>
      </c>
      <c r="N156" s="112">
        <f>E156*M156</f>
        <v>0</v>
      </c>
      <c r="O156" s="113">
        <v>20</v>
      </c>
      <c r="P156" s="113" t="s">
        <v>157</v>
      </c>
      <c r="V156" s="116" t="s">
        <v>415</v>
      </c>
      <c r="W156" s="117">
        <v>11.801</v>
      </c>
      <c r="X156" s="110" t="s">
        <v>432</v>
      </c>
      <c r="Y156" s="110" t="s">
        <v>430</v>
      </c>
      <c r="Z156" s="113" t="s">
        <v>417</v>
      </c>
      <c r="AB156" s="113">
        <v>1</v>
      </c>
      <c r="AJ156" s="86" t="s">
        <v>418</v>
      </c>
      <c r="AK156" s="86" t="s">
        <v>161</v>
      </c>
    </row>
    <row r="157" spans="1:37" ht="25.5">
      <c r="A157" s="108">
        <v>66</v>
      </c>
      <c r="B157" s="109" t="s">
        <v>275</v>
      </c>
      <c r="C157" s="110" t="s">
        <v>433</v>
      </c>
      <c r="D157" s="111" t="s">
        <v>434</v>
      </c>
      <c r="E157" s="112">
        <v>50.65</v>
      </c>
      <c r="F157" s="113" t="s">
        <v>188</v>
      </c>
      <c r="I157" s="114">
        <f>ROUND(E157*G157,2)</f>
        <v>0</v>
      </c>
      <c r="J157" s="114">
        <f>ROUND(E157*G157,2)</f>
        <v>0</v>
      </c>
      <c r="K157" s="115">
        <v>1.7500000000000002E-2</v>
      </c>
      <c r="L157" s="115">
        <f>E157*K157</f>
        <v>0.88637500000000002</v>
      </c>
      <c r="N157" s="112">
        <f>E157*M157</f>
        <v>0</v>
      </c>
      <c r="O157" s="113">
        <v>20</v>
      </c>
      <c r="P157" s="113" t="s">
        <v>157</v>
      </c>
      <c r="V157" s="116" t="s">
        <v>101</v>
      </c>
      <c r="X157" s="110" t="s">
        <v>433</v>
      </c>
      <c r="Y157" s="110" t="s">
        <v>433</v>
      </c>
      <c r="Z157" s="113" t="s">
        <v>435</v>
      </c>
      <c r="AA157" s="110" t="s">
        <v>157</v>
      </c>
      <c r="AB157" s="113">
        <v>2</v>
      </c>
      <c r="AJ157" s="86" t="s">
        <v>425</v>
      </c>
      <c r="AK157" s="86" t="s">
        <v>161</v>
      </c>
    </row>
    <row r="158" spans="1:37" ht="25.5">
      <c r="A158" s="108">
        <v>67</v>
      </c>
      <c r="B158" s="109" t="s">
        <v>412</v>
      </c>
      <c r="C158" s="110" t="s">
        <v>436</v>
      </c>
      <c r="D158" s="111" t="s">
        <v>437</v>
      </c>
      <c r="E158" s="112">
        <v>19.774999999999999</v>
      </c>
      <c r="F158" s="113" t="s">
        <v>58</v>
      </c>
      <c r="H158" s="114">
        <f>ROUND(E158*G158,2)</f>
        <v>0</v>
      </c>
      <c r="J158" s="114">
        <f>ROUND(E158*G158,2)</f>
        <v>0</v>
      </c>
      <c r="L158" s="115">
        <f>E158*K158</f>
        <v>0</v>
      </c>
      <c r="N158" s="112">
        <f>E158*M158</f>
        <v>0</v>
      </c>
      <c r="O158" s="113">
        <v>20</v>
      </c>
      <c r="P158" s="113" t="s">
        <v>157</v>
      </c>
      <c r="V158" s="116" t="s">
        <v>415</v>
      </c>
      <c r="X158" s="110" t="s">
        <v>438</v>
      </c>
      <c r="Y158" s="110" t="s">
        <v>436</v>
      </c>
      <c r="Z158" s="113" t="s">
        <v>417</v>
      </c>
      <c r="AB158" s="113">
        <v>1</v>
      </c>
      <c r="AJ158" s="86" t="s">
        <v>418</v>
      </c>
      <c r="AK158" s="86" t="s">
        <v>161</v>
      </c>
    </row>
    <row r="159" spans="1:37">
      <c r="D159" s="158" t="s">
        <v>439</v>
      </c>
      <c r="E159" s="159">
        <f>J159</f>
        <v>0</v>
      </c>
      <c r="H159" s="159">
        <f>SUM(H148:H158)</f>
        <v>0</v>
      </c>
      <c r="I159" s="159">
        <f>SUM(I148:I158)</f>
        <v>0</v>
      </c>
      <c r="J159" s="159">
        <f>SUM(J148:J158)</f>
        <v>0</v>
      </c>
      <c r="L159" s="160">
        <f>SUM(L148:L158)</f>
        <v>1.08631557</v>
      </c>
      <c r="N159" s="161">
        <f>SUM(N148:N158)</f>
        <v>0</v>
      </c>
      <c r="W159" s="117">
        <f>SUM(W148:W158)</f>
        <v>13.971</v>
      </c>
    </row>
    <row r="161" spans="1:37">
      <c r="B161" s="110" t="s">
        <v>440</v>
      </c>
    </row>
    <row r="162" spans="1:37">
      <c r="A162" s="108">
        <v>68</v>
      </c>
      <c r="B162" s="109" t="s">
        <v>441</v>
      </c>
      <c r="C162" s="110" t="s">
        <v>442</v>
      </c>
      <c r="D162" s="111" t="s">
        <v>443</v>
      </c>
      <c r="E162" s="112">
        <v>1</v>
      </c>
      <c r="F162" s="113" t="s">
        <v>444</v>
      </c>
      <c r="H162" s="114">
        <f>ROUND(E162*G162,2)</f>
        <v>0</v>
      </c>
      <c r="J162" s="114">
        <f>ROUND(E162*G162,2)</f>
        <v>0</v>
      </c>
      <c r="L162" s="115">
        <f>E162*K162</f>
        <v>0</v>
      </c>
      <c r="N162" s="112">
        <f>E162*M162</f>
        <v>0</v>
      </c>
      <c r="O162" s="113">
        <v>20</v>
      </c>
      <c r="P162" s="113" t="s">
        <v>157</v>
      </c>
      <c r="V162" s="116" t="s">
        <v>415</v>
      </c>
      <c r="X162" s="110" t="s">
        <v>442</v>
      </c>
      <c r="Y162" s="110" t="s">
        <v>442</v>
      </c>
      <c r="Z162" s="113" t="s">
        <v>211</v>
      </c>
      <c r="AB162" s="113">
        <v>6</v>
      </c>
      <c r="AJ162" s="86" t="s">
        <v>418</v>
      </c>
      <c r="AK162" s="86" t="s">
        <v>161</v>
      </c>
    </row>
    <row r="163" spans="1:37">
      <c r="A163" s="108">
        <v>69</v>
      </c>
      <c r="B163" s="109" t="s">
        <v>441</v>
      </c>
      <c r="C163" s="110" t="s">
        <v>445</v>
      </c>
      <c r="D163" s="111" t="s">
        <v>446</v>
      </c>
      <c r="E163" s="112">
        <v>1</v>
      </c>
      <c r="F163" s="113" t="s">
        <v>444</v>
      </c>
      <c r="H163" s="114">
        <f>ROUND(E163*G163,2)</f>
        <v>0</v>
      </c>
      <c r="J163" s="114">
        <f>ROUND(E163*G163,2)</f>
        <v>0</v>
      </c>
      <c r="L163" s="115">
        <f>E163*K163</f>
        <v>0</v>
      </c>
      <c r="N163" s="112">
        <f>E163*M163</f>
        <v>0</v>
      </c>
      <c r="O163" s="113">
        <v>20</v>
      </c>
      <c r="P163" s="113" t="s">
        <v>157</v>
      </c>
      <c r="V163" s="116" t="s">
        <v>415</v>
      </c>
      <c r="X163" s="110" t="s">
        <v>445</v>
      </c>
      <c r="Y163" s="110" t="s">
        <v>445</v>
      </c>
      <c r="Z163" s="113" t="s">
        <v>211</v>
      </c>
      <c r="AB163" s="113">
        <v>6</v>
      </c>
      <c r="AJ163" s="86" t="s">
        <v>418</v>
      </c>
      <c r="AK163" s="86" t="s">
        <v>161</v>
      </c>
    </row>
    <row r="164" spans="1:37">
      <c r="D164" s="158" t="s">
        <v>447</v>
      </c>
      <c r="E164" s="159">
        <f>J164</f>
        <v>0</v>
      </c>
      <c r="H164" s="159">
        <f>SUM(H161:H163)</f>
        <v>0</v>
      </c>
      <c r="I164" s="159">
        <f>SUM(I161:I163)</f>
        <v>0</v>
      </c>
      <c r="J164" s="159">
        <f>SUM(J161:J163)</f>
        <v>0</v>
      </c>
      <c r="L164" s="160">
        <f>SUM(L161:L163)</f>
        <v>0</v>
      </c>
      <c r="N164" s="161">
        <f>SUM(N161:N163)</f>
        <v>0</v>
      </c>
      <c r="W164" s="117">
        <f>SUM(W161:W163)</f>
        <v>0</v>
      </c>
    </row>
    <row r="166" spans="1:37">
      <c r="B166" s="110" t="s">
        <v>448</v>
      </c>
    </row>
    <row r="167" spans="1:37">
      <c r="A167" s="108">
        <v>70</v>
      </c>
      <c r="B167" s="109" t="s">
        <v>449</v>
      </c>
      <c r="C167" s="110" t="s">
        <v>450</v>
      </c>
      <c r="D167" s="111" t="s">
        <v>451</v>
      </c>
      <c r="E167" s="112">
        <v>1</v>
      </c>
      <c r="F167" s="113" t="s">
        <v>444</v>
      </c>
      <c r="H167" s="114">
        <f>ROUND(E167*G167,2)</f>
        <v>0</v>
      </c>
      <c r="J167" s="114">
        <f>ROUND(E167*G167,2)</f>
        <v>0</v>
      </c>
      <c r="L167" s="115">
        <f>E167*K167</f>
        <v>0</v>
      </c>
      <c r="N167" s="112">
        <f>E167*M167</f>
        <v>0</v>
      </c>
      <c r="O167" s="113">
        <v>20</v>
      </c>
      <c r="P167" s="113" t="s">
        <v>157</v>
      </c>
      <c r="V167" s="116" t="s">
        <v>415</v>
      </c>
      <c r="X167" s="110" t="s">
        <v>450</v>
      </c>
      <c r="Y167" s="110" t="s">
        <v>450</v>
      </c>
      <c r="Z167" s="113" t="s">
        <v>211</v>
      </c>
      <c r="AB167" s="113">
        <v>6</v>
      </c>
      <c r="AJ167" s="86" t="s">
        <v>418</v>
      </c>
      <c r="AK167" s="86" t="s">
        <v>161</v>
      </c>
    </row>
    <row r="168" spans="1:37">
      <c r="D168" s="158" t="s">
        <v>452</v>
      </c>
      <c r="E168" s="159">
        <f>J168</f>
        <v>0</v>
      </c>
      <c r="H168" s="159">
        <f>SUM(H166:H167)</f>
        <v>0</v>
      </c>
      <c r="I168" s="159">
        <f>SUM(I166:I167)</f>
        <v>0</v>
      </c>
      <c r="J168" s="159">
        <f>SUM(J166:J167)</f>
        <v>0</v>
      </c>
      <c r="L168" s="160">
        <f>SUM(L166:L167)</f>
        <v>0</v>
      </c>
      <c r="N168" s="161">
        <f>SUM(N166:N167)</f>
        <v>0</v>
      </c>
      <c r="W168" s="117">
        <f>SUM(W166:W167)</f>
        <v>0</v>
      </c>
    </row>
    <row r="170" spans="1:37">
      <c r="B170" s="110" t="s">
        <v>453</v>
      </c>
    </row>
    <row r="171" spans="1:37" ht="25.5">
      <c r="A171" s="108">
        <v>71</v>
      </c>
      <c r="B171" s="109" t="s">
        <v>454</v>
      </c>
      <c r="C171" s="110" t="s">
        <v>455</v>
      </c>
      <c r="D171" s="111" t="s">
        <v>456</v>
      </c>
      <c r="E171" s="112">
        <v>5.85</v>
      </c>
      <c r="F171" s="113" t="s">
        <v>188</v>
      </c>
      <c r="H171" s="114">
        <f>ROUND(E171*G171,2)</f>
        <v>0</v>
      </c>
      <c r="J171" s="114">
        <f>ROUND(E171*G171,2)</f>
        <v>0</v>
      </c>
      <c r="K171" s="115">
        <v>5.0000000000000002E-5</v>
      </c>
      <c r="L171" s="115">
        <f>E171*K171</f>
        <v>2.9250000000000001E-4</v>
      </c>
      <c r="N171" s="112">
        <f>E171*M171</f>
        <v>0</v>
      </c>
      <c r="O171" s="113">
        <v>20</v>
      </c>
      <c r="P171" s="113" t="s">
        <v>157</v>
      </c>
      <c r="V171" s="116" t="s">
        <v>415</v>
      </c>
      <c r="W171" s="117">
        <v>3.58</v>
      </c>
      <c r="X171" s="110" t="s">
        <v>455</v>
      </c>
      <c r="Y171" s="110" t="s">
        <v>455</v>
      </c>
      <c r="Z171" s="113" t="s">
        <v>457</v>
      </c>
      <c r="AB171" s="113">
        <v>1</v>
      </c>
      <c r="AJ171" s="86" t="s">
        <v>418</v>
      </c>
      <c r="AK171" s="86" t="s">
        <v>161</v>
      </c>
    </row>
    <row r="172" spans="1:37">
      <c r="D172" s="162" t="s">
        <v>333</v>
      </c>
      <c r="E172" s="163"/>
      <c r="F172" s="164"/>
      <c r="G172" s="165"/>
      <c r="H172" s="165"/>
      <c r="I172" s="165"/>
      <c r="J172" s="165"/>
      <c r="K172" s="166"/>
      <c r="L172" s="166"/>
      <c r="M172" s="163"/>
      <c r="N172" s="163"/>
      <c r="O172" s="164"/>
      <c r="P172" s="164"/>
      <c r="Q172" s="163"/>
      <c r="R172" s="163"/>
      <c r="S172" s="163"/>
      <c r="T172" s="167"/>
      <c r="U172" s="167"/>
      <c r="V172" s="167" t="s">
        <v>0</v>
      </c>
      <c r="W172" s="168"/>
      <c r="X172" s="164"/>
    </row>
    <row r="173" spans="1:37" ht="25.5">
      <c r="A173" s="108">
        <v>72</v>
      </c>
      <c r="B173" s="109" t="s">
        <v>454</v>
      </c>
      <c r="C173" s="110" t="s">
        <v>458</v>
      </c>
      <c r="D173" s="111" t="s">
        <v>459</v>
      </c>
      <c r="E173" s="112">
        <v>50.65</v>
      </c>
      <c r="F173" s="113" t="s">
        <v>188</v>
      </c>
      <c r="H173" s="114">
        <f>ROUND(E173*G173,2)</f>
        <v>0</v>
      </c>
      <c r="J173" s="114">
        <f>ROUND(E173*G173,2)</f>
        <v>0</v>
      </c>
      <c r="K173" s="115">
        <v>5.0000000000000002E-5</v>
      </c>
      <c r="L173" s="115">
        <f>E173*K173</f>
        <v>2.5325E-3</v>
      </c>
      <c r="N173" s="112">
        <f>E173*M173</f>
        <v>0</v>
      </c>
      <c r="O173" s="113">
        <v>20</v>
      </c>
      <c r="P173" s="113" t="s">
        <v>157</v>
      </c>
      <c r="V173" s="116" t="s">
        <v>415</v>
      </c>
      <c r="W173" s="117">
        <v>30.998000000000001</v>
      </c>
      <c r="X173" s="110" t="s">
        <v>458</v>
      </c>
      <c r="Y173" s="110" t="s">
        <v>458</v>
      </c>
      <c r="Z173" s="113" t="s">
        <v>457</v>
      </c>
      <c r="AB173" s="113">
        <v>1</v>
      </c>
      <c r="AJ173" s="86" t="s">
        <v>418</v>
      </c>
      <c r="AK173" s="86" t="s">
        <v>161</v>
      </c>
    </row>
    <row r="174" spans="1:37">
      <c r="A174" s="108">
        <v>73</v>
      </c>
      <c r="B174" s="109" t="s">
        <v>454</v>
      </c>
      <c r="C174" s="110" t="s">
        <v>460</v>
      </c>
      <c r="D174" s="111" t="s">
        <v>461</v>
      </c>
      <c r="E174" s="112">
        <v>21.25</v>
      </c>
      <c r="F174" s="113" t="s">
        <v>188</v>
      </c>
      <c r="H174" s="114">
        <f>ROUND(E174*G174,2)</f>
        <v>0</v>
      </c>
      <c r="J174" s="114">
        <f>ROUND(E174*G174,2)</f>
        <v>0</v>
      </c>
      <c r="K174" s="115">
        <v>5.0000000000000002E-5</v>
      </c>
      <c r="L174" s="115">
        <f>E174*K174</f>
        <v>1.0625000000000001E-3</v>
      </c>
      <c r="N174" s="112">
        <f>E174*M174</f>
        <v>0</v>
      </c>
      <c r="O174" s="113">
        <v>20</v>
      </c>
      <c r="P174" s="113" t="s">
        <v>157</v>
      </c>
      <c r="V174" s="116" t="s">
        <v>415</v>
      </c>
      <c r="W174" s="117">
        <v>13.005000000000001</v>
      </c>
      <c r="X174" s="110" t="s">
        <v>462</v>
      </c>
      <c r="Y174" s="110" t="s">
        <v>460</v>
      </c>
      <c r="Z174" s="113" t="s">
        <v>457</v>
      </c>
      <c r="AB174" s="113">
        <v>1</v>
      </c>
      <c r="AJ174" s="86" t="s">
        <v>418</v>
      </c>
      <c r="AK174" s="86" t="s">
        <v>161</v>
      </c>
    </row>
    <row r="175" spans="1:37">
      <c r="D175" s="162" t="s">
        <v>353</v>
      </c>
      <c r="E175" s="163"/>
      <c r="F175" s="164"/>
      <c r="G175" s="165"/>
      <c r="H175" s="165"/>
      <c r="I175" s="165"/>
      <c r="J175" s="165"/>
      <c r="K175" s="166"/>
      <c r="L175" s="166"/>
      <c r="M175" s="163"/>
      <c r="N175" s="163"/>
      <c r="O175" s="164"/>
      <c r="P175" s="164"/>
      <c r="Q175" s="163"/>
      <c r="R175" s="163"/>
      <c r="S175" s="163"/>
      <c r="T175" s="167"/>
      <c r="U175" s="167"/>
      <c r="V175" s="167" t="s">
        <v>0</v>
      </c>
      <c r="W175" s="168"/>
      <c r="X175" s="164"/>
    </row>
    <row r="176" spans="1:37">
      <c r="D176" s="162" t="s">
        <v>463</v>
      </c>
      <c r="E176" s="163"/>
      <c r="F176" s="164"/>
      <c r="G176" s="165"/>
      <c r="H176" s="165"/>
      <c r="I176" s="165"/>
      <c r="J176" s="165"/>
      <c r="K176" s="166"/>
      <c r="L176" s="166"/>
      <c r="M176" s="163"/>
      <c r="N176" s="163"/>
      <c r="O176" s="164"/>
      <c r="P176" s="164"/>
      <c r="Q176" s="163"/>
      <c r="R176" s="163"/>
      <c r="S176" s="163"/>
      <c r="T176" s="167"/>
      <c r="U176" s="167"/>
      <c r="V176" s="167" t="s">
        <v>0</v>
      </c>
      <c r="W176" s="168"/>
      <c r="X176" s="164"/>
    </row>
    <row r="177" spans="1:37">
      <c r="D177" s="162" t="s">
        <v>464</v>
      </c>
      <c r="E177" s="163"/>
      <c r="F177" s="164"/>
      <c r="G177" s="165"/>
      <c r="H177" s="165"/>
      <c r="I177" s="165"/>
      <c r="J177" s="165"/>
      <c r="K177" s="166"/>
      <c r="L177" s="166"/>
      <c r="M177" s="163"/>
      <c r="N177" s="163"/>
      <c r="O177" s="164"/>
      <c r="P177" s="164"/>
      <c r="Q177" s="163"/>
      <c r="R177" s="163"/>
      <c r="S177" s="163"/>
      <c r="T177" s="167"/>
      <c r="U177" s="167"/>
      <c r="V177" s="167" t="s">
        <v>0</v>
      </c>
      <c r="W177" s="168"/>
      <c r="X177" s="164"/>
    </row>
    <row r="178" spans="1:37">
      <c r="D178" s="162" t="s">
        <v>465</v>
      </c>
      <c r="E178" s="163"/>
      <c r="F178" s="164"/>
      <c r="G178" s="165"/>
      <c r="H178" s="165"/>
      <c r="I178" s="165"/>
      <c r="J178" s="165"/>
      <c r="K178" s="166"/>
      <c r="L178" s="166"/>
      <c r="M178" s="163"/>
      <c r="N178" s="163"/>
      <c r="O178" s="164"/>
      <c r="P178" s="164"/>
      <c r="Q178" s="163"/>
      <c r="R178" s="163"/>
      <c r="S178" s="163"/>
      <c r="T178" s="167"/>
      <c r="U178" s="167"/>
      <c r="V178" s="167" t="s">
        <v>0</v>
      </c>
      <c r="W178" s="168"/>
      <c r="X178" s="164"/>
    </row>
    <row r="179" spans="1:37">
      <c r="D179" s="162" t="s">
        <v>466</v>
      </c>
      <c r="E179" s="163"/>
      <c r="F179" s="164"/>
      <c r="G179" s="165"/>
      <c r="H179" s="165"/>
      <c r="I179" s="165"/>
      <c r="J179" s="165"/>
      <c r="K179" s="166"/>
      <c r="L179" s="166"/>
      <c r="M179" s="163"/>
      <c r="N179" s="163"/>
      <c r="O179" s="164"/>
      <c r="P179" s="164"/>
      <c r="Q179" s="163"/>
      <c r="R179" s="163"/>
      <c r="S179" s="163"/>
      <c r="T179" s="167"/>
      <c r="U179" s="167"/>
      <c r="V179" s="167" t="s">
        <v>0</v>
      </c>
      <c r="W179" s="168"/>
      <c r="X179" s="164"/>
    </row>
    <row r="180" spans="1:37" ht="25.5">
      <c r="A180" s="108">
        <v>74</v>
      </c>
      <c r="B180" s="109" t="s">
        <v>454</v>
      </c>
      <c r="C180" s="110" t="s">
        <v>467</v>
      </c>
      <c r="D180" s="111" t="s">
        <v>468</v>
      </c>
      <c r="E180" s="112">
        <v>11.88</v>
      </c>
      <c r="F180" s="113" t="s">
        <v>188</v>
      </c>
      <c r="H180" s="114">
        <f>ROUND(E180*G180,2)</f>
        <v>0</v>
      </c>
      <c r="J180" s="114">
        <f>ROUND(E180*G180,2)</f>
        <v>0</v>
      </c>
      <c r="K180" s="115">
        <v>5.0000000000000002E-5</v>
      </c>
      <c r="L180" s="115">
        <f>E180*K180</f>
        <v>5.9400000000000002E-4</v>
      </c>
      <c r="N180" s="112">
        <f>E180*M180</f>
        <v>0</v>
      </c>
      <c r="O180" s="113">
        <v>20</v>
      </c>
      <c r="P180" s="113" t="s">
        <v>157</v>
      </c>
      <c r="V180" s="116" t="s">
        <v>415</v>
      </c>
      <c r="W180" s="117">
        <v>7.2709999999999999</v>
      </c>
      <c r="X180" s="110" t="s">
        <v>469</v>
      </c>
      <c r="Y180" s="110" t="s">
        <v>467</v>
      </c>
      <c r="Z180" s="113" t="s">
        <v>457</v>
      </c>
      <c r="AB180" s="113">
        <v>1</v>
      </c>
      <c r="AJ180" s="86" t="s">
        <v>418</v>
      </c>
      <c r="AK180" s="86" t="s">
        <v>161</v>
      </c>
    </row>
    <row r="181" spans="1:37">
      <c r="A181" s="108">
        <v>75</v>
      </c>
      <c r="B181" s="109" t="s">
        <v>454</v>
      </c>
      <c r="C181" s="110" t="s">
        <v>470</v>
      </c>
      <c r="D181" s="111" t="s">
        <v>471</v>
      </c>
      <c r="E181" s="112">
        <v>41.1</v>
      </c>
      <c r="F181" s="113" t="s">
        <v>188</v>
      </c>
      <c r="H181" s="114">
        <f>ROUND(E181*G181,2)</f>
        <v>0</v>
      </c>
      <c r="J181" s="114">
        <f>ROUND(E181*G181,2)</f>
        <v>0</v>
      </c>
      <c r="K181" s="115">
        <v>5.0000000000000002E-5</v>
      </c>
      <c r="L181" s="115">
        <f>E181*K181</f>
        <v>2.055E-3</v>
      </c>
      <c r="N181" s="112">
        <f>E181*M181</f>
        <v>0</v>
      </c>
      <c r="O181" s="113">
        <v>20</v>
      </c>
      <c r="P181" s="113" t="s">
        <v>157</v>
      </c>
      <c r="V181" s="116" t="s">
        <v>415</v>
      </c>
      <c r="W181" s="117">
        <v>25.152999999999999</v>
      </c>
      <c r="X181" s="110" t="s">
        <v>472</v>
      </c>
      <c r="Y181" s="110" t="s">
        <v>470</v>
      </c>
      <c r="Z181" s="113" t="s">
        <v>457</v>
      </c>
      <c r="AB181" s="113">
        <v>1</v>
      </c>
      <c r="AJ181" s="86" t="s">
        <v>418</v>
      </c>
      <c r="AK181" s="86" t="s">
        <v>161</v>
      </c>
    </row>
    <row r="182" spans="1:37" ht="25.5">
      <c r="A182" s="108">
        <v>76</v>
      </c>
      <c r="B182" s="109" t="s">
        <v>454</v>
      </c>
      <c r="C182" s="110" t="s">
        <v>473</v>
      </c>
      <c r="D182" s="111" t="s">
        <v>474</v>
      </c>
      <c r="E182" s="112">
        <v>4</v>
      </c>
      <c r="F182" s="113" t="s">
        <v>166</v>
      </c>
      <c r="H182" s="114">
        <f>ROUND(E182*G182,2)</f>
        <v>0</v>
      </c>
      <c r="J182" s="114">
        <f>ROUND(E182*G182,2)</f>
        <v>0</v>
      </c>
      <c r="L182" s="115">
        <f>E182*K182</f>
        <v>0</v>
      </c>
      <c r="N182" s="112">
        <f>E182*M182</f>
        <v>0</v>
      </c>
      <c r="O182" s="113">
        <v>20</v>
      </c>
      <c r="P182" s="113" t="s">
        <v>157</v>
      </c>
      <c r="V182" s="116" t="s">
        <v>415</v>
      </c>
      <c r="W182" s="117">
        <v>3.1760000000000002</v>
      </c>
      <c r="X182" s="110" t="s">
        <v>475</v>
      </c>
      <c r="Y182" s="110" t="s">
        <v>473</v>
      </c>
      <c r="Z182" s="113" t="s">
        <v>274</v>
      </c>
      <c r="AB182" s="113">
        <v>1</v>
      </c>
      <c r="AJ182" s="86" t="s">
        <v>418</v>
      </c>
      <c r="AK182" s="86" t="s">
        <v>161</v>
      </c>
    </row>
    <row r="183" spans="1:37">
      <c r="D183" s="162" t="s">
        <v>476</v>
      </c>
      <c r="E183" s="163"/>
      <c r="F183" s="164"/>
      <c r="G183" s="165"/>
      <c r="H183" s="165"/>
      <c r="I183" s="165"/>
      <c r="J183" s="165"/>
      <c r="K183" s="166"/>
      <c r="L183" s="166"/>
      <c r="M183" s="163"/>
      <c r="N183" s="163"/>
      <c r="O183" s="164"/>
      <c r="P183" s="164"/>
      <c r="Q183" s="163"/>
      <c r="R183" s="163"/>
      <c r="S183" s="163"/>
      <c r="T183" s="167"/>
      <c r="U183" s="167"/>
      <c r="V183" s="167" t="s">
        <v>0</v>
      </c>
      <c r="W183" s="168"/>
      <c r="X183" s="164"/>
    </row>
    <row r="184" spans="1:37" ht="25.5">
      <c r="A184" s="108">
        <v>77</v>
      </c>
      <c r="B184" s="109" t="s">
        <v>454</v>
      </c>
      <c r="C184" s="110" t="s">
        <v>477</v>
      </c>
      <c r="D184" s="111" t="s">
        <v>478</v>
      </c>
      <c r="E184" s="112">
        <v>1</v>
      </c>
      <c r="F184" s="113" t="s">
        <v>166</v>
      </c>
      <c r="H184" s="114">
        <f>ROUND(E184*G184,2)</f>
        <v>0</v>
      </c>
      <c r="J184" s="114">
        <f t="shared" ref="J184:J194" si="8">ROUND(E184*G184,2)</f>
        <v>0</v>
      </c>
      <c r="L184" s="115">
        <f t="shared" ref="L184:L194" si="9">E184*K184</f>
        <v>0</v>
      </c>
      <c r="N184" s="112">
        <f t="shared" ref="N184:N194" si="10">E184*M184</f>
        <v>0</v>
      </c>
      <c r="O184" s="113">
        <v>20</v>
      </c>
      <c r="P184" s="113" t="s">
        <v>157</v>
      </c>
      <c r="V184" s="116" t="s">
        <v>415</v>
      </c>
      <c r="W184" s="117">
        <v>0.83199999999999996</v>
      </c>
      <c r="X184" s="110" t="s">
        <v>479</v>
      </c>
      <c r="Y184" s="110" t="s">
        <v>477</v>
      </c>
      <c r="Z184" s="113" t="s">
        <v>274</v>
      </c>
      <c r="AB184" s="113">
        <v>1</v>
      </c>
      <c r="AJ184" s="86" t="s">
        <v>418</v>
      </c>
      <c r="AK184" s="86" t="s">
        <v>161</v>
      </c>
    </row>
    <row r="185" spans="1:37">
      <c r="A185" s="108">
        <v>78</v>
      </c>
      <c r="B185" s="109" t="s">
        <v>275</v>
      </c>
      <c r="C185" s="110" t="s">
        <v>480</v>
      </c>
      <c r="D185" s="111" t="s">
        <v>481</v>
      </c>
      <c r="E185" s="112">
        <v>5</v>
      </c>
      <c r="F185" s="113" t="s">
        <v>364</v>
      </c>
      <c r="I185" s="114">
        <f>ROUND(E185*G185,2)</f>
        <v>0</v>
      </c>
      <c r="J185" s="114">
        <f t="shared" si="8"/>
        <v>0</v>
      </c>
      <c r="K185" s="115">
        <v>1.2E-2</v>
      </c>
      <c r="L185" s="115">
        <f t="shared" si="9"/>
        <v>0.06</v>
      </c>
      <c r="N185" s="112">
        <f t="shared" si="10"/>
        <v>0</v>
      </c>
      <c r="O185" s="113">
        <v>20</v>
      </c>
      <c r="P185" s="113" t="s">
        <v>157</v>
      </c>
      <c r="V185" s="116" t="s">
        <v>101</v>
      </c>
      <c r="X185" s="110" t="s">
        <v>480</v>
      </c>
      <c r="Y185" s="110" t="s">
        <v>480</v>
      </c>
      <c r="Z185" s="113" t="s">
        <v>482</v>
      </c>
      <c r="AA185" s="110" t="s">
        <v>157</v>
      </c>
      <c r="AB185" s="113">
        <v>2</v>
      </c>
      <c r="AJ185" s="86" t="s">
        <v>425</v>
      </c>
      <c r="AK185" s="86" t="s">
        <v>161</v>
      </c>
    </row>
    <row r="186" spans="1:37">
      <c r="A186" s="108">
        <v>79</v>
      </c>
      <c r="B186" s="109" t="s">
        <v>275</v>
      </c>
      <c r="C186" s="110" t="s">
        <v>483</v>
      </c>
      <c r="D186" s="111" t="s">
        <v>484</v>
      </c>
      <c r="E186" s="112">
        <v>1</v>
      </c>
      <c r="F186" s="113" t="s">
        <v>364</v>
      </c>
      <c r="I186" s="114">
        <f>ROUND(E186*G186,2)</f>
        <v>0</v>
      </c>
      <c r="J186" s="114">
        <f t="shared" si="8"/>
        <v>0</v>
      </c>
      <c r="K186" s="115">
        <v>1.2E-2</v>
      </c>
      <c r="L186" s="115">
        <f t="shared" si="9"/>
        <v>1.2E-2</v>
      </c>
      <c r="N186" s="112">
        <f t="shared" si="10"/>
        <v>0</v>
      </c>
      <c r="O186" s="113">
        <v>20</v>
      </c>
      <c r="P186" s="113" t="s">
        <v>157</v>
      </c>
      <c r="V186" s="116" t="s">
        <v>101</v>
      </c>
      <c r="X186" s="110" t="s">
        <v>483</v>
      </c>
      <c r="Y186" s="110" t="s">
        <v>483</v>
      </c>
      <c r="Z186" s="113" t="s">
        <v>482</v>
      </c>
      <c r="AA186" s="110" t="s">
        <v>157</v>
      </c>
      <c r="AB186" s="113">
        <v>2</v>
      </c>
      <c r="AJ186" s="86" t="s">
        <v>425</v>
      </c>
      <c r="AK186" s="86" t="s">
        <v>161</v>
      </c>
    </row>
    <row r="187" spans="1:37">
      <c r="A187" s="108">
        <v>80</v>
      </c>
      <c r="B187" s="109" t="s">
        <v>275</v>
      </c>
      <c r="C187" s="110" t="s">
        <v>485</v>
      </c>
      <c r="D187" s="111" t="s">
        <v>486</v>
      </c>
      <c r="E187" s="112">
        <v>3</v>
      </c>
      <c r="F187" s="113" t="s">
        <v>166</v>
      </c>
      <c r="I187" s="114">
        <f>ROUND(E187*G187,2)</f>
        <v>0</v>
      </c>
      <c r="J187" s="114">
        <f t="shared" si="8"/>
        <v>0</v>
      </c>
      <c r="K187" s="115">
        <v>1.7999999999999999E-2</v>
      </c>
      <c r="L187" s="115">
        <f t="shared" si="9"/>
        <v>5.3999999999999992E-2</v>
      </c>
      <c r="N187" s="112">
        <f t="shared" si="10"/>
        <v>0</v>
      </c>
      <c r="O187" s="113">
        <v>20</v>
      </c>
      <c r="P187" s="113" t="s">
        <v>157</v>
      </c>
      <c r="V187" s="116" t="s">
        <v>101</v>
      </c>
      <c r="X187" s="110" t="s">
        <v>485</v>
      </c>
      <c r="Y187" s="110" t="s">
        <v>485</v>
      </c>
      <c r="Z187" s="113" t="s">
        <v>487</v>
      </c>
      <c r="AA187" s="110" t="s">
        <v>157</v>
      </c>
      <c r="AB187" s="113">
        <v>2</v>
      </c>
      <c r="AJ187" s="86" t="s">
        <v>425</v>
      </c>
      <c r="AK187" s="86" t="s">
        <v>161</v>
      </c>
    </row>
    <row r="188" spans="1:37">
      <c r="A188" s="108">
        <v>81</v>
      </c>
      <c r="B188" s="109" t="s">
        <v>275</v>
      </c>
      <c r="C188" s="110" t="s">
        <v>488</v>
      </c>
      <c r="D188" s="111" t="s">
        <v>489</v>
      </c>
      <c r="E188" s="112">
        <v>1</v>
      </c>
      <c r="F188" s="113" t="s">
        <v>166</v>
      </c>
      <c r="I188" s="114">
        <f>ROUND(E188*G188,2)</f>
        <v>0</v>
      </c>
      <c r="J188" s="114">
        <f t="shared" si="8"/>
        <v>0</v>
      </c>
      <c r="K188" s="115">
        <v>0.02</v>
      </c>
      <c r="L188" s="115">
        <f t="shared" si="9"/>
        <v>0.02</v>
      </c>
      <c r="N188" s="112">
        <f t="shared" si="10"/>
        <v>0</v>
      </c>
      <c r="O188" s="113">
        <v>20</v>
      </c>
      <c r="P188" s="113" t="s">
        <v>157</v>
      </c>
      <c r="V188" s="116" t="s">
        <v>101</v>
      </c>
      <c r="X188" s="110" t="s">
        <v>488</v>
      </c>
      <c r="Y188" s="110" t="s">
        <v>488</v>
      </c>
      <c r="Z188" s="113" t="s">
        <v>487</v>
      </c>
      <c r="AA188" s="110" t="s">
        <v>157</v>
      </c>
      <c r="AB188" s="113">
        <v>2</v>
      </c>
      <c r="AJ188" s="86" t="s">
        <v>425</v>
      </c>
      <c r="AK188" s="86" t="s">
        <v>161</v>
      </c>
    </row>
    <row r="189" spans="1:37">
      <c r="A189" s="108">
        <v>82</v>
      </c>
      <c r="B189" s="109" t="s">
        <v>275</v>
      </c>
      <c r="C189" s="110" t="s">
        <v>490</v>
      </c>
      <c r="D189" s="111" t="s">
        <v>491</v>
      </c>
      <c r="E189" s="112">
        <v>1</v>
      </c>
      <c r="F189" s="113" t="s">
        <v>166</v>
      </c>
      <c r="I189" s="114">
        <f>ROUND(E189*G189,2)</f>
        <v>0</v>
      </c>
      <c r="J189" s="114">
        <f t="shared" si="8"/>
        <v>0</v>
      </c>
      <c r="K189" s="115">
        <v>2.1999999999999999E-2</v>
      </c>
      <c r="L189" s="115">
        <f t="shared" si="9"/>
        <v>2.1999999999999999E-2</v>
      </c>
      <c r="N189" s="112">
        <f t="shared" si="10"/>
        <v>0</v>
      </c>
      <c r="O189" s="113">
        <v>20</v>
      </c>
      <c r="P189" s="113" t="s">
        <v>157</v>
      </c>
      <c r="V189" s="116" t="s">
        <v>101</v>
      </c>
      <c r="X189" s="110" t="s">
        <v>490</v>
      </c>
      <c r="Y189" s="110" t="s">
        <v>490</v>
      </c>
      <c r="Z189" s="113" t="s">
        <v>487</v>
      </c>
      <c r="AA189" s="110" t="s">
        <v>157</v>
      </c>
      <c r="AB189" s="113">
        <v>2</v>
      </c>
      <c r="AJ189" s="86" t="s">
        <v>425</v>
      </c>
      <c r="AK189" s="86" t="s">
        <v>161</v>
      </c>
    </row>
    <row r="190" spans="1:37">
      <c r="A190" s="108">
        <v>83</v>
      </c>
      <c r="B190" s="109" t="s">
        <v>454</v>
      </c>
      <c r="C190" s="110" t="s">
        <v>492</v>
      </c>
      <c r="D190" s="111" t="s">
        <v>493</v>
      </c>
      <c r="E190" s="112">
        <v>1</v>
      </c>
      <c r="F190" s="113" t="s">
        <v>364</v>
      </c>
      <c r="H190" s="114">
        <f>ROUND(E190*G190,2)</f>
        <v>0</v>
      </c>
      <c r="J190" s="114">
        <f t="shared" si="8"/>
        <v>0</v>
      </c>
      <c r="L190" s="115">
        <f t="shared" si="9"/>
        <v>0</v>
      </c>
      <c r="N190" s="112">
        <f t="shared" si="10"/>
        <v>0</v>
      </c>
      <c r="O190" s="113">
        <v>20</v>
      </c>
      <c r="P190" s="113" t="s">
        <v>157</v>
      </c>
      <c r="V190" s="116" t="s">
        <v>415</v>
      </c>
      <c r="W190" s="117">
        <v>1.087</v>
      </c>
      <c r="X190" s="110" t="s">
        <v>494</v>
      </c>
      <c r="Y190" s="110" t="s">
        <v>492</v>
      </c>
      <c r="Z190" s="113" t="s">
        <v>274</v>
      </c>
      <c r="AB190" s="113">
        <v>1</v>
      </c>
      <c r="AJ190" s="86" t="s">
        <v>418</v>
      </c>
      <c r="AK190" s="86" t="s">
        <v>161</v>
      </c>
    </row>
    <row r="191" spans="1:37">
      <c r="A191" s="108">
        <v>84</v>
      </c>
      <c r="B191" s="109" t="s">
        <v>454</v>
      </c>
      <c r="C191" s="110" t="s">
        <v>495</v>
      </c>
      <c r="D191" s="111" t="s">
        <v>496</v>
      </c>
      <c r="E191" s="112">
        <v>1</v>
      </c>
      <c r="F191" s="113" t="s">
        <v>166</v>
      </c>
      <c r="H191" s="114">
        <f>ROUND(E191*G191,2)</f>
        <v>0</v>
      </c>
      <c r="J191" s="114">
        <f t="shared" si="8"/>
        <v>0</v>
      </c>
      <c r="L191" s="115">
        <f t="shared" si="9"/>
        <v>0</v>
      </c>
      <c r="N191" s="112">
        <f t="shared" si="10"/>
        <v>0</v>
      </c>
      <c r="O191" s="113">
        <v>20</v>
      </c>
      <c r="P191" s="113" t="s">
        <v>157</v>
      </c>
      <c r="V191" s="116" t="s">
        <v>415</v>
      </c>
      <c r="W191" s="117">
        <v>0.30399999999999999</v>
      </c>
      <c r="X191" s="110" t="s">
        <v>497</v>
      </c>
      <c r="Y191" s="110" t="s">
        <v>495</v>
      </c>
      <c r="Z191" s="113" t="s">
        <v>274</v>
      </c>
      <c r="AB191" s="113">
        <v>1</v>
      </c>
      <c r="AJ191" s="86" t="s">
        <v>418</v>
      </c>
      <c r="AK191" s="86" t="s">
        <v>161</v>
      </c>
    </row>
    <row r="192" spans="1:37">
      <c r="A192" s="108">
        <v>85</v>
      </c>
      <c r="B192" s="109" t="s">
        <v>454</v>
      </c>
      <c r="C192" s="110" t="s">
        <v>498</v>
      </c>
      <c r="D192" s="111" t="s">
        <v>499</v>
      </c>
      <c r="E192" s="112">
        <v>1</v>
      </c>
      <c r="F192" s="113" t="s">
        <v>166</v>
      </c>
      <c r="H192" s="114">
        <f>ROUND(E192*G192,2)</f>
        <v>0</v>
      </c>
      <c r="J192" s="114">
        <f t="shared" si="8"/>
        <v>0</v>
      </c>
      <c r="L192" s="115">
        <f t="shared" si="9"/>
        <v>0</v>
      </c>
      <c r="N192" s="112">
        <f t="shared" si="10"/>
        <v>0</v>
      </c>
      <c r="O192" s="113">
        <v>20</v>
      </c>
      <c r="P192" s="113" t="s">
        <v>157</v>
      </c>
      <c r="V192" s="116" t="s">
        <v>415</v>
      </c>
      <c r="W192" s="117">
        <v>6.0220000000000002</v>
      </c>
      <c r="X192" s="110" t="s">
        <v>500</v>
      </c>
      <c r="Y192" s="110" t="s">
        <v>498</v>
      </c>
      <c r="Z192" s="113" t="s">
        <v>457</v>
      </c>
      <c r="AB192" s="113">
        <v>1</v>
      </c>
      <c r="AJ192" s="86" t="s">
        <v>418</v>
      </c>
      <c r="AK192" s="86" t="s">
        <v>161</v>
      </c>
    </row>
    <row r="193" spans="1:37">
      <c r="A193" s="108">
        <v>86</v>
      </c>
      <c r="B193" s="109" t="s">
        <v>275</v>
      </c>
      <c r="C193" s="110" t="s">
        <v>501</v>
      </c>
      <c r="D193" s="111" t="s">
        <v>502</v>
      </c>
      <c r="E193" s="112">
        <v>1.8</v>
      </c>
      <c r="F193" s="113" t="s">
        <v>204</v>
      </c>
      <c r="I193" s="114">
        <f>ROUND(E193*G193,2)</f>
        <v>0</v>
      </c>
      <c r="J193" s="114">
        <f t="shared" si="8"/>
        <v>0</v>
      </c>
      <c r="K193" s="115">
        <v>0.156</v>
      </c>
      <c r="L193" s="115">
        <f t="shared" si="9"/>
        <v>0.28079999999999999</v>
      </c>
      <c r="N193" s="112">
        <f t="shared" si="10"/>
        <v>0</v>
      </c>
      <c r="O193" s="113">
        <v>20</v>
      </c>
      <c r="P193" s="113" t="s">
        <v>157</v>
      </c>
      <c r="V193" s="116" t="s">
        <v>101</v>
      </c>
      <c r="X193" s="110" t="s">
        <v>501</v>
      </c>
      <c r="Y193" s="110" t="s">
        <v>501</v>
      </c>
      <c r="Z193" s="113" t="s">
        <v>503</v>
      </c>
      <c r="AA193" s="110" t="s">
        <v>157</v>
      </c>
      <c r="AB193" s="113">
        <v>2</v>
      </c>
      <c r="AJ193" s="86" t="s">
        <v>425</v>
      </c>
      <c r="AK193" s="86" t="s">
        <v>161</v>
      </c>
    </row>
    <row r="194" spans="1:37" ht="25.5">
      <c r="A194" s="108">
        <v>87</v>
      </c>
      <c r="B194" s="109" t="s">
        <v>454</v>
      </c>
      <c r="C194" s="110" t="s">
        <v>504</v>
      </c>
      <c r="D194" s="111" t="s">
        <v>505</v>
      </c>
      <c r="E194" s="112">
        <v>80.56</v>
      </c>
      <c r="F194" s="113" t="s">
        <v>58</v>
      </c>
      <c r="H194" s="114">
        <f>ROUND(E194*G194,2)</f>
        <v>0</v>
      </c>
      <c r="J194" s="114">
        <f t="shared" si="8"/>
        <v>0</v>
      </c>
      <c r="L194" s="115">
        <f t="shared" si="9"/>
        <v>0</v>
      </c>
      <c r="N194" s="112">
        <f t="shared" si="10"/>
        <v>0</v>
      </c>
      <c r="O194" s="113">
        <v>20</v>
      </c>
      <c r="P194" s="113" t="s">
        <v>157</v>
      </c>
      <c r="V194" s="116" t="s">
        <v>415</v>
      </c>
      <c r="X194" s="110" t="s">
        <v>506</v>
      </c>
      <c r="Y194" s="110" t="s">
        <v>504</v>
      </c>
      <c r="Z194" s="113" t="s">
        <v>457</v>
      </c>
      <c r="AB194" s="113">
        <v>1</v>
      </c>
      <c r="AJ194" s="86" t="s">
        <v>418</v>
      </c>
      <c r="AK194" s="86" t="s">
        <v>161</v>
      </c>
    </row>
    <row r="195" spans="1:37">
      <c r="D195" s="158" t="s">
        <v>507</v>
      </c>
      <c r="E195" s="159">
        <f>J195</f>
        <v>0</v>
      </c>
      <c r="H195" s="159">
        <f>SUM(H170:H194)</f>
        <v>0</v>
      </c>
      <c r="I195" s="159">
        <f>SUM(I170:I194)</f>
        <v>0</v>
      </c>
      <c r="J195" s="159">
        <f>SUM(J170:J194)</f>
        <v>0</v>
      </c>
      <c r="L195" s="160">
        <f>SUM(L170:L194)</f>
        <v>0.45533649999999998</v>
      </c>
      <c r="N195" s="161">
        <f>SUM(N170:N194)</f>
        <v>0</v>
      </c>
      <c r="W195" s="117">
        <f>SUM(W170:W194)</f>
        <v>91.428000000000011</v>
      </c>
    </row>
    <row r="197" spans="1:37">
      <c r="B197" s="110" t="s">
        <v>508</v>
      </c>
    </row>
    <row r="198" spans="1:37" ht="25.5">
      <c r="A198" s="108">
        <v>88</v>
      </c>
      <c r="B198" s="109" t="s">
        <v>509</v>
      </c>
      <c r="C198" s="110" t="s">
        <v>510</v>
      </c>
      <c r="D198" s="111" t="s">
        <v>511</v>
      </c>
      <c r="E198" s="112">
        <v>50.82</v>
      </c>
      <c r="F198" s="113" t="s">
        <v>188</v>
      </c>
      <c r="H198" s="114">
        <f>ROUND(E198*G198,2)</f>
        <v>0</v>
      </c>
      <c r="J198" s="114">
        <f>ROUND(E198*G198,2)</f>
        <v>0</v>
      </c>
      <c r="K198" s="115">
        <v>1.4999999999999999E-4</v>
      </c>
      <c r="L198" s="115">
        <f>E198*K198</f>
        <v>7.6229999999999996E-3</v>
      </c>
      <c r="N198" s="112">
        <f>E198*M198</f>
        <v>0</v>
      </c>
      <c r="O198" s="113">
        <v>20</v>
      </c>
      <c r="P198" s="113" t="s">
        <v>157</v>
      </c>
      <c r="V198" s="116" t="s">
        <v>415</v>
      </c>
      <c r="W198" s="117">
        <v>35.523000000000003</v>
      </c>
      <c r="X198" s="110" t="s">
        <v>510</v>
      </c>
      <c r="Y198" s="110" t="s">
        <v>510</v>
      </c>
      <c r="Z198" s="113" t="s">
        <v>512</v>
      </c>
      <c r="AB198" s="113">
        <v>1</v>
      </c>
      <c r="AJ198" s="86" t="s">
        <v>418</v>
      </c>
      <c r="AK198" s="86" t="s">
        <v>161</v>
      </c>
    </row>
    <row r="199" spans="1:37">
      <c r="D199" s="162" t="s">
        <v>513</v>
      </c>
      <c r="E199" s="163"/>
      <c r="F199" s="164"/>
      <c r="G199" s="165"/>
      <c r="H199" s="165"/>
      <c r="I199" s="165"/>
      <c r="J199" s="165"/>
      <c r="K199" s="166"/>
      <c r="L199" s="166"/>
      <c r="M199" s="163"/>
      <c r="N199" s="163"/>
      <c r="O199" s="164"/>
      <c r="P199" s="164"/>
      <c r="Q199" s="163"/>
      <c r="R199" s="163"/>
      <c r="S199" s="163"/>
      <c r="T199" s="167"/>
      <c r="U199" s="167"/>
      <c r="V199" s="167" t="s">
        <v>0</v>
      </c>
      <c r="W199" s="168"/>
      <c r="X199" s="164"/>
    </row>
    <row r="200" spans="1:37" ht="25.5">
      <c r="A200" s="108">
        <v>89</v>
      </c>
      <c r="B200" s="109" t="s">
        <v>509</v>
      </c>
      <c r="C200" s="110" t="s">
        <v>514</v>
      </c>
      <c r="D200" s="111" t="s">
        <v>515</v>
      </c>
      <c r="E200" s="112">
        <v>1</v>
      </c>
      <c r="F200" s="113" t="s">
        <v>364</v>
      </c>
      <c r="H200" s="114">
        <f t="shared" ref="H200:H208" si="11">ROUND(E200*G200,2)</f>
        <v>0</v>
      </c>
      <c r="J200" s="114">
        <f t="shared" ref="J200:J210" si="12">ROUND(E200*G200,2)</f>
        <v>0</v>
      </c>
      <c r="K200" s="115">
        <v>1.4999999999999999E-4</v>
      </c>
      <c r="L200" s="115">
        <f t="shared" ref="L200:L210" si="13">E200*K200</f>
        <v>1.4999999999999999E-4</v>
      </c>
      <c r="N200" s="112">
        <f t="shared" ref="N200:N210" si="14">E200*M200</f>
        <v>0</v>
      </c>
      <c r="O200" s="113">
        <v>20</v>
      </c>
      <c r="P200" s="113" t="s">
        <v>157</v>
      </c>
      <c r="V200" s="116" t="s">
        <v>415</v>
      </c>
      <c r="W200" s="117">
        <v>0.69899999999999995</v>
      </c>
      <c r="X200" s="110" t="s">
        <v>516</v>
      </c>
      <c r="Y200" s="110" t="s">
        <v>514</v>
      </c>
      <c r="Z200" s="113" t="s">
        <v>512</v>
      </c>
      <c r="AB200" s="113">
        <v>1</v>
      </c>
      <c r="AJ200" s="86" t="s">
        <v>418</v>
      </c>
      <c r="AK200" s="86" t="s">
        <v>161</v>
      </c>
    </row>
    <row r="201" spans="1:37" ht="25.5">
      <c r="A201" s="108">
        <v>90</v>
      </c>
      <c r="B201" s="109" t="s">
        <v>509</v>
      </c>
      <c r="C201" s="110" t="s">
        <v>517</v>
      </c>
      <c r="D201" s="111" t="s">
        <v>518</v>
      </c>
      <c r="E201" s="112">
        <v>1</v>
      </c>
      <c r="F201" s="113" t="s">
        <v>364</v>
      </c>
      <c r="H201" s="114">
        <f t="shared" si="11"/>
        <v>0</v>
      </c>
      <c r="J201" s="114">
        <f t="shared" si="12"/>
        <v>0</v>
      </c>
      <c r="K201" s="115">
        <v>1.4999999999999999E-4</v>
      </c>
      <c r="L201" s="115">
        <f t="shared" si="13"/>
        <v>1.4999999999999999E-4</v>
      </c>
      <c r="N201" s="112">
        <f t="shared" si="14"/>
        <v>0</v>
      </c>
      <c r="O201" s="113">
        <v>20</v>
      </c>
      <c r="P201" s="113" t="s">
        <v>157</v>
      </c>
      <c r="V201" s="116" t="s">
        <v>415</v>
      </c>
      <c r="W201" s="117">
        <v>0.69899999999999995</v>
      </c>
      <c r="X201" s="110" t="s">
        <v>519</v>
      </c>
      <c r="Y201" s="110" t="s">
        <v>517</v>
      </c>
      <c r="Z201" s="113" t="s">
        <v>512</v>
      </c>
      <c r="AB201" s="113">
        <v>6</v>
      </c>
      <c r="AJ201" s="86" t="s">
        <v>418</v>
      </c>
      <c r="AK201" s="86" t="s">
        <v>161</v>
      </c>
    </row>
    <row r="202" spans="1:37">
      <c r="A202" s="108">
        <v>91</v>
      </c>
      <c r="B202" s="109" t="s">
        <v>509</v>
      </c>
      <c r="C202" s="110" t="s">
        <v>520</v>
      </c>
      <c r="D202" s="111" t="s">
        <v>521</v>
      </c>
      <c r="E202" s="112">
        <v>1</v>
      </c>
      <c r="F202" s="113" t="s">
        <v>364</v>
      </c>
      <c r="H202" s="114">
        <f t="shared" si="11"/>
        <v>0</v>
      </c>
      <c r="J202" s="114">
        <f t="shared" si="12"/>
        <v>0</v>
      </c>
      <c r="K202" s="115">
        <v>1.4999999999999999E-4</v>
      </c>
      <c r="L202" s="115">
        <f t="shared" si="13"/>
        <v>1.4999999999999999E-4</v>
      </c>
      <c r="N202" s="112">
        <f t="shared" si="14"/>
        <v>0</v>
      </c>
      <c r="O202" s="113">
        <v>20</v>
      </c>
      <c r="P202" s="113" t="s">
        <v>157</v>
      </c>
      <c r="V202" s="116" t="s">
        <v>415</v>
      </c>
      <c r="W202" s="117">
        <v>0.69899999999999995</v>
      </c>
      <c r="X202" s="110" t="s">
        <v>522</v>
      </c>
      <c r="Y202" s="110" t="s">
        <v>520</v>
      </c>
      <c r="Z202" s="113" t="s">
        <v>512</v>
      </c>
      <c r="AB202" s="113">
        <v>1</v>
      </c>
      <c r="AJ202" s="86" t="s">
        <v>418</v>
      </c>
      <c r="AK202" s="86" t="s">
        <v>161</v>
      </c>
    </row>
    <row r="203" spans="1:37">
      <c r="A203" s="108">
        <v>92</v>
      </c>
      <c r="B203" s="109" t="s">
        <v>509</v>
      </c>
      <c r="C203" s="110" t="s">
        <v>523</v>
      </c>
      <c r="D203" s="111" t="s">
        <v>524</v>
      </c>
      <c r="E203" s="112">
        <v>1</v>
      </c>
      <c r="F203" s="113" t="s">
        <v>364</v>
      </c>
      <c r="H203" s="114">
        <f t="shared" si="11"/>
        <v>0</v>
      </c>
      <c r="J203" s="114">
        <f t="shared" si="12"/>
        <v>0</v>
      </c>
      <c r="K203" s="115">
        <v>1.4999999999999999E-4</v>
      </c>
      <c r="L203" s="115">
        <f t="shared" si="13"/>
        <v>1.4999999999999999E-4</v>
      </c>
      <c r="N203" s="112">
        <f t="shared" si="14"/>
        <v>0</v>
      </c>
      <c r="O203" s="113">
        <v>20</v>
      </c>
      <c r="P203" s="113" t="s">
        <v>157</v>
      </c>
      <c r="V203" s="116" t="s">
        <v>415</v>
      </c>
      <c r="W203" s="117">
        <v>0.69899999999999995</v>
      </c>
      <c r="X203" s="110" t="s">
        <v>525</v>
      </c>
      <c r="Y203" s="110" t="s">
        <v>523</v>
      </c>
      <c r="Z203" s="113" t="s">
        <v>512</v>
      </c>
      <c r="AB203" s="113">
        <v>1</v>
      </c>
      <c r="AJ203" s="86" t="s">
        <v>418</v>
      </c>
      <c r="AK203" s="86" t="s">
        <v>161</v>
      </c>
    </row>
    <row r="204" spans="1:37">
      <c r="A204" s="108">
        <v>93</v>
      </c>
      <c r="B204" s="109" t="s">
        <v>509</v>
      </c>
      <c r="C204" s="110" t="s">
        <v>526</v>
      </c>
      <c r="D204" s="111" t="s">
        <v>527</v>
      </c>
      <c r="E204" s="112">
        <v>8</v>
      </c>
      <c r="F204" s="113" t="s">
        <v>188</v>
      </c>
      <c r="H204" s="114">
        <f t="shared" si="11"/>
        <v>0</v>
      </c>
      <c r="J204" s="114">
        <f t="shared" si="12"/>
        <v>0</v>
      </c>
      <c r="L204" s="115">
        <f t="shared" si="13"/>
        <v>0</v>
      </c>
      <c r="M204" s="112">
        <v>5.0000000000000001E-3</v>
      </c>
      <c r="N204" s="112">
        <f t="shared" si="14"/>
        <v>0.04</v>
      </c>
      <c r="O204" s="113">
        <v>20</v>
      </c>
      <c r="P204" s="113" t="s">
        <v>157</v>
      </c>
      <c r="V204" s="116" t="s">
        <v>415</v>
      </c>
      <c r="W204" s="117">
        <v>4.08</v>
      </c>
      <c r="X204" s="110" t="s">
        <v>528</v>
      </c>
      <c r="Y204" s="110" t="s">
        <v>526</v>
      </c>
      <c r="Z204" s="113" t="s">
        <v>512</v>
      </c>
      <c r="AB204" s="113">
        <v>1</v>
      </c>
      <c r="AJ204" s="86" t="s">
        <v>418</v>
      </c>
      <c r="AK204" s="86" t="s">
        <v>161</v>
      </c>
    </row>
    <row r="205" spans="1:37">
      <c r="A205" s="108">
        <v>94</v>
      </c>
      <c r="B205" s="109" t="s">
        <v>509</v>
      </c>
      <c r="C205" s="110" t="s">
        <v>529</v>
      </c>
      <c r="D205" s="111" t="s">
        <v>530</v>
      </c>
      <c r="E205" s="112">
        <v>39</v>
      </c>
      <c r="F205" s="113" t="s">
        <v>188</v>
      </c>
      <c r="H205" s="114">
        <f t="shared" si="11"/>
        <v>0</v>
      </c>
      <c r="J205" s="114">
        <f t="shared" si="12"/>
        <v>0</v>
      </c>
      <c r="L205" s="115">
        <f t="shared" si="13"/>
        <v>0</v>
      </c>
      <c r="M205" s="112">
        <v>5.0000000000000001E-3</v>
      </c>
      <c r="N205" s="112">
        <f t="shared" si="14"/>
        <v>0.19500000000000001</v>
      </c>
      <c r="O205" s="113">
        <v>20</v>
      </c>
      <c r="P205" s="113" t="s">
        <v>157</v>
      </c>
      <c r="V205" s="116" t="s">
        <v>415</v>
      </c>
      <c r="W205" s="117">
        <v>19.89</v>
      </c>
      <c r="X205" s="110" t="s">
        <v>531</v>
      </c>
      <c r="Y205" s="110" t="s">
        <v>529</v>
      </c>
      <c r="Z205" s="113" t="s">
        <v>512</v>
      </c>
      <c r="AB205" s="113">
        <v>1</v>
      </c>
      <c r="AJ205" s="86" t="s">
        <v>418</v>
      </c>
      <c r="AK205" s="86" t="s">
        <v>161</v>
      </c>
    </row>
    <row r="206" spans="1:37">
      <c r="A206" s="108">
        <v>95</v>
      </c>
      <c r="B206" s="109" t="s">
        <v>509</v>
      </c>
      <c r="C206" s="110" t="s">
        <v>532</v>
      </c>
      <c r="D206" s="111" t="s">
        <v>533</v>
      </c>
      <c r="E206" s="112">
        <v>8</v>
      </c>
      <c r="F206" s="113" t="s">
        <v>188</v>
      </c>
      <c r="H206" s="114">
        <f t="shared" si="11"/>
        <v>0</v>
      </c>
      <c r="J206" s="114">
        <f t="shared" si="12"/>
        <v>0</v>
      </c>
      <c r="K206" s="115">
        <v>1E-4</v>
      </c>
      <c r="L206" s="115">
        <f t="shared" si="13"/>
        <v>8.0000000000000004E-4</v>
      </c>
      <c r="N206" s="112">
        <f t="shared" si="14"/>
        <v>0</v>
      </c>
      <c r="O206" s="113">
        <v>20</v>
      </c>
      <c r="P206" s="113" t="s">
        <v>157</v>
      </c>
      <c r="V206" s="116" t="s">
        <v>415</v>
      </c>
      <c r="W206" s="117">
        <v>10.183999999999999</v>
      </c>
      <c r="X206" s="110" t="s">
        <v>534</v>
      </c>
      <c r="Y206" s="110" t="s">
        <v>532</v>
      </c>
      <c r="Z206" s="113" t="s">
        <v>512</v>
      </c>
      <c r="AB206" s="113">
        <v>1</v>
      </c>
      <c r="AJ206" s="86" t="s">
        <v>418</v>
      </c>
      <c r="AK206" s="86" t="s">
        <v>161</v>
      </c>
    </row>
    <row r="207" spans="1:37" ht="25.5">
      <c r="A207" s="108">
        <v>96</v>
      </c>
      <c r="B207" s="109" t="s">
        <v>509</v>
      </c>
      <c r="C207" s="110" t="s">
        <v>535</v>
      </c>
      <c r="D207" s="111" t="s">
        <v>536</v>
      </c>
      <c r="E207" s="112">
        <v>1</v>
      </c>
      <c r="F207" s="113" t="s">
        <v>166</v>
      </c>
      <c r="H207" s="114">
        <f t="shared" si="11"/>
        <v>0</v>
      </c>
      <c r="J207" s="114">
        <f t="shared" si="12"/>
        <v>0</v>
      </c>
      <c r="L207" s="115">
        <f t="shared" si="13"/>
        <v>0</v>
      </c>
      <c r="N207" s="112">
        <f t="shared" si="14"/>
        <v>0</v>
      </c>
      <c r="O207" s="113">
        <v>20</v>
      </c>
      <c r="P207" s="113" t="s">
        <v>157</v>
      </c>
      <c r="V207" s="116" t="s">
        <v>415</v>
      </c>
      <c r="W207" s="117">
        <v>0.25</v>
      </c>
      <c r="X207" s="110" t="s">
        <v>537</v>
      </c>
      <c r="Y207" s="110" t="s">
        <v>535</v>
      </c>
      <c r="Z207" s="113" t="s">
        <v>274</v>
      </c>
      <c r="AB207" s="113">
        <v>6</v>
      </c>
      <c r="AJ207" s="86" t="s">
        <v>418</v>
      </c>
      <c r="AK207" s="86" t="s">
        <v>161</v>
      </c>
    </row>
    <row r="208" spans="1:37" ht="25.5">
      <c r="A208" s="108">
        <v>97</v>
      </c>
      <c r="B208" s="109" t="s">
        <v>509</v>
      </c>
      <c r="C208" s="110" t="s">
        <v>538</v>
      </c>
      <c r="D208" s="111" t="s">
        <v>539</v>
      </c>
      <c r="E208" s="112">
        <v>100.95</v>
      </c>
      <c r="F208" s="113" t="s">
        <v>540</v>
      </c>
      <c r="H208" s="114">
        <f t="shared" si="11"/>
        <v>0</v>
      </c>
      <c r="J208" s="114">
        <f t="shared" si="12"/>
        <v>0</v>
      </c>
      <c r="K208" s="115">
        <v>6.0000000000000002E-5</v>
      </c>
      <c r="L208" s="115">
        <f t="shared" si="13"/>
        <v>6.0570000000000008E-3</v>
      </c>
      <c r="N208" s="112">
        <f t="shared" si="14"/>
        <v>0</v>
      </c>
      <c r="O208" s="113">
        <v>20</v>
      </c>
      <c r="P208" s="113" t="s">
        <v>157</v>
      </c>
      <c r="V208" s="116" t="s">
        <v>415</v>
      </c>
      <c r="W208" s="117">
        <v>13.224</v>
      </c>
      <c r="X208" s="110" t="s">
        <v>541</v>
      </c>
      <c r="Y208" s="110" t="s">
        <v>538</v>
      </c>
      <c r="Z208" s="113" t="s">
        <v>512</v>
      </c>
      <c r="AB208" s="113">
        <v>1</v>
      </c>
      <c r="AJ208" s="86" t="s">
        <v>418</v>
      </c>
      <c r="AK208" s="86" t="s">
        <v>161</v>
      </c>
    </row>
    <row r="209" spans="1:37">
      <c r="A209" s="108">
        <v>98</v>
      </c>
      <c r="B209" s="109" t="s">
        <v>275</v>
      </c>
      <c r="C209" s="110" t="s">
        <v>542</v>
      </c>
      <c r="D209" s="111" t="s">
        <v>543</v>
      </c>
      <c r="E209" s="112">
        <v>100.95</v>
      </c>
      <c r="F209" s="113" t="s">
        <v>540</v>
      </c>
      <c r="I209" s="114">
        <f>ROUND(E209*G209,2)</f>
        <v>0</v>
      </c>
      <c r="J209" s="114">
        <f t="shared" si="12"/>
        <v>0</v>
      </c>
      <c r="K209" s="115">
        <v>1E-3</v>
      </c>
      <c r="L209" s="115">
        <f t="shared" si="13"/>
        <v>0.10095</v>
      </c>
      <c r="N209" s="112">
        <f t="shared" si="14"/>
        <v>0</v>
      </c>
      <c r="O209" s="113">
        <v>20</v>
      </c>
      <c r="P209" s="113" t="s">
        <v>157</v>
      </c>
      <c r="V209" s="116" t="s">
        <v>101</v>
      </c>
      <c r="X209" s="110" t="s">
        <v>542</v>
      </c>
      <c r="Y209" s="110" t="s">
        <v>542</v>
      </c>
      <c r="Z209" s="113" t="s">
        <v>544</v>
      </c>
      <c r="AA209" s="110" t="s">
        <v>157</v>
      </c>
      <c r="AB209" s="113">
        <v>2</v>
      </c>
      <c r="AJ209" s="86" t="s">
        <v>425</v>
      </c>
      <c r="AK209" s="86" t="s">
        <v>161</v>
      </c>
    </row>
    <row r="210" spans="1:37" ht="25.5">
      <c r="A210" s="108">
        <v>99</v>
      </c>
      <c r="B210" s="109" t="s">
        <v>509</v>
      </c>
      <c r="C210" s="110" t="s">
        <v>545</v>
      </c>
      <c r="D210" s="111" t="s">
        <v>546</v>
      </c>
      <c r="E210" s="112">
        <v>515.25</v>
      </c>
      <c r="F210" s="113" t="s">
        <v>540</v>
      </c>
      <c r="H210" s="114">
        <f>ROUND(E210*G210,2)</f>
        <v>0</v>
      </c>
      <c r="J210" s="114">
        <f t="shared" si="12"/>
        <v>0</v>
      </c>
      <c r="K210" s="115">
        <v>5.0000000000000002E-5</v>
      </c>
      <c r="L210" s="115">
        <f t="shared" si="13"/>
        <v>2.5762500000000001E-2</v>
      </c>
      <c r="N210" s="112">
        <f t="shared" si="14"/>
        <v>0</v>
      </c>
      <c r="O210" s="113">
        <v>20</v>
      </c>
      <c r="P210" s="113" t="s">
        <v>157</v>
      </c>
      <c r="V210" s="116" t="s">
        <v>415</v>
      </c>
      <c r="W210" s="117">
        <v>32.975999999999999</v>
      </c>
      <c r="X210" s="110" t="s">
        <v>547</v>
      </c>
      <c r="Y210" s="110" t="s">
        <v>545</v>
      </c>
      <c r="Z210" s="113" t="s">
        <v>512</v>
      </c>
      <c r="AB210" s="113">
        <v>1</v>
      </c>
      <c r="AJ210" s="86" t="s">
        <v>418</v>
      </c>
      <c r="AK210" s="86" t="s">
        <v>161</v>
      </c>
    </row>
    <row r="211" spans="1:37">
      <c r="D211" s="162" t="s">
        <v>548</v>
      </c>
      <c r="E211" s="163"/>
      <c r="F211" s="164"/>
      <c r="G211" s="165"/>
      <c r="H211" s="165"/>
      <c r="I211" s="165"/>
      <c r="J211" s="165"/>
      <c r="K211" s="166"/>
      <c r="L211" s="166"/>
      <c r="M211" s="163"/>
      <c r="N211" s="163"/>
      <c r="O211" s="164"/>
      <c r="P211" s="164"/>
      <c r="Q211" s="163"/>
      <c r="R211" s="163"/>
      <c r="S211" s="163"/>
      <c r="T211" s="167"/>
      <c r="U211" s="167"/>
      <c r="V211" s="167" t="s">
        <v>0</v>
      </c>
      <c r="W211" s="168"/>
      <c r="X211" s="164"/>
    </row>
    <row r="212" spans="1:37">
      <c r="D212" s="162" t="s">
        <v>549</v>
      </c>
      <c r="E212" s="163"/>
      <c r="F212" s="164"/>
      <c r="G212" s="165"/>
      <c r="H212" s="165"/>
      <c r="I212" s="165"/>
      <c r="J212" s="165"/>
      <c r="K212" s="166"/>
      <c r="L212" s="166"/>
      <c r="M212" s="163"/>
      <c r="N212" s="163"/>
      <c r="O212" s="164"/>
      <c r="P212" s="164"/>
      <c r="Q212" s="163"/>
      <c r="R212" s="163"/>
      <c r="S212" s="163"/>
      <c r="T212" s="167"/>
      <c r="U212" s="167"/>
      <c r="V212" s="167" t="s">
        <v>0</v>
      </c>
      <c r="W212" s="168"/>
      <c r="X212" s="164"/>
    </row>
    <row r="213" spans="1:37">
      <c r="A213" s="108">
        <v>100</v>
      </c>
      <c r="B213" s="109" t="s">
        <v>275</v>
      </c>
      <c r="C213" s="110" t="s">
        <v>550</v>
      </c>
      <c r="D213" s="111" t="s">
        <v>543</v>
      </c>
      <c r="E213" s="112">
        <v>515.25</v>
      </c>
      <c r="F213" s="113" t="s">
        <v>540</v>
      </c>
      <c r="I213" s="114">
        <f>ROUND(E213*G213,2)</f>
        <v>0</v>
      </c>
      <c r="J213" s="114">
        <f>ROUND(E213*G213,2)</f>
        <v>0</v>
      </c>
      <c r="K213" s="115">
        <v>1E-3</v>
      </c>
      <c r="L213" s="115">
        <f>E213*K213</f>
        <v>0.51524999999999999</v>
      </c>
      <c r="N213" s="112">
        <f>E213*M213</f>
        <v>0</v>
      </c>
      <c r="O213" s="113">
        <v>20</v>
      </c>
      <c r="P213" s="113" t="s">
        <v>157</v>
      </c>
      <c r="V213" s="116" t="s">
        <v>101</v>
      </c>
      <c r="X213" s="110" t="s">
        <v>550</v>
      </c>
      <c r="Y213" s="110" t="s">
        <v>550</v>
      </c>
      <c r="Z213" s="113" t="s">
        <v>544</v>
      </c>
      <c r="AA213" s="110" t="s">
        <v>157</v>
      </c>
      <c r="AB213" s="113">
        <v>2</v>
      </c>
      <c r="AJ213" s="86" t="s">
        <v>425</v>
      </c>
      <c r="AK213" s="86" t="s">
        <v>161</v>
      </c>
    </row>
    <row r="214" spans="1:37" ht="25.5">
      <c r="A214" s="108">
        <v>101</v>
      </c>
      <c r="B214" s="109" t="s">
        <v>509</v>
      </c>
      <c r="C214" s="110" t="s">
        <v>551</v>
      </c>
      <c r="D214" s="111" t="s">
        <v>552</v>
      </c>
      <c r="E214" s="112">
        <v>136.29599999999999</v>
      </c>
      <c r="F214" s="113" t="s">
        <v>58</v>
      </c>
      <c r="H214" s="114">
        <f>ROUND(E214*G214,2)</f>
        <v>0</v>
      </c>
      <c r="J214" s="114">
        <f>ROUND(E214*G214,2)</f>
        <v>0</v>
      </c>
      <c r="L214" s="115">
        <f>E214*K214</f>
        <v>0</v>
      </c>
      <c r="N214" s="112">
        <f>E214*M214</f>
        <v>0</v>
      </c>
      <c r="O214" s="113">
        <v>20</v>
      </c>
      <c r="P214" s="113" t="s">
        <v>157</v>
      </c>
      <c r="V214" s="116" t="s">
        <v>415</v>
      </c>
      <c r="X214" s="110" t="s">
        <v>553</v>
      </c>
      <c r="Y214" s="110" t="s">
        <v>551</v>
      </c>
      <c r="Z214" s="113" t="s">
        <v>512</v>
      </c>
      <c r="AB214" s="113">
        <v>1</v>
      </c>
      <c r="AJ214" s="86" t="s">
        <v>418</v>
      </c>
      <c r="AK214" s="86" t="s">
        <v>161</v>
      </c>
    </row>
    <row r="215" spans="1:37">
      <c r="D215" s="158" t="s">
        <v>554</v>
      </c>
      <c r="E215" s="159">
        <f>J215</f>
        <v>0</v>
      </c>
      <c r="H215" s="159">
        <f>SUM(H197:H214)</f>
        <v>0</v>
      </c>
      <c r="I215" s="159">
        <f>SUM(I197:I214)</f>
        <v>0</v>
      </c>
      <c r="J215" s="159">
        <f>SUM(J197:J214)</f>
        <v>0</v>
      </c>
      <c r="L215" s="160">
        <f>SUM(L197:L214)</f>
        <v>0.65704249999999997</v>
      </c>
      <c r="N215" s="161">
        <f>SUM(N197:N214)</f>
        <v>0.23500000000000001</v>
      </c>
      <c r="W215" s="117">
        <f>SUM(W197:W214)</f>
        <v>118.923</v>
      </c>
    </row>
    <row r="217" spans="1:37">
      <c r="B217" s="110" t="s">
        <v>555</v>
      </c>
    </row>
    <row r="218" spans="1:37">
      <c r="A218" s="108">
        <v>102</v>
      </c>
      <c r="B218" s="109" t="s">
        <v>556</v>
      </c>
      <c r="C218" s="110" t="s">
        <v>557</v>
      </c>
      <c r="D218" s="111" t="s">
        <v>558</v>
      </c>
      <c r="E218" s="112">
        <v>40.86</v>
      </c>
      <c r="F218" s="113" t="s">
        <v>204</v>
      </c>
      <c r="H218" s="114">
        <f>ROUND(E218*G218,2)</f>
        <v>0</v>
      </c>
      <c r="J218" s="114">
        <f>ROUND(E218*G218,2)</f>
        <v>0</v>
      </c>
      <c r="K218" s="115">
        <v>2.5000000000000001E-4</v>
      </c>
      <c r="L218" s="115">
        <f>E218*K218</f>
        <v>1.0215E-2</v>
      </c>
      <c r="N218" s="112">
        <f>E218*M218</f>
        <v>0</v>
      </c>
      <c r="O218" s="113">
        <v>20</v>
      </c>
      <c r="P218" s="113" t="s">
        <v>157</v>
      </c>
      <c r="V218" s="116" t="s">
        <v>415</v>
      </c>
      <c r="W218" s="117">
        <v>7.3140000000000001</v>
      </c>
      <c r="X218" s="110" t="s">
        <v>559</v>
      </c>
      <c r="Y218" s="110" t="s">
        <v>557</v>
      </c>
      <c r="Z218" s="113" t="s">
        <v>211</v>
      </c>
      <c r="AB218" s="113">
        <v>1</v>
      </c>
      <c r="AJ218" s="86" t="s">
        <v>418</v>
      </c>
      <c r="AK218" s="86" t="s">
        <v>161</v>
      </c>
    </row>
    <row r="219" spans="1:37">
      <c r="A219" s="108">
        <v>103</v>
      </c>
      <c r="B219" s="109" t="s">
        <v>556</v>
      </c>
      <c r="C219" s="110" t="s">
        <v>560</v>
      </c>
      <c r="D219" s="111" t="s">
        <v>561</v>
      </c>
      <c r="E219" s="112">
        <v>32.82</v>
      </c>
      <c r="F219" s="113" t="s">
        <v>188</v>
      </c>
      <c r="H219" s="114">
        <f>ROUND(E219*G219,2)</f>
        <v>0</v>
      </c>
      <c r="J219" s="114">
        <f>ROUND(E219*G219,2)</f>
        <v>0</v>
      </c>
      <c r="L219" s="115">
        <f>E219*K219</f>
        <v>0</v>
      </c>
      <c r="M219" s="112">
        <v>1E-3</v>
      </c>
      <c r="N219" s="112">
        <f>E219*M219</f>
        <v>3.2820000000000002E-2</v>
      </c>
      <c r="O219" s="113">
        <v>20</v>
      </c>
      <c r="P219" s="113" t="s">
        <v>157</v>
      </c>
      <c r="V219" s="116" t="s">
        <v>415</v>
      </c>
      <c r="W219" s="117">
        <v>8.3689999999999998</v>
      </c>
      <c r="X219" s="110" t="s">
        <v>562</v>
      </c>
      <c r="Y219" s="110" t="s">
        <v>560</v>
      </c>
      <c r="Z219" s="113" t="s">
        <v>563</v>
      </c>
      <c r="AB219" s="113">
        <v>1</v>
      </c>
      <c r="AJ219" s="86" t="s">
        <v>418</v>
      </c>
      <c r="AK219" s="86" t="s">
        <v>161</v>
      </c>
    </row>
    <row r="220" spans="1:37">
      <c r="D220" s="162" t="s">
        <v>564</v>
      </c>
      <c r="E220" s="163"/>
      <c r="F220" s="164"/>
      <c r="G220" s="165"/>
      <c r="H220" s="165"/>
      <c r="I220" s="165"/>
      <c r="J220" s="165"/>
      <c r="K220" s="166"/>
      <c r="L220" s="166"/>
      <c r="M220" s="163"/>
      <c r="N220" s="163"/>
      <c r="O220" s="164"/>
      <c r="P220" s="164"/>
      <c r="Q220" s="163"/>
      <c r="R220" s="163"/>
      <c r="S220" s="163"/>
      <c r="T220" s="167"/>
      <c r="U220" s="167"/>
      <c r="V220" s="167" t="s">
        <v>0</v>
      </c>
      <c r="W220" s="168"/>
      <c r="X220" s="164"/>
    </row>
    <row r="221" spans="1:37">
      <c r="A221" s="108">
        <v>104</v>
      </c>
      <c r="B221" s="109" t="s">
        <v>556</v>
      </c>
      <c r="C221" s="110" t="s">
        <v>565</v>
      </c>
      <c r="D221" s="111" t="s">
        <v>566</v>
      </c>
      <c r="E221" s="112">
        <v>11.88</v>
      </c>
      <c r="F221" s="113" t="s">
        <v>188</v>
      </c>
      <c r="H221" s="114">
        <f>ROUND(E221*G221,2)</f>
        <v>0</v>
      </c>
      <c r="J221" s="114">
        <f>ROUND(E221*G221,2)</f>
        <v>0</v>
      </c>
      <c r="K221" s="115">
        <v>3.6000000000000002E-4</v>
      </c>
      <c r="L221" s="115">
        <f>E221*K221</f>
        <v>4.2768000000000007E-3</v>
      </c>
      <c r="N221" s="112">
        <f>E221*M221</f>
        <v>0</v>
      </c>
      <c r="O221" s="113">
        <v>20</v>
      </c>
      <c r="P221" s="113" t="s">
        <v>157</v>
      </c>
      <c r="V221" s="116" t="s">
        <v>415</v>
      </c>
      <c r="W221" s="117">
        <v>1.984</v>
      </c>
      <c r="X221" s="110" t="s">
        <v>567</v>
      </c>
      <c r="Y221" s="110" t="s">
        <v>565</v>
      </c>
      <c r="Z221" s="113" t="s">
        <v>563</v>
      </c>
      <c r="AB221" s="113">
        <v>1</v>
      </c>
      <c r="AJ221" s="86" t="s">
        <v>418</v>
      </c>
      <c r="AK221" s="86" t="s">
        <v>161</v>
      </c>
    </row>
    <row r="222" spans="1:37">
      <c r="D222" s="162" t="s">
        <v>568</v>
      </c>
      <c r="E222" s="163"/>
      <c r="F222" s="164"/>
      <c r="G222" s="165"/>
      <c r="H222" s="165"/>
      <c r="I222" s="165"/>
      <c r="J222" s="165"/>
      <c r="K222" s="166"/>
      <c r="L222" s="166"/>
      <c r="M222" s="163"/>
      <c r="N222" s="163"/>
      <c r="O222" s="164"/>
      <c r="P222" s="164"/>
      <c r="Q222" s="163"/>
      <c r="R222" s="163"/>
      <c r="S222" s="163"/>
      <c r="T222" s="167"/>
      <c r="U222" s="167"/>
      <c r="V222" s="167" t="s">
        <v>0</v>
      </c>
      <c r="W222" s="168"/>
      <c r="X222" s="164"/>
    </row>
    <row r="223" spans="1:37">
      <c r="A223" s="108">
        <v>105</v>
      </c>
      <c r="B223" s="109" t="s">
        <v>556</v>
      </c>
      <c r="C223" s="110" t="s">
        <v>569</v>
      </c>
      <c r="D223" s="111" t="s">
        <v>570</v>
      </c>
      <c r="E223" s="112">
        <v>3</v>
      </c>
      <c r="F223" s="113" t="s">
        <v>204</v>
      </c>
      <c r="H223" s="114">
        <f>ROUND(E223*G223,2)</f>
        <v>0</v>
      </c>
      <c r="J223" s="114">
        <f>ROUND(E223*G223,2)</f>
        <v>0</v>
      </c>
      <c r="K223" s="115">
        <v>3.6000000000000002E-4</v>
      </c>
      <c r="L223" s="115">
        <f>E223*K223</f>
        <v>1.08E-3</v>
      </c>
      <c r="N223" s="112">
        <f>E223*M223</f>
        <v>0</v>
      </c>
      <c r="O223" s="113">
        <v>20</v>
      </c>
      <c r="P223" s="113" t="s">
        <v>157</v>
      </c>
      <c r="V223" s="116" t="s">
        <v>415</v>
      </c>
      <c r="W223" s="117">
        <v>0.501</v>
      </c>
      <c r="X223" s="110" t="s">
        <v>571</v>
      </c>
      <c r="Y223" s="110" t="s">
        <v>569</v>
      </c>
      <c r="Z223" s="113" t="s">
        <v>563</v>
      </c>
      <c r="AB223" s="113">
        <v>1</v>
      </c>
      <c r="AJ223" s="86" t="s">
        <v>418</v>
      </c>
      <c r="AK223" s="86" t="s">
        <v>161</v>
      </c>
    </row>
    <row r="224" spans="1:37">
      <c r="D224" s="162" t="s">
        <v>572</v>
      </c>
      <c r="E224" s="163"/>
      <c r="F224" s="164"/>
      <c r="G224" s="165"/>
      <c r="H224" s="165"/>
      <c r="I224" s="165"/>
      <c r="J224" s="165"/>
      <c r="K224" s="166"/>
      <c r="L224" s="166"/>
      <c r="M224" s="163"/>
      <c r="N224" s="163"/>
      <c r="O224" s="164"/>
      <c r="P224" s="164"/>
      <c r="Q224" s="163"/>
      <c r="R224" s="163"/>
      <c r="S224" s="163"/>
      <c r="T224" s="167"/>
      <c r="U224" s="167"/>
      <c r="V224" s="167" t="s">
        <v>0</v>
      </c>
      <c r="W224" s="168"/>
      <c r="X224" s="164"/>
    </row>
    <row r="225" spans="1:37" ht="25.5">
      <c r="A225" s="108">
        <v>106</v>
      </c>
      <c r="B225" s="109" t="s">
        <v>556</v>
      </c>
      <c r="C225" s="110" t="s">
        <v>573</v>
      </c>
      <c r="D225" s="111" t="s">
        <v>574</v>
      </c>
      <c r="E225" s="112">
        <v>46.91</v>
      </c>
      <c r="F225" s="113" t="s">
        <v>188</v>
      </c>
      <c r="H225" s="114">
        <f>ROUND(E225*G225,2)</f>
        <v>0</v>
      </c>
      <c r="J225" s="114">
        <f>ROUND(E225*G225,2)</f>
        <v>0</v>
      </c>
      <c r="K225" s="115">
        <v>5.2999999999999998E-4</v>
      </c>
      <c r="L225" s="115">
        <f>E225*K225</f>
        <v>2.4862299999999997E-2</v>
      </c>
      <c r="N225" s="112">
        <f>E225*M225</f>
        <v>0</v>
      </c>
      <c r="O225" s="113">
        <v>20</v>
      </c>
      <c r="P225" s="113" t="s">
        <v>157</v>
      </c>
      <c r="V225" s="116" t="s">
        <v>415</v>
      </c>
      <c r="W225" s="117">
        <v>14.683</v>
      </c>
      <c r="X225" s="110" t="s">
        <v>575</v>
      </c>
      <c r="Y225" s="110" t="s">
        <v>573</v>
      </c>
      <c r="Z225" s="113" t="s">
        <v>211</v>
      </c>
      <c r="AB225" s="113">
        <v>1</v>
      </c>
      <c r="AJ225" s="86" t="s">
        <v>418</v>
      </c>
      <c r="AK225" s="86" t="s">
        <v>161</v>
      </c>
    </row>
    <row r="226" spans="1:37">
      <c r="D226" s="162" t="s">
        <v>576</v>
      </c>
      <c r="E226" s="163"/>
      <c r="F226" s="164"/>
      <c r="G226" s="165"/>
      <c r="H226" s="165"/>
      <c r="I226" s="165"/>
      <c r="J226" s="165"/>
      <c r="K226" s="166"/>
      <c r="L226" s="166"/>
      <c r="M226" s="163"/>
      <c r="N226" s="163"/>
      <c r="O226" s="164"/>
      <c r="P226" s="164"/>
      <c r="Q226" s="163"/>
      <c r="R226" s="163"/>
      <c r="S226" s="163"/>
      <c r="T226" s="167"/>
      <c r="U226" s="167"/>
      <c r="V226" s="167" t="s">
        <v>0</v>
      </c>
      <c r="W226" s="168"/>
      <c r="X226" s="164"/>
    </row>
    <row r="227" spans="1:37" ht="25.5">
      <c r="A227" s="108">
        <v>107</v>
      </c>
      <c r="B227" s="109" t="s">
        <v>275</v>
      </c>
      <c r="C227" s="110" t="s">
        <v>577</v>
      </c>
      <c r="D227" s="111" t="s">
        <v>578</v>
      </c>
      <c r="E227" s="112">
        <v>46.91</v>
      </c>
      <c r="F227" s="113" t="s">
        <v>188</v>
      </c>
      <c r="I227" s="114">
        <f>ROUND(E227*G227,2)</f>
        <v>0</v>
      </c>
      <c r="J227" s="114">
        <f>ROUND(E227*G227,2)</f>
        <v>0</v>
      </c>
      <c r="K227" s="115">
        <v>2E-3</v>
      </c>
      <c r="L227" s="115">
        <f>E227*K227</f>
        <v>9.3820000000000001E-2</v>
      </c>
      <c r="N227" s="112">
        <f>E227*M227</f>
        <v>0</v>
      </c>
      <c r="O227" s="113">
        <v>20</v>
      </c>
      <c r="P227" s="113" t="s">
        <v>157</v>
      </c>
      <c r="V227" s="116" t="s">
        <v>101</v>
      </c>
      <c r="X227" s="110" t="s">
        <v>577</v>
      </c>
      <c r="Y227" s="110" t="s">
        <v>577</v>
      </c>
      <c r="Z227" s="113" t="s">
        <v>579</v>
      </c>
      <c r="AA227" s="110" t="s">
        <v>157</v>
      </c>
      <c r="AB227" s="113">
        <v>2</v>
      </c>
      <c r="AJ227" s="86" t="s">
        <v>425</v>
      </c>
      <c r="AK227" s="86" t="s">
        <v>161</v>
      </c>
    </row>
    <row r="228" spans="1:37">
      <c r="A228" s="108">
        <v>108</v>
      </c>
      <c r="B228" s="109" t="s">
        <v>275</v>
      </c>
      <c r="C228" s="110" t="s">
        <v>580</v>
      </c>
      <c r="D228" s="111" t="s">
        <v>581</v>
      </c>
      <c r="E228" s="112">
        <v>11.88</v>
      </c>
      <c r="F228" s="113" t="s">
        <v>188</v>
      </c>
      <c r="I228" s="114">
        <f>ROUND(E228*G228,2)</f>
        <v>0</v>
      </c>
      <c r="J228" s="114">
        <f>ROUND(E228*G228,2)</f>
        <v>0</v>
      </c>
      <c r="K228" s="115">
        <v>2E-3</v>
      </c>
      <c r="L228" s="115">
        <f>E228*K228</f>
        <v>2.3760000000000003E-2</v>
      </c>
      <c r="N228" s="112">
        <f>E228*M228</f>
        <v>0</v>
      </c>
      <c r="O228" s="113">
        <v>20</v>
      </c>
      <c r="P228" s="113" t="s">
        <v>157</v>
      </c>
      <c r="V228" s="116" t="s">
        <v>101</v>
      </c>
      <c r="X228" s="110" t="s">
        <v>580</v>
      </c>
      <c r="Y228" s="110" t="s">
        <v>580</v>
      </c>
      <c r="Z228" s="113" t="s">
        <v>579</v>
      </c>
      <c r="AA228" s="110" t="s">
        <v>157</v>
      </c>
      <c r="AB228" s="113">
        <v>2</v>
      </c>
      <c r="AJ228" s="86" t="s">
        <v>425</v>
      </c>
      <c r="AK228" s="86" t="s">
        <v>161</v>
      </c>
    </row>
    <row r="229" spans="1:37">
      <c r="A229" s="108">
        <v>109</v>
      </c>
      <c r="B229" s="109" t="s">
        <v>275</v>
      </c>
      <c r="C229" s="110" t="s">
        <v>582</v>
      </c>
      <c r="D229" s="111" t="s">
        <v>583</v>
      </c>
      <c r="E229" s="112">
        <v>40.86</v>
      </c>
      <c r="F229" s="113" t="s">
        <v>204</v>
      </c>
      <c r="I229" s="114">
        <f>ROUND(E229*G229,2)</f>
        <v>0</v>
      </c>
      <c r="J229" s="114">
        <f>ROUND(E229*G229,2)</f>
        <v>0</v>
      </c>
      <c r="K229" s="115">
        <v>2.7000000000000001E-3</v>
      </c>
      <c r="L229" s="115">
        <f>E229*K229</f>
        <v>0.110322</v>
      </c>
      <c r="N229" s="112">
        <f>E229*M229</f>
        <v>0</v>
      </c>
      <c r="O229" s="113">
        <v>20</v>
      </c>
      <c r="P229" s="113" t="s">
        <v>157</v>
      </c>
      <c r="V229" s="116" t="s">
        <v>101</v>
      </c>
      <c r="X229" s="110" t="s">
        <v>582</v>
      </c>
      <c r="Y229" s="110" t="s">
        <v>582</v>
      </c>
      <c r="Z229" s="113" t="s">
        <v>579</v>
      </c>
      <c r="AA229" s="110" t="s">
        <v>157</v>
      </c>
      <c r="AB229" s="113">
        <v>2</v>
      </c>
      <c r="AJ229" s="86" t="s">
        <v>425</v>
      </c>
      <c r="AK229" s="86" t="s">
        <v>161</v>
      </c>
    </row>
    <row r="230" spans="1:37" ht="25.5">
      <c r="A230" s="108">
        <v>110</v>
      </c>
      <c r="B230" s="109" t="s">
        <v>556</v>
      </c>
      <c r="C230" s="110" t="s">
        <v>584</v>
      </c>
      <c r="D230" s="111" t="s">
        <v>585</v>
      </c>
      <c r="E230" s="112">
        <v>37.209000000000003</v>
      </c>
      <c r="F230" s="113" t="s">
        <v>58</v>
      </c>
      <c r="H230" s="114">
        <f>ROUND(E230*G230,2)</f>
        <v>0</v>
      </c>
      <c r="J230" s="114">
        <f>ROUND(E230*G230,2)</f>
        <v>0</v>
      </c>
      <c r="L230" s="115">
        <f>E230*K230</f>
        <v>0</v>
      </c>
      <c r="N230" s="112">
        <f>E230*M230</f>
        <v>0</v>
      </c>
      <c r="O230" s="113">
        <v>20</v>
      </c>
      <c r="P230" s="113" t="s">
        <v>157</v>
      </c>
      <c r="V230" s="116" t="s">
        <v>415</v>
      </c>
      <c r="X230" s="110" t="s">
        <v>586</v>
      </c>
      <c r="Y230" s="110" t="s">
        <v>584</v>
      </c>
      <c r="Z230" s="113" t="s">
        <v>587</v>
      </c>
      <c r="AB230" s="113">
        <v>1</v>
      </c>
      <c r="AJ230" s="86" t="s">
        <v>418</v>
      </c>
      <c r="AK230" s="86" t="s">
        <v>161</v>
      </c>
    </row>
    <row r="231" spans="1:37">
      <c r="D231" s="158" t="s">
        <v>588</v>
      </c>
      <c r="E231" s="159">
        <f>J231</f>
        <v>0</v>
      </c>
      <c r="H231" s="159">
        <f>SUM(H217:H230)</f>
        <v>0</v>
      </c>
      <c r="I231" s="159">
        <f>SUM(I217:I230)</f>
        <v>0</v>
      </c>
      <c r="J231" s="159">
        <f>SUM(J217:J230)</f>
        <v>0</v>
      </c>
      <c r="L231" s="160">
        <f>SUM(L217:L230)</f>
        <v>0.26833609999999997</v>
      </c>
      <c r="N231" s="161">
        <f>SUM(N217:N230)</f>
        <v>3.2820000000000002E-2</v>
      </c>
      <c r="W231" s="117">
        <f>SUM(W217:W230)</f>
        <v>32.850999999999999</v>
      </c>
    </row>
    <row r="233" spans="1:37">
      <c r="B233" s="110" t="s">
        <v>589</v>
      </c>
    </row>
    <row r="234" spans="1:37" ht="25.5">
      <c r="A234" s="108">
        <v>111</v>
      </c>
      <c r="B234" s="109" t="s">
        <v>590</v>
      </c>
      <c r="C234" s="110" t="s">
        <v>591</v>
      </c>
      <c r="D234" s="111" t="s">
        <v>592</v>
      </c>
      <c r="E234" s="112">
        <v>4.32</v>
      </c>
      <c r="F234" s="113" t="s">
        <v>188</v>
      </c>
      <c r="H234" s="114">
        <f>ROUND(E234*G234,2)</f>
        <v>0</v>
      </c>
      <c r="J234" s="114">
        <f>ROUND(E234*G234,2)</f>
        <v>0</v>
      </c>
      <c r="K234" s="115">
        <v>2.3400000000000001E-3</v>
      </c>
      <c r="L234" s="115">
        <f>E234*K234</f>
        <v>1.0108800000000001E-2</v>
      </c>
      <c r="N234" s="112">
        <f>E234*M234</f>
        <v>0</v>
      </c>
      <c r="O234" s="113">
        <v>20</v>
      </c>
      <c r="P234" s="113" t="s">
        <v>157</v>
      </c>
      <c r="V234" s="116" t="s">
        <v>415</v>
      </c>
      <c r="W234" s="117">
        <v>4.8639999999999999</v>
      </c>
      <c r="X234" s="110" t="s">
        <v>593</v>
      </c>
      <c r="Y234" s="110" t="s">
        <v>591</v>
      </c>
      <c r="Z234" s="113" t="s">
        <v>594</v>
      </c>
      <c r="AB234" s="113">
        <v>1</v>
      </c>
      <c r="AJ234" s="86" t="s">
        <v>418</v>
      </c>
      <c r="AK234" s="86" t="s">
        <v>161</v>
      </c>
    </row>
    <row r="235" spans="1:37">
      <c r="A235" s="108">
        <v>112</v>
      </c>
      <c r="B235" s="109" t="s">
        <v>590</v>
      </c>
      <c r="C235" s="110" t="s">
        <v>595</v>
      </c>
      <c r="D235" s="111" t="s">
        <v>596</v>
      </c>
      <c r="E235" s="112">
        <v>6</v>
      </c>
      <c r="F235" s="113" t="s">
        <v>204</v>
      </c>
      <c r="H235" s="114">
        <f>ROUND(E235*G235,2)</f>
        <v>0</v>
      </c>
      <c r="J235" s="114">
        <f>ROUND(E235*G235,2)</f>
        <v>0</v>
      </c>
      <c r="K235" s="115">
        <v>3.1E-4</v>
      </c>
      <c r="L235" s="115">
        <f>E235*K235</f>
        <v>1.8600000000000001E-3</v>
      </c>
      <c r="N235" s="112">
        <f>E235*M235</f>
        <v>0</v>
      </c>
      <c r="O235" s="113">
        <v>20</v>
      </c>
      <c r="P235" s="113" t="s">
        <v>157</v>
      </c>
      <c r="V235" s="116" t="s">
        <v>415</v>
      </c>
      <c r="W235" s="117">
        <v>2.976</v>
      </c>
      <c r="X235" s="110" t="s">
        <v>597</v>
      </c>
      <c r="Y235" s="110" t="s">
        <v>595</v>
      </c>
      <c r="Z235" s="113" t="s">
        <v>594</v>
      </c>
      <c r="AB235" s="113">
        <v>1</v>
      </c>
      <c r="AJ235" s="86" t="s">
        <v>418</v>
      </c>
      <c r="AK235" s="86" t="s">
        <v>161</v>
      </c>
    </row>
    <row r="236" spans="1:37">
      <c r="A236" s="108">
        <v>113</v>
      </c>
      <c r="B236" s="109" t="s">
        <v>275</v>
      </c>
      <c r="C236" s="110" t="s">
        <v>598</v>
      </c>
      <c r="D236" s="111" t="s">
        <v>599</v>
      </c>
      <c r="E236" s="112">
        <v>4.32</v>
      </c>
      <c r="F236" s="113" t="s">
        <v>188</v>
      </c>
      <c r="I236" s="114">
        <f>ROUND(E236*G236,2)</f>
        <v>0</v>
      </c>
      <c r="J236" s="114">
        <f>ROUND(E236*G236,2)</f>
        <v>0</v>
      </c>
      <c r="L236" s="115">
        <f>E236*K236</f>
        <v>0</v>
      </c>
      <c r="N236" s="112">
        <f>E236*M236</f>
        <v>0</v>
      </c>
      <c r="O236" s="113">
        <v>20</v>
      </c>
      <c r="P236" s="113" t="s">
        <v>157</v>
      </c>
      <c r="V236" s="116" t="s">
        <v>101</v>
      </c>
      <c r="X236" s="110" t="s">
        <v>598</v>
      </c>
      <c r="Y236" s="110" t="s">
        <v>598</v>
      </c>
      <c r="Z236" s="113" t="s">
        <v>211</v>
      </c>
      <c r="AA236" s="110" t="s">
        <v>157</v>
      </c>
      <c r="AB236" s="113">
        <v>2</v>
      </c>
      <c r="AJ236" s="86" t="s">
        <v>425</v>
      </c>
      <c r="AK236" s="86" t="s">
        <v>161</v>
      </c>
    </row>
    <row r="237" spans="1:37">
      <c r="A237" s="108">
        <v>114</v>
      </c>
      <c r="B237" s="109" t="s">
        <v>275</v>
      </c>
      <c r="C237" s="110" t="s">
        <v>600</v>
      </c>
      <c r="D237" s="111" t="s">
        <v>601</v>
      </c>
      <c r="E237" s="112">
        <v>6</v>
      </c>
      <c r="F237" s="113" t="s">
        <v>204</v>
      </c>
      <c r="I237" s="114">
        <f>ROUND(E237*G237,2)</f>
        <v>0</v>
      </c>
      <c r="J237" s="114">
        <f>ROUND(E237*G237,2)</f>
        <v>0</v>
      </c>
      <c r="K237" s="115">
        <v>5.1999999999999998E-2</v>
      </c>
      <c r="L237" s="115">
        <f>E237*K237</f>
        <v>0.312</v>
      </c>
      <c r="N237" s="112">
        <f>E237*M237</f>
        <v>0</v>
      </c>
      <c r="O237" s="113">
        <v>20</v>
      </c>
      <c r="P237" s="113" t="s">
        <v>157</v>
      </c>
      <c r="V237" s="116" t="s">
        <v>101</v>
      </c>
      <c r="X237" s="110" t="s">
        <v>600</v>
      </c>
      <c r="Y237" s="110" t="s">
        <v>600</v>
      </c>
      <c r="Z237" s="113" t="s">
        <v>602</v>
      </c>
      <c r="AA237" s="110" t="s">
        <v>157</v>
      </c>
      <c r="AB237" s="113">
        <v>2</v>
      </c>
      <c r="AJ237" s="86" t="s">
        <v>425</v>
      </c>
      <c r="AK237" s="86" t="s">
        <v>161</v>
      </c>
    </row>
    <row r="238" spans="1:37" ht="25.5">
      <c r="A238" s="108">
        <v>115</v>
      </c>
      <c r="B238" s="109" t="s">
        <v>590</v>
      </c>
      <c r="C238" s="110" t="s">
        <v>603</v>
      </c>
      <c r="D238" s="111" t="s">
        <v>604</v>
      </c>
      <c r="E238" s="112">
        <v>2.7480000000000002</v>
      </c>
      <c r="F238" s="113" t="s">
        <v>58</v>
      </c>
      <c r="H238" s="114">
        <f>ROUND(E238*G238,2)</f>
        <v>0</v>
      </c>
      <c r="J238" s="114">
        <f>ROUND(E238*G238,2)</f>
        <v>0</v>
      </c>
      <c r="L238" s="115">
        <f>E238*K238</f>
        <v>0</v>
      </c>
      <c r="N238" s="112">
        <f>E238*M238</f>
        <v>0</v>
      </c>
      <c r="O238" s="113">
        <v>20</v>
      </c>
      <c r="P238" s="113" t="s">
        <v>157</v>
      </c>
      <c r="V238" s="116" t="s">
        <v>415</v>
      </c>
      <c r="X238" s="110" t="s">
        <v>605</v>
      </c>
      <c r="Y238" s="110" t="s">
        <v>603</v>
      </c>
      <c r="Z238" s="113" t="s">
        <v>594</v>
      </c>
      <c r="AB238" s="113">
        <v>1</v>
      </c>
      <c r="AJ238" s="86" t="s">
        <v>418</v>
      </c>
      <c r="AK238" s="86" t="s">
        <v>161</v>
      </c>
    </row>
    <row r="239" spans="1:37">
      <c r="D239" s="158" t="s">
        <v>606</v>
      </c>
      <c r="E239" s="159">
        <f>J239</f>
        <v>0</v>
      </c>
      <c r="H239" s="159">
        <f>SUM(H233:H238)</f>
        <v>0</v>
      </c>
      <c r="I239" s="159">
        <f>SUM(I233:I238)</f>
        <v>0</v>
      </c>
      <c r="J239" s="159">
        <f>SUM(J233:J238)</f>
        <v>0</v>
      </c>
      <c r="L239" s="160">
        <f>SUM(L233:L238)</f>
        <v>0.3239688</v>
      </c>
      <c r="N239" s="161">
        <f>SUM(N233:N238)</f>
        <v>0</v>
      </c>
      <c r="W239" s="117">
        <f>SUM(W233:W238)</f>
        <v>7.84</v>
      </c>
    </row>
    <row r="241" spans="1:37">
      <c r="B241" s="110" t="s">
        <v>607</v>
      </c>
    </row>
    <row r="242" spans="1:37" ht="25.5">
      <c r="A242" s="108">
        <v>116</v>
      </c>
      <c r="B242" s="109" t="s">
        <v>608</v>
      </c>
      <c r="C242" s="110" t="s">
        <v>609</v>
      </c>
      <c r="D242" s="111" t="s">
        <v>610</v>
      </c>
      <c r="E242" s="112">
        <v>20.193999999999999</v>
      </c>
      <c r="F242" s="113" t="s">
        <v>188</v>
      </c>
      <c r="H242" s="114">
        <f>ROUND(E242*G242,2)</f>
        <v>0</v>
      </c>
      <c r="J242" s="114">
        <f>ROUND(E242*G242,2)</f>
        <v>0</v>
      </c>
      <c r="K242" s="115">
        <v>2.3000000000000001E-4</v>
      </c>
      <c r="L242" s="115">
        <f>E242*K242</f>
        <v>4.6446200000000003E-3</v>
      </c>
      <c r="N242" s="112">
        <f>E242*M242</f>
        <v>0</v>
      </c>
      <c r="O242" s="113">
        <v>20</v>
      </c>
      <c r="P242" s="113" t="s">
        <v>157</v>
      </c>
      <c r="V242" s="116" t="s">
        <v>415</v>
      </c>
      <c r="W242" s="117">
        <v>7.3710000000000004</v>
      </c>
      <c r="X242" s="110" t="s">
        <v>611</v>
      </c>
      <c r="Y242" s="110" t="s">
        <v>609</v>
      </c>
      <c r="Z242" s="113" t="s">
        <v>612</v>
      </c>
      <c r="AB242" s="113">
        <v>1</v>
      </c>
      <c r="AJ242" s="86" t="s">
        <v>418</v>
      </c>
      <c r="AK242" s="86" t="s">
        <v>161</v>
      </c>
    </row>
    <row r="243" spans="1:37">
      <c r="D243" s="162" t="s">
        <v>613</v>
      </c>
      <c r="E243" s="163"/>
      <c r="F243" s="164"/>
      <c r="G243" s="165"/>
      <c r="H243" s="165"/>
      <c r="I243" s="165"/>
      <c r="J243" s="165"/>
      <c r="K243" s="166"/>
      <c r="L243" s="166"/>
      <c r="M243" s="163"/>
      <c r="N243" s="163"/>
      <c r="O243" s="164"/>
      <c r="P243" s="164"/>
      <c r="Q243" s="163"/>
      <c r="R243" s="163"/>
      <c r="S243" s="163"/>
      <c r="T243" s="167"/>
      <c r="U243" s="167"/>
      <c r="V243" s="167" t="s">
        <v>0</v>
      </c>
      <c r="W243" s="168"/>
      <c r="X243" s="164"/>
    </row>
    <row r="244" spans="1:37">
      <c r="D244" s="162" t="s">
        <v>614</v>
      </c>
      <c r="E244" s="163"/>
      <c r="F244" s="164"/>
      <c r="G244" s="165"/>
      <c r="H244" s="165"/>
      <c r="I244" s="165"/>
      <c r="J244" s="165"/>
      <c r="K244" s="166"/>
      <c r="L244" s="166"/>
      <c r="M244" s="163"/>
      <c r="N244" s="163"/>
      <c r="O244" s="164"/>
      <c r="P244" s="164"/>
      <c r="Q244" s="163"/>
      <c r="R244" s="163"/>
      <c r="S244" s="163"/>
      <c r="T244" s="167"/>
      <c r="U244" s="167"/>
      <c r="V244" s="167" t="s">
        <v>0</v>
      </c>
      <c r="W244" s="168"/>
      <c r="X244" s="164"/>
    </row>
    <row r="245" spans="1:37">
      <c r="D245" s="162" t="s">
        <v>615</v>
      </c>
      <c r="E245" s="163"/>
      <c r="F245" s="164"/>
      <c r="G245" s="165"/>
      <c r="H245" s="165"/>
      <c r="I245" s="165"/>
      <c r="J245" s="165"/>
      <c r="K245" s="166"/>
      <c r="L245" s="166"/>
      <c r="M245" s="163"/>
      <c r="N245" s="163"/>
      <c r="O245" s="164"/>
      <c r="P245" s="164"/>
      <c r="Q245" s="163"/>
      <c r="R245" s="163"/>
      <c r="S245" s="163"/>
      <c r="T245" s="167"/>
      <c r="U245" s="167"/>
      <c r="V245" s="167" t="s">
        <v>0</v>
      </c>
      <c r="W245" s="168"/>
      <c r="X245" s="164"/>
    </row>
    <row r="246" spans="1:37">
      <c r="D246" s="162" t="s">
        <v>616</v>
      </c>
      <c r="E246" s="163"/>
      <c r="F246" s="164"/>
      <c r="G246" s="165"/>
      <c r="H246" s="165"/>
      <c r="I246" s="165"/>
      <c r="J246" s="165"/>
      <c r="K246" s="166"/>
      <c r="L246" s="166"/>
      <c r="M246" s="163"/>
      <c r="N246" s="163"/>
      <c r="O246" s="164"/>
      <c r="P246" s="164"/>
      <c r="Q246" s="163"/>
      <c r="R246" s="163"/>
      <c r="S246" s="163"/>
      <c r="T246" s="167"/>
      <c r="U246" s="167"/>
      <c r="V246" s="167" t="s">
        <v>0</v>
      </c>
      <c r="W246" s="168"/>
      <c r="X246" s="164"/>
    </row>
    <row r="247" spans="1:37">
      <c r="D247" s="162" t="s">
        <v>617</v>
      </c>
      <c r="E247" s="163"/>
      <c r="F247" s="164"/>
      <c r="G247" s="165"/>
      <c r="H247" s="165"/>
      <c r="I247" s="165"/>
      <c r="J247" s="165"/>
      <c r="K247" s="166"/>
      <c r="L247" s="166"/>
      <c r="M247" s="163"/>
      <c r="N247" s="163"/>
      <c r="O247" s="164"/>
      <c r="P247" s="164"/>
      <c r="Q247" s="163"/>
      <c r="R247" s="163"/>
      <c r="S247" s="163"/>
      <c r="T247" s="167"/>
      <c r="U247" s="167"/>
      <c r="V247" s="167" t="s">
        <v>0</v>
      </c>
      <c r="W247" s="168"/>
      <c r="X247" s="164"/>
    </row>
    <row r="248" spans="1:37">
      <c r="D248" s="162" t="s">
        <v>548</v>
      </c>
      <c r="E248" s="163"/>
      <c r="F248" s="164"/>
      <c r="G248" s="165"/>
      <c r="H248" s="165"/>
      <c r="I248" s="165"/>
      <c r="J248" s="165"/>
      <c r="K248" s="166"/>
      <c r="L248" s="166"/>
      <c r="M248" s="163"/>
      <c r="N248" s="163"/>
      <c r="O248" s="164"/>
      <c r="P248" s="164"/>
      <c r="Q248" s="163"/>
      <c r="R248" s="163"/>
      <c r="S248" s="163"/>
      <c r="T248" s="167"/>
      <c r="U248" s="167"/>
      <c r="V248" s="167" t="s">
        <v>0</v>
      </c>
      <c r="W248" s="168"/>
      <c r="X248" s="164"/>
    </row>
    <row r="249" spans="1:37">
      <c r="D249" s="162" t="s">
        <v>618</v>
      </c>
      <c r="E249" s="163"/>
      <c r="F249" s="164"/>
      <c r="G249" s="165"/>
      <c r="H249" s="165"/>
      <c r="I249" s="165"/>
      <c r="J249" s="165"/>
      <c r="K249" s="166"/>
      <c r="L249" s="166"/>
      <c r="M249" s="163"/>
      <c r="N249" s="163"/>
      <c r="O249" s="164"/>
      <c r="P249" s="164"/>
      <c r="Q249" s="163"/>
      <c r="R249" s="163"/>
      <c r="S249" s="163"/>
      <c r="T249" s="167"/>
      <c r="U249" s="167"/>
      <c r="V249" s="167" t="s">
        <v>0</v>
      </c>
      <c r="W249" s="168"/>
      <c r="X249" s="164"/>
    </row>
    <row r="250" spans="1:37">
      <c r="A250" s="108">
        <v>117</v>
      </c>
      <c r="B250" s="109" t="s">
        <v>608</v>
      </c>
      <c r="C250" s="110" t="s">
        <v>619</v>
      </c>
      <c r="D250" s="111" t="s">
        <v>620</v>
      </c>
      <c r="E250" s="112">
        <v>8.1340000000000003</v>
      </c>
      <c r="F250" s="113" t="s">
        <v>188</v>
      </c>
      <c r="H250" s="114">
        <f>ROUND(E250*G250,2)</f>
        <v>0</v>
      </c>
      <c r="J250" s="114">
        <f>ROUND(E250*G250,2)</f>
        <v>0</v>
      </c>
      <c r="K250" s="115">
        <v>8.0000000000000007E-5</v>
      </c>
      <c r="L250" s="115">
        <f>E250*K250</f>
        <v>6.5072000000000003E-4</v>
      </c>
      <c r="N250" s="112">
        <f>E250*M250</f>
        <v>0</v>
      </c>
      <c r="O250" s="113">
        <v>20</v>
      </c>
      <c r="P250" s="113" t="s">
        <v>157</v>
      </c>
      <c r="V250" s="116" t="s">
        <v>415</v>
      </c>
      <c r="W250" s="117">
        <v>1.0660000000000001</v>
      </c>
      <c r="X250" s="110" t="s">
        <v>621</v>
      </c>
      <c r="Y250" s="110" t="s">
        <v>619</v>
      </c>
      <c r="Z250" s="113" t="s">
        <v>612</v>
      </c>
      <c r="AB250" s="113">
        <v>1</v>
      </c>
      <c r="AJ250" s="86" t="s">
        <v>418</v>
      </c>
      <c r="AK250" s="86" t="s">
        <v>161</v>
      </c>
    </row>
    <row r="251" spans="1:37">
      <c r="D251" s="158" t="s">
        <v>622</v>
      </c>
      <c r="E251" s="159">
        <f>J251</f>
        <v>0</v>
      </c>
      <c r="H251" s="159">
        <f>SUM(H241:H250)</f>
        <v>0</v>
      </c>
      <c r="I251" s="159">
        <f>SUM(I241:I250)</f>
        <v>0</v>
      </c>
      <c r="J251" s="159">
        <f>SUM(J241:J250)</f>
        <v>0</v>
      </c>
      <c r="L251" s="160">
        <f>SUM(L241:L250)</f>
        <v>5.2953400000000008E-3</v>
      </c>
      <c r="N251" s="161">
        <f>SUM(N241:N250)</f>
        <v>0</v>
      </c>
      <c r="W251" s="117">
        <f>SUM(W241:W250)</f>
        <v>8.4370000000000012</v>
      </c>
    </row>
    <row r="253" spans="1:37">
      <c r="B253" s="110" t="s">
        <v>623</v>
      </c>
    </row>
    <row r="254" spans="1:37">
      <c r="A254" s="108">
        <v>118</v>
      </c>
      <c r="B254" s="109" t="s">
        <v>624</v>
      </c>
      <c r="C254" s="110" t="s">
        <v>625</v>
      </c>
      <c r="D254" s="111" t="s">
        <v>626</v>
      </c>
      <c r="E254" s="112">
        <v>172.55</v>
      </c>
      <c r="F254" s="113" t="s">
        <v>188</v>
      </c>
      <c r="H254" s="114">
        <f>ROUND(E254*G254,2)</f>
        <v>0</v>
      </c>
      <c r="J254" s="114">
        <f>ROUND(E254*G254,2)</f>
        <v>0</v>
      </c>
      <c r="L254" s="115">
        <f>E254*K254</f>
        <v>0</v>
      </c>
      <c r="N254" s="112">
        <f>E254*M254</f>
        <v>0</v>
      </c>
      <c r="O254" s="113">
        <v>20</v>
      </c>
      <c r="P254" s="113" t="s">
        <v>157</v>
      </c>
      <c r="V254" s="116" t="s">
        <v>415</v>
      </c>
      <c r="W254" s="117">
        <v>2.4159999999999999</v>
      </c>
      <c r="X254" s="110" t="s">
        <v>627</v>
      </c>
      <c r="Y254" s="110" t="s">
        <v>625</v>
      </c>
      <c r="Z254" s="113" t="s">
        <v>612</v>
      </c>
      <c r="AB254" s="113">
        <v>1</v>
      </c>
      <c r="AJ254" s="86" t="s">
        <v>418</v>
      </c>
      <c r="AK254" s="86" t="s">
        <v>161</v>
      </c>
    </row>
    <row r="255" spans="1:37">
      <c r="D255" s="162" t="s">
        <v>628</v>
      </c>
      <c r="E255" s="163"/>
      <c r="F255" s="164"/>
      <c r="G255" s="165"/>
      <c r="H255" s="165"/>
      <c r="I255" s="165"/>
      <c r="J255" s="165"/>
      <c r="K255" s="166"/>
      <c r="L255" s="166"/>
      <c r="M255" s="163"/>
      <c r="N255" s="163"/>
      <c r="O255" s="164"/>
      <c r="P255" s="164"/>
      <c r="Q255" s="163"/>
      <c r="R255" s="163"/>
      <c r="S255" s="163"/>
      <c r="T255" s="167"/>
      <c r="U255" s="167"/>
      <c r="V255" s="167" t="s">
        <v>0</v>
      </c>
      <c r="W255" s="168"/>
      <c r="X255" s="164"/>
    </row>
    <row r="256" spans="1:37">
      <c r="A256" s="108">
        <v>119</v>
      </c>
      <c r="B256" s="109" t="s">
        <v>624</v>
      </c>
      <c r="C256" s="110" t="s">
        <v>629</v>
      </c>
      <c r="D256" s="111" t="s">
        <v>630</v>
      </c>
      <c r="E256" s="112">
        <v>101.52</v>
      </c>
      <c r="F256" s="113" t="s">
        <v>188</v>
      </c>
      <c r="H256" s="114">
        <f>ROUND(E256*G256,2)</f>
        <v>0</v>
      </c>
      <c r="J256" s="114">
        <f>ROUND(E256*G256,2)</f>
        <v>0</v>
      </c>
      <c r="K256" s="115">
        <v>3.0000000000000001E-5</v>
      </c>
      <c r="L256" s="115">
        <f>E256*K256</f>
        <v>3.0455999999999999E-3</v>
      </c>
      <c r="N256" s="112">
        <f>E256*M256</f>
        <v>0</v>
      </c>
      <c r="O256" s="113">
        <v>20</v>
      </c>
      <c r="P256" s="113" t="s">
        <v>157</v>
      </c>
      <c r="V256" s="116" t="s">
        <v>415</v>
      </c>
      <c r="W256" s="117">
        <v>17.055</v>
      </c>
      <c r="X256" s="110" t="s">
        <v>631</v>
      </c>
      <c r="Y256" s="110" t="s">
        <v>629</v>
      </c>
      <c r="Z256" s="113" t="s">
        <v>612</v>
      </c>
      <c r="AB256" s="113">
        <v>1</v>
      </c>
      <c r="AJ256" s="86" t="s">
        <v>418</v>
      </c>
      <c r="AK256" s="86" t="s">
        <v>161</v>
      </c>
    </row>
    <row r="257" spans="1:37">
      <c r="D257" s="162" t="s">
        <v>632</v>
      </c>
      <c r="E257" s="163"/>
      <c r="F257" s="164"/>
      <c r="G257" s="165"/>
      <c r="H257" s="165"/>
      <c r="I257" s="165"/>
      <c r="J257" s="165"/>
      <c r="K257" s="166"/>
      <c r="L257" s="166"/>
      <c r="M257" s="163"/>
      <c r="N257" s="163"/>
      <c r="O257" s="164"/>
      <c r="P257" s="164"/>
      <c r="Q257" s="163"/>
      <c r="R257" s="163"/>
      <c r="S257" s="163"/>
      <c r="T257" s="167"/>
      <c r="U257" s="167"/>
      <c r="V257" s="167" t="s">
        <v>0</v>
      </c>
      <c r="W257" s="168"/>
      <c r="X257" s="164"/>
    </row>
    <row r="258" spans="1:37">
      <c r="D258" s="158" t="s">
        <v>633</v>
      </c>
      <c r="E258" s="159">
        <f>J258</f>
        <v>0</v>
      </c>
      <c r="H258" s="159">
        <f>SUM(H253:H257)</f>
        <v>0</v>
      </c>
      <c r="I258" s="159">
        <f>SUM(I253:I257)</f>
        <v>0</v>
      </c>
      <c r="J258" s="159">
        <f>SUM(J253:J257)</f>
        <v>0</v>
      </c>
      <c r="L258" s="160">
        <f>SUM(L253:L257)</f>
        <v>3.0455999999999999E-3</v>
      </c>
      <c r="N258" s="161">
        <f>SUM(N253:N257)</f>
        <v>0</v>
      </c>
      <c r="W258" s="117">
        <f>SUM(W253:W257)</f>
        <v>19.471</v>
      </c>
    </row>
    <row r="260" spans="1:37">
      <c r="B260" s="110" t="s">
        <v>634</v>
      </c>
    </row>
    <row r="261" spans="1:37">
      <c r="A261" s="108">
        <v>120</v>
      </c>
      <c r="B261" s="109" t="s">
        <v>635</v>
      </c>
      <c r="C261" s="110" t="s">
        <v>636</v>
      </c>
      <c r="D261" s="111" t="s">
        <v>637</v>
      </c>
      <c r="E261" s="112">
        <v>5.85</v>
      </c>
      <c r="F261" s="113" t="s">
        <v>188</v>
      </c>
      <c r="H261" s="114">
        <f>ROUND(E261*G261,2)</f>
        <v>0</v>
      </c>
      <c r="J261" s="114">
        <f>ROUND(E261*G261,2)</f>
        <v>0</v>
      </c>
      <c r="L261" s="115">
        <f>E261*K261</f>
        <v>0</v>
      </c>
      <c r="N261" s="112">
        <f>E261*M261</f>
        <v>0</v>
      </c>
      <c r="O261" s="113">
        <v>20</v>
      </c>
      <c r="P261" s="113" t="s">
        <v>157</v>
      </c>
      <c r="V261" s="116" t="s">
        <v>415</v>
      </c>
      <c r="X261" s="110" t="s">
        <v>636</v>
      </c>
      <c r="Y261" s="110" t="s">
        <v>636</v>
      </c>
      <c r="Z261" s="113" t="s">
        <v>211</v>
      </c>
      <c r="AB261" s="113">
        <v>1</v>
      </c>
      <c r="AJ261" s="86" t="s">
        <v>418</v>
      </c>
      <c r="AK261" s="86" t="s">
        <v>161</v>
      </c>
    </row>
    <row r="262" spans="1:37">
      <c r="D262" s="162" t="s">
        <v>333</v>
      </c>
      <c r="E262" s="163"/>
      <c r="F262" s="164"/>
      <c r="G262" s="165"/>
      <c r="H262" s="165"/>
      <c r="I262" s="165"/>
      <c r="J262" s="165"/>
      <c r="K262" s="166"/>
      <c r="L262" s="166"/>
      <c r="M262" s="163"/>
      <c r="N262" s="163"/>
      <c r="O262" s="164"/>
      <c r="P262" s="164"/>
      <c r="Q262" s="163"/>
      <c r="R262" s="163"/>
      <c r="S262" s="163"/>
      <c r="T262" s="167"/>
      <c r="U262" s="167"/>
      <c r="V262" s="167" t="s">
        <v>0</v>
      </c>
      <c r="W262" s="168"/>
      <c r="X262" s="164"/>
    </row>
    <row r="263" spans="1:37">
      <c r="A263" s="108">
        <v>121</v>
      </c>
      <c r="B263" s="109" t="s">
        <v>635</v>
      </c>
      <c r="C263" s="110" t="s">
        <v>638</v>
      </c>
      <c r="D263" s="111" t="s">
        <v>639</v>
      </c>
      <c r="E263" s="112">
        <v>0.878</v>
      </c>
      <c r="F263" s="113" t="s">
        <v>58</v>
      </c>
      <c r="H263" s="114">
        <f>ROUND(E263*G263,2)</f>
        <v>0</v>
      </c>
      <c r="J263" s="114">
        <f>ROUND(E263*G263,2)</f>
        <v>0</v>
      </c>
      <c r="L263" s="115">
        <f>E263*K263</f>
        <v>0</v>
      </c>
      <c r="N263" s="112">
        <f>E263*M263</f>
        <v>0</v>
      </c>
      <c r="O263" s="113">
        <v>20</v>
      </c>
      <c r="P263" s="113" t="s">
        <v>157</v>
      </c>
      <c r="V263" s="116" t="s">
        <v>415</v>
      </c>
      <c r="X263" s="110" t="s">
        <v>640</v>
      </c>
      <c r="Y263" s="110" t="s">
        <v>638</v>
      </c>
      <c r="Z263" s="113" t="s">
        <v>641</v>
      </c>
      <c r="AB263" s="113">
        <v>1</v>
      </c>
      <c r="AJ263" s="86" t="s">
        <v>418</v>
      </c>
      <c r="AK263" s="86" t="s">
        <v>161</v>
      </c>
    </row>
    <row r="264" spans="1:37">
      <c r="D264" s="158" t="s">
        <v>642</v>
      </c>
      <c r="E264" s="159">
        <f>J264</f>
        <v>0</v>
      </c>
      <c r="H264" s="159">
        <f>SUM(H260:H263)</f>
        <v>0</v>
      </c>
      <c r="I264" s="159">
        <f>SUM(I260:I263)</f>
        <v>0</v>
      </c>
      <c r="J264" s="159">
        <f>SUM(J260:J263)</f>
        <v>0</v>
      </c>
      <c r="L264" s="160">
        <f>SUM(L260:L263)</f>
        <v>0</v>
      </c>
      <c r="N264" s="161">
        <f>SUM(N260:N263)</f>
        <v>0</v>
      </c>
      <c r="W264" s="117">
        <f>SUM(W260:W263)</f>
        <v>0</v>
      </c>
    </row>
    <row r="266" spans="1:37">
      <c r="D266" s="158" t="s">
        <v>643</v>
      </c>
      <c r="E266" s="161">
        <f>J266</f>
        <v>0</v>
      </c>
      <c r="H266" s="159">
        <f>+H159+H164+H168+H195+H215+H231+H239+H251+H258+H264</f>
        <v>0</v>
      </c>
      <c r="I266" s="159">
        <f>+I159+I164+I168+I195+I215+I231+I239+I251+I258+I264</f>
        <v>0</v>
      </c>
      <c r="J266" s="159">
        <f>+J159+J164+J168+J195+J215+J231+J239+J251+J258+J264</f>
        <v>0</v>
      </c>
      <c r="L266" s="160">
        <f>+L159+L164+L168+L195+L215+L231+L239+L251+L258+L264</f>
        <v>2.7993404099999997</v>
      </c>
      <c r="N266" s="161">
        <f>+N159+N164+N168+N195+N215+N231+N239+N251+N258+N264</f>
        <v>0.26782</v>
      </c>
      <c r="W266" s="117">
        <f>+W159+W164+W168+W195+W215+W231+W239+W251+W258+W264</f>
        <v>292.92099999999999</v>
      </c>
    </row>
    <row r="268" spans="1:37">
      <c r="B268" s="157" t="s">
        <v>644</v>
      </c>
    </row>
    <row r="269" spans="1:37">
      <c r="B269" s="110" t="s">
        <v>645</v>
      </c>
    </row>
    <row r="270" spans="1:37">
      <c r="A270" s="108">
        <v>122</v>
      </c>
      <c r="B270" s="109" t="s">
        <v>646</v>
      </c>
      <c r="C270" s="110" t="s">
        <v>647</v>
      </c>
      <c r="D270" s="111" t="s">
        <v>648</v>
      </c>
      <c r="E270" s="112">
        <v>1</v>
      </c>
      <c r="F270" s="113" t="s">
        <v>444</v>
      </c>
      <c r="H270" s="114">
        <f>ROUND(E270*G270,2)</f>
        <v>0</v>
      </c>
      <c r="J270" s="114">
        <f>ROUND(E270*G270,2)</f>
        <v>0</v>
      </c>
      <c r="L270" s="115">
        <f>E270*K270</f>
        <v>0</v>
      </c>
      <c r="N270" s="112">
        <f>E270*M270</f>
        <v>0</v>
      </c>
      <c r="O270" s="113">
        <v>20</v>
      </c>
      <c r="P270" s="113" t="s">
        <v>157</v>
      </c>
      <c r="V270" s="116" t="s">
        <v>135</v>
      </c>
      <c r="X270" s="110" t="s">
        <v>647</v>
      </c>
      <c r="Y270" s="110" t="s">
        <v>647</v>
      </c>
      <c r="Z270" s="113" t="s">
        <v>649</v>
      </c>
      <c r="AB270" s="113">
        <v>6</v>
      </c>
      <c r="AJ270" s="86" t="s">
        <v>650</v>
      </c>
      <c r="AK270" s="86" t="s">
        <v>161</v>
      </c>
    </row>
    <row r="271" spans="1:37">
      <c r="A271" s="108">
        <v>123</v>
      </c>
      <c r="B271" s="109" t="s">
        <v>646</v>
      </c>
      <c r="C271" s="110" t="s">
        <v>651</v>
      </c>
      <c r="D271" s="111" t="s">
        <v>652</v>
      </c>
      <c r="E271" s="112">
        <v>1</v>
      </c>
      <c r="F271" s="113" t="s">
        <v>444</v>
      </c>
      <c r="H271" s="114">
        <f>ROUND(E271*G271,2)</f>
        <v>0</v>
      </c>
      <c r="J271" s="114">
        <f>ROUND(E271*G271,2)</f>
        <v>0</v>
      </c>
      <c r="L271" s="115">
        <f>E271*K271</f>
        <v>0</v>
      </c>
      <c r="N271" s="112">
        <f>E271*M271</f>
        <v>0</v>
      </c>
      <c r="O271" s="113">
        <v>20</v>
      </c>
      <c r="P271" s="113" t="s">
        <v>157</v>
      </c>
      <c r="V271" s="116" t="s">
        <v>135</v>
      </c>
      <c r="X271" s="110" t="s">
        <v>651</v>
      </c>
      <c r="Y271" s="110" t="s">
        <v>651</v>
      </c>
      <c r="Z271" s="113" t="s">
        <v>649</v>
      </c>
      <c r="AB271" s="113">
        <v>6</v>
      </c>
      <c r="AJ271" s="86" t="s">
        <v>650</v>
      </c>
      <c r="AK271" s="86" t="s">
        <v>161</v>
      </c>
    </row>
    <row r="272" spans="1:37">
      <c r="A272" s="108">
        <v>124</v>
      </c>
      <c r="B272" s="109" t="s">
        <v>646</v>
      </c>
      <c r="C272" s="110" t="s">
        <v>653</v>
      </c>
      <c r="D272" s="111" t="s">
        <v>654</v>
      </c>
      <c r="E272" s="112">
        <v>1</v>
      </c>
      <c r="F272" s="113" t="s">
        <v>444</v>
      </c>
      <c r="H272" s="114">
        <f>ROUND(E272*G272,2)</f>
        <v>0</v>
      </c>
      <c r="J272" s="114">
        <f>ROUND(E272*G272,2)</f>
        <v>0</v>
      </c>
      <c r="L272" s="115">
        <f>E272*K272</f>
        <v>0</v>
      </c>
      <c r="N272" s="112">
        <f>E272*M272</f>
        <v>0</v>
      </c>
      <c r="O272" s="113">
        <v>20</v>
      </c>
      <c r="P272" s="113" t="s">
        <v>157</v>
      </c>
      <c r="V272" s="116" t="s">
        <v>135</v>
      </c>
      <c r="X272" s="110" t="s">
        <v>653</v>
      </c>
      <c r="Y272" s="110" t="s">
        <v>653</v>
      </c>
      <c r="Z272" s="113" t="s">
        <v>649</v>
      </c>
      <c r="AB272" s="113">
        <v>6</v>
      </c>
      <c r="AJ272" s="86" t="s">
        <v>650</v>
      </c>
      <c r="AK272" s="86" t="s">
        <v>161</v>
      </c>
    </row>
    <row r="273" spans="4:23">
      <c r="D273" s="158" t="s">
        <v>655</v>
      </c>
      <c r="E273" s="159">
        <f>J273</f>
        <v>0</v>
      </c>
      <c r="H273" s="159">
        <f>SUM(H268:H272)</f>
        <v>0</v>
      </c>
      <c r="I273" s="159">
        <f>SUM(I268:I272)</f>
        <v>0</v>
      </c>
      <c r="J273" s="159">
        <f>SUM(J268:J272)</f>
        <v>0</v>
      </c>
      <c r="L273" s="160">
        <f>SUM(L268:L272)</f>
        <v>0</v>
      </c>
      <c r="N273" s="161">
        <f>SUM(N268:N272)</f>
        <v>0</v>
      </c>
      <c r="W273" s="117">
        <f>SUM(W268:W272)</f>
        <v>0</v>
      </c>
    </row>
    <row r="275" spans="4:23">
      <c r="D275" s="158" t="s">
        <v>656</v>
      </c>
      <c r="E275" s="159">
        <f>J275</f>
        <v>0</v>
      </c>
      <c r="H275" s="159">
        <f>+H273</f>
        <v>0</v>
      </c>
      <c r="I275" s="159">
        <f>+I273</f>
        <v>0</v>
      </c>
      <c r="J275" s="159">
        <f>+J273</f>
        <v>0</v>
      </c>
      <c r="L275" s="160">
        <f>+L273</f>
        <v>0</v>
      </c>
      <c r="N275" s="161">
        <f>+N273</f>
        <v>0</v>
      </c>
      <c r="W275" s="117">
        <f>+W273</f>
        <v>0</v>
      </c>
    </row>
    <row r="277" spans="4:23">
      <c r="D277" s="170" t="s">
        <v>657</v>
      </c>
      <c r="E277" s="159">
        <f>J277</f>
        <v>0</v>
      </c>
      <c r="H277" s="159">
        <f>+H146+H266+H275</f>
        <v>0</v>
      </c>
      <c r="I277" s="159">
        <f>+I146+I266+I275</f>
        <v>0</v>
      </c>
      <c r="J277" s="159">
        <f>+J146+J266+J275</f>
        <v>0</v>
      </c>
      <c r="L277" s="160">
        <f>+L146+L266+L275</f>
        <v>24.640366230000001</v>
      </c>
      <c r="N277" s="161">
        <f>+N146+N266+N275</f>
        <v>19.385837000000002</v>
      </c>
      <c r="W277" s="117">
        <f>+W146+W266+W275</f>
        <v>813.15699999999993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658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659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152</v>
      </c>
      <c r="B12" s="87">
        <f>Prehlad!H15</f>
        <v>0</v>
      </c>
      <c r="C12" s="87">
        <f>Prehlad!I15</f>
        <v>0</v>
      </c>
      <c r="D12" s="87">
        <f>Prehlad!J15</f>
        <v>0</v>
      </c>
      <c r="E12" s="88">
        <f>Prehlad!L15</f>
        <v>0.34227017999999998</v>
      </c>
      <c r="F12" s="89">
        <f>Prehlad!N15</f>
        <v>0</v>
      </c>
      <c r="G12" s="89">
        <f>Prehlad!W15</f>
        <v>0.08</v>
      </c>
    </row>
    <row r="13" spans="1:30">
      <c r="A13" s="86" t="s">
        <v>163</v>
      </c>
      <c r="B13" s="87">
        <f>Prehlad!H38</f>
        <v>0</v>
      </c>
      <c r="C13" s="87">
        <f>Prehlad!I38</f>
        <v>0</v>
      </c>
      <c r="D13" s="87">
        <f>Prehlad!J38</f>
        <v>0</v>
      </c>
      <c r="E13" s="88">
        <f>Prehlad!L38</f>
        <v>8.7947712899999999</v>
      </c>
      <c r="F13" s="89">
        <f>Prehlad!N38</f>
        <v>0</v>
      </c>
      <c r="G13" s="89">
        <f>Prehlad!W38</f>
        <v>31.475000000000001</v>
      </c>
    </row>
    <row r="14" spans="1:30">
      <c r="A14" s="86" t="s">
        <v>208</v>
      </c>
      <c r="B14" s="87">
        <f>Prehlad!H42</f>
        <v>0</v>
      </c>
      <c r="C14" s="87">
        <f>Prehlad!I42</f>
        <v>0</v>
      </c>
      <c r="D14" s="87">
        <f>Prehlad!J42</f>
        <v>0</v>
      </c>
      <c r="E14" s="88">
        <f>Prehlad!L42</f>
        <v>0</v>
      </c>
      <c r="F14" s="89">
        <f>Prehlad!N42</f>
        <v>0</v>
      </c>
      <c r="G14" s="89">
        <f>Prehlad!W42</f>
        <v>0</v>
      </c>
    </row>
    <row r="15" spans="1:30">
      <c r="A15" s="86" t="s">
        <v>213</v>
      </c>
      <c r="B15" s="87">
        <f>Prehlad!H76</f>
        <v>0</v>
      </c>
      <c r="C15" s="87">
        <f>Prehlad!I76</f>
        <v>0</v>
      </c>
      <c r="D15" s="87">
        <f>Prehlad!J76</f>
        <v>0</v>
      </c>
      <c r="E15" s="88">
        <f>Prehlad!L76</f>
        <v>12.349568730000001</v>
      </c>
      <c r="F15" s="89">
        <f>Prehlad!N76</f>
        <v>0</v>
      </c>
      <c r="G15" s="89">
        <f>Prehlad!W76</f>
        <v>202.18</v>
      </c>
    </row>
    <row r="16" spans="1:30">
      <c r="A16" s="86" t="s">
        <v>288</v>
      </c>
      <c r="B16" s="87">
        <f>Prehlad!H144</f>
        <v>0</v>
      </c>
      <c r="C16" s="87">
        <f>Prehlad!I144</f>
        <v>0</v>
      </c>
      <c r="D16" s="87">
        <f>Prehlad!J144</f>
        <v>0</v>
      </c>
      <c r="E16" s="88">
        <f>Prehlad!L144</f>
        <v>0.35441561999999999</v>
      </c>
      <c r="F16" s="89">
        <f>Prehlad!N144</f>
        <v>19.118017000000002</v>
      </c>
      <c r="G16" s="89">
        <f>Prehlad!W144</f>
        <v>286.50099999999998</v>
      </c>
    </row>
    <row r="17" spans="1:7">
      <c r="A17" s="86" t="s">
        <v>409</v>
      </c>
      <c r="B17" s="87">
        <f>Prehlad!H146</f>
        <v>0</v>
      </c>
      <c r="C17" s="87">
        <f>Prehlad!I146</f>
        <v>0</v>
      </c>
      <c r="D17" s="87">
        <f>Prehlad!J146</f>
        <v>0</v>
      </c>
      <c r="E17" s="88">
        <f>Prehlad!L146</f>
        <v>21.841025820000002</v>
      </c>
      <c r="F17" s="89">
        <f>Prehlad!N146</f>
        <v>19.118017000000002</v>
      </c>
      <c r="G17" s="89">
        <f>Prehlad!W146</f>
        <v>520.23599999999999</v>
      </c>
    </row>
    <row r="19" spans="1:7">
      <c r="A19" s="86" t="s">
        <v>411</v>
      </c>
      <c r="B19" s="87">
        <f>Prehlad!H159</f>
        <v>0</v>
      </c>
      <c r="C19" s="87">
        <f>Prehlad!I159</f>
        <v>0</v>
      </c>
      <c r="D19" s="87">
        <f>Prehlad!J159</f>
        <v>0</v>
      </c>
      <c r="E19" s="88">
        <f>Prehlad!L159</f>
        <v>1.08631557</v>
      </c>
      <c r="F19" s="89">
        <f>Prehlad!N159</f>
        <v>0</v>
      </c>
      <c r="G19" s="89">
        <f>Prehlad!W159</f>
        <v>13.971</v>
      </c>
    </row>
    <row r="20" spans="1:7">
      <c r="A20" s="86" t="s">
        <v>440</v>
      </c>
      <c r="B20" s="87">
        <f>Prehlad!H164</f>
        <v>0</v>
      </c>
      <c r="C20" s="87">
        <f>Prehlad!I164</f>
        <v>0</v>
      </c>
      <c r="D20" s="87">
        <f>Prehlad!J164</f>
        <v>0</v>
      </c>
      <c r="E20" s="88">
        <f>Prehlad!L164</f>
        <v>0</v>
      </c>
      <c r="F20" s="89">
        <f>Prehlad!N164</f>
        <v>0</v>
      </c>
      <c r="G20" s="89">
        <f>Prehlad!W164</f>
        <v>0</v>
      </c>
    </row>
    <row r="21" spans="1:7">
      <c r="A21" s="86" t="s">
        <v>448</v>
      </c>
      <c r="B21" s="87">
        <f>Prehlad!H168</f>
        <v>0</v>
      </c>
      <c r="C21" s="87">
        <f>Prehlad!I168</f>
        <v>0</v>
      </c>
      <c r="D21" s="87">
        <f>Prehlad!J168</f>
        <v>0</v>
      </c>
      <c r="E21" s="88">
        <f>Prehlad!L168</f>
        <v>0</v>
      </c>
      <c r="F21" s="89">
        <f>Prehlad!N168</f>
        <v>0</v>
      </c>
      <c r="G21" s="89">
        <f>Prehlad!W168</f>
        <v>0</v>
      </c>
    </row>
    <row r="22" spans="1:7">
      <c r="A22" s="86" t="s">
        <v>453</v>
      </c>
      <c r="B22" s="87">
        <f>Prehlad!H195</f>
        <v>0</v>
      </c>
      <c r="C22" s="87">
        <f>Prehlad!I195</f>
        <v>0</v>
      </c>
      <c r="D22" s="87">
        <f>Prehlad!J195</f>
        <v>0</v>
      </c>
      <c r="E22" s="88">
        <f>Prehlad!L195</f>
        <v>0.45533649999999998</v>
      </c>
      <c r="F22" s="89">
        <f>Prehlad!N195</f>
        <v>0</v>
      </c>
      <c r="G22" s="89">
        <f>Prehlad!W195</f>
        <v>91.428000000000011</v>
      </c>
    </row>
    <row r="23" spans="1:7">
      <c r="A23" s="86" t="s">
        <v>508</v>
      </c>
      <c r="B23" s="87">
        <f>Prehlad!H215</f>
        <v>0</v>
      </c>
      <c r="C23" s="87">
        <f>Prehlad!I215</f>
        <v>0</v>
      </c>
      <c r="D23" s="87">
        <f>Prehlad!J215</f>
        <v>0</v>
      </c>
      <c r="E23" s="88">
        <f>Prehlad!L215</f>
        <v>0.65704249999999997</v>
      </c>
      <c r="F23" s="89">
        <f>Prehlad!N215</f>
        <v>0.23500000000000001</v>
      </c>
      <c r="G23" s="89">
        <f>Prehlad!W215</f>
        <v>118.923</v>
      </c>
    </row>
    <row r="24" spans="1:7">
      <c r="A24" s="86" t="s">
        <v>555</v>
      </c>
      <c r="B24" s="87">
        <f>Prehlad!H231</f>
        <v>0</v>
      </c>
      <c r="C24" s="87">
        <f>Prehlad!I231</f>
        <v>0</v>
      </c>
      <c r="D24" s="87">
        <f>Prehlad!J231</f>
        <v>0</v>
      </c>
      <c r="E24" s="88">
        <f>Prehlad!L231</f>
        <v>0.26833609999999997</v>
      </c>
      <c r="F24" s="89">
        <f>Prehlad!N231</f>
        <v>3.2820000000000002E-2</v>
      </c>
      <c r="G24" s="89">
        <f>Prehlad!W231</f>
        <v>32.850999999999999</v>
      </c>
    </row>
    <row r="25" spans="1:7">
      <c r="A25" s="86" t="s">
        <v>589</v>
      </c>
      <c r="B25" s="87">
        <f>Prehlad!H239</f>
        <v>0</v>
      </c>
      <c r="C25" s="87">
        <f>Prehlad!I239</f>
        <v>0</v>
      </c>
      <c r="D25" s="87">
        <f>Prehlad!J239</f>
        <v>0</v>
      </c>
      <c r="E25" s="88">
        <f>Prehlad!L239</f>
        <v>0.3239688</v>
      </c>
      <c r="F25" s="89">
        <f>Prehlad!N239</f>
        <v>0</v>
      </c>
      <c r="G25" s="89">
        <f>Prehlad!W239</f>
        <v>7.84</v>
      </c>
    </row>
    <row r="26" spans="1:7">
      <c r="A26" s="86" t="s">
        <v>607</v>
      </c>
      <c r="B26" s="87">
        <f>Prehlad!H251</f>
        <v>0</v>
      </c>
      <c r="C26" s="87">
        <f>Prehlad!I251</f>
        <v>0</v>
      </c>
      <c r="D26" s="87">
        <f>Prehlad!J251</f>
        <v>0</v>
      </c>
      <c r="E26" s="88">
        <f>Prehlad!L251</f>
        <v>5.2953400000000008E-3</v>
      </c>
      <c r="F26" s="89">
        <f>Prehlad!N251</f>
        <v>0</v>
      </c>
      <c r="G26" s="89">
        <f>Prehlad!W251</f>
        <v>8.4370000000000012</v>
      </c>
    </row>
    <row r="27" spans="1:7">
      <c r="A27" s="86" t="s">
        <v>623</v>
      </c>
      <c r="B27" s="87">
        <f>Prehlad!H258</f>
        <v>0</v>
      </c>
      <c r="C27" s="87">
        <f>Prehlad!I258</f>
        <v>0</v>
      </c>
      <c r="D27" s="87">
        <f>Prehlad!J258</f>
        <v>0</v>
      </c>
      <c r="E27" s="88">
        <f>Prehlad!L258</f>
        <v>3.0455999999999999E-3</v>
      </c>
      <c r="F27" s="89">
        <f>Prehlad!N258</f>
        <v>0</v>
      </c>
      <c r="G27" s="89">
        <f>Prehlad!W258</f>
        <v>19.471</v>
      </c>
    </row>
    <row r="28" spans="1:7">
      <c r="A28" s="86" t="s">
        <v>634</v>
      </c>
      <c r="B28" s="87">
        <f>Prehlad!H264</f>
        <v>0</v>
      </c>
      <c r="C28" s="87">
        <f>Prehlad!I264</f>
        <v>0</v>
      </c>
      <c r="D28" s="87">
        <f>Prehlad!J264</f>
        <v>0</v>
      </c>
      <c r="E28" s="88">
        <f>Prehlad!L264</f>
        <v>0</v>
      </c>
      <c r="F28" s="89">
        <f>Prehlad!N264</f>
        <v>0</v>
      </c>
      <c r="G28" s="89">
        <f>Prehlad!W264</f>
        <v>0</v>
      </c>
    </row>
    <row r="29" spans="1:7">
      <c r="A29" s="86" t="s">
        <v>643</v>
      </c>
      <c r="B29" s="87">
        <f>Prehlad!H266</f>
        <v>0</v>
      </c>
      <c r="C29" s="87">
        <f>Prehlad!I266</f>
        <v>0</v>
      </c>
      <c r="D29" s="87">
        <f>Prehlad!J266</f>
        <v>0</v>
      </c>
      <c r="E29" s="88">
        <f>Prehlad!L266</f>
        <v>2.7993404099999997</v>
      </c>
      <c r="F29" s="89">
        <f>Prehlad!N266</f>
        <v>0.26782</v>
      </c>
      <c r="G29" s="89">
        <f>Prehlad!W266</f>
        <v>292.92099999999999</v>
      </c>
    </row>
    <row r="31" spans="1:7">
      <c r="A31" s="86" t="s">
        <v>645</v>
      </c>
      <c r="B31" s="87">
        <f>Prehlad!H273</f>
        <v>0</v>
      </c>
      <c r="C31" s="87">
        <f>Prehlad!I273</f>
        <v>0</v>
      </c>
      <c r="D31" s="87">
        <f>Prehlad!J273</f>
        <v>0</v>
      </c>
      <c r="E31" s="88">
        <f>Prehlad!L273</f>
        <v>0</v>
      </c>
      <c r="F31" s="89">
        <f>Prehlad!N273</f>
        <v>0</v>
      </c>
      <c r="G31" s="89">
        <f>Prehlad!W273</f>
        <v>0</v>
      </c>
    </row>
    <row r="32" spans="1:7">
      <c r="A32" s="86" t="s">
        <v>656</v>
      </c>
      <c r="B32" s="87">
        <f>Prehlad!H275</f>
        <v>0</v>
      </c>
      <c r="C32" s="87">
        <f>Prehlad!I275</f>
        <v>0</v>
      </c>
      <c r="D32" s="87">
        <f>Prehlad!J275</f>
        <v>0</v>
      </c>
      <c r="E32" s="88">
        <f>Prehlad!L275</f>
        <v>0</v>
      </c>
      <c r="F32" s="89">
        <f>Prehlad!N275</f>
        <v>0</v>
      </c>
      <c r="G32" s="89">
        <f>Prehlad!W275</f>
        <v>0</v>
      </c>
    </row>
    <row r="35" spans="1:7">
      <c r="A35" s="86" t="s">
        <v>657</v>
      </c>
      <c r="B35" s="87">
        <f>Prehlad!H277</f>
        <v>0</v>
      </c>
      <c r="C35" s="87">
        <f>Prehlad!I277</f>
        <v>0</v>
      </c>
      <c r="D35" s="87">
        <f>Prehlad!J277</f>
        <v>0</v>
      </c>
      <c r="E35" s="88">
        <f>Prehlad!L277</f>
        <v>24.640366230000001</v>
      </c>
      <c r="F35" s="89">
        <f>Prehlad!N277</f>
        <v>19.385837000000002</v>
      </c>
      <c r="G35" s="89">
        <f>Prehlad!W277</f>
        <v>813.15699999999993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130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132</v>
      </c>
      <c r="D12" s="5"/>
      <c r="E12" s="5"/>
      <c r="F12" s="22">
        <f>IF(B12&lt;&gt;0,ROUND($J$31/B12,0),0)</f>
        <v>0</v>
      </c>
      <c r="G12" s="6">
        <v>1</v>
      </c>
      <c r="H12" s="5" t="s">
        <v>135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133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134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Prehlad!H146</f>
        <v>0</v>
      </c>
      <c r="E16" s="148">
        <f>Prehlad!I146</f>
        <v>0</v>
      </c>
      <c r="F16" s="149">
        <f>D16+E16</f>
        <v>0</v>
      </c>
      <c r="G16" s="33">
        <v>6</v>
      </c>
      <c r="H16" s="35" t="s">
        <v>136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Prehlad!H266</f>
        <v>0</v>
      </c>
      <c r="E17" s="150">
        <f>Prehlad!I266</f>
        <v>0</v>
      </c>
      <c r="F17" s="149">
        <f>D17+E17</f>
        <v>0</v>
      </c>
      <c r="G17" s="36">
        <v>7</v>
      </c>
      <c r="H17" s="38" t="s">
        <v>137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Prehlad!H275</f>
        <v>0</v>
      </c>
      <c r="E18" s="150">
        <f>Prehlad!I275</f>
        <v>0</v>
      </c>
      <c r="F18" s="149">
        <f>D18+E18</f>
        <v>0</v>
      </c>
      <c r="G18" s="36">
        <v>8</v>
      </c>
      <c r="H18" s="38" t="s">
        <v>138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139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140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142</v>
      </c>
      <c r="I23" s="77"/>
      <c r="J23" s="151">
        <v>0</v>
      </c>
    </row>
    <row r="24" spans="2:10" ht="18" customHeight="1">
      <c r="B24" s="36">
        <v>13</v>
      </c>
      <c r="C24" s="38" t="s">
        <v>141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143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144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145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146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Tomáš</cp:lastModifiedBy>
  <cp:lastPrinted>2016-04-18T11:45:00Z</cp:lastPrinted>
  <dcterms:created xsi:type="dcterms:W3CDTF">1999-04-06T07:39:00Z</dcterms:created>
  <dcterms:modified xsi:type="dcterms:W3CDTF">2021-10-08T06:56:16Z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