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CenkrosData\Export\"/>
    </mc:Choice>
  </mc:AlternateContent>
  <bookViews>
    <workbookView xWindow="0" yWindow="0" windowWidth="0" windowHeight="0" firstSheet="1" activeTab="1"/>
  </bookViews>
  <sheets>
    <sheet name="Rekapitulácia stavby" sheetId="1" state="veryHidden" r:id="rId1"/>
    <sheet name="01 - Komunikácia" sheetId="2" r:id="rId2"/>
  </sheets>
  <definedNames>
    <definedName name="_xlnm.Print_Area" localSheetId="0">'Rekapitulácia stavby'!$D$4:$AO$76,'Rekapitulácia stavby'!$C$82:$AQ$96</definedName>
    <definedName name="_xlnm.Print_Titles" localSheetId="0">'Rekapitulácia stavby'!$92:$92</definedName>
    <definedName name="_xlnm._FilterDatabase" localSheetId="1" hidden="1">'01 - Komunikácia'!$C$122:$K$153</definedName>
    <definedName name="_xlnm.Print_Area" localSheetId="1">'01 - Komunikácia'!$C$4:$J$76,'01 - Komunikácia'!$C$110:$J$153</definedName>
    <definedName name="_xlnm.Print_Titles" localSheetId="1">'01 - Komunikácia'!$122:$122</definedName>
  </definedNames>
  <calcPr/>
</workbook>
</file>

<file path=xl/calcChain.xml><?xml version="1.0" encoding="utf-8"?>
<calcChain xmlns="http://schemas.openxmlformats.org/spreadsheetml/2006/main">
  <c i="2" l="1" r="J37"/>
  <c r="J36"/>
  <c i="1" r="AY95"/>
  <c i="2" r="J35"/>
  <c i="1" r="AX95"/>
  <c i="2" r="BI153"/>
  <c r="BH153"/>
  <c r="BG153"/>
  <c r="BE153"/>
  <c r="T153"/>
  <c r="R153"/>
  <c r="P153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T148"/>
  <c r="R149"/>
  <c r="R148"/>
  <c r="P149"/>
  <c r="P148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T140"/>
  <c r="R141"/>
  <c r="R140"/>
  <c r="P141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6"/>
  <c r="BH136"/>
  <c r="BG136"/>
  <c r="BE136"/>
  <c r="T136"/>
  <c r="R136"/>
  <c r="P136"/>
  <c r="BI135"/>
  <c r="BH135"/>
  <c r="BG135"/>
  <c r="BE135"/>
  <c r="T135"/>
  <c r="R135"/>
  <c r="P135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J119"/>
  <c r="F119"/>
  <c r="F117"/>
  <c r="E115"/>
  <c r="J91"/>
  <c r="F91"/>
  <c r="F89"/>
  <c r="E87"/>
  <c r="J24"/>
  <c r="E24"/>
  <c r="J120"/>
  <c r="J23"/>
  <c r="J18"/>
  <c r="E18"/>
  <c r="F92"/>
  <c r="J17"/>
  <c r="J12"/>
  <c r="J89"/>
  <c r="E7"/>
  <c r="E113"/>
  <c i="1" r="L90"/>
  <c r="AM90"/>
  <c r="AM89"/>
  <c r="L89"/>
  <c r="AM87"/>
  <c r="L87"/>
  <c r="L85"/>
  <c r="L84"/>
  <c i="2" r="J153"/>
  <c r="J151"/>
  <c r="J147"/>
  <c r="BK141"/>
  <c r="BK139"/>
  <c r="J138"/>
  <c r="BK136"/>
  <c r="J135"/>
  <c r="J134"/>
  <c r="J131"/>
  <c r="J130"/>
  <c r="J127"/>
  <c r="BK126"/>
  <c r="J152"/>
  <c r="BK149"/>
  <c r="BK146"/>
  <c r="J141"/>
  <c r="J139"/>
  <c r="BK138"/>
  <c r="BK137"/>
  <c r="J133"/>
  <c r="BK127"/>
  <c r="BK145"/>
  <c r="BK144"/>
  <c r="J143"/>
  <c r="J137"/>
  <c r="J136"/>
  <c r="BK135"/>
  <c r="BK133"/>
  <c r="BK130"/>
  <c r="BK129"/>
  <c r="J128"/>
  <c i="1" r="AS94"/>
  <c i="2" r="BK153"/>
  <c r="BK152"/>
  <c r="BK151"/>
  <c r="J149"/>
  <c r="BK147"/>
  <c r="J146"/>
  <c r="J145"/>
  <c r="J144"/>
  <c r="BK143"/>
  <c r="BK134"/>
  <c r="BK131"/>
  <c r="J129"/>
  <c r="BK128"/>
  <c r="J126"/>
  <c l="1" r="P125"/>
  <c r="BK125"/>
  <c r="J125"/>
  <c r="J98"/>
  <c r="R125"/>
  <c r="BK132"/>
  <c r="J132"/>
  <c r="J99"/>
  <c r="T132"/>
  <c r="P142"/>
  <c r="R142"/>
  <c r="P150"/>
  <c r="T125"/>
  <c r="P132"/>
  <c r="R132"/>
  <c r="BK142"/>
  <c r="J142"/>
  <c r="J101"/>
  <c r="T142"/>
  <c r="BK150"/>
  <c r="J150"/>
  <c r="J103"/>
  <c r="R150"/>
  <c r="T150"/>
  <c r="J117"/>
  <c r="F120"/>
  <c r="BF128"/>
  <c r="BF145"/>
  <c r="BF153"/>
  <c r="J92"/>
  <c r="BF127"/>
  <c r="BF129"/>
  <c r="BF135"/>
  <c r="BF136"/>
  <c r="BF141"/>
  <c r="BF143"/>
  <c r="BK140"/>
  <c r="J140"/>
  <c r="J100"/>
  <c r="E85"/>
  <c r="BF131"/>
  <c r="BF137"/>
  <c r="BF138"/>
  <c r="BF149"/>
  <c r="BK148"/>
  <c r="J148"/>
  <c r="J102"/>
  <c r="BF126"/>
  <c r="BF130"/>
  <c r="BF133"/>
  <c r="BF134"/>
  <c r="BF139"/>
  <c r="BF144"/>
  <c r="BF146"/>
  <c r="BF147"/>
  <c r="BF151"/>
  <c r="BF152"/>
  <c r="F33"/>
  <c i="1" r="AZ95"/>
  <c r="AZ94"/>
  <c r="AV94"/>
  <c r="AK29"/>
  <c i="2" r="F36"/>
  <c i="1" r="BC95"/>
  <c r="BC94"/>
  <c r="W32"/>
  <c i="2" r="F37"/>
  <c i="1" r="BD95"/>
  <c r="BD94"/>
  <c r="W33"/>
  <c i="2" r="F35"/>
  <c i="1" r="BB95"/>
  <c r="BB94"/>
  <c r="AX94"/>
  <c i="2" r="J33"/>
  <c i="1" r="AV95"/>
  <c i="2" l="1" r="R124"/>
  <c r="R123"/>
  <c r="P124"/>
  <c r="P123"/>
  <c i="1" r="AU95"/>
  <c i="2" r="T124"/>
  <c r="T123"/>
  <c r="BK124"/>
  <c r="J124"/>
  <c r="J97"/>
  <c i="1" r="AU94"/>
  <c r="AY94"/>
  <c r="W31"/>
  <c r="W29"/>
  <c i="2" r="J34"/>
  <c i="1" r="AW95"/>
  <c r="AT95"/>
  <c i="2" r="F34"/>
  <c i="1" r="BA95"/>
  <c r="BA94"/>
  <c r="AW94"/>
  <c r="AK30"/>
  <c i="2" l="1" r="BK123"/>
  <c r="J123"/>
  <c r="J96"/>
  <c i="1" r="W30"/>
  <c r="AT94"/>
  <c i="2" l="1" r="J30"/>
  <c i="1" r="AG95"/>
  <c r="AG94"/>
  <c r="AK26"/>
  <c r="AK35"/>
  <c l="1" r="AN94"/>
  <c r="AN95"/>
  <c i="2" r="J39"/>
</calcChain>
</file>

<file path=xl/sharedStrings.xml><?xml version="1.0" encoding="utf-8"?>
<sst xmlns="http://schemas.openxmlformats.org/spreadsheetml/2006/main">
  <si>
    <t>Export Komplet</t>
  </si>
  <si>
    <t/>
  </si>
  <si>
    <t>2.0</t>
  </si>
  <si>
    <t>False</t>
  </si>
  <si>
    <t>{309a0a89-be49-4be5-af15-3346a065c23d}</t>
  </si>
  <si>
    <t xml:space="preserve">&gt;&gt;  skryté stĺpce  &lt;&lt;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</si>
  <si>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</si>
  <si>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</si>
  <si>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</si>
  <si>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</si>
  <si>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</si>
  <si>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</si>
  <si>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</si>
  <si>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2021-31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</si>
  <si>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</si>
  <si>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</si>
  <si>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Obnova MK Vysoká ulica, Nitra</t>
  </si>
  <si>
    <t>JKSO:</t>
  </si>
  <si>
    <t>KS:</t>
  </si>
  <si>
    <t>Miesto:</t>
  </si>
  <si>
    <t xml:space="preserve"> </t>
  </si>
  <si>
    <t>Dátum:</t>
  </si>
  <si>
    <t>22. 6. 2021</t>
  </si>
  <si>
    <t>Objednávateľ:</t>
  </si>
  <si>
    <t>IČO:</t>
  </si>
  <si>
    <t>Mesto Nitra</t>
  </si>
  <si>
    <t>IČ DPH:</t>
  </si>
  <si>
    <t>Zhotoviteľ:</t>
  </si>
  <si>
    <t>Vyplň údaj</t>
  </si>
  <si>
    <t>Projektant:</t>
  </si>
  <si>
    <t>STAVPROS NR s.r.o.</t>
  </si>
  <si>
    <t>True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</si>
  <si>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</si>
  <si>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</si>
  <si>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</si>
  <si>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</si>
  <si>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</si>
  <si>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</si>
  <si>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</si>
  <si>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</si>
  <si>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</si>
  <si>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</si>
  <si>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</si>
  <si>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</si>
  <si>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</si>
  <si>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</si>
  <si>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</si>
  <si>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</si>
  <si>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</si>
  <si>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</si>
  <si>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</si>
  <si>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</si>
  <si>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</si>
  <si>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</si>
  <si>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</si>
  <si>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</si>
  <si>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</si>
  <si>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</si>
  <si>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</si>
  <si>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</si>
  <si>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</si>
  <si>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</si>
  <si>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</si>
  <si>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</si>
  <si>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</si>
  <si>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</si>
  <si>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</si>
  <si>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</si>
  <si>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</si>
  <si>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</si>
  <si>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</si>
  <si>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</si>
  <si>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</si>
  <si>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</si>
  <si>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</si>
  <si>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</si>
  <si>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</si>
  <si>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</si>
  <si>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</si>
  <si>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01</t>
  </si>
  <si>
    <t>Komunikácia</t>
  </si>
  <si>
    <t>STA</t>
  </si>
  <si>
    <t>1</t>
  </si>
  <si>
    <t>{c62d47de-9d51-4c8a-b46a-c9b2c6fcdb2f}</t>
  </si>
  <si>
    <t>KRYCÍ LIST ROZPOČTU</t>
  </si>
  <si>
    <t>Objekt:</t>
  </si>
  <si>
    <t>01 - Komunikácia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</si>
  <si>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</si>
  <si>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</si>
  <si>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</si>
  <si>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</si>
  <si>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</si>
  <si>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</si>
  <si>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</si>
  <si>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5 - Komunikácie</t>
  </si>
  <si>
    <t xml:space="preserve">    8 - Rúrové vedenie</t>
  </si>
  <si>
    <t xml:space="preserve">    9 - Ostatné konštrukcie a práce-búranie</t>
  </si>
  <si>
    <t xml:space="preserve">    99 - Presun hmôt HSV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</si>
  <si>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</si>
  <si>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</si>
  <si>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</si>
  <si>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</si>
  <si>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</si>
  <si>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</si>
  <si>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</si>
  <si>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</si>
  <si>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</si>
  <si>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</si>
  <si>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</si>
  <si>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</si>
  <si>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</si>
  <si>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</si>
  <si>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</si>
  <si>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</si>
  <si>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</si>
  <si>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</si>
  <si>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113152420.S</t>
  </si>
  <si>
    <t xml:space="preserve">Frézovanie asf. podkladu alebo krytu bez prek., plochy cez 500 do 1000 m2, pruh š. cez 1 m do 2 m, hr. 40 mm  0,102 t</t>
  </si>
  <si>
    <t>m2</t>
  </si>
  <si>
    <t>4</t>
  </si>
  <si>
    <t>2</t>
  </si>
  <si>
    <t>122302202.S</t>
  </si>
  <si>
    <t>Odkopávka a prekopávka nezapazená pre cesty, v hornine 4 nad 100 do 1000 m3</t>
  </si>
  <si>
    <t>m3</t>
  </si>
  <si>
    <t>3</t>
  </si>
  <si>
    <t>162503112.S</t>
  </si>
  <si>
    <t>Vodorovné premiestnenie výkopku pre cesty po nespevnenej ceste z horniny tr.1-4 do 1000 m3 na vzdialenosť do 3000 m</t>
  </si>
  <si>
    <t>6</t>
  </si>
  <si>
    <t>162503113.S</t>
  </si>
  <si>
    <t>Vodorovné premiestnenie výkopku pre cesty po nespevnenej ceste z horniny tr.1-4 do 1000 m3, príplatok k cene za každých ďalšich a začatých 1000 m</t>
  </si>
  <si>
    <t>8</t>
  </si>
  <si>
    <t>5</t>
  </si>
  <si>
    <t>171209002.S</t>
  </si>
  <si>
    <t>Poplatok za skladovanie - zemina a kamenivo (17 05) ostatné</t>
  </si>
  <si>
    <t>t</t>
  </si>
  <si>
    <t>10</t>
  </si>
  <si>
    <t>181201102.S</t>
  </si>
  <si>
    <t>Úprava pláne v násypoch v hornine 1-4 so zhutnením</t>
  </si>
  <si>
    <t>12</t>
  </si>
  <si>
    <t>Komunikácie</t>
  </si>
  <si>
    <t>7</t>
  </si>
  <si>
    <t>564861111.S</t>
  </si>
  <si>
    <t>Podklad zo štrkodrviny s rozprestretím a zhutnením, po zhutnení hr. 200 mm</t>
  </si>
  <si>
    <t>14</t>
  </si>
  <si>
    <t>567122114.S</t>
  </si>
  <si>
    <t>Podklad z kameniva stmeleného cementom s rozprestretím a zhutnením, CBGM C 8/10 (C 6/8), po zhutnení hr. 150 mm</t>
  </si>
  <si>
    <t>16</t>
  </si>
  <si>
    <t>9</t>
  </si>
  <si>
    <t>573111115.S</t>
  </si>
  <si>
    <t>Postrek asfaltový infiltračný s posypom kamenivom z asfaltu cestného v množstve 2,50 kg/m2</t>
  </si>
  <si>
    <t>18</t>
  </si>
  <si>
    <t>577134251.S</t>
  </si>
  <si>
    <t>Asfaltový betón vrstva obrusná AC 11 O v pruhu š. do 3 m z modifik. asfaltu tr. I, po zhutnení hr. 40 mm</t>
  </si>
  <si>
    <t>11</t>
  </si>
  <si>
    <t>577134261.S</t>
  </si>
  <si>
    <t>Asfaltový betón vrstva obrusná AC 11 O v pruhu š. nad 3 m z modifik. asfaltu tr. I, po zhutnení hr. 40 mm</t>
  </si>
  <si>
    <t>22</t>
  </si>
  <si>
    <t>577154451.S</t>
  </si>
  <si>
    <t>Asfaltový betón vrstva ložná AC 22 L v pruhu š. do 3 m z modifik. asfaltu tr. I, po zhutnení hr. 60 mm</t>
  </si>
  <si>
    <t>24</t>
  </si>
  <si>
    <t>13</t>
  </si>
  <si>
    <t>577154461.S</t>
  </si>
  <si>
    <t>Asfaltový betón vrstva ložná AC 22 L v pruhu š. nad 3 m z modifik. asfaltu tr. I, po zhutnení hr. 60 mm</t>
  </si>
  <si>
    <t>26</t>
  </si>
  <si>
    <t>Rúrové vedenie</t>
  </si>
  <si>
    <t>899331111.S</t>
  </si>
  <si>
    <t>Výšková úprava kanalizačných poklopov, šupákov a hydrantov zvýšením</t>
  </si>
  <si>
    <t>ks</t>
  </si>
  <si>
    <t>28</t>
  </si>
  <si>
    <t>Ostatné konštrukcie a práce-búranie</t>
  </si>
  <si>
    <t>15</t>
  </si>
  <si>
    <t>938909311.S</t>
  </si>
  <si>
    <t>Odstránenie blata, prachu alebo hlineného nánosu, z povrchu podkladu alebo krytu bet. alebo asfalt.</t>
  </si>
  <si>
    <t>30</t>
  </si>
  <si>
    <t>979082213.S</t>
  </si>
  <si>
    <t>Vodorovná doprava sutiny so zložením a hrubým urovnaním na vzdialenosť do 1 km</t>
  </si>
  <si>
    <t>32</t>
  </si>
  <si>
    <t>17</t>
  </si>
  <si>
    <t>979082219.S</t>
  </si>
  <si>
    <t>Príplatok k cene za každý ďalší aj začatý 1 km nad 1 km pre vodorovnú dopravu sutiny</t>
  </si>
  <si>
    <t>34</t>
  </si>
  <si>
    <t>979087212.S</t>
  </si>
  <si>
    <t>Nakladanie na dopravné prostriedky pre vodorovnú dopravu sutiny</t>
  </si>
  <si>
    <t>36</t>
  </si>
  <si>
    <t>19</t>
  </si>
  <si>
    <t>979089212.S</t>
  </si>
  <si>
    <t>Poplatok za skladovanie - bitúmenové zmesi, uholný decht, dechtové výrobky (17 03 ), ostatné</t>
  </si>
  <si>
    <t>-1349218804</t>
  </si>
  <si>
    <t>99</t>
  </si>
  <si>
    <t>Presun hmôt HSV</t>
  </si>
  <si>
    <t>998225111.S</t>
  </si>
  <si>
    <t>Presun hmôt pre pozemnú komunikáciu a letisko s krytom asfaltovým akejkoľvek dĺžky objektu</t>
  </si>
  <si>
    <t>40</t>
  </si>
  <si>
    <t>VRN</t>
  </si>
  <si>
    <t>Investičné náklady neobsiahnuté v cenách</t>
  </si>
  <si>
    <t>21</t>
  </si>
  <si>
    <t>000300011.S</t>
  </si>
  <si>
    <t>Geodetické práce - vytýčenie inžinierských sietí</t>
  </si>
  <si>
    <t>eur</t>
  </si>
  <si>
    <t>42</t>
  </si>
  <si>
    <t>000400022.S</t>
  </si>
  <si>
    <t>Projektové práce - náklady na porealizčné zameranie</t>
  </si>
  <si>
    <t>44</t>
  </si>
  <si>
    <t>23</t>
  </si>
  <si>
    <t>001400011.S</t>
  </si>
  <si>
    <t>Ostatné náklady stavby - dočasné doprvané značenie</t>
  </si>
  <si>
    <t>46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</si>
</sst>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18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4" fontId="14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15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left" vertical="center"/>
    </xf>
    <xf numFmtId="0" fontId="0" fillId="5" borderId="7" xfId="0" applyFont="1" applyFill="1" applyBorder="1" applyAlignment="1">
      <alignment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right" vertical="center"/>
    </xf>
    <xf numFmtId="0" fontId="19" fillId="5" borderId="8" xfId="0" applyFont="1" applyFill="1" applyBorder="1" applyAlignment="1">
      <alignment horizontal="left" vertical="center"/>
    </xf>
    <xf numFmtId="0" fontId="19" fillId="5" borderId="0" xfId="0" applyFont="1" applyFill="1" applyAlignment="1">
      <alignment horizontal="center" vertic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4" fontId="21" fillId="0" borderId="0" xfId="0" applyNumberFormat="1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7" fillId="0" borderId="14" xfId="0" applyNumberFormat="1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166" fontId="17" fillId="0" borderId="0" xfId="0" applyNumberFormat="1" applyFont="1" applyBorder="1" applyAlignment="1">
      <alignment vertical="center"/>
    </xf>
    <xf numFmtId="4" fontId="17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9" xfId="0" applyNumberFormat="1" applyFont="1" applyBorder="1" applyAlignment="1">
      <alignment vertical="center"/>
    </xf>
    <xf numFmtId="4" fontId="26" fillId="0" borderId="20" xfId="0" applyNumberFormat="1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4" fontId="26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9" fillId="5" borderId="0" xfId="0" applyFont="1" applyFill="1" applyAlignment="1">
      <alignment horizontal="left" vertical="center"/>
    </xf>
    <xf numFmtId="0" fontId="19" fillId="5" borderId="0" xfId="0" applyFont="1" applyFill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/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19" fillId="0" borderId="22" xfId="0" applyFont="1" applyBorder="1" applyAlignment="1" applyProtection="1">
      <alignment horizontal="center" vertical="center"/>
      <protection locked="0"/>
    </xf>
    <xf numFmtId="49" fontId="19" fillId="0" borderId="22" xfId="0" applyNumberFormat="1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left" vertical="center" wrapText="1"/>
      <protection locked="0"/>
    </xf>
    <xf numFmtId="0" fontId="19" fillId="0" borderId="22" xfId="0" applyFont="1" applyBorder="1" applyAlignment="1" applyProtection="1">
      <alignment horizontal="center" vertical="center" wrapText="1"/>
      <protection locked="0"/>
    </xf>
    <xf numFmtId="167" fontId="19" fillId="0" borderId="22" xfId="0" applyNumberFormat="1" applyFont="1" applyBorder="1" applyAlignment="1" applyProtection="1">
      <alignment vertical="center"/>
      <protection locked="0"/>
    </xf>
    <xf numFmtId="4" fontId="19" fillId="3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0" fillId="3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>
      <alignment horizontal="center" vertical="center"/>
    </xf>
    <xf numFmtId="166" fontId="20" fillId="0" borderId="0" xfId="0" applyNumberFormat="1" applyFont="1" applyBorder="1" applyAlignment="1">
      <alignment vertical="center"/>
    </xf>
    <xf numFmtId="166" fontId="20" fillId="0" borderId="15" xfId="0" applyNumberFormat="1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0" fillId="3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0" fillId="0" borderId="20" xfId="0" applyNumberFormat="1" applyFont="1" applyBorder="1" applyAlignment="1">
      <alignment vertical="center"/>
    </xf>
    <xf numFmtId="166" fontId="20" fillId="0" borderId="21" xfId="0" applyNumberFormat="1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="1" customFormat="1" ht="36.96" customHeight="1">
      <c r="AR2" s="14" t="s">
        <v>5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6</v>
      </c>
      <c r="BT3" s="15" t="s">
        <v>7</v>
      </c>
    </row>
    <row r="4" s="1" customFormat="1" ht="24.96" customHeight="1">
      <c r="B4" s="18"/>
      <c r="D4" s="19" t="s">
        <v>8</v>
      </c>
      <c r="AR4" s="18"/>
      <c r="AS4" s="20" t="s">
        <v>9</v>
      </c>
      <c r="BE4" s="21" t="s">
        <v>10</v>
      </c>
      <c r="BS4" s="15" t="s">
        <v>11</v>
      </c>
    </row>
    <row r="5" s="1" customFormat="1" ht="12" customHeight="1">
      <c r="B5" s="18"/>
      <c r="D5" s="22" t="s">
        <v>12</v>
      </c>
      <c r="K5" s="23" t="s">
        <v>13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R5" s="18"/>
      <c r="BE5" s="24" t="s">
        <v>14</v>
      </c>
      <c r="BS5" s="15" t="s">
        <v>6</v>
      </c>
    </row>
    <row r="6" s="1" customFormat="1" ht="36.96" customHeight="1">
      <c r="B6" s="18"/>
      <c r="D6" s="25" t="s">
        <v>15</v>
      </c>
      <c r="K6" s="26" t="s">
        <v>16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R6" s="18"/>
      <c r="BE6" s="27"/>
      <c r="BS6" s="15" t="s">
        <v>6</v>
      </c>
    </row>
    <row r="7" s="1" customFormat="1" ht="12" customHeight="1">
      <c r="B7" s="18"/>
      <c r="D7" s="28" t="s">
        <v>17</v>
      </c>
      <c r="K7" s="23" t="s">
        <v>1</v>
      </c>
      <c r="AK7" s="28" t="s">
        <v>18</v>
      </c>
      <c r="AN7" s="23" t="s">
        <v>1</v>
      </c>
      <c r="AR7" s="18"/>
      <c r="BE7" s="27"/>
      <c r="BS7" s="15" t="s">
        <v>6</v>
      </c>
    </row>
    <row r="8" s="1" customFormat="1" ht="12" customHeight="1">
      <c r="B8" s="18"/>
      <c r="D8" s="28" t="s">
        <v>19</v>
      </c>
      <c r="K8" s="23" t="s">
        <v>20</v>
      </c>
      <c r="AK8" s="28" t="s">
        <v>21</v>
      </c>
      <c r="AN8" s="29" t="s">
        <v>22</v>
      </c>
      <c r="AR8" s="18"/>
      <c r="BE8" s="27"/>
      <c r="BS8" s="15" t="s">
        <v>6</v>
      </c>
    </row>
    <row r="9" s="1" customFormat="1" ht="14.4" customHeight="1">
      <c r="B9" s="18"/>
      <c r="AR9" s="18"/>
      <c r="BE9" s="27"/>
      <c r="BS9" s="15" t="s">
        <v>6</v>
      </c>
    </row>
    <row r="10" s="1" customFormat="1" ht="12" customHeight="1">
      <c r="B10" s="18"/>
      <c r="D10" s="28" t="s">
        <v>23</v>
      </c>
      <c r="AK10" s="28" t="s">
        <v>24</v>
      </c>
      <c r="AN10" s="23" t="s">
        <v>1</v>
      </c>
      <c r="AR10" s="18"/>
      <c r="BE10" s="27"/>
      <c r="BS10" s="15" t="s">
        <v>6</v>
      </c>
    </row>
    <row r="11" s="1" customFormat="1" ht="18.48" customHeight="1">
      <c r="B11" s="18"/>
      <c r="E11" s="23" t="s">
        <v>25</v>
      </c>
      <c r="AK11" s="28" t="s">
        <v>26</v>
      </c>
      <c r="AN11" s="23" t="s">
        <v>1</v>
      </c>
      <c r="AR11" s="18"/>
      <c r="BE11" s="27"/>
      <c r="BS11" s="15" t="s">
        <v>6</v>
      </c>
    </row>
    <row r="12" s="1" customFormat="1" ht="6.96" customHeight="1">
      <c r="B12" s="18"/>
      <c r="AR12" s="18"/>
      <c r="BE12" s="27"/>
      <c r="BS12" s="15" t="s">
        <v>6</v>
      </c>
    </row>
    <row r="13" s="1" customFormat="1" ht="12" customHeight="1">
      <c r="B13" s="18"/>
      <c r="D13" s="28" t="s">
        <v>27</v>
      </c>
      <c r="AK13" s="28" t="s">
        <v>24</v>
      </c>
      <c r="AN13" s="30" t="s">
        <v>28</v>
      </c>
      <c r="AR13" s="18"/>
      <c r="BE13" s="27"/>
      <c r="BS13" s="15" t="s">
        <v>6</v>
      </c>
    </row>
    <row r="14">
      <c r="B14" s="18"/>
      <c r="E14" s="30" t="s">
        <v>28</v>
      </c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28" t="s">
        <v>26</v>
      </c>
      <c r="AN14" s="30" t="s">
        <v>28</v>
      </c>
      <c r="AR14" s="18"/>
      <c r="BE14" s="27"/>
      <c r="BS14" s="15" t="s">
        <v>6</v>
      </c>
    </row>
    <row r="15" s="1" customFormat="1" ht="6.96" customHeight="1">
      <c r="B15" s="18"/>
      <c r="AR15" s="18"/>
      <c r="BE15" s="27"/>
      <c r="BS15" s="15" t="s">
        <v>3</v>
      </c>
    </row>
    <row r="16" s="1" customFormat="1" ht="12" customHeight="1">
      <c r="B16" s="18"/>
      <c r="D16" s="28" t="s">
        <v>29</v>
      </c>
      <c r="AK16" s="28" t="s">
        <v>24</v>
      </c>
      <c r="AN16" s="23" t="s">
        <v>1</v>
      </c>
      <c r="AR16" s="18"/>
      <c r="BE16" s="27"/>
      <c r="BS16" s="15" t="s">
        <v>3</v>
      </c>
    </row>
    <row r="17" s="1" customFormat="1" ht="18.48" customHeight="1">
      <c r="B17" s="18"/>
      <c r="E17" s="23" t="s">
        <v>30</v>
      </c>
      <c r="AK17" s="28" t="s">
        <v>26</v>
      </c>
      <c r="AN17" s="23" t="s">
        <v>1</v>
      </c>
      <c r="AR17" s="18"/>
      <c r="BE17" s="27"/>
      <c r="BS17" s="15" t="s">
        <v>31</v>
      </c>
    </row>
    <row r="18" s="1" customFormat="1" ht="6.96" customHeight="1">
      <c r="B18" s="18"/>
      <c r="AR18" s="18"/>
      <c r="BE18" s="27"/>
      <c r="BS18" s="15" t="s">
        <v>6</v>
      </c>
    </row>
    <row r="19" s="1" customFormat="1" ht="12" customHeight="1">
      <c r="B19" s="18"/>
      <c r="D19" s="28" t="s">
        <v>32</v>
      </c>
      <c r="AK19" s="28" t="s">
        <v>24</v>
      </c>
      <c r="AN19" s="23" t="s">
        <v>1</v>
      </c>
      <c r="AR19" s="18"/>
      <c r="BE19" s="27"/>
      <c r="BS19" s="15" t="s">
        <v>6</v>
      </c>
    </row>
    <row r="20" s="1" customFormat="1" ht="18.48" customHeight="1">
      <c r="B20" s="18"/>
      <c r="E20" s="23" t="s">
        <v>20</v>
      </c>
      <c r="AK20" s="28" t="s">
        <v>26</v>
      </c>
      <c r="AN20" s="23" t="s">
        <v>1</v>
      </c>
      <c r="AR20" s="18"/>
      <c r="BE20" s="27"/>
      <c r="BS20" s="15" t="s">
        <v>31</v>
      </c>
    </row>
    <row r="21" s="1" customFormat="1" ht="6.96" customHeight="1">
      <c r="B21" s="18"/>
      <c r="AR21" s="18"/>
      <c r="BE21" s="27"/>
    </row>
    <row r="22" s="1" customFormat="1" ht="12" customHeight="1">
      <c r="B22" s="18"/>
      <c r="D22" s="28" t="s">
        <v>33</v>
      </c>
      <c r="AR22" s="18"/>
      <c r="BE22" s="27"/>
    </row>
    <row r="23" s="1" customFormat="1" ht="16.5" customHeight="1">
      <c r="B23" s="18"/>
      <c r="E23" s="32" t="s">
        <v>1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R23" s="18"/>
      <c r="BE23" s="27"/>
    </row>
    <row r="24" s="1" customFormat="1" ht="6.96" customHeight="1">
      <c r="B24" s="18"/>
      <c r="AR24" s="18"/>
      <c r="BE24" s="27"/>
    </row>
    <row r="25" s="1" customFormat="1" ht="6.96" customHeight="1">
      <c r="B25" s="18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R25" s="18"/>
      <c r="BE25" s="27"/>
    </row>
    <row r="26" s="2" customFormat="1" ht="25.92" customHeight="1">
      <c r="A26" s="34"/>
      <c r="B26" s="35"/>
      <c r="C26" s="34"/>
      <c r="D26" s="36" t="s">
        <v>34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">
        <f>ROUND(AG94,2)</f>
        <v>0</v>
      </c>
      <c r="AL26" s="37"/>
      <c r="AM26" s="37"/>
      <c r="AN26" s="37"/>
      <c r="AO26" s="37"/>
      <c r="AP26" s="34"/>
      <c r="AQ26" s="34"/>
      <c r="AR26" s="35"/>
      <c r="BE26" s="27"/>
    </row>
    <row r="27" s="2" customFormat="1" ht="6.96" customHeight="1">
      <c r="A27" s="34"/>
      <c r="B27" s="35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5"/>
      <c r="BE27" s="27"/>
    </row>
    <row r="28" s="2" customForma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39" t="s">
        <v>35</v>
      </c>
      <c r="M28" s="39"/>
      <c r="N28" s="39"/>
      <c r="O28" s="39"/>
      <c r="P28" s="39"/>
      <c r="Q28" s="34"/>
      <c r="R28" s="34"/>
      <c r="S28" s="34"/>
      <c r="T28" s="34"/>
      <c r="U28" s="34"/>
      <c r="V28" s="34"/>
      <c r="W28" s="39" t="s">
        <v>36</v>
      </c>
      <c r="X28" s="39"/>
      <c r="Y28" s="39"/>
      <c r="Z28" s="39"/>
      <c r="AA28" s="39"/>
      <c r="AB28" s="39"/>
      <c r="AC28" s="39"/>
      <c r="AD28" s="39"/>
      <c r="AE28" s="39"/>
      <c r="AF28" s="34"/>
      <c r="AG28" s="34"/>
      <c r="AH28" s="34"/>
      <c r="AI28" s="34"/>
      <c r="AJ28" s="34"/>
      <c r="AK28" s="39" t="s">
        <v>37</v>
      </c>
      <c r="AL28" s="39"/>
      <c r="AM28" s="39"/>
      <c r="AN28" s="39"/>
      <c r="AO28" s="39"/>
      <c r="AP28" s="34"/>
      <c r="AQ28" s="34"/>
      <c r="AR28" s="35"/>
      <c r="BE28" s="27"/>
    </row>
    <row r="29" s="3" customFormat="1" ht="14.4" customHeight="1">
      <c r="A29" s="3"/>
      <c r="B29" s="40"/>
      <c r="C29" s="3"/>
      <c r="D29" s="28" t="s">
        <v>38</v>
      </c>
      <c r="E29" s="3"/>
      <c r="F29" s="28" t="s">
        <v>39</v>
      </c>
      <c r="G29" s="3"/>
      <c r="H29" s="3"/>
      <c r="I29" s="3"/>
      <c r="J29" s="3"/>
      <c r="K29" s="3"/>
      <c r="L29" s="41">
        <v>0.20000000000000001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2">
        <f>ROUND(AZ94,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2">
        <f>ROUND(AV94, 2)</f>
        <v>0</v>
      </c>
      <c r="AL29" s="3"/>
      <c r="AM29" s="3"/>
      <c r="AN29" s="3"/>
      <c r="AO29" s="3"/>
      <c r="AP29" s="3"/>
      <c r="AQ29" s="3"/>
      <c r="AR29" s="40"/>
      <c r="BE29" s="43"/>
    </row>
    <row r="30" s="3" customFormat="1" ht="14.4" customHeight="1">
      <c r="A30" s="3"/>
      <c r="B30" s="40"/>
      <c r="C30" s="3"/>
      <c r="D30" s="3"/>
      <c r="E30" s="3"/>
      <c r="F30" s="28" t="s">
        <v>40</v>
      </c>
      <c r="G30" s="3"/>
      <c r="H30" s="3"/>
      <c r="I30" s="3"/>
      <c r="J30" s="3"/>
      <c r="K30" s="3"/>
      <c r="L30" s="41">
        <v>0.20000000000000001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2">
        <f>ROUND(BA94,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2">
        <f>ROUND(AW94, 2)</f>
        <v>0</v>
      </c>
      <c r="AL30" s="3"/>
      <c r="AM30" s="3"/>
      <c r="AN30" s="3"/>
      <c r="AO30" s="3"/>
      <c r="AP30" s="3"/>
      <c r="AQ30" s="3"/>
      <c r="AR30" s="40"/>
      <c r="BE30" s="43"/>
    </row>
    <row r="31" hidden="1" s="3" customFormat="1" ht="14.4" customHeight="1">
      <c r="A31" s="3"/>
      <c r="B31" s="40"/>
      <c r="C31" s="3"/>
      <c r="D31" s="3"/>
      <c r="E31" s="3"/>
      <c r="F31" s="28" t="s">
        <v>41</v>
      </c>
      <c r="G31" s="3"/>
      <c r="H31" s="3"/>
      <c r="I31" s="3"/>
      <c r="J31" s="3"/>
      <c r="K31" s="3"/>
      <c r="L31" s="41">
        <v>0.20000000000000001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2">
        <f>ROUND(BB94,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2">
        <v>0</v>
      </c>
      <c r="AL31" s="3"/>
      <c r="AM31" s="3"/>
      <c r="AN31" s="3"/>
      <c r="AO31" s="3"/>
      <c r="AP31" s="3"/>
      <c r="AQ31" s="3"/>
      <c r="AR31" s="40"/>
      <c r="BE31" s="43"/>
    </row>
    <row r="32" hidden="1" s="3" customFormat="1" ht="14.4" customHeight="1">
      <c r="A32" s="3"/>
      <c r="B32" s="40"/>
      <c r="C32" s="3"/>
      <c r="D32" s="3"/>
      <c r="E32" s="3"/>
      <c r="F32" s="28" t="s">
        <v>42</v>
      </c>
      <c r="G32" s="3"/>
      <c r="H32" s="3"/>
      <c r="I32" s="3"/>
      <c r="J32" s="3"/>
      <c r="K32" s="3"/>
      <c r="L32" s="41">
        <v>0.20000000000000001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2">
        <f>ROUND(BC94,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2">
        <v>0</v>
      </c>
      <c r="AL32" s="3"/>
      <c r="AM32" s="3"/>
      <c r="AN32" s="3"/>
      <c r="AO32" s="3"/>
      <c r="AP32" s="3"/>
      <c r="AQ32" s="3"/>
      <c r="AR32" s="40"/>
      <c r="BE32" s="43"/>
    </row>
    <row r="33" hidden="1" s="3" customFormat="1" ht="14.4" customHeight="1">
      <c r="A33" s="3"/>
      <c r="B33" s="40"/>
      <c r="C33" s="3"/>
      <c r="D33" s="3"/>
      <c r="E33" s="3"/>
      <c r="F33" s="28" t="s">
        <v>43</v>
      </c>
      <c r="G33" s="3"/>
      <c r="H33" s="3"/>
      <c r="I33" s="3"/>
      <c r="J33" s="3"/>
      <c r="K33" s="3"/>
      <c r="L33" s="41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2">
        <f>ROUND(BD94,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2">
        <v>0</v>
      </c>
      <c r="AL33" s="3"/>
      <c r="AM33" s="3"/>
      <c r="AN33" s="3"/>
      <c r="AO33" s="3"/>
      <c r="AP33" s="3"/>
      <c r="AQ33" s="3"/>
      <c r="AR33" s="40"/>
      <c r="BE33" s="43"/>
    </row>
    <row r="34" s="2" customFormat="1" ht="6.96" customHeight="1">
      <c r="A34" s="34"/>
      <c r="B34" s="35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5"/>
      <c r="BE34" s="27"/>
    </row>
    <row r="35" s="2" customFormat="1" ht="25.92" customHeight="1">
      <c r="A35" s="34"/>
      <c r="B35" s="35"/>
      <c r="C35" s="44"/>
      <c r="D35" s="45" t="s">
        <v>44</v>
      </c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7" t="s">
        <v>45</v>
      </c>
      <c r="U35" s="46"/>
      <c r="V35" s="46"/>
      <c r="W35" s="46"/>
      <c r="X35" s="48" t="s">
        <v>46</v>
      </c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9">
        <f>SUM(AK26:AK33)</f>
        <v>0</v>
      </c>
      <c r="AL35" s="46"/>
      <c r="AM35" s="46"/>
      <c r="AN35" s="46"/>
      <c r="AO35" s="50"/>
      <c r="AP35" s="44"/>
      <c r="AQ35" s="44"/>
      <c r="AR35" s="35"/>
      <c r="BE35" s="34"/>
    </row>
    <row r="36" s="2" customFormat="1" ht="6.96" customHeight="1">
      <c r="A36" s="34"/>
      <c r="B36" s="35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5"/>
      <c r="BE36" s="34"/>
    </row>
    <row r="37" s="2" customFormat="1" ht="14.4" customHeight="1">
      <c r="A37" s="34"/>
      <c r="B37" s="35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5"/>
      <c r="BE37" s="34"/>
    </row>
    <row r="38" s="1" customFormat="1" ht="14.4" customHeight="1">
      <c r="B38" s="18"/>
      <c r="AR38" s="18"/>
    </row>
    <row r="39" s="1" customFormat="1" ht="14.4" customHeight="1">
      <c r="B39" s="18"/>
      <c r="AR39" s="18"/>
    </row>
    <row r="40" s="1" customFormat="1" ht="14.4" customHeight="1">
      <c r="B40" s="18"/>
      <c r="AR40" s="18"/>
    </row>
    <row r="41" s="1" customFormat="1" ht="14.4" customHeight="1">
      <c r="B41" s="18"/>
      <c r="AR41" s="18"/>
    </row>
    <row r="42" s="1" customFormat="1" ht="14.4" customHeight="1">
      <c r="B42" s="18"/>
      <c r="AR42" s="18"/>
    </row>
    <row r="43" s="1" customFormat="1" ht="14.4" customHeight="1">
      <c r="B43" s="18"/>
      <c r="AR43" s="18"/>
    </row>
    <row r="44" s="1" customFormat="1" ht="14.4" customHeight="1">
      <c r="B44" s="18"/>
      <c r="AR44" s="18"/>
    </row>
    <row r="45" s="1" customFormat="1" ht="14.4" customHeight="1">
      <c r="B45" s="18"/>
      <c r="AR45" s="18"/>
    </row>
    <row r="46" s="1" customFormat="1" ht="14.4" customHeight="1">
      <c r="B46" s="18"/>
      <c r="AR46" s="18"/>
    </row>
    <row r="47" s="1" customFormat="1" ht="14.4" customHeight="1">
      <c r="B47" s="18"/>
      <c r="AR47" s="18"/>
    </row>
    <row r="48" s="1" customFormat="1" ht="14.4" customHeight="1">
      <c r="B48" s="18"/>
      <c r="AR48" s="18"/>
    </row>
    <row r="49" s="2" customFormat="1" ht="14.4" customHeight="1">
      <c r="B49" s="51"/>
      <c r="D49" s="52" t="s">
        <v>47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2" t="s">
        <v>48</v>
      </c>
      <c r="AI49" s="53"/>
      <c r="AJ49" s="53"/>
      <c r="AK49" s="53"/>
      <c r="AL49" s="53"/>
      <c r="AM49" s="53"/>
      <c r="AN49" s="53"/>
      <c r="AO49" s="53"/>
      <c r="AR49" s="51"/>
    </row>
    <row r="50">
      <c r="B50" s="18"/>
      <c r="AR50" s="18"/>
    </row>
    <row r="51">
      <c r="B51" s="18"/>
      <c r="AR51" s="18"/>
    </row>
    <row r="52">
      <c r="B52" s="18"/>
      <c r="AR52" s="18"/>
    </row>
    <row r="53">
      <c r="B53" s="18"/>
      <c r="AR53" s="18"/>
    </row>
    <row r="54">
      <c r="B54" s="18"/>
      <c r="AR54" s="18"/>
    </row>
    <row r="55">
      <c r="B55" s="18"/>
      <c r="AR55" s="18"/>
    </row>
    <row r="56">
      <c r="B56" s="18"/>
      <c r="AR56" s="18"/>
    </row>
    <row r="57">
      <c r="B57" s="18"/>
      <c r="AR57" s="18"/>
    </row>
    <row r="58">
      <c r="B58" s="18"/>
      <c r="AR58" s="18"/>
    </row>
    <row r="59">
      <c r="B59" s="18"/>
      <c r="AR59" s="18"/>
    </row>
    <row r="60" s="2" customFormat="1">
      <c r="A60" s="34"/>
      <c r="B60" s="35"/>
      <c r="C60" s="34"/>
      <c r="D60" s="54" t="s">
        <v>49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4" t="s">
        <v>50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4" t="s">
        <v>49</v>
      </c>
      <c r="AI60" s="37"/>
      <c r="AJ60" s="37"/>
      <c r="AK60" s="37"/>
      <c r="AL60" s="37"/>
      <c r="AM60" s="54" t="s">
        <v>50</v>
      </c>
      <c r="AN60" s="37"/>
      <c r="AO60" s="37"/>
      <c r="AP60" s="34"/>
      <c r="AQ60" s="34"/>
      <c r="AR60" s="35"/>
      <c r="BE60" s="34"/>
    </row>
    <row r="61">
      <c r="B61" s="18"/>
      <c r="AR61" s="18"/>
    </row>
    <row r="62">
      <c r="B62" s="18"/>
      <c r="AR62" s="18"/>
    </row>
    <row r="63">
      <c r="B63" s="18"/>
      <c r="AR63" s="18"/>
    </row>
    <row r="64" s="2" customFormat="1">
      <c r="A64" s="34"/>
      <c r="B64" s="35"/>
      <c r="C64" s="34"/>
      <c r="D64" s="52" t="s">
        <v>51</v>
      </c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2" t="s">
        <v>52</v>
      </c>
      <c r="AI64" s="55"/>
      <c r="AJ64" s="55"/>
      <c r="AK64" s="55"/>
      <c r="AL64" s="55"/>
      <c r="AM64" s="55"/>
      <c r="AN64" s="55"/>
      <c r="AO64" s="55"/>
      <c r="AP64" s="34"/>
      <c r="AQ64" s="34"/>
      <c r="AR64" s="35"/>
      <c r="BE64" s="34"/>
    </row>
    <row r="65">
      <c r="B65" s="18"/>
      <c r="AR65" s="18"/>
    </row>
    <row r="66">
      <c r="B66" s="18"/>
      <c r="AR66" s="18"/>
    </row>
    <row r="67">
      <c r="B67" s="18"/>
      <c r="AR67" s="18"/>
    </row>
    <row r="68">
      <c r="B68" s="18"/>
      <c r="AR68" s="18"/>
    </row>
    <row r="69">
      <c r="B69" s="18"/>
      <c r="AR69" s="18"/>
    </row>
    <row r="70">
      <c r="B70" s="18"/>
      <c r="AR70" s="18"/>
    </row>
    <row r="71">
      <c r="B71" s="18"/>
      <c r="AR71" s="18"/>
    </row>
    <row r="72">
      <c r="B72" s="18"/>
      <c r="AR72" s="18"/>
    </row>
    <row r="73">
      <c r="B73" s="18"/>
      <c r="AR73" s="18"/>
    </row>
    <row r="74">
      <c r="B74" s="18"/>
      <c r="AR74" s="18"/>
    </row>
    <row r="75" s="2" customFormat="1">
      <c r="A75" s="34"/>
      <c r="B75" s="35"/>
      <c r="C75" s="34"/>
      <c r="D75" s="54" t="s">
        <v>49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4" t="s">
        <v>50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4" t="s">
        <v>49</v>
      </c>
      <c r="AI75" s="37"/>
      <c r="AJ75" s="37"/>
      <c r="AK75" s="37"/>
      <c r="AL75" s="37"/>
      <c r="AM75" s="54" t="s">
        <v>50</v>
      </c>
      <c r="AN75" s="37"/>
      <c r="AO75" s="37"/>
      <c r="AP75" s="34"/>
      <c r="AQ75" s="34"/>
      <c r="AR75" s="35"/>
      <c r="BE75" s="34"/>
    </row>
    <row r="76" s="2" customFormat="1">
      <c r="A76" s="34"/>
      <c r="B76" s="35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5"/>
      <c r="BE76" s="34"/>
    </row>
    <row r="77" s="2" customFormat="1" ht="6.96" customHeight="1">
      <c r="A77" s="34"/>
      <c r="B77" s="56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35"/>
      <c r="BE77" s="34"/>
    </row>
    <row r="81" s="2" customFormat="1" ht="6.96" customHeight="1">
      <c r="A81" s="34"/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35"/>
      <c r="BE81" s="34"/>
    </row>
    <row r="82" s="2" customFormat="1" ht="24.96" customHeight="1">
      <c r="A82" s="34"/>
      <c r="B82" s="35"/>
      <c r="C82" s="19" t="s">
        <v>53</v>
      </c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5"/>
      <c r="BE82" s="34"/>
    </row>
    <row r="83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5"/>
      <c r="BE83" s="34"/>
    </row>
    <row r="84" s="4" customFormat="1" ht="12" customHeight="1">
      <c r="A84" s="4"/>
      <c r="B84" s="60"/>
      <c r="C84" s="28" t="s">
        <v>12</v>
      </c>
      <c r="D84" s="4"/>
      <c r="E84" s="4"/>
      <c r="F84" s="4"/>
      <c r="G84" s="4"/>
      <c r="H84" s="4"/>
      <c r="I84" s="4"/>
      <c r="J84" s="4"/>
      <c r="K84" s="4"/>
      <c r="L84" s="4" t="str">
        <f>K5</f>
        <v>2021-31</v>
      </c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60"/>
      <c r="BE84" s="4"/>
    </row>
    <row r="85" s="5" customFormat="1" ht="36.96" customHeight="1">
      <c r="A85" s="5"/>
      <c r="B85" s="61"/>
      <c r="C85" s="62" t="s">
        <v>15</v>
      </c>
      <c r="D85" s="5"/>
      <c r="E85" s="5"/>
      <c r="F85" s="5"/>
      <c r="G85" s="5"/>
      <c r="H85" s="5"/>
      <c r="I85" s="5"/>
      <c r="J85" s="5"/>
      <c r="K85" s="5"/>
      <c r="L85" s="63" t="str">
        <f>K6</f>
        <v>Obnova MK Vysoká ulica, Nitra</v>
      </c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61"/>
      <c r="BE85" s="5"/>
    </row>
    <row r="86" s="2" customFormat="1" ht="6.96" customHeight="1">
      <c r="A86" s="34"/>
      <c r="B86" s="35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5"/>
      <c r="BE86" s="34"/>
    </row>
    <row r="87" s="2" customFormat="1" ht="12" customHeight="1">
      <c r="A87" s="34"/>
      <c r="B87" s="35"/>
      <c r="C87" s="28" t="s">
        <v>19</v>
      </c>
      <c r="D87" s="34"/>
      <c r="E87" s="34"/>
      <c r="F87" s="34"/>
      <c r="G87" s="34"/>
      <c r="H87" s="34"/>
      <c r="I87" s="34"/>
      <c r="J87" s="34"/>
      <c r="K87" s="34"/>
      <c r="L87" s="64" t="str">
        <f>IF(K8="","",K8)</f>
        <v xml:space="preserve"> </v>
      </c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28" t="s">
        <v>21</v>
      </c>
      <c r="AJ87" s="34"/>
      <c r="AK87" s="34"/>
      <c r="AL87" s="34"/>
      <c r="AM87" s="65" t="str">
        <f>IF(AN8= "","",AN8)</f>
        <v>22. 6. 2021</v>
      </c>
      <c r="AN87" s="65"/>
      <c r="AO87" s="34"/>
      <c r="AP87" s="34"/>
      <c r="AQ87" s="34"/>
      <c r="AR87" s="35"/>
      <c r="BE87" s="34"/>
    </row>
    <row r="88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5"/>
      <c r="BE88" s="34"/>
    </row>
    <row r="89" s="2" customFormat="1" ht="15.15" customHeight="1">
      <c r="A89" s="34"/>
      <c r="B89" s="35"/>
      <c r="C89" s="28" t="s">
        <v>23</v>
      </c>
      <c r="D89" s="34"/>
      <c r="E89" s="34"/>
      <c r="F89" s="34"/>
      <c r="G89" s="34"/>
      <c r="H89" s="34"/>
      <c r="I89" s="34"/>
      <c r="J89" s="34"/>
      <c r="K89" s="34"/>
      <c r="L89" s="4" t="str">
        <f>IF(E11= "","",E11)</f>
        <v>Mesto Nitra</v>
      </c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28" t="s">
        <v>29</v>
      </c>
      <c r="AJ89" s="34"/>
      <c r="AK89" s="34"/>
      <c r="AL89" s="34"/>
      <c r="AM89" s="66" t="str">
        <f>IF(E17="","",E17)</f>
        <v>STAVPROS NR s.r.o.</v>
      </c>
      <c r="AN89" s="4"/>
      <c r="AO89" s="4"/>
      <c r="AP89" s="4"/>
      <c r="AQ89" s="34"/>
      <c r="AR89" s="35"/>
      <c r="AS89" s="67" t="s">
        <v>54</v>
      </c>
      <c r="AT89" s="68"/>
      <c r="AU89" s="69"/>
      <c r="AV89" s="69"/>
      <c r="AW89" s="69"/>
      <c r="AX89" s="69"/>
      <c r="AY89" s="69"/>
      <c r="AZ89" s="69"/>
      <c r="BA89" s="69"/>
      <c r="BB89" s="69"/>
      <c r="BC89" s="69"/>
      <c r="BD89" s="70"/>
      <c r="BE89" s="34"/>
    </row>
    <row r="90" s="2" customFormat="1" ht="15.15" customHeight="1">
      <c r="A90" s="34"/>
      <c r="B90" s="35"/>
      <c r="C90" s="28" t="s">
        <v>27</v>
      </c>
      <c r="D90" s="34"/>
      <c r="E90" s="34"/>
      <c r="F90" s="34"/>
      <c r="G90" s="34"/>
      <c r="H90" s="34"/>
      <c r="I90" s="34"/>
      <c r="J90" s="34"/>
      <c r="K90" s="34"/>
      <c r="L90" s="4" t="str">
        <f>IF(E14= "Vyplň údaj","",E14)</f>
        <v/>
      </c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28" t="s">
        <v>32</v>
      </c>
      <c r="AJ90" s="34"/>
      <c r="AK90" s="34"/>
      <c r="AL90" s="34"/>
      <c r="AM90" s="66" t="str">
        <f>IF(E20="","",E20)</f>
        <v xml:space="preserve"> </v>
      </c>
      <c r="AN90" s="4"/>
      <c r="AO90" s="4"/>
      <c r="AP90" s="4"/>
      <c r="AQ90" s="34"/>
      <c r="AR90" s="35"/>
      <c r="AS90" s="71"/>
      <c r="AT90" s="72"/>
      <c r="AU90" s="73"/>
      <c r="AV90" s="73"/>
      <c r="AW90" s="73"/>
      <c r="AX90" s="73"/>
      <c r="AY90" s="73"/>
      <c r="AZ90" s="73"/>
      <c r="BA90" s="73"/>
      <c r="BB90" s="73"/>
      <c r="BC90" s="73"/>
      <c r="BD90" s="74"/>
      <c r="BE90" s="34"/>
    </row>
    <row r="91" s="2" customFormat="1" ht="10.8" customHeight="1">
      <c r="A91" s="34"/>
      <c r="B91" s="35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5"/>
      <c r="AS91" s="71"/>
      <c r="AT91" s="72"/>
      <c r="AU91" s="73"/>
      <c r="AV91" s="73"/>
      <c r="AW91" s="73"/>
      <c r="AX91" s="73"/>
      <c r="AY91" s="73"/>
      <c r="AZ91" s="73"/>
      <c r="BA91" s="73"/>
      <c r="BB91" s="73"/>
      <c r="BC91" s="73"/>
      <c r="BD91" s="74"/>
      <c r="BE91" s="34"/>
    </row>
    <row r="92" s="2" customFormat="1" ht="29.28" customHeight="1">
      <c r="A92" s="34"/>
      <c r="B92" s="35"/>
      <c r="C92" s="75" t="s">
        <v>55</v>
      </c>
      <c r="D92" s="76"/>
      <c r="E92" s="76"/>
      <c r="F92" s="76"/>
      <c r="G92" s="76"/>
      <c r="H92" s="77"/>
      <c r="I92" s="78" t="s">
        <v>56</v>
      </c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9" t="s">
        <v>57</v>
      </c>
      <c r="AH92" s="76"/>
      <c r="AI92" s="76"/>
      <c r="AJ92" s="76"/>
      <c r="AK92" s="76"/>
      <c r="AL92" s="76"/>
      <c r="AM92" s="76"/>
      <c r="AN92" s="78" t="s">
        <v>58</v>
      </c>
      <c r="AO92" s="76"/>
      <c r="AP92" s="80"/>
      <c r="AQ92" s="81" t="s">
        <v>59</v>
      </c>
      <c r="AR92" s="35"/>
      <c r="AS92" s="82" t="s">
        <v>60</v>
      </c>
      <c r="AT92" s="83" t="s">
        <v>61</v>
      </c>
      <c r="AU92" s="83" t="s">
        <v>62</v>
      </c>
      <c r="AV92" s="83" t="s">
        <v>63</v>
      </c>
      <c r="AW92" s="83" t="s">
        <v>64</v>
      </c>
      <c r="AX92" s="83" t="s">
        <v>65</v>
      </c>
      <c r="AY92" s="83" t="s">
        <v>66</v>
      </c>
      <c r="AZ92" s="83" t="s">
        <v>67</v>
      </c>
      <c r="BA92" s="83" t="s">
        <v>68</v>
      </c>
      <c r="BB92" s="83" t="s">
        <v>69</v>
      </c>
      <c r="BC92" s="83" t="s">
        <v>70</v>
      </c>
      <c r="BD92" s="84" t="s">
        <v>71</v>
      </c>
      <c r="BE92" s="34"/>
    </row>
    <row r="93" s="2" customFormat="1" ht="10.8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5"/>
      <c r="AS93" s="85"/>
      <c r="AT93" s="86"/>
      <c r="AU93" s="86"/>
      <c r="AV93" s="86"/>
      <c r="AW93" s="86"/>
      <c r="AX93" s="86"/>
      <c r="AY93" s="86"/>
      <c r="AZ93" s="86"/>
      <c r="BA93" s="86"/>
      <c r="BB93" s="86"/>
      <c r="BC93" s="86"/>
      <c r="BD93" s="87"/>
      <c r="BE93" s="34"/>
    </row>
    <row r="94" s="6" customFormat="1" ht="32.4" customHeight="1">
      <c r="A94" s="6"/>
      <c r="B94" s="88"/>
      <c r="C94" s="89" t="s">
        <v>72</v>
      </c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1">
        <f>ROUND(AG95,2)</f>
        <v>0</v>
      </c>
      <c r="AH94" s="91"/>
      <c r="AI94" s="91"/>
      <c r="AJ94" s="91"/>
      <c r="AK94" s="91"/>
      <c r="AL94" s="91"/>
      <c r="AM94" s="91"/>
      <c r="AN94" s="92">
        <f>SUM(AG94,AT94)</f>
        <v>0</v>
      </c>
      <c r="AO94" s="92"/>
      <c r="AP94" s="92"/>
      <c r="AQ94" s="93" t="s">
        <v>1</v>
      </c>
      <c r="AR94" s="88"/>
      <c r="AS94" s="94">
        <f>ROUND(AS95,2)</f>
        <v>0</v>
      </c>
      <c r="AT94" s="95">
        <f>ROUND(SUM(AV94:AW94),2)</f>
        <v>0</v>
      </c>
      <c r="AU94" s="96">
        <f>ROUND(AU95,5)</f>
        <v>0</v>
      </c>
      <c r="AV94" s="95">
        <f>ROUND(AZ94*L29,2)</f>
        <v>0</v>
      </c>
      <c r="AW94" s="95">
        <f>ROUND(BA94*L30,2)</f>
        <v>0</v>
      </c>
      <c r="AX94" s="95">
        <f>ROUND(BB94*L29,2)</f>
        <v>0</v>
      </c>
      <c r="AY94" s="95">
        <f>ROUND(BC94*L30,2)</f>
        <v>0</v>
      </c>
      <c r="AZ94" s="95">
        <f>ROUND(AZ95,2)</f>
        <v>0</v>
      </c>
      <c r="BA94" s="95">
        <f>ROUND(BA95,2)</f>
        <v>0</v>
      </c>
      <c r="BB94" s="95">
        <f>ROUND(BB95,2)</f>
        <v>0</v>
      </c>
      <c r="BC94" s="95">
        <f>ROUND(BC95,2)</f>
        <v>0</v>
      </c>
      <c r="BD94" s="97">
        <f>ROUND(BD95,2)</f>
        <v>0</v>
      </c>
      <c r="BE94" s="6"/>
      <c r="BS94" s="98" t="s">
        <v>73</v>
      </c>
      <c r="BT94" s="98" t="s">
        <v>74</v>
      </c>
      <c r="BU94" s="99" t="s">
        <v>75</v>
      </c>
      <c r="BV94" s="98" t="s">
        <v>76</v>
      </c>
      <c r="BW94" s="98" t="s">
        <v>4</v>
      </c>
      <c r="BX94" s="98" t="s">
        <v>77</v>
      </c>
      <c r="CL94" s="98" t="s">
        <v>1</v>
      </c>
    </row>
    <row r="95" s="7" customFormat="1" ht="16.5" customHeight="1">
      <c r="A95" s="100" t="s">
        <v>78</v>
      </c>
      <c r="B95" s="101"/>
      <c r="C95" s="102"/>
      <c r="D95" s="103" t="s">
        <v>79</v>
      </c>
      <c r="E95" s="103"/>
      <c r="F95" s="103"/>
      <c r="G95" s="103"/>
      <c r="H95" s="103"/>
      <c r="I95" s="104"/>
      <c r="J95" s="103" t="s">
        <v>80</v>
      </c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5">
        <f>'01 - Komunikácia'!J30</f>
        <v>0</v>
      </c>
      <c r="AH95" s="104"/>
      <c r="AI95" s="104"/>
      <c r="AJ95" s="104"/>
      <c r="AK95" s="104"/>
      <c r="AL95" s="104"/>
      <c r="AM95" s="104"/>
      <c r="AN95" s="105">
        <f>SUM(AG95,AT95)</f>
        <v>0</v>
      </c>
      <c r="AO95" s="104"/>
      <c r="AP95" s="104"/>
      <c r="AQ95" s="106" t="s">
        <v>81</v>
      </c>
      <c r="AR95" s="101"/>
      <c r="AS95" s="107">
        <v>0</v>
      </c>
      <c r="AT95" s="108">
        <f>ROUND(SUM(AV95:AW95),2)</f>
        <v>0</v>
      </c>
      <c r="AU95" s="109">
        <f>'01 - Komunikácia'!P123</f>
        <v>0</v>
      </c>
      <c r="AV95" s="108">
        <f>'01 - Komunikácia'!J33</f>
        <v>0</v>
      </c>
      <c r="AW95" s="108">
        <f>'01 - Komunikácia'!J34</f>
        <v>0</v>
      </c>
      <c r="AX95" s="108">
        <f>'01 - Komunikácia'!J35</f>
        <v>0</v>
      </c>
      <c r="AY95" s="108">
        <f>'01 - Komunikácia'!J36</f>
        <v>0</v>
      </c>
      <c r="AZ95" s="108">
        <f>'01 - Komunikácia'!F33</f>
        <v>0</v>
      </c>
      <c r="BA95" s="108">
        <f>'01 - Komunikácia'!F34</f>
        <v>0</v>
      </c>
      <c r="BB95" s="108">
        <f>'01 - Komunikácia'!F35</f>
        <v>0</v>
      </c>
      <c r="BC95" s="108">
        <f>'01 - Komunikácia'!F36</f>
        <v>0</v>
      </c>
      <c r="BD95" s="110">
        <f>'01 - Komunikácia'!F37</f>
        <v>0</v>
      </c>
      <c r="BE95" s="7"/>
      <c r="BT95" s="111" t="s">
        <v>82</v>
      </c>
      <c r="BV95" s="111" t="s">
        <v>76</v>
      </c>
      <c r="BW95" s="111" t="s">
        <v>83</v>
      </c>
      <c r="BX95" s="111" t="s">
        <v>4</v>
      </c>
      <c r="CL95" s="111" t="s">
        <v>1</v>
      </c>
      <c r="CM95" s="111" t="s">
        <v>74</v>
      </c>
    </row>
    <row r="96" s="2" customFormat="1" ht="30" customHeight="1">
      <c r="A96" s="34"/>
      <c r="B96" s="35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5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</row>
    <row r="97" s="2" customFormat="1" ht="6.96" customHeight="1">
      <c r="A97" s="34"/>
      <c r="B97" s="56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35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</row>
  </sheetData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01 - Komunikácia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4" t="s">
        <v>5</v>
      </c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83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8"/>
      <c r="AT3" s="15" t="s">
        <v>74</v>
      </c>
    </row>
    <row r="4" s="1" customFormat="1" ht="24.96" customHeight="1">
      <c r="B4" s="18"/>
      <c r="D4" s="19" t="s">
        <v>84</v>
      </c>
      <c r="L4" s="18"/>
      <c r="M4" s="112" t="s">
        <v>9</v>
      </c>
      <c r="AT4" s="15" t="s">
        <v>3</v>
      </c>
    </row>
    <row r="5" s="1" customFormat="1" ht="6.96" customHeight="1">
      <c r="B5" s="18"/>
      <c r="L5" s="18"/>
    </row>
    <row r="6" s="1" customFormat="1" ht="12" customHeight="1">
      <c r="B6" s="18"/>
      <c r="D6" s="28" t="s">
        <v>15</v>
      </c>
      <c r="L6" s="18"/>
    </row>
    <row r="7" s="1" customFormat="1" ht="16.5" customHeight="1">
      <c r="B7" s="18"/>
      <c r="E7" s="113" t="str">
        <f>'Rekapitulácia stavby'!K6</f>
        <v>Obnova MK Vysoká ulica, Nitra</v>
      </c>
      <c r="F7" s="28"/>
      <c r="G7" s="28"/>
      <c r="H7" s="28"/>
      <c r="L7" s="18"/>
    </row>
    <row r="8" s="2" customFormat="1" ht="12" customHeight="1">
      <c r="A8" s="34"/>
      <c r="B8" s="35"/>
      <c r="C8" s="34"/>
      <c r="D8" s="28" t="s">
        <v>85</v>
      </c>
      <c r="E8" s="34"/>
      <c r="F8" s="34"/>
      <c r="G8" s="34"/>
      <c r="H8" s="34"/>
      <c r="I8" s="34"/>
      <c r="J8" s="34"/>
      <c r="K8" s="34"/>
      <c r="L8" s="51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="2" customFormat="1" ht="16.5" customHeight="1">
      <c r="A9" s="34"/>
      <c r="B9" s="35"/>
      <c r="C9" s="34"/>
      <c r="D9" s="34"/>
      <c r="E9" s="63" t="s">
        <v>86</v>
      </c>
      <c r="F9" s="34"/>
      <c r="G9" s="34"/>
      <c r="H9" s="34"/>
      <c r="I9" s="34"/>
      <c r="J9" s="34"/>
      <c r="K9" s="34"/>
      <c r="L9" s="51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="2" customFormat="1">
      <c r="A10" s="34"/>
      <c r="B10" s="35"/>
      <c r="C10" s="34"/>
      <c r="D10" s="34"/>
      <c r="E10" s="34"/>
      <c r="F10" s="34"/>
      <c r="G10" s="34"/>
      <c r="H10" s="34"/>
      <c r="I10" s="34"/>
      <c r="J10" s="34"/>
      <c r="K10" s="34"/>
      <c r="L10" s="51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="2" customFormat="1" ht="12" customHeight="1">
      <c r="A11" s="34"/>
      <c r="B11" s="35"/>
      <c r="C11" s="34"/>
      <c r="D11" s="28" t="s">
        <v>17</v>
      </c>
      <c r="E11" s="34"/>
      <c r="F11" s="23" t="s">
        <v>1</v>
      </c>
      <c r="G11" s="34"/>
      <c r="H11" s="34"/>
      <c r="I11" s="28" t="s">
        <v>18</v>
      </c>
      <c r="J11" s="23" t="s">
        <v>1</v>
      </c>
      <c r="K11" s="34"/>
      <c r="L11" s="51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="2" customFormat="1" ht="12" customHeight="1">
      <c r="A12" s="34"/>
      <c r="B12" s="35"/>
      <c r="C12" s="34"/>
      <c r="D12" s="28" t="s">
        <v>19</v>
      </c>
      <c r="E12" s="34"/>
      <c r="F12" s="23" t="s">
        <v>20</v>
      </c>
      <c r="G12" s="34"/>
      <c r="H12" s="34"/>
      <c r="I12" s="28" t="s">
        <v>21</v>
      </c>
      <c r="J12" s="65" t="str">
        <f>'Rekapitulácia stavby'!AN8</f>
        <v>22. 6. 2021</v>
      </c>
      <c r="K12" s="34"/>
      <c r="L12" s="51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="2" customFormat="1" ht="10.8" customHeight="1">
      <c r="A13" s="34"/>
      <c r="B13" s="35"/>
      <c r="C13" s="34"/>
      <c r="D13" s="34"/>
      <c r="E13" s="34"/>
      <c r="F13" s="34"/>
      <c r="G13" s="34"/>
      <c r="H13" s="34"/>
      <c r="I13" s="34"/>
      <c r="J13" s="34"/>
      <c r="K13" s="34"/>
      <c r="L13" s="51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="2" customFormat="1" ht="12" customHeight="1">
      <c r="A14" s="34"/>
      <c r="B14" s="35"/>
      <c r="C14" s="34"/>
      <c r="D14" s="28" t="s">
        <v>23</v>
      </c>
      <c r="E14" s="34"/>
      <c r="F14" s="34"/>
      <c r="G14" s="34"/>
      <c r="H14" s="34"/>
      <c r="I14" s="28" t="s">
        <v>24</v>
      </c>
      <c r="J14" s="23" t="s">
        <v>1</v>
      </c>
      <c r="K14" s="34"/>
      <c r="L14" s="51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="2" customFormat="1" ht="18" customHeight="1">
      <c r="A15" s="34"/>
      <c r="B15" s="35"/>
      <c r="C15" s="34"/>
      <c r="D15" s="34"/>
      <c r="E15" s="23" t="s">
        <v>25</v>
      </c>
      <c r="F15" s="34"/>
      <c r="G15" s="34"/>
      <c r="H15" s="34"/>
      <c r="I15" s="28" t="s">
        <v>26</v>
      </c>
      <c r="J15" s="23" t="s">
        <v>1</v>
      </c>
      <c r="K15" s="34"/>
      <c r="L15" s="51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="2" customFormat="1" ht="6.96" customHeight="1">
      <c r="A16" s="34"/>
      <c r="B16" s="35"/>
      <c r="C16" s="34"/>
      <c r="D16" s="34"/>
      <c r="E16" s="34"/>
      <c r="F16" s="34"/>
      <c r="G16" s="34"/>
      <c r="H16" s="34"/>
      <c r="I16" s="34"/>
      <c r="J16" s="34"/>
      <c r="K16" s="34"/>
      <c r="L16" s="51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="2" customFormat="1" ht="12" customHeight="1">
      <c r="A17" s="34"/>
      <c r="B17" s="35"/>
      <c r="C17" s="34"/>
      <c r="D17" s="28" t="s">
        <v>27</v>
      </c>
      <c r="E17" s="34"/>
      <c r="F17" s="34"/>
      <c r="G17" s="34"/>
      <c r="H17" s="34"/>
      <c r="I17" s="28" t="s">
        <v>24</v>
      </c>
      <c r="J17" s="29" t="str">
        <f>'Rekapitulácia stavby'!AN13</f>
        <v>Vyplň údaj</v>
      </c>
      <c r="K17" s="34"/>
      <c r="L17" s="51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="2" customFormat="1" ht="18" customHeight="1">
      <c r="A18" s="34"/>
      <c r="B18" s="35"/>
      <c r="C18" s="34"/>
      <c r="D18" s="34"/>
      <c r="E18" s="29" t="str">
        <f>'Rekapitulácia stavby'!E14</f>
        <v>Vyplň údaj</v>
      </c>
      <c r="F18" s="23"/>
      <c r="G18" s="23"/>
      <c r="H18" s="23"/>
      <c r="I18" s="28" t="s">
        <v>26</v>
      </c>
      <c r="J18" s="29" t="str">
        <f>'Rekapitulácia stavby'!AN14</f>
        <v>Vyplň údaj</v>
      </c>
      <c r="K18" s="34"/>
      <c r="L18" s="51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="2" customFormat="1" ht="6.96" customHeight="1">
      <c r="A19" s="34"/>
      <c r="B19" s="35"/>
      <c r="C19" s="34"/>
      <c r="D19" s="34"/>
      <c r="E19" s="34"/>
      <c r="F19" s="34"/>
      <c r="G19" s="34"/>
      <c r="H19" s="34"/>
      <c r="I19" s="34"/>
      <c r="J19" s="34"/>
      <c r="K19" s="34"/>
      <c r="L19" s="51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="2" customFormat="1" ht="12" customHeight="1">
      <c r="A20" s="34"/>
      <c r="B20" s="35"/>
      <c r="C20" s="34"/>
      <c r="D20" s="28" t="s">
        <v>29</v>
      </c>
      <c r="E20" s="34"/>
      <c r="F20" s="34"/>
      <c r="G20" s="34"/>
      <c r="H20" s="34"/>
      <c r="I20" s="28" t="s">
        <v>24</v>
      </c>
      <c r="J20" s="23" t="s">
        <v>1</v>
      </c>
      <c r="K20" s="34"/>
      <c r="L20" s="51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="2" customFormat="1" ht="18" customHeight="1">
      <c r="A21" s="34"/>
      <c r="B21" s="35"/>
      <c r="C21" s="34"/>
      <c r="D21" s="34"/>
      <c r="E21" s="23" t="s">
        <v>30</v>
      </c>
      <c r="F21" s="34"/>
      <c r="G21" s="34"/>
      <c r="H21" s="34"/>
      <c r="I21" s="28" t="s">
        <v>26</v>
      </c>
      <c r="J21" s="23" t="s">
        <v>1</v>
      </c>
      <c r="K21" s="34"/>
      <c r="L21" s="51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="2" customFormat="1" ht="6.96" customHeight="1">
      <c r="A22" s="34"/>
      <c r="B22" s="35"/>
      <c r="C22" s="34"/>
      <c r="D22" s="34"/>
      <c r="E22" s="34"/>
      <c r="F22" s="34"/>
      <c r="G22" s="34"/>
      <c r="H22" s="34"/>
      <c r="I22" s="34"/>
      <c r="J22" s="34"/>
      <c r="K22" s="34"/>
      <c r="L22" s="51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="2" customFormat="1" ht="12" customHeight="1">
      <c r="A23" s="34"/>
      <c r="B23" s="35"/>
      <c r="C23" s="34"/>
      <c r="D23" s="28" t="s">
        <v>32</v>
      </c>
      <c r="E23" s="34"/>
      <c r="F23" s="34"/>
      <c r="G23" s="34"/>
      <c r="H23" s="34"/>
      <c r="I23" s="28" t="s">
        <v>24</v>
      </c>
      <c r="J23" s="23" t="str">
        <f>IF('Rekapitulácia stavby'!AN19="","",'Rekapitulácia stavby'!AN19)</f>
        <v/>
      </c>
      <c r="K23" s="34"/>
      <c r="L23" s="51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="2" customFormat="1" ht="18" customHeight="1">
      <c r="A24" s="34"/>
      <c r="B24" s="35"/>
      <c r="C24" s="34"/>
      <c r="D24" s="34"/>
      <c r="E24" s="23" t="str">
        <f>IF('Rekapitulácia stavby'!E20="","",'Rekapitulácia stavby'!E20)</f>
        <v xml:space="preserve"> </v>
      </c>
      <c r="F24" s="34"/>
      <c r="G24" s="34"/>
      <c r="H24" s="34"/>
      <c r="I24" s="28" t="s">
        <v>26</v>
      </c>
      <c r="J24" s="23" t="str">
        <f>IF('Rekapitulácia stavby'!AN20="","",'Rekapitulácia stavby'!AN20)</f>
        <v/>
      </c>
      <c r="K24" s="34"/>
      <c r="L24" s="51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="2" customFormat="1" ht="6.96" customHeight="1">
      <c r="A25" s="34"/>
      <c r="B25" s="35"/>
      <c r="C25" s="34"/>
      <c r="D25" s="34"/>
      <c r="E25" s="34"/>
      <c r="F25" s="34"/>
      <c r="G25" s="34"/>
      <c r="H25" s="34"/>
      <c r="I25" s="34"/>
      <c r="J25" s="34"/>
      <c r="K25" s="34"/>
      <c r="L25" s="51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="2" customFormat="1" ht="12" customHeight="1">
      <c r="A26" s="34"/>
      <c r="B26" s="35"/>
      <c r="C26" s="34"/>
      <c r="D26" s="28" t="s">
        <v>33</v>
      </c>
      <c r="E26" s="34"/>
      <c r="F26" s="34"/>
      <c r="G26" s="34"/>
      <c r="H26" s="34"/>
      <c r="I26" s="34"/>
      <c r="J26" s="34"/>
      <c r="K26" s="34"/>
      <c r="L26" s="51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="8" customFormat="1" ht="16.5" customHeight="1">
      <c r="A27" s="114"/>
      <c r="B27" s="115"/>
      <c r="C27" s="114"/>
      <c r="D27" s="114"/>
      <c r="E27" s="32" t="s">
        <v>1</v>
      </c>
      <c r="F27" s="32"/>
      <c r="G27" s="32"/>
      <c r="H27" s="32"/>
      <c r="I27" s="114"/>
      <c r="J27" s="114"/>
      <c r="K27" s="114"/>
      <c r="L27" s="116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</row>
    <row r="28" s="2" customFormat="1" ht="6.96" customHeight="1">
      <c r="A28" s="34"/>
      <c r="B28" s="35"/>
      <c r="C28" s="34"/>
      <c r="D28" s="34"/>
      <c r="E28" s="34"/>
      <c r="F28" s="34"/>
      <c r="G28" s="34"/>
      <c r="H28" s="34"/>
      <c r="I28" s="34"/>
      <c r="J28" s="34"/>
      <c r="K28" s="34"/>
      <c r="L28" s="51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="2" customFormat="1" ht="6.96" customHeight="1">
      <c r="A29" s="34"/>
      <c r="B29" s="35"/>
      <c r="C29" s="34"/>
      <c r="D29" s="86"/>
      <c r="E29" s="86"/>
      <c r="F29" s="86"/>
      <c r="G29" s="86"/>
      <c r="H29" s="86"/>
      <c r="I29" s="86"/>
      <c r="J29" s="86"/>
      <c r="K29" s="86"/>
      <c r="L29" s="51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="2" customFormat="1" ht="25.44" customHeight="1">
      <c r="A30" s="34"/>
      <c r="B30" s="35"/>
      <c r="C30" s="34"/>
      <c r="D30" s="117" t="s">
        <v>34</v>
      </c>
      <c r="E30" s="34"/>
      <c r="F30" s="34"/>
      <c r="G30" s="34"/>
      <c r="H30" s="34"/>
      <c r="I30" s="34"/>
      <c r="J30" s="92">
        <f>ROUND(J123, 2)</f>
        <v>0</v>
      </c>
      <c r="K30" s="34"/>
      <c r="L30" s="51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="2" customFormat="1" ht="6.96" customHeight="1">
      <c r="A31" s="34"/>
      <c r="B31" s="35"/>
      <c r="C31" s="34"/>
      <c r="D31" s="86"/>
      <c r="E31" s="86"/>
      <c r="F31" s="86"/>
      <c r="G31" s="86"/>
      <c r="H31" s="86"/>
      <c r="I31" s="86"/>
      <c r="J31" s="86"/>
      <c r="K31" s="86"/>
      <c r="L31" s="51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="2" customFormat="1" ht="14.4" customHeight="1">
      <c r="A32" s="34"/>
      <c r="B32" s="35"/>
      <c r="C32" s="34"/>
      <c r="D32" s="34"/>
      <c r="E32" s="34"/>
      <c r="F32" s="39" t="s">
        <v>36</v>
      </c>
      <c r="G32" s="34"/>
      <c r="H32" s="34"/>
      <c r="I32" s="39" t="s">
        <v>35</v>
      </c>
      <c r="J32" s="39" t="s">
        <v>37</v>
      </c>
      <c r="K32" s="34"/>
      <c r="L32" s="51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="2" customFormat="1" ht="14.4" customHeight="1">
      <c r="A33" s="34"/>
      <c r="B33" s="35"/>
      <c r="C33" s="34"/>
      <c r="D33" s="118" t="s">
        <v>38</v>
      </c>
      <c r="E33" s="28" t="s">
        <v>39</v>
      </c>
      <c r="F33" s="119">
        <f>ROUND((SUM(BE123:BE153)),  2)</f>
        <v>0</v>
      </c>
      <c r="G33" s="34"/>
      <c r="H33" s="34"/>
      <c r="I33" s="120">
        <v>0.20000000000000001</v>
      </c>
      <c r="J33" s="119">
        <f>ROUND(((SUM(BE123:BE153))*I33),  2)</f>
        <v>0</v>
      </c>
      <c r="K33" s="34"/>
      <c r="L33" s="51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="2" customFormat="1" ht="14.4" customHeight="1">
      <c r="A34" s="34"/>
      <c r="B34" s="35"/>
      <c r="C34" s="34"/>
      <c r="D34" s="34"/>
      <c r="E34" s="28" t="s">
        <v>40</v>
      </c>
      <c r="F34" s="119">
        <f>ROUND((SUM(BF123:BF153)),  2)</f>
        <v>0</v>
      </c>
      <c r="G34" s="34"/>
      <c r="H34" s="34"/>
      <c r="I34" s="120">
        <v>0.20000000000000001</v>
      </c>
      <c r="J34" s="119">
        <f>ROUND(((SUM(BF123:BF153))*I34),  2)</f>
        <v>0</v>
      </c>
      <c r="K34" s="34"/>
      <c r="L34" s="51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hidden="1" s="2" customFormat="1" ht="14.4" customHeight="1">
      <c r="A35" s="34"/>
      <c r="B35" s="35"/>
      <c r="C35" s="34"/>
      <c r="D35" s="34"/>
      <c r="E35" s="28" t="s">
        <v>41</v>
      </c>
      <c r="F35" s="119">
        <f>ROUND((SUM(BG123:BG153)),  2)</f>
        <v>0</v>
      </c>
      <c r="G35" s="34"/>
      <c r="H35" s="34"/>
      <c r="I35" s="120">
        <v>0.20000000000000001</v>
      </c>
      <c r="J35" s="119">
        <f>0</f>
        <v>0</v>
      </c>
      <c r="K35" s="34"/>
      <c r="L35" s="51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hidden="1" s="2" customFormat="1" ht="14.4" customHeight="1">
      <c r="A36" s="34"/>
      <c r="B36" s="35"/>
      <c r="C36" s="34"/>
      <c r="D36" s="34"/>
      <c r="E36" s="28" t="s">
        <v>42</v>
      </c>
      <c r="F36" s="119">
        <f>ROUND((SUM(BH123:BH153)),  2)</f>
        <v>0</v>
      </c>
      <c r="G36" s="34"/>
      <c r="H36" s="34"/>
      <c r="I36" s="120">
        <v>0.20000000000000001</v>
      </c>
      <c r="J36" s="119">
        <f>0</f>
        <v>0</v>
      </c>
      <c r="K36" s="34"/>
      <c r="L36" s="51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hidden="1" s="2" customFormat="1" ht="14.4" customHeight="1">
      <c r="A37" s="34"/>
      <c r="B37" s="35"/>
      <c r="C37" s="34"/>
      <c r="D37" s="34"/>
      <c r="E37" s="28" t="s">
        <v>43</v>
      </c>
      <c r="F37" s="119">
        <f>ROUND((SUM(BI123:BI153)),  2)</f>
        <v>0</v>
      </c>
      <c r="G37" s="34"/>
      <c r="H37" s="34"/>
      <c r="I37" s="120">
        <v>0</v>
      </c>
      <c r="J37" s="119">
        <f>0</f>
        <v>0</v>
      </c>
      <c r="K37" s="34"/>
      <c r="L37" s="51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="2" customFormat="1" ht="6.96" customHeight="1">
      <c r="A38" s="34"/>
      <c r="B38" s="35"/>
      <c r="C38" s="34"/>
      <c r="D38" s="34"/>
      <c r="E38" s="34"/>
      <c r="F38" s="34"/>
      <c r="G38" s="34"/>
      <c r="H38" s="34"/>
      <c r="I38" s="34"/>
      <c r="J38" s="34"/>
      <c r="K38" s="34"/>
      <c r="L38" s="51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="2" customFormat="1" ht="25.44" customHeight="1">
      <c r="A39" s="34"/>
      <c r="B39" s="35"/>
      <c r="C39" s="121"/>
      <c r="D39" s="122" t="s">
        <v>44</v>
      </c>
      <c r="E39" s="77"/>
      <c r="F39" s="77"/>
      <c r="G39" s="123" t="s">
        <v>45</v>
      </c>
      <c r="H39" s="124" t="s">
        <v>46</v>
      </c>
      <c r="I39" s="77"/>
      <c r="J39" s="125">
        <f>SUM(J30:J37)</f>
        <v>0</v>
      </c>
      <c r="K39" s="126"/>
      <c r="L39" s="51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="2" customFormat="1" ht="14.4" customHeight="1">
      <c r="A40" s="34"/>
      <c r="B40" s="35"/>
      <c r="C40" s="34"/>
      <c r="D40" s="34"/>
      <c r="E40" s="34"/>
      <c r="F40" s="34"/>
      <c r="G40" s="34"/>
      <c r="H40" s="34"/>
      <c r="I40" s="34"/>
      <c r="J40" s="34"/>
      <c r="K40" s="34"/>
      <c r="L40" s="51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51"/>
      <c r="D50" s="52" t="s">
        <v>47</v>
      </c>
      <c r="E50" s="53"/>
      <c r="F50" s="53"/>
      <c r="G50" s="52" t="s">
        <v>48</v>
      </c>
      <c r="H50" s="53"/>
      <c r="I50" s="53"/>
      <c r="J50" s="53"/>
      <c r="K50" s="53"/>
      <c r="L50" s="5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4"/>
      <c r="B61" s="35"/>
      <c r="C61" s="34"/>
      <c r="D61" s="54" t="s">
        <v>49</v>
      </c>
      <c r="E61" s="37"/>
      <c r="F61" s="127" t="s">
        <v>50</v>
      </c>
      <c r="G61" s="54" t="s">
        <v>49</v>
      </c>
      <c r="H61" s="37"/>
      <c r="I61" s="37"/>
      <c r="J61" s="128" t="s">
        <v>50</v>
      </c>
      <c r="K61" s="37"/>
      <c r="L61" s="51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4"/>
      <c r="B65" s="35"/>
      <c r="C65" s="34"/>
      <c r="D65" s="52" t="s">
        <v>51</v>
      </c>
      <c r="E65" s="55"/>
      <c r="F65" s="55"/>
      <c r="G65" s="52" t="s">
        <v>52</v>
      </c>
      <c r="H65" s="55"/>
      <c r="I65" s="55"/>
      <c r="J65" s="55"/>
      <c r="K65" s="55"/>
      <c r="L65" s="51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4"/>
      <c r="B76" s="35"/>
      <c r="C76" s="34"/>
      <c r="D76" s="54" t="s">
        <v>49</v>
      </c>
      <c r="E76" s="37"/>
      <c r="F76" s="127" t="s">
        <v>50</v>
      </c>
      <c r="G76" s="54" t="s">
        <v>49</v>
      </c>
      <c r="H76" s="37"/>
      <c r="I76" s="37"/>
      <c r="J76" s="128" t="s">
        <v>50</v>
      </c>
      <c r="K76" s="37"/>
      <c r="L76" s="51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="2" customFormat="1" ht="14.4" customHeight="1">
      <c r="A77" s="34"/>
      <c r="B77" s="56"/>
      <c r="C77" s="57"/>
      <c r="D77" s="57"/>
      <c r="E77" s="57"/>
      <c r="F77" s="57"/>
      <c r="G77" s="57"/>
      <c r="H77" s="57"/>
      <c r="I77" s="57"/>
      <c r="J77" s="57"/>
      <c r="K77" s="57"/>
      <c r="L77" s="51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hidden="1" s="2" customFormat="1" ht="6.96" customHeight="1">
      <c r="A81" s="34"/>
      <c r="B81" s="58"/>
      <c r="C81" s="59"/>
      <c r="D81" s="59"/>
      <c r="E81" s="59"/>
      <c r="F81" s="59"/>
      <c r="G81" s="59"/>
      <c r="H81" s="59"/>
      <c r="I81" s="59"/>
      <c r="J81" s="59"/>
      <c r="K81" s="59"/>
      <c r="L81" s="51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hidden="1" s="2" customFormat="1" ht="24.96" customHeight="1">
      <c r="A82" s="34"/>
      <c r="B82" s="35"/>
      <c r="C82" s="19" t="s">
        <v>87</v>
      </c>
      <c r="D82" s="34"/>
      <c r="E82" s="34"/>
      <c r="F82" s="34"/>
      <c r="G82" s="34"/>
      <c r="H82" s="34"/>
      <c r="I82" s="34"/>
      <c r="J82" s="34"/>
      <c r="K82" s="34"/>
      <c r="L82" s="51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hidden="1" s="2" customFormat="1" ht="6.96" customHeight="1">
      <c r="A83" s="34"/>
      <c r="B83" s="35"/>
      <c r="C83" s="34"/>
      <c r="D83" s="34"/>
      <c r="E83" s="34"/>
      <c r="F83" s="34"/>
      <c r="G83" s="34"/>
      <c r="H83" s="34"/>
      <c r="I83" s="34"/>
      <c r="J83" s="34"/>
      <c r="K83" s="34"/>
      <c r="L83" s="51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hidden="1" s="2" customFormat="1" ht="12" customHeight="1">
      <c r="A84" s="34"/>
      <c r="B84" s="35"/>
      <c r="C84" s="28" t="s">
        <v>15</v>
      </c>
      <c r="D84" s="34"/>
      <c r="E84" s="34"/>
      <c r="F84" s="34"/>
      <c r="G84" s="34"/>
      <c r="H84" s="34"/>
      <c r="I84" s="34"/>
      <c r="J84" s="34"/>
      <c r="K84" s="34"/>
      <c r="L84" s="51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hidden="1" s="2" customFormat="1" ht="16.5" customHeight="1">
      <c r="A85" s="34"/>
      <c r="B85" s="35"/>
      <c r="C85" s="34"/>
      <c r="D85" s="34"/>
      <c r="E85" s="113" t="str">
        <f>E7</f>
        <v>Obnova MK Vysoká ulica, Nitra</v>
      </c>
      <c r="F85" s="28"/>
      <c r="G85" s="28"/>
      <c r="H85" s="28"/>
      <c r="I85" s="34"/>
      <c r="J85" s="34"/>
      <c r="K85" s="34"/>
      <c r="L85" s="51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hidden="1" s="2" customFormat="1" ht="12" customHeight="1">
      <c r="A86" s="34"/>
      <c r="B86" s="35"/>
      <c r="C86" s="28" t="s">
        <v>85</v>
      </c>
      <c r="D86" s="34"/>
      <c r="E86" s="34"/>
      <c r="F86" s="34"/>
      <c r="G86" s="34"/>
      <c r="H86" s="34"/>
      <c r="I86" s="34"/>
      <c r="J86" s="34"/>
      <c r="K86" s="34"/>
      <c r="L86" s="51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hidden="1" s="2" customFormat="1" ht="16.5" customHeight="1">
      <c r="A87" s="34"/>
      <c r="B87" s="35"/>
      <c r="C87" s="34"/>
      <c r="D87" s="34"/>
      <c r="E87" s="63" t="str">
        <f>E9</f>
        <v>01 - Komunikácia</v>
      </c>
      <c r="F87" s="34"/>
      <c r="G87" s="34"/>
      <c r="H87" s="34"/>
      <c r="I87" s="34"/>
      <c r="J87" s="34"/>
      <c r="K87" s="34"/>
      <c r="L87" s="51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hidden="1" s="2" customFormat="1" ht="6.96" customHeight="1">
      <c r="A88" s="34"/>
      <c r="B88" s="35"/>
      <c r="C88" s="34"/>
      <c r="D88" s="34"/>
      <c r="E88" s="34"/>
      <c r="F88" s="34"/>
      <c r="G88" s="34"/>
      <c r="H88" s="34"/>
      <c r="I88" s="34"/>
      <c r="J88" s="34"/>
      <c r="K88" s="34"/>
      <c r="L88" s="51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hidden="1" s="2" customFormat="1" ht="12" customHeight="1">
      <c r="A89" s="34"/>
      <c r="B89" s="35"/>
      <c r="C89" s="28" t="s">
        <v>19</v>
      </c>
      <c r="D89" s="34"/>
      <c r="E89" s="34"/>
      <c r="F89" s="23" t="str">
        <f>F12</f>
        <v xml:space="preserve"> </v>
      </c>
      <c r="G89" s="34"/>
      <c r="H89" s="34"/>
      <c r="I89" s="28" t="s">
        <v>21</v>
      </c>
      <c r="J89" s="65" t="str">
        <f>IF(J12="","",J12)</f>
        <v>22. 6. 2021</v>
      </c>
      <c r="K89" s="34"/>
      <c r="L89" s="51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hidden="1" s="2" customFormat="1" ht="6.96" customHeight="1">
      <c r="A90" s="34"/>
      <c r="B90" s="35"/>
      <c r="C90" s="34"/>
      <c r="D90" s="34"/>
      <c r="E90" s="34"/>
      <c r="F90" s="34"/>
      <c r="G90" s="34"/>
      <c r="H90" s="34"/>
      <c r="I90" s="34"/>
      <c r="J90" s="34"/>
      <c r="K90" s="34"/>
      <c r="L90" s="51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hidden="1" s="2" customFormat="1" ht="15.15" customHeight="1">
      <c r="A91" s="34"/>
      <c r="B91" s="35"/>
      <c r="C91" s="28" t="s">
        <v>23</v>
      </c>
      <c r="D91" s="34"/>
      <c r="E91" s="34"/>
      <c r="F91" s="23" t="str">
        <f>E15</f>
        <v>Mesto Nitra</v>
      </c>
      <c r="G91" s="34"/>
      <c r="H91" s="34"/>
      <c r="I91" s="28" t="s">
        <v>29</v>
      </c>
      <c r="J91" s="32" t="str">
        <f>E21</f>
        <v>STAVPROS NR s.r.o.</v>
      </c>
      <c r="K91" s="34"/>
      <c r="L91" s="51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hidden="1" s="2" customFormat="1" ht="15.15" customHeight="1">
      <c r="A92" s="34"/>
      <c r="B92" s="35"/>
      <c r="C92" s="28" t="s">
        <v>27</v>
      </c>
      <c r="D92" s="34"/>
      <c r="E92" s="34"/>
      <c r="F92" s="23" t="str">
        <f>IF(E18="","",E18)</f>
        <v>Vyplň údaj</v>
      </c>
      <c r="G92" s="34"/>
      <c r="H92" s="34"/>
      <c r="I92" s="28" t="s">
        <v>32</v>
      </c>
      <c r="J92" s="32" t="str">
        <f>E24</f>
        <v xml:space="preserve"> </v>
      </c>
      <c r="K92" s="34"/>
      <c r="L92" s="51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hidden="1" s="2" customFormat="1" ht="10.32" customHeight="1">
      <c r="A93" s="34"/>
      <c r="B93" s="35"/>
      <c r="C93" s="34"/>
      <c r="D93" s="34"/>
      <c r="E93" s="34"/>
      <c r="F93" s="34"/>
      <c r="G93" s="34"/>
      <c r="H93" s="34"/>
      <c r="I93" s="34"/>
      <c r="J93" s="34"/>
      <c r="K93" s="34"/>
      <c r="L93" s="51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hidden="1" s="2" customFormat="1" ht="29.28" customHeight="1">
      <c r="A94" s="34"/>
      <c r="B94" s="35"/>
      <c r="C94" s="129" t="s">
        <v>88</v>
      </c>
      <c r="D94" s="121"/>
      <c r="E94" s="121"/>
      <c r="F94" s="121"/>
      <c r="G94" s="121"/>
      <c r="H94" s="121"/>
      <c r="I94" s="121"/>
      <c r="J94" s="130" t="s">
        <v>89</v>
      </c>
      <c r="K94" s="121"/>
      <c r="L94" s="51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hidden="1" s="2" customFormat="1" ht="10.32" customHeight="1">
      <c r="A95" s="34"/>
      <c r="B95" s="35"/>
      <c r="C95" s="34"/>
      <c r="D95" s="34"/>
      <c r="E95" s="34"/>
      <c r="F95" s="34"/>
      <c r="G95" s="34"/>
      <c r="H95" s="34"/>
      <c r="I95" s="34"/>
      <c r="J95" s="34"/>
      <c r="K95" s="34"/>
      <c r="L95" s="51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hidden="1" s="2" customFormat="1" ht="22.8" customHeight="1">
      <c r="A96" s="34"/>
      <c r="B96" s="35"/>
      <c r="C96" s="131" t="s">
        <v>90</v>
      </c>
      <c r="D96" s="34"/>
      <c r="E96" s="34"/>
      <c r="F96" s="34"/>
      <c r="G96" s="34"/>
      <c r="H96" s="34"/>
      <c r="I96" s="34"/>
      <c r="J96" s="92">
        <f>J123</f>
        <v>0</v>
      </c>
      <c r="K96" s="34"/>
      <c r="L96" s="51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5" t="s">
        <v>91</v>
      </c>
    </row>
    <row r="97" hidden="1" s="9" customFormat="1" ht="24.96" customHeight="1">
      <c r="A97" s="9"/>
      <c r="B97" s="132"/>
      <c r="C97" s="9"/>
      <c r="D97" s="133" t="s">
        <v>92</v>
      </c>
      <c r="E97" s="134"/>
      <c r="F97" s="134"/>
      <c r="G97" s="134"/>
      <c r="H97" s="134"/>
      <c r="I97" s="134"/>
      <c r="J97" s="135">
        <f>J124</f>
        <v>0</v>
      </c>
      <c r="K97" s="9"/>
      <c r="L97" s="132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136"/>
      <c r="C98" s="10"/>
      <c r="D98" s="137" t="s">
        <v>93</v>
      </c>
      <c r="E98" s="138"/>
      <c r="F98" s="138"/>
      <c r="G98" s="138"/>
      <c r="H98" s="138"/>
      <c r="I98" s="138"/>
      <c r="J98" s="139">
        <f>J125</f>
        <v>0</v>
      </c>
      <c r="K98" s="10"/>
      <c r="L98" s="13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136"/>
      <c r="C99" s="10"/>
      <c r="D99" s="137" t="s">
        <v>94</v>
      </c>
      <c r="E99" s="138"/>
      <c r="F99" s="138"/>
      <c r="G99" s="138"/>
      <c r="H99" s="138"/>
      <c r="I99" s="138"/>
      <c r="J99" s="139">
        <f>J132</f>
        <v>0</v>
      </c>
      <c r="K99" s="10"/>
      <c r="L99" s="13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136"/>
      <c r="C100" s="10"/>
      <c r="D100" s="137" t="s">
        <v>95</v>
      </c>
      <c r="E100" s="138"/>
      <c r="F100" s="138"/>
      <c r="G100" s="138"/>
      <c r="H100" s="138"/>
      <c r="I100" s="138"/>
      <c r="J100" s="139">
        <f>J140</f>
        <v>0</v>
      </c>
      <c r="K100" s="10"/>
      <c r="L100" s="13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136"/>
      <c r="C101" s="10"/>
      <c r="D101" s="137" t="s">
        <v>96</v>
      </c>
      <c r="E101" s="138"/>
      <c r="F101" s="138"/>
      <c r="G101" s="138"/>
      <c r="H101" s="138"/>
      <c r="I101" s="138"/>
      <c r="J101" s="139">
        <f>J142</f>
        <v>0</v>
      </c>
      <c r="K101" s="10"/>
      <c r="L101" s="13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136"/>
      <c r="C102" s="10"/>
      <c r="D102" s="137" t="s">
        <v>97</v>
      </c>
      <c r="E102" s="138"/>
      <c r="F102" s="138"/>
      <c r="G102" s="138"/>
      <c r="H102" s="138"/>
      <c r="I102" s="138"/>
      <c r="J102" s="139">
        <f>J148</f>
        <v>0</v>
      </c>
      <c r="K102" s="10"/>
      <c r="L102" s="13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9" customFormat="1" ht="24.96" customHeight="1">
      <c r="A103" s="9"/>
      <c r="B103" s="132"/>
      <c r="C103" s="9"/>
      <c r="D103" s="133" t="s">
        <v>98</v>
      </c>
      <c r="E103" s="134"/>
      <c r="F103" s="134"/>
      <c r="G103" s="134"/>
      <c r="H103" s="134"/>
      <c r="I103" s="134"/>
      <c r="J103" s="135">
        <f>J150</f>
        <v>0</v>
      </c>
      <c r="K103" s="9"/>
      <c r="L103" s="132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2" customFormat="1" ht="21.84" customHeight="1">
      <c r="A104" s="34"/>
      <c r="B104" s="35"/>
      <c r="C104" s="34"/>
      <c r="D104" s="34"/>
      <c r="E104" s="34"/>
      <c r="F104" s="34"/>
      <c r="G104" s="34"/>
      <c r="H104" s="34"/>
      <c r="I104" s="34"/>
      <c r="J104" s="34"/>
      <c r="K104" s="34"/>
      <c r="L104" s="51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hidden="1" s="2" customFormat="1" ht="6.96" customHeight="1">
      <c r="A105" s="34"/>
      <c r="B105" s="56"/>
      <c r="C105" s="57"/>
      <c r="D105" s="57"/>
      <c r="E105" s="57"/>
      <c r="F105" s="57"/>
      <c r="G105" s="57"/>
      <c r="H105" s="57"/>
      <c r="I105" s="57"/>
      <c r="J105" s="57"/>
      <c r="K105" s="57"/>
      <c r="L105" s="51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hidden="1"/>
    <row r="107" hidden="1"/>
    <row r="108" hidden="1"/>
    <row r="109" s="2" customFormat="1" ht="6.96" customHeight="1">
      <c r="A109" s="34"/>
      <c r="B109" s="58"/>
      <c r="C109" s="59"/>
      <c r="D109" s="59"/>
      <c r="E109" s="59"/>
      <c r="F109" s="59"/>
      <c r="G109" s="59"/>
      <c r="H109" s="59"/>
      <c r="I109" s="59"/>
      <c r="J109" s="59"/>
      <c r="K109" s="59"/>
      <c r="L109" s="51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="2" customFormat="1" ht="24.96" customHeight="1">
      <c r="A110" s="34"/>
      <c r="B110" s="35"/>
      <c r="C110" s="19" t="s">
        <v>99</v>
      </c>
      <c r="D110" s="34"/>
      <c r="E110" s="34"/>
      <c r="F110" s="34"/>
      <c r="G110" s="34"/>
      <c r="H110" s="34"/>
      <c r="I110" s="34"/>
      <c r="J110" s="34"/>
      <c r="K110" s="34"/>
      <c r="L110" s="51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="2" customFormat="1" ht="6.96" customHeight="1">
      <c r="A111" s="34"/>
      <c r="B111" s="35"/>
      <c r="C111" s="34"/>
      <c r="D111" s="34"/>
      <c r="E111" s="34"/>
      <c r="F111" s="34"/>
      <c r="G111" s="34"/>
      <c r="H111" s="34"/>
      <c r="I111" s="34"/>
      <c r="J111" s="34"/>
      <c r="K111" s="34"/>
      <c r="L111" s="51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="2" customFormat="1" ht="12" customHeight="1">
      <c r="A112" s="34"/>
      <c r="B112" s="35"/>
      <c r="C112" s="28" t="s">
        <v>15</v>
      </c>
      <c r="D112" s="34"/>
      <c r="E112" s="34"/>
      <c r="F112" s="34"/>
      <c r="G112" s="34"/>
      <c r="H112" s="34"/>
      <c r="I112" s="34"/>
      <c r="J112" s="34"/>
      <c r="K112" s="34"/>
      <c r="L112" s="51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="2" customFormat="1" ht="16.5" customHeight="1">
      <c r="A113" s="34"/>
      <c r="B113" s="35"/>
      <c r="C113" s="34"/>
      <c r="D113" s="34"/>
      <c r="E113" s="113" t="str">
        <f>E7</f>
        <v>Obnova MK Vysoká ulica, Nitra</v>
      </c>
      <c r="F113" s="28"/>
      <c r="G113" s="28"/>
      <c r="H113" s="28"/>
      <c r="I113" s="34"/>
      <c r="J113" s="34"/>
      <c r="K113" s="34"/>
      <c r="L113" s="51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="2" customFormat="1" ht="12" customHeight="1">
      <c r="A114" s="34"/>
      <c r="B114" s="35"/>
      <c r="C114" s="28" t="s">
        <v>85</v>
      </c>
      <c r="D114" s="34"/>
      <c r="E114" s="34"/>
      <c r="F114" s="34"/>
      <c r="G114" s="34"/>
      <c r="H114" s="34"/>
      <c r="I114" s="34"/>
      <c r="J114" s="34"/>
      <c r="K114" s="34"/>
      <c r="L114" s="51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="2" customFormat="1" ht="16.5" customHeight="1">
      <c r="A115" s="34"/>
      <c r="B115" s="35"/>
      <c r="C115" s="34"/>
      <c r="D115" s="34"/>
      <c r="E115" s="63" t="str">
        <f>E9</f>
        <v>01 - Komunikácia</v>
      </c>
      <c r="F115" s="34"/>
      <c r="G115" s="34"/>
      <c r="H115" s="34"/>
      <c r="I115" s="34"/>
      <c r="J115" s="34"/>
      <c r="K115" s="34"/>
      <c r="L115" s="51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="2" customFormat="1" ht="6.96" customHeight="1">
      <c r="A116" s="34"/>
      <c r="B116" s="35"/>
      <c r="C116" s="34"/>
      <c r="D116" s="34"/>
      <c r="E116" s="34"/>
      <c r="F116" s="34"/>
      <c r="G116" s="34"/>
      <c r="H116" s="34"/>
      <c r="I116" s="34"/>
      <c r="J116" s="34"/>
      <c r="K116" s="34"/>
      <c r="L116" s="51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="2" customFormat="1" ht="12" customHeight="1">
      <c r="A117" s="34"/>
      <c r="B117" s="35"/>
      <c r="C117" s="28" t="s">
        <v>19</v>
      </c>
      <c r="D117" s="34"/>
      <c r="E117" s="34"/>
      <c r="F117" s="23" t="str">
        <f>F12</f>
        <v xml:space="preserve"> </v>
      </c>
      <c r="G117" s="34"/>
      <c r="H117" s="34"/>
      <c r="I117" s="28" t="s">
        <v>21</v>
      </c>
      <c r="J117" s="65" t="str">
        <f>IF(J12="","",J12)</f>
        <v>22. 6. 2021</v>
      </c>
      <c r="K117" s="34"/>
      <c r="L117" s="51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="2" customFormat="1" ht="6.96" customHeight="1">
      <c r="A118" s="34"/>
      <c r="B118" s="35"/>
      <c r="C118" s="34"/>
      <c r="D118" s="34"/>
      <c r="E118" s="34"/>
      <c r="F118" s="34"/>
      <c r="G118" s="34"/>
      <c r="H118" s="34"/>
      <c r="I118" s="34"/>
      <c r="J118" s="34"/>
      <c r="K118" s="34"/>
      <c r="L118" s="51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="2" customFormat="1" ht="15.15" customHeight="1">
      <c r="A119" s="34"/>
      <c r="B119" s="35"/>
      <c r="C119" s="28" t="s">
        <v>23</v>
      </c>
      <c r="D119" s="34"/>
      <c r="E119" s="34"/>
      <c r="F119" s="23" t="str">
        <f>E15</f>
        <v>Mesto Nitra</v>
      </c>
      <c r="G119" s="34"/>
      <c r="H119" s="34"/>
      <c r="I119" s="28" t="s">
        <v>29</v>
      </c>
      <c r="J119" s="32" t="str">
        <f>E21</f>
        <v>STAVPROS NR s.r.o.</v>
      </c>
      <c r="K119" s="34"/>
      <c r="L119" s="51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="2" customFormat="1" ht="15.15" customHeight="1">
      <c r="A120" s="34"/>
      <c r="B120" s="35"/>
      <c r="C120" s="28" t="s">
        <v>27</v>
      </c>
      <c r="D120" s="34"/>
      <c r="E120" s="34"/>
      <c r="F120" s="23" t="str">
        <f>IF(E18="","",E18)</f>
        <v>Vyplň údaj</v>
      </c>
      <c r="G120" s="34"/>
      <c r="H120" s="34"/>
      <c r="I120" s="28" t="s">
        <v>32</v>
      </c>
      <c r="J120" s="32" t="str">
        <f>E24</f>
        <v xml:space="preserve"> </v>
      </c>
      <c r="K120" s="34"/>
      <c r="L120" s="51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="2" customFormat="1" ht="10.32" customHeight="1">
      <c r="A121" s="34"/>
      <c r="B121" s="35"/>
      <c r="C121" s="34"/>
      <c r="D121" s="34"/>
      <c r="E121" s="34"/>
      <c r="F121" s="34"/>
      <c r="G121" s="34"/>
      <c r="H121" s="34"/>
      <c r="I121" s="34"/>
      <c r="J121" s="34"/>
      <c r="K121" s="34"/>
      <c r="L121" s="51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="11" customFormat="1" ht="29.28" customHeight="1">
      <c r="A122" s="140"/>
      <c r="B122" s="141"/>
      <c r="C122" s="142" t="s">
        <v>100</v>
      </c>
      <c r="D122" s="143" t="s">
        <v>59</v>
      </c>
      <c r="E122" s="143" t="s">
        <v>55</v>
      </c>
      <c r="F122" s="143" t="s">
        <v>56</v>
      </c>
      <c r="G122" s="143" t="s">
        <v>101</v>
      </c>
      <c r="H122" s="143" t="s">
        <v>102</v>
      </c>
      <c r="I122" s="143" t="s">
        <v>103</v>
      </c>
      <c r="J122" s="144" t="s">
        <v>89</v>
      </c>
      <c r="K122" s="145" t="s">
        <v>104</v>
      </c>
      <c r="L122" s="146"/>
      <c r="M122" s="82" t="s">
        <v>1</v>
      </c>
      <c r="N122" s="83" t="s">
        <v>38</v>
      </c>
      <c r="O122" s="83" t="s">
        <v>105</v>
      </c>
      <c r="P122" s="83" t="s">
        <v>106</v>
      </c>
      <c r="Q122" s="83" t="s">
        <v>107</v>
      </c>
      <c r="R122" s="83" t="s">
        <v>108</v>
      </c>
      <c r="S122" s="83" t="s">
        <v>109</v>
      </c>
      <c r="T122" s="84" t="s">
        <v>110</v>
      </c>
      <c r="U122" s="140"/>
      <c r="V122" s="140"/>
      <c r="W122" s="140"/>
      <c r="X122" s="140"/>
      <c r="Y122" s="140"/>
      <c r="Z122" s="140"/>
      <c r="AA122" s="140"/>
      <c r="AB122" s="140"/>
      <c r="AC122" s="140"/>
      <c r="AD122" s="140"/>
      <c r="AE122" s="140"/>
    </row>
    <row r="123" s="2" customFormat="1" ht="22.8" customHeight="1">
      <c r="A123" s="34"/>
      <c r="B123" s="35"/>
      <c r="C123" s="89" t="s">
        <v>90</v>
      </c>
      <c r="D123" s="34"/>
      <c r="E123" s="34"/>
      <c r="F123" s="34"/>
      <c r="G123" s="34"/>
      <c r="H123" s="34"/>
      <c r="I123" s="34"/>
      <c r="J123" s="147">
        <f>BK123</f>
        <v>0</v>
      </c>
      <c r="K123" s="34"/>
      <c r="L123" s="35"/>
      <c r="M123" s="85"/>
      <c r="N123" s="69"/>
      <c r="O123" s="86"/>
      <c r="P123" s="148">
        <f>P124+P150</f>
        <v>0</v>
      </c>
      <c r="Q123" s="86"/>
      <c r="R123" s="148">
        <f>R124+R150</f>
        <v>503.41276199999999</v>
      </c>
      <c r="S123" s="86"/>
      <c r="T123" s="149">
        <f>T124+T150</f>
        <v>79.631399999999999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T123" s="15" t="s">
        <v>73</v>
      </c>
      <c r="AU123" s="15" t="s">
        <v>91</v>
      </c>
      <c r="BK123" s="150">
        <f>BK124+BK150</f>
        <v>0</v>
      </c>
    </row>
    <row r="124" s="12" customFormat="1" ht="25.92" customHeight="1">
      <c r="A124" s="12"/>
      <c r="B124" s="151"/>
      <c r="C124" s="12"/>
      <c r="D124" s="152" t="s">
        <v>73</v>
      </c>
      <c r="E124" s="153" t="s">
        <v>111</v>
      </c>
      <c r="F124" s="153" t="s">
        <v>112</v>
      </c>
      <c r="G124" s="12"/>
      <c r="H124" s="12"/>
      <c r="I124" s="154"/>
      <c r="J124" s="155">
        <f>BK124</f>
        <v>0</v>
      </c>
      <c r="K124" s="12"/>
      <c r="L124" s="151"/>
      <c r="M124" s="156"/>
      <c r="N124" s="157"/>
      <c r="O124" s="157"/>
      <c r="P124" s="158">
        <f>P125+P132+P140+P142+P148</f>
        <v>0</v>
      </c>
      <c r="Q124" s="157"/>
      <c r="R124" s="158">
        <f>R125+R132+R140+R142+R148</f>
        <v>503.41276199999999</v>
      </c>
      <c r="S124" s="157"/>
      <c r="T124" s="159">
        <f>T125+T132+T140+T142+T148</f>
        <v>79.631399999999999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152" t="s">
        <v>82</v>
      </c>
      <c r="AT124" s="160" t="s">
        <v>73</v>
      </c>
      <c r="AU124" s="160" t="s">
        <v>74</v>
      </c>
      <c r="AY124" s="152" t="s">
        <v>113</v>
      </c>
      <c r="BK124" s="161">
        <f>BK125+BK132+BK140+BK142+BK148</f>
        <v>0</v>
      </c>
    </row>
    <row r="125" s="12" customFormat="1" ht="22.8" customHeight="1">
      <c r="A125" s="12"/>
      <c r="B125" s="151"/>
      <c r="C125" s="12"/>
      <c r="D125" s="152" t="s">
        <v>73</v>
      </c>
      <c r="E125" s="162" t="s">
        <v>82</v>
      </c>
      <c r="F125" s="162" t="s">
        <v>114</v>
      </c>
      <c r="G125" s="12"/>
      <c r="H125" s="12"/>
      <c r="I125" s="154"/>
      <c r="J125" s="163">
        <f>BK125</f>
        <v>0</v>
      </c>
      <c r="K125" s="12"/>
      <c r="L125" s="151"/>
      <c r="M125" s="156"/>
      <c r="N125" s="157"/>
      <c r="O125" s="157"/>
      <c r="P125" s="158">
        <f>SUM(P126:P131)</f>
        <v>0</v>
      </c>
      <c r="Q125" s="157"/>
      <c r="R125" s="158">
        <f>SUM(R126:R131)</f>
        <v>0.093684000000000003</v>
      </c>
      <c r="S125" s="157"/>
      <c r="T125" s="159">
        <f>SUM(T126:T131)</f>
        <v>79.631399999999999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152" t="s">
        <v>82</v>
      </c>
      <c r="AT125" s="160" t="s">
        <v>73</v>
      </c>
      <c r="AU125" s="160" t="s">
        <v>82</v>
      </c>
      <c r="AY125" s="152" t="s">
        <v>113</v>
      </c>
      <c r="BK125" s="161">
        <f>SUM(BK126:BK131)</f>
        <v>0</v>
      </c>
    </row>
    <row r="126" s="2" customFormat="1" ht="33" customHeight="1">
      <c r="A126" s="34"/>
      <c r="B126" s="164"/>
      <c r="C126" s="165" t="s">
        <v>82</v>
      </c>
      <c r="D126" s="165" t="s">
        <v>115</v>
      </c>
      <c r="E126" s="166" t="s">
        <v>116</v>
      </c>
      <c r="F126" s="167" t="s">
        <v>117</v>
      </c>
      <c r="G126" s="168" t="s">
        <v>118</v>
      </c>
      <c r="H126" s="169">
        <v>780.70000000000005</v>
      </c>
      <c r="I126" s="170"/>
      <c r="J126" s="171">
        <f>ROUND(I126*H126,2)</f>
        <v>0</v>
      </c>
      <c r="K126" s="172"/>
      <c r="L126" s="35"/>
      <c r="M126" s="173" t="s">
        <v>1</v>
      </c>
      <c r="N126" s="174" t="s">
        <v>40</v>
      </c>
      <c r="O126" s="73"/>
      <c r="P126" s="175">
        <f>O126*H126</f>
        <v>0</v>
      </c>
      <c r="Q126" s="175">
        <v>0.00012</v>
      </c>
      <c r="R126" s="175">
        <f>Q126*H126</f>
        <v>0.093684000000000003</v>
      </c>
      <c r="S126" s="175">
        <v>0.10199999999999999</v>
      </c>
      <c r="T126" s="176">
        <f>S126*H126</f>
        <v>79.631399999999999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177" t="s">
        <v>119</v>
      </c>
      <c r="AT126" s="177" t="s">
        <v>115</v>
      </c>
      <c r="AU126" s="177" t="s">
        <v>120</v>
      </c>
      <c r="AY126" s="15" t="s">
        <v>113</v>
      </c>
      <c r="BE126" s="178">
        <f>IF(N126="základná",J126,0)</f>
        <v>0</v>
      </c>
      <c r="BF126" s="178">
        <f>IF(N126="znížená",J126,0)</f>
        <v>0</v>
      </c>
      <c r="BG126" s="178">
        <f>IF(N126="zákl. prenesená",J126,0)</f>
        <v>0</v>
      </c>
      <c r="BH126" s="178">
        <f>IF(N126="zníž. prenesená",J126,0)</f>
        <v>0</v>
      </c>
      <c r="BI126" s="178">
        <f>IF(N126="nulová",J126,0)</f>
        <v>0</v>
      </c>
      <c r="BJ126" s="15" t="s">
        <v>120</v>
      </c>
      <c r="BK126" s="178">
        <f>ROUND(I126*H126,2)</f>
        <v>0</v>
      </c>
      <c r="BL126" s="15" t="s">
        <v>119</v>
      </c>
      <c r="BM126" s="177" t="s">
        <v>120</v>
      </c>
    </row>
    <row r="127" s="2" customFormat="1" ht="21.75" customHeight="1">
      <c r="A127" s="34"/>
      <c r="B127" s="164"/>
      <c r="C127" s="165" t="s">
        <v>120</v>
      </c>
      <c r="D127" s="165" t="s">
        <v>115</v>
      </c>
      <c r="E127" s="166" t="s">
        <v>121</v>
      </c>
      <c r="F127" s="167" t="s">
        <v>122</v>
      </c>
      <c r="G127" s="168" t="s">
        <v>123</v>
      </c>
      <c r="H127" s="169">
        <v>129.46000000000001</v>
      </c>
      <c r="I127" s="170"/>
      <c r="J127" s="171">
        <f>ROUND(I127*H127,2)</f>
        <v>0</v>
      </c>
      <c r="K127" s="172"/>
      <c r="L127" s="35"/>
      <c r="M127" s="173" t="s">
        <v>1</v>
      </c>
      <c r="N127" s="174" t="s">
        <v>40</v>
      </c>
      <c r="O127" s="73"/>
      <c r="P127" s="175">
        <f>O127*H127</f>
        <v>0</v>
      </c>
      <c r="Q127" s="175">
        <v>0</v>
      </c>
      <c r="R127" s="175">
        <f>Q127*H127</f>
        <v>0</v>
      </c>
      <c r="S127" s="175">
        <v>0</v>
      </c>
      <c r="T127" s="176">
        <f>S127*H127</f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177" t="s">
        <v>119</v>
      </c>
      <c r="AT127" s="177" t="s">
        <v>115</v>
      </c>
      <c r="AU127" s="177" t="s">
        <v>120</v>
      </c>
      <c r="AY127" s="15" t="s">
        <v>113</v>
      </c>
      <c r="BE127" s="178">
        <f>IF(N127="základná",J127,0)</f>
        <v>0</v>
      </c>
      <c r="BF127" s="178">
        <f>IF(N127="znížená",J127,0)</f>
        <v>0</v>
      </c>
      <c r="BG127" s="178">
        <f>IF(N127="zákl. prenesená",J127,0)</f>
        <v>0</v>
      </c>
      <c r="BH127" s="178">
        <f>IF(N127="zníž. prenesená",J127,0)</f>
        <v>0</v>
      </c>
      <c r="BI127" s="178">
        <f>IF(N127="nulová",J127,0)</f>
        <v>0</v>
      </c>
      <c r="BJ127" s="15" t="s">
        <v>120</v>
      </c>
      <c r="BK127" s="178">
        <f>ROUND(I127*H127,2)</f>
        <v>0</v>
      </c>
      <c r="BL127" s="15" t="s">
        <v>119</v>
      </c>
      <c r="BM127" s="177" t="s">
        <v>119</v>
      </c>
    </row>
    <row r="128" s="2" customFormat="1" ht="33" customHeight="1">
      <c r="A128" s="34"/>
      <c r="B128" s="164"/>
      <c r="C128" s="165" t="s">
        <v>124</v>
      </c>
      <c r="D128" s="165" t="s">
        <v>115</v>
      </c>
      <c r="E128" s="166" t="s">
        <v>125</v>
      </c>
      <c r="F128" s="167" t="s">
        <v>126</v>
      </c>
      <c r="G128" s="168" t="s">
        <v>123</v>
      </c>
      <c r="H128" s="169">
        <v>129.46000000000001</v>
      </c>
      <c r="I128" s="170"/>
      <c r="J128" s="171">
        <f>ROUND(I128*H128,2)</f>
        <v>0</v>
      </c>
      <c r="K128" s="172"/>
      <c r="L128" s="35"/>
      <c r="M128" s="173" t="s">
        <v>1</v>
      </c>
      <c r="N128" s="174" t="s">
        <v>40</v>
      </c>
      <c r="O128" s="73"/>
      <c r="P128" s="175">
        <f>O128*H128</f>
        <v>0</v>
      </c>
      <c r="Q128" s="175">
        <v>0</v>
      </c>
      <c r="R128" s="175">
        <f>Q128*H128</f>
        <v>0</v>
      </c>
      <c r="S128" s="175">
        <v>0</v>
      </c>
      <c r="T128" s="176">
        <f>S128*H128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177" t="s">
        <v>119</v>
      </c>
      <c r="AT128" s="177" t="s">
        <v>115</v>
      </c>
      <c r="AU128" s="177" t="s">
        <v>120</v>
      </c>
      <c r="AY128" s="15" t="s">
        <v>113</v>
      </c>
      <c r="BE128" s="178">
        <f>IF(N128="základná",J128,0)</f>
        <v>0</v>
      </c>
      <c r="BF128" s="178">
        <f>IF(N128="znížená",J128,0)</f>
        <v>0</v>
      </c>
      <c r="BG128" s="178">
        <f>IF(N128="zákl. prenesená",J128,0)</f>
        <v>0</v>
      </c>
      <c r="BH128" s="178">
        <f>IF(N128="zníž. prenesená",J128,0)</f>
        <v>0</v>
      </c>
      <c r="BI128" s="178">
        <f>IF(N128="nulová",J128,0)</f>
        <v>0</v>
      </c>
      <c r="BJ128" s="15" t="s">
        <v>120</v>
      </c>
      <c r="BK128" s="178">
        <f>ROUND(I128*H128,2)</f>
        <v>0</v>
      </c>
      <c r="BL128" s="15" t="s">
        <v>119</v>
      </c>
      <c r="BM128" s="177" t="s">
        <v>127</v>
      </c>
    </row>
    <row r="129" s="2" customFormat="1" ht="44.25" customHeight="1">
      <c r="A129" s="34"/>
      <c r="B129" s="164"/>
      <c r="C129" s="165" t="s">
        <v>119</v>
      </c>
      <c r="D129" s="165" t="s">
        <v>115</v>
      </c>
      <c r="E129" s="166" t="s">
        <v>128</v>
      </c>
      <c r="F129" s="167" t="s">
        <v>129</v>
      </c>
      <c r="G129" s="168" t="s">
        <v>123</v>
      </c>
      <c r="H129" s="169">
        <v>5437.3199999999997</v>
      </c>
      <c r="I129" s="170"/>
      <c r="J129" s="171">
        <f>ROUND(I129*H129,2)</f>
        <v>0</v>
      </c>
      <c r="K129" s="172"/>
      <c r="L129" s="35"/>
      <c r="M129" s="173" t="s">
        <v>1</v>
      </c>
      <c r="N129" s="174" t="s">
        <v>40</v>
      </c>
      <c r="O129" s="73"/>
      <c r="P129" s="175">
        <f>O129*H129</f>
        <v>0</v>
      </c>
      <c r="Q129" s="175">
        <v>0</v>
      </c>
      <c r="R129" s="175">
        <f>Q129*H129</f>
        <v>0</v>
      </c>
      <c r="S129" s="175">
        <v>0</v>
      </c>
      <c r="T129" s="176">
        <f>S129*H129</f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177" t="s">
        <v>119</v>
      </c>
      <c r="AT129" s="177" t="s">
        <v>115</v>
      </c>
      <c r="AU129" s="177" t="s">
        <v>120</v>
      </c>
      <c r="AY129" s="15" t="s">
        <v>113</v>
      </c>
      <c r="BE129" s="178">
        <f>IF(N129="základná",J129,0)</f>
        <v>0</v>
      </c>
      <c r="BF129" s="178">
        <f>IF(N129="znížená",J129,0)</f>
        <v>0</v>
      </c>
      <c r="BG129" s="178">
        <f>IF(N129="zákl. prenesená",J129,0)</f>
        <v>0</v>
      </c>
      <c r="BH129" s="178">
        <f>IF(N129="zníž. prenesená",J129,0)</f>
        <v>0</v>
      </c>
      <c r="BI129" s="178">
        <f>IF(N129="nulová",J129,0)</f>
        <v>0</v>
      </c>
      <c r="BJ129" s="15" t="s">
        <v>120</v>
      </c>
      <c r="BK129" s="178">
        <f>ROUND(I129*H129,2)</f>
        <v>0</v>
      </c>
      <c r="BL129" s="15" t="s">
        <v>119</v>
      </c>
      <c r="BM129" s="177" t="s">
        <v>130</v>
      </c>
    </row>
    <row r="130" s="2" customFormat="1" ht="21.75" customHeight="1">
      <c r="A130" s="34"/>
      <c r="B130" s="164"/>
      <c r="C130" s="165" t="s">
        <v>131</v>
      </c>
      <c r="D130" s="165" t="s">
        <v>115</v>
      </c>
      <c r="E130" s="166" t="s">
        <v>132</v>
      </c>
      <c r="F130" s="167" t="s">
        <v>133</v>
      </c>
      <c r="G130" s="168" t="s">
        <v>134</v>
      </c>
      <c r="H130" s="169">
        <v>233.02799999999999</v>
      </c>
      <c r="I130" s="170"/>
      <c r="J130" s="171">
        <f>ROUND(I130*H130,2)</f>
        <v>0</v>
      </c>
      <c r="K130" s="172"/>
      <c r="L130" s="35"/>
      <c r="M130" s="173" t="s">
        <v>1</v>
      </c>
      <c r="N130" s="174" t="s">
        <v>40</v>
      </c>
      <c r="O130" s="73"/>
      <c r="P130" s="175">
        <f>O130*H130</f>
        <v>0</v>
      </c>
      <c r="Q130" s="175">
        <v>0</v>
      </c>
      <c r="R130" s="175">
        <f>Q130*H130</f>
        <v>0</v>
      </c>
      <c r="S130" s="175">
        <v>0</v>
      </c>
      <c r="T130" s="176">
        <f>S130*H130</f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177" t="s">
        <v>119</v>
      </c>
      <c r="AT130" s="177" t="s">
        <v>115</v>
      </c>
      <c r="AU130" s="177" t="s">
        <v>120</v>
      </c>
      <c r="AY130" s="15" t="s">
        <v>113</v>
      </c>
      <c r="BE130" s="178">
        <f>IF(N130="základná",J130,0)</f>
        <v>0</v>
      </c>
      <c r="BF130" s="178">
        <f>IF(N130="znížená",J130,0)</f>
        <v>0</v>
      </c>
      <c r="BG130" s="178">
        <f>IF(N130="zákl. prenesená",J130,0)</f>
        <v>0</v>
      </c>
      <c r="BH130" s="178">
        <f>IF(N130="zníž. prenesená",J130,0)</f>
        <v>0</v>
      </c>
      <c r="BI130" s="178">
        <f>IF(N130="nulová",J130,0)</f>
        <v>0</v>
      </c>
      <c r="BJ130" s="15" t="s">
        <v>120</v>
      </c>
      <c r="BK130" s="178">
        <f>ROUND(I130*H130,2)</f>
        <v>0</v>
      </c>
      <c r="BL130" s="15" t="s">
        <v>119</v>
      </c>
      <c r="BM130" s="177" t="s">
        <v>135</v>
      </c>
    </row>
    <row r="131" s="2" customFormat="1" ht="21.75" customHeight="1">
      <c r="A131" s="34"/>
      <c r="B131" s="164"/>
      <c r="C131" s="165" t="s">
        <v>127</v>
      </c>
      <c r="D131" s="165" t="s">
        <v>115</v>
      </c>
      <c r="E131" s="166" t="s">
        <v>136</v>
      </c>
      <c r="F131" s="167" t="s">
        <v>137</v>
      </c>
      <c r="G131" s="168" t="s">
        <v>118</v>
      </c>
      <c r="H131" s="169">
        <v>287.69999999999999</v>
      </c>
      <c r="I131" s="170"/>
      <c r="J131" s="171">
        <f>ROUND(I131*H131,2)</f>
        <v>0</v>
      </c>
      <c r="K131" s="172"/>
      <c r="L131" s="35"/>
      <c r="M131" s="173" t="s">
        <v>1</v>
      </c>
      <c r="N131" s="174" t="s">
        <v>40</v>
      </c>
      <c r="O131" s="73"/>
      <c r="P131" s="175">
        <f>O131*H131</f>
        <v>0</v>
      </c>
      <c r="Q131" s="175">
        <v>0</v>
      </c>
      <c r="R131" s="175">
        <f>Q131*H131</f>
        <v>0</v>
      </c>
      <c r="S131" s="175">
        <v>0</v>
      </c>
      <c r="T131" s="176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177" t="s">
        <v>119</v>
      </c>
      <c r="AT131" s="177" t="s">
        <v>115</v>
      </c>
      <c r="AU131" s="177" t="s">
        <v>120</v>
      </c>
      <c r="AY131" s="15" t="s">
        <v>113</v>
      </c>
      <c r="BE131" s="178">
        <f>IF(N131="základná",J131,0)</f>
        <v>0</v>
      </c>
      <c r="BF131" s="178">
        <f>IF(N131="znížená",J131,0)</f>
        <v>0</v>
      </c>
      <c r="BG131" s="178">
        <f>IF(N131="zákl. prenesená",J131,0)</f>
        <v>0</v>
      </c>
      <c r="BH131" s="178">
        <f>IF(N131="zníž. prenesená",J131,0)</f>
        <v>0</v>
      </c>
      <c r="BI131" s="178">
        <f>IF(N131="nulová",J131,0)</f>
        <v>0</v>
      </c>
      <c r="BJ131" s="15" t="s">
        <v>120</v>
      </c>
      <c r="BK131" s="178">
        <f>ROUND(I131*H131,2)</f>
        <v>0</v>
      </c>
      <c r="BL131" s="15" t="s">
        <v>119</v>
      </c>
      <c r="BM131" s="177" t="s">
        <v>138</v>
      </c>
    </row>
    <row r="132" s="12" customFormat="1" ht="22.8" customHeight="1">
      <c r="A132" s="12"/>
      <c r="B132" s="151"/>
      <c r="C132" s="12"/>
      <c r="D132" s="152" t="s">
        <v>73</v>
      </c>
      <c r="E132" s="162" t="s">
        <v>131</v>
      </c>
      <c r="F132" s="162" t="s">
        <v>139</v>
      </c>
      <c r="G132" s="12"/>
      <c r="H132" s="12"/>
      <c r="I132" s="154"/>
      <c r="J132" s="163">
        <f>BK132</f>
        <v>0</v>
      </c>
      <c r="K132" s="12"/>
      <c r="L132" s="151"/>
      <c r="M132" s="156"/>
      <c r="N132" s="157"/>
      <c r="O132" s="157"/>
      <c r="P132" s="158">
        <f>SUM(P133:P139)</f>
        <v>0</v>
      </c>
      <c r="Q132" s="157"/>
      <c r="R132" s="158">
        <f>SUM(R133:R139)</f>
        <v>495.10627799999997</v>
      </c>
      <c r="S132" s="157"/>
      <c r="T132" s="159">
        <f>SUM(T133:T139)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52" t="s">
        <v>82</v>
      </c>
      <c r="AT132" s="160" t="s">
        <v>73</v>
      </c>
      <c r="AU132" s="160" t="s">
        <v>82</v>
      </c>
      <c r="AY132" s="152" t="s">
        <v>113</v>
      </c>
      <c r="BK132" s="161">
        <f>SUM(BK133:BK139)</f>
        <v>0</v>
      </c>
    </row>
    <row r="133" s="2" customFormat="1" ht="21.75" customHeight="1">
      <c r="A133" s="34"/>
      <c r="B133" s="164"/>
      <c r="C133" s="165" t="s">
        <v>140</v>
      </c>
      <c r="D133" s="165" t="s">
        <v>115</v>
      </c>
      <c r="E133" s="166" t="s">
        <v>141</v>
      </c>
      <c r="F133" s="167" t="s">
        <v>142</v>
      </c>
      <c r="G133" s="168" t="s">
        <v>118</v>
      </c>
      <c r="H133" s="169">
        <v>287.69999999999999</v>
      </c>
      <c r="I133" s="170"/>
      <c r="J133" s="171">
        <f>ROUND(I133*H133,2)</f>
        <v>0</v>
      </c>
      <c r="K133" s="172"/>
      <c r="L133" s="35"/>
      <c r="M133" s="173" t="s">
        <v>1</v>
      </c>
      <c r="N133" s="174" t="s">
        <v>40</v>
      </c>
      <c r="O133" s="73"/>
      <c r="P133" s="175">
        <f>O133*H133</f>
        <v>0</v>
      </c>
      <c r="Q133" s="175">
        <v>0.37080000000000002</v>
      </c>
      <c r="R133" s="175">
        <f>Q133*H133</f>
        <v>106.67916</v>
      </c>
      <c r="S133" s="175">
        <v>0</v>
      </c>
      <c r="T133" s="176">
        <f>S133*H133</f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177" t="s">
        <v>119</v>
      </c>
      <c r="AT133" s="177" t="s">
        <v>115</v>
      </c>
      <c r="AU133" s="177" t="s">
        <v>120</v>
      </c>
      <c r="AY133" s="15" t="s">
        <v>113</v>
      </c>
      <c r="BE133" s="178">
        <f>IF(N133="základná",J133,0)</f>
        <v>0</v>
      </c>
      <c r="BF133" s="178">
        <f>IF(N133="znížená",J133,0)</f>
        <v>0</v>
      </c>
      <c r="BG133" s="178">
        <f>IF(N133="zákl. prenesená",J133,0)</f>
        <v>0</v>
      </c>
      <c r="BH133" s="178">
        <f>IF(N133="zníž. prenesená",J133,0)</f>
        <v>0</v>
      </c>
      <c r="BI133" s="178">
        <f>IF(N133="nulová",J133,0)</f>
        <v>0</v>
      </c>
      <c r="BJ133" s="15" t="s">
        <v>120</v>
      </c>
      <c r="BK133" s="178">
        <f>ROUND(I133*H133,2)</f>
        <v>0</v>
      </c>
      <c r="BL133" s="15" t="s">
        <v>119</v>
      </c>
      <c r="BM133" s="177" t="s">
        <v>143</v>
      </c>
    </row>
    <row r="134" s="2" customFormat="1" ht="33" customHeight="1">
      <c r="A134" s="34"/>
      <c r="B134" s="164"/>
      <c r="C134" s="165" t="s">
        <v>130</v>
      </c>
      <c r="D134" s="165" t="s">
        <v>115</v>
      </c>
      <c r="E134" s="166" t="s">
        <v>144</v>
      </c>
      <c r="F134" s="167" t="s">
        <v>145</v>
      </c>
      <c r="G134" s="168" t="s">
        <v>118</v>
      </c>
      <c r="H134" s="169">
        <v>287.69999999999999</v>
      </c>
      <c r="I134" s="170"/>
      <c r="J134" s="171">
        <f>ROUND(I134*H134,2)</f>
        <v>0</v>
      </c>
      <c r="K134" s="172"/>
      <c r="L134" s="35"/>
      <c r="M134" s="173" t="s">
        <v>1</v>
      </c>
      <c r="N134" s="174" t="s">
        <v>40</v>
      </c>
      <c r="O134" s="73"/>
      <c r="P134" s="175">
        <f>O134*H134</f>
        <v>0</v>
      </c>
      <c r="Q134" s="175">
        <v>0.35914000000000001</v>
      </c>
      <c r="R134" s="175">
        <f>Q134*H134</f>
        <v>103.324578</v>
      </c>
      <c r="S134" s="175">
        <v>0</v>
      </c>
      <c r="T134" s="176">
        <f>S134*H134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177" t="s">
        <v>119</v>
      </c>
      <c r="AT134" s="177" t="s">
        <v>115</v>
      </c>
      <c r="AU134" s="177" t="s">
        <v>120</v>
      </c>
      <c r="AY134" s="15" t="s">
        <v>113</v>
      </c>
      <c r="BE134" s="178">
        <f>IF(N134="základná",J134,0)</f>
        <v>0</v>
      </c>
      <c r="BF134" s="178">
        <f>IF(N134="znížená",J134,0)</f>
        <v>0</v>
      </c>
      <c r="BG134" s="178">
        <f>IF(N134="zákl. prenesená",J134,0)</f>
        <v>0</v>
      </c>
      <c r="BH134" s="178">
        <f>IF(N134="zníž. prenesená",J134,0)</f>
        <v>0</v>
      </c>
      <c r="BI134" s="178">
        <f>IF(N134="nulová",J134,0)</f>
        <v>0</v>
      </c>
      <c r="BJ134" s="15" t="s">
        <v>120</v>
      </c>
      <c r="BK134" s="178">
        <f>ROUND(I134*H134,2)</f>
        <v>0</v>
      </c>
      <c r="BL134" s="15" t="s">
        <v>119</v>
      </c>
      <c r="BM134" s="177" t="s">
        <v>146</v>
      </c>
    </row>
    <row r="135" s="2" customFormat="1" ht="33" customHeight="1">
      <c r="A135" s="34"/>
      <c r="B135" s="164"/>
      <c r="C135" s="165" t="s">
        <v>147</v>
      </c>
      <c r="D135" s="165" t="s">
        <v>115</v>
      </c>
      <c r="E135" s="166" t="s">
        <v>148</v>
      </c>
      <c r="F135" s="167" t="s">
        <v>149</v>
      </c>
      <c r="G135" s="168" t="s">
        <v>118</v>
      </c>
      <c r="H135" s="169">
        <v>1068.4000000000001</v>
      </c>
      <c r="I135" s="170"/>
      <c r="J135" s="171">
        <f>ROUND(I135*H135,2)</f>
        <v>0</v>
      </c>
      <c r="K135" s="172"/>
      <c r="L135" s="35"/>
      <c r="M135" s="173" t="s">
        <v>1</v>
      </c>
      <c r="N135" s="174" t="s">
        <v>40</v>
      </c>
      <c r="O135" s="73"/>
      <c r="P135" s="175">
        <f>O135*H135</f>
        <v>0</v>
      </c>
      <c r="Q135" s="175">
        <v>0.0075300000000000002</v>
      </c>
      <c r="R135" s="175">
        <f>Q135*H135</f>
        <v>8.0450520000000001</v>
      </c>
      <c r="S135" s="175">
        <v>0</v>
      </c>
      <c r="T135" s="176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177" t="s">
        <v>119</v>
      </c>
      <c r="AT135" s="177" t="s">
        <v>115</v>
      </c>
      <c r="AU135" s="177" t="s">
        <v>120</v>
      </c>
      <c r="AY135" s="15" t="s">
        <v>113</v>
      </c>
      <c r="BE135" s="178">
        <f>IF(N135="základná",J135,0)</f>
        <v>0</v>
      </c>
      <c r="BF135" s="178">
        <f>IF(N135="znížená",J135,0)</f>
        <v>0</v>
      </c>
      <c r="BG135" s="178">
        <f>IF(N135="zákl. prenesená",J135,0)</f>
        <v>0</v>
      </c>
      <c r="BH135" s="178">
        <f>IF(N135="zníž. prenesená",J135,0)</f>
        <v>0</v>
      </c>
      <c r="BI135" s="178">
        <f>IF(N135="nulová",J135,0)</f>
        <v>0</v>
      </c>
      <c r="BJ135" s="15" t="s">
        <v>120</v>
      </c>
      <c r="BK135" s="178">
        <f>ROUND(I135*H135,2)</f>
        <v>0</v>
      </c>
      <c r="BL135" s="15" t="s">
        <v>119</v>
      </c>
      <c r="BM135" s="177" t="s">
        <v>150</v>
      </c>
    </row>
    <row r="136" s="2" customFormat="1" ht="33" customHeight="1">
      <c r="A136" s="34"/>
      <c r="B136" s="164"/>
      <c r="C136" s="165" t="s">
        <v>135</v>
      </c>
      <c r="D136" s="165" t="s">
        <v>115</v>
      </c>
      <c r="E136" s="166" t="s">
        <v>151</v>
      </c>
      <c r="F136" s="167" t="s">
        <v>152</v>
      </c>
      <c r="G136" s="168" t="s">
        <v>118</v>
      </c>
      <c r="H136" s="169">
        <v>287.69999999999999</v>
      </c>
      <c r="I136" s="170"/>
      <c r="J136" s="171">
        <f>ROUND(I136*H136,2)</f>
        <v>0</v>
      </c>
      <c r="K136" s="172"/>
      <c r="L136" s="35"/>
      <c r="M136" s="173" t="s">
        <v>1</v>
      </c>
      <c r="N136" s="174" t="s">
        <v>40</v>
      </c>
      <c r="O136" s="73"/>
      <c r="P136" s="175">
        <f>O136*H136</f>
        <v>0</v>
      </c>
      <c r="Q136" s="175">
        <v>0.10373</v>
      </c>
      <c r="R136" s="175">
        <f>Q136*H136</f>
        <v>29.843121</v>
      </c>
      <c r="S136" s="175">
        <v>0</v>
      </c>
      <c r="T136" s="176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177" t="s">
        <v>119</v>
      </c>
      <c r="AT136" s="177" t="s">
        <v>115</v>
      </c>
      <c r="AU136" s="177" t="s">
        <v>120</v>
      </c>
      <c r="AY136" s="15" t="s">
        <v>113</v>
      </c>
      <c r="BE136" s="178">
        <f>IF(N136="základná",J136,0)</f>
        <v>0</v>
      </c>
      <c r="BF136" s="178">
        <f>IF(N136="znížená",J136,0)</f>
        <v>0</v>
      </c>
      <c r="BG136" s="178">
        <f>IF(N136="zákl. prenesená",J136,0)</f>
        <v>0</v>
      </c>
      <c r="BH136" s="178">
        <f>IF(N136="zníž. prenesená",J136,0)</f>
        <v>0</v>
      </c>
      <c r="BI136" s="178">
        <f>IF(N136="nulová",J136,0)</f>
        <v>0</v>
      </c>
      <c r="BJ136" s="15" t="s">
        <v>120</v>
      </c>
      <c r="BK136" s="178">
        <f>ROUND(I136*H136,2)</f>
        <v>0</v>
      </c>
      <c r="BL136" s="15" t="s">
        <v>119</v>
      </c>
      <c r="BM136" s="177" t="s">
        <v>7</v>
      </c>
    </row>
    <row r="137" s="2" customFormat="1" ht="33" customHeight="1">
      <c r="A137" s="34"/>
      <c r="B137" s="164"/>
      <c r="C137" s="165" t="s">
        <v>153</v>
      </c>
      <c r="D137" s="165" t="s">
        <v>115</v>
      </c>
      <c r="E137" s="166" t="s">
        <v>154</v>
      </c>
      <c r="F137" s="167" t="s">
        <v>155</v>
      </c>
      <c r="G137" s="168" t="s">
        <v>118</v>
      </c>
      <c r="H137" s="169">
        <v>780.70000000000005</v>
      </c>
      <c r="I137" s="170"/>
      <c r="J137" s="171">
        <f>ROUND(I137*H137,2)</f>
        <v>0</v>
      </c>
      <c r="K137" s="172"/>
      <c r="L137" s="35"/>
      <c r="M137" s="173" t="s">
        <v>1</v>
      </c>
      <c r="N137" s="174" t="s">
        <v>40</v>
      </c>
      <c r="O137" s="73"/>
      <c r="P137" s="175">
        <f>O137*H137</f>
        <v>0</v>
      </c>
      <c r="Q137" s="175">
        <v>0.10373</v>
      </c>
      <c r="R137" s="175">
        <f>Q137*H137</f>
        <v>80.982011</v>
      </c>
      <c r="S137" s="175">
        <v>0</v>
      </c>
      <c r="T137" s="176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177" t="s">
        <v>119</v>
      </c>
      <c r="AT137" s="177" t="s">
        <v>115</v>
      </c>
      <c r="AU137" s="177" t="s">
        <v>120</v>
      </c>
      <c r="AY137" s="15" t="s">
        <v>113</v>
      </c>
      <c r="BE137" s="178">
        <f>IF(N137="základná",J137,0)</f>
        <v>0</v>
      </c>
      <c r="BF137" s="178">
        <f>IF(N137="znížená",J137,0)</f>
        <v>0</v>
      </c>
      <c r="BG137" s="178">
        <f>IF(N137="zákl. prenesená",J137,0)</f>
        <v>0</v>
      </c>
      <c r="BH137" s="178">
        <f>IF(N137="zníž. prenesená",J137,0)</f>
        <v>0</v>
      </c>
      <c r="BI137" s="178">
        <f>IF(N137="nulová",J137,0)</f>
        <v>0</v>
      </c>
      <c r="BJ137" s="15" t="s">
        <v>120</v>
      </c>
      <c r="BK137" s="178">
        <f>ROUND(I137*H137,2)</f>
        <v>0</v>
      </c>
      <c r="BL137" s="15" t="s">
        <v>119</v>
      </c>
      <c r="BM137" s="177" t="s">
        <v>156</v>
      </c>
    </row>
    <row r="138" s="2" customFormat="1" ht="33" customHeight="1">
      <c r="A138" s="34"/>
      <c r="B138" s="164"/>
      <c r="C138" s="165" t="s">
        <v>138</v>
      </c>
      <c r="D138" s="165" t="s">
        <v>115</v>
      </c>
      <c r="E138" s="166" t="s">
        <v>157</v>
      </c>
      <c r="F138" s="167" t="s">
        <v>158</v>
      </c>
      <c r="G138" s="168" t="s">
        <v>118</v>
      </c>
      <c r="H138" s="169">
        <v>287.69999999999999</v>
      </c>
      <c r="I138" s="170"/>
      <c r="J138" s="171">
        <f>ROUND(I138*H138,2)</f>
        <v>0</v>
      </c>
      <c r="K138" s="172"/>
      <c r="L138" s="35"/>
      <c r="M138" s="173" t="s">
        <v>1</v>
      </c>
      <c r="N138" s="174" t="s">
        <v>40</v>
      </c>
      <c r="O138" s="73"/>
      <c r="P138" s="175">
        <f>O138*H138</f>
        <v>0</v>
      </c>
      <c r="Q138" s="175">
        <v>0.15559000000000001</v>
      </c>
      <c r="R138" s="175">
        <f>Q138*H138</f>
        <v>44.763243000000003</v>
      </c>
      <c r="S138" s="175">
        <v>0</v>
      </c>
      <c r="T138" s="176">
        <f>S138*H138</f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177" t="s">
        <v>119</v>
      </c>
      <c r="AT138" s="177" t="s">
        <v>115</v>
      </c>
      <c r="AU138" s="177" t="s">
        <v>120</v>
      </c>
      <c r="AY138" s="15" t="s">
        <v>113</v>
      </c>
      <c r="BE138" s="178">
        <f>IF(N138="základná",J138,0)</f>
        <v>0</v>
      </c>
      <c r="BF138" s="178">
        <f>IF(N138="znížená",J138,0)</f>
        <v>0</v>
      </c>
      <c r="BG138" s="178">
        <f>IF(N138="zákl. prenesená",J138,0)</f>
        <v>0</v>
      </c>
      <c r="BH138" s="178">
        <f>IF(N138="zníž. prenesená",J138,0)</f>
        <v>0</v>
      </c>
      <c r="BI138" s="178">
        <f>IF(N138="nulová",J138,0)</f>
        <v>0</v>
      </c>
      <c r="BJ138" s="15" t="s">
        <v>120</v>
      </c>
      <c r="BK138" s="178">
        <f>ROUND(I138*H138,2)</f>
        <v>0</v>
      </c>
      <c r="BL138" s="15" t="s">
        <v>119</v>
      </c>
      <c r="BM138" s="177" t="s">
        <v>159</v>
      </c>
    </row>
    <row r="139" s="2" customFormat="1" ht="33" customHeight="1">
      <c r="A139" s="34"/>
      <c r="B139" s="164"/>
      <c r="C139" s="165" t="s">
        <v>160</v>
      </c>
      <c r="D139" s="165" t="s">
        <v>115</v>
      </c>
      <c r="E139" s="166" t="s">
        <v>161</v>
      </c>
      <c r="F139" s="167" t="s">
        <v>162</v>
      </c>
      <c r="G139" s="168" t="s">
        <v>118</v>
      </c>
      <c r="H139" s="169">
        <v>780.70000000000005</v>
      </c>
      <c r="I139" s="170"/>
      <c r="J139" s="171">
        <f>ROUND(I139*H139,2)</f>
        <v>0</v>
      </c>
      <c r="K139" s="172"/>
      <c r="L139" s="35"/>
      <c r="M139" s="173" t="s">
        <v>1</v>
      </c>
      <c r="N139" s="174" t="s">
        <v>40</v>
      </c>
      <c r="O139" s="73"/>
      <c r="P139" s="175">
        <f>O139*H139</f>
        <v>0</v>
      </c>
      <c r="Q139" s="175">
        <v>0.15559000000000001</v>
      </c>
      <c r="R139" s="175">
        <f>Q139*H139</f>
        <v>121.46911300000001</v>
      </c>
      <c r="S139" s="175">
        <v>0</v>
      </c>
      <c r="T139" s="176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177" t="s">
        <v>119</v>
      </c>
      <c r="AT139" s="177" t="s">
        <v>115</v>
      </c>
      <c r="AU139" s="177" t="s">
        <v>120</v>
      </c>
      <c r="AY139" s="15" t="s">
        <v>113</v>
      </c>
      <c r="BE139" s="178">
        <f>IF(N139="základná",J139,0)</f>
        <v>0</v>
      </c>
      <c r="BF139" s="178">
        <f>IF(N139="znížená",J139,0)</f>
        <v>0</v>
      </c>
      <c r="BG139" s="178">
        <f>IF(N139="zákl. prenesená",J139,0)</f>
        <v>0</v>
      </c>
      <c r="BH139" s="178">
        <f>IF(N139="zníž. prenesená",J139,0)</f>
        <v>0</v>
      </c>
      <c r="BI139" s="178">
        <f>IF(N139="nulová",J139,0)</f>
        <v>0</v>
      </c>
      <c r="BJ139" s="15" t="s">
        <v>120</v>
      </c>
      <c r="BK139" s="178">
        <f>ROUND(I139*H139,2)</f>
        <v>0</v>
      </c>
      <c r="BL139" s="15" t="s">
        <v>119</v>
      </c>
      <c r="BM139" s="177" t="s">
        <v>163</v>
      </c>
    </row>
    <row r="140" s="12" customFormat="1" ht="22.8" customHeight="1">
      <c r="A140" s="12"/>
      <c r="B140" s="151"/>
      <c r="C140" s="12"/>
      <c r="D140" s="152" t="s">
        <v>73</v>
      </c>
      <c r="E140" s="162" t="s">
        <v>130</v>
      </c>
      <c r="F140" s="162" t="s">
        <v>164</v>
      </c>
      <c r="G140" s="12"/>
      <c r="H140" s="12"/>
      <c r="I140" s="154"/>
      <c r="J140" s="163">
        <f>BK140</f>
        <v>0</v>
      </c>
      <c r="K140" s="12"/>
      <c r="L140" s="151"/>
      <c r="M140" s="156"/>
      <c r="N140" s="157"/>
      <c r="O140" s="157"/>
      <c r="P140" s="158">
        <f>P141</f>
        <v>0</v>
      </c>
      <c r="Q140" s="157"/>
      <c r="R140" s="158">
        <f>R141</f>
        <v>8.2127999999999997</v>
      </c>
      <c r="S140" s="157"/>
      <c r="T140" s="159">
        <f>T141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152" t="s">
        <v>82</v>
      </c>
      <c r="AT140" s="160" t="s">
        <v>73</v>
      </c>
      <c r="AU140" s="160" t="s">
        <v>82</v>
      </c>
      <c r="AY140" s="152" t="s">
        <v>113</v>
      </c>
      <c r="BK140" s="161">
        <f>BK141</f>
        <v>0</v>
      </c>
    </row>
    <row r="141" s="2" customFormat="1" ht="21.75" customHeight="1">
      <c r="A141" s="34"/>
      <c r="B141" s="164"/>
      <c r="C141" s="165" t="s">
        <v>143</v>
      </c>
      <c r="D141" s="165" t="s">
        <v>115</v>
      </c>
      <c r="E141" s="166" t="s">
        <v>165</v>
      </c>
      <c r="F141" s="167" t="s">
        <v>166</v>
      </c>
      <c r="G141" s="168" t="s">
        <v>167</v>
      </c>
      <c r="H141" s="169">
        <v>20</v>
      </c>
      <c r="I141" s="170"/>
      <c r="J141" s="171">
        <f>ROUND(I141*H141,2)</f>
        <v>0</v>
      </c>
      <c r="K141" s="172"/>
      <c r="L141" s="35"/>
      <c r="M141" s="173" t="s">
        <v>1</v>
      </c>
      <c r="N141" s="174" t="s">
        <v>40</v>
      </c>
      <c r="O141" s="73"/>
      <c r="P141" s="175">
        <f>O141*H141</f>
        <v>0</v>
      </c>
      <c r="Q141" s="175">
        <v>0.41064</v>
      </c>
      <c r="R141" s="175">
        <f>Q141*H141</f>
        <v>8.2127999999999997</v>
      </c>
      <c r="S141" s="175">
        <v>0</v>
      </c>
      <c r="T141" s="176">
        <f>S141*H141</f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177" t="s">
        <v>119</v>
      </c>
      <c r="AT141" s="177" t="s">
        <v>115</v>
      </c>
      <c r="AU141" s="177" t="s">
        <v>120</v>
      </c>
      <c r="AY141" s="15" t="s">
        <v>113</v>
      </c>
      <c r="BE141" s="178">
        <f>IF(N141="základná",J141,0)</f>
        <v>0</v>
      </c>
      <c r="BF141" s="178">
        <f>IF(N141="znížená",J141,0)</f>
        <v>0</v>
      </c>
      <c r="BG141" s="178">
        <f>IF(N141="zákl. prenesená",J141,0)</f>
        <v>0</v>
      </c>
      <c r="BH141" s="178">
        <f>IF(N141="zníž. prenesená",J141,0)</f>
        <v>0</v>
      </c>
      <c r="BI141" s="178">
        <f>IF(N141="nulová",J141,0)</f>
        <v>0</v>
      </c>
      <c r="BJ141" s="15" t="s">
        <v>120</v>
      </c>
      <c r="BK141" s="178">
        <f>ROUND(I141*H141,2)</f>
        <v>0</v>
      </c>
      <c r="BL141" s="15" t="s">
        <v>119</v>
      </c>
      <c r="BM141" s="177" t="s">
        <v>168</v>
      </c>
    </row>
    <row r="142" s="12" customFormat="1" ht="22.8" customHeight="1">
      <c r="A142" s="12"/>
      <c r="B142" s="151"/>
      <c r="C142" s="12"/>
      <c r="D142" s="152" t="s">
        <v>73</v>
      </c>
      <c r="E142" s="162" t="s">
        <v>147</v>
      </c>
      <c r="F142" s="162" t="s">
        <v>169</v>
      </c>
      <c r="G142" s="12"/>
      <c r="H142" s="12"/>
      <c r="I142" s="154"/>
      <c r="J142" s="163">
        <f>BK142</f>
        <v>0</v>
      </c>
      <c r="K142" s="12"/>
      <c r="L142" s="151"/>
      <c r="M142" s="156"/>
      <c r="N142" s="157"/>
      <c r="O142" s="157"/>
      <c r="P142" s="158">
        <f>SUM(P143:P147)</f>
        <v>0</v>
      </c>
      <c r="Q142" s="157"/>
      <c r="R142" s="158">
        <f>SUM(R143:R147)</f>
        <v>0</v>
      </c>
      <c r="S142" s="157"/>
      <c r="T142" s="159">
        <f>SUM(T143:T147)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152" t="s">
        <v>82</v>
      </c>
      <c r="AT142" s="160" t="s">
        <v>73</v>
      </c>
      <c r="AU142" s="160" t="s">
        <v>82</v>
      </c>
      <c r="AY142" s="152" t="s">
        <v>113</v>
      </c>
      <c r="BK142" s="161">
        <f>SUM(BK143:BK147)</f>
        <v>0</v>
      </c>
    </row>
    <row r="143" s="2" customFormat="1" ht="33" customHeight="1">
      <c r="A143" s="34"/>
      <c r="B143" s="164"/>
      <c r="C143" s="165" t="s">
        <v>170</v>
      </c>
      <c r="D143" s="165" t="s">
        <v>115</v>
      </c>
      <c r="E143" s="166" t="s">
        <v>171</v>
      </c>
      <c r="F143" s="167" t="s">
        <v>172</v>
      </c>
      <c r="G143" s="168" t="s">
        <v>118</v>
      </c>
      <c r="H143" s="169">
        <v>1068.4000000000001</v>
      </c>
      <c r="I143" s="170"/>
      <c r="J143" s="171">
        <f>ROUND(I143*H143,2)</f>
        <v>0</v>
      </c>
      <c r="K143" s="172"/>
      <c r="L143" s="35"/>
      <c r="M143" s="173" t="s">
        <v>1</v>
      </c>
      <c r="N143" s="174" t="s">
        <v>40</v>
      </c>
      <c r="O143" s="73"/>
      <c r="P143" s="175">
        <f>O143*H143</f>
        <v>0</v>
      </c>
      <c r="Q143" s="175">
        <v>0</v>
      </c>
      <c r="R143" s="175">
        <f>Q143*H143</f>
        <v>0</v>
      </c>
      <c r="S143" s="175">
        <v>0</v>
      </c>
      <c r="T143" s="176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177" t="s">
        <v>119</v>
      </c>
      <c r="AT143" s="177" t="s">
        <v>115</v>
      </c>
      <c r="AU143" s="177" t="s">
        <v>120</v>
      </c>
      <c r="AY143" s="15" t="s">
        <v>113</v>
      </c>
      <c r="BE143" s="178">
        <f>IF(N143="základná",J143,0)</f>
        <v>0</v>
      </c>
      <c r="BF143" s="178">
        <f>IF(N143="znížená",J143,0)</f>
        <v>0</v>
      </c>
      <c r="BG143" s="178">
        <f>IF(N143="zákl. prenesená",J143,0)</f>
        <v>0</v>
      </c>
      <c r="BH143" s="178">
        <f>IF(N143="zníž. prenesená",J143,0)</f>
        <v>0</v>
      </c>
      <c r="BI143" s="178">
        <f>IF(N143="nulová",J143,0)</f>
        <v>0</v>
      </c>
      <c r="BJ143" s="15" t="s">
        <v>120</v>
      </c>
      <c r="BK143" s="178">
        <f>ROUND(I143*H143,2)</f>
        <v>0</v>
      </c>
      <c r="BL143" s="15" t="s">
        <v>119</v>
      </c>
      <c r="BM143" s="177" t="s">
        <v>173</v>
      </c>
    </row>
    <row r="144" s="2" customFormat="1" ht="21.75" customHeight="1">
      <c r="A144" s="34"/>
      <c r="B144" s="164"/>
      <c r="C144" s="165" t="s">
        <v>146</v>
      </c>
      <c r="D144" s="165" t="s">
        <v>115</v>
      </c>
      <c r="E144" s="166" t="s">
        <v>174</v>
      </c>
      <c r="F144" s="167" t="s">
        <v>175</v>
      </c>
      <c r="G144" s="168" t="s">
        <v>134</v>
      </c>
      <c r="H144" s="169">
        <v>79.631</v>
      </c>
      <c r="I144" s="170"/>
      <c r="J144" s="171">
        <f>ROUND(I144*H144,2)</f>
        <v>0</v>
      </c>
      <c r="K144" s="172"/>
      <c r="L144" s="35"/>
      <c r="M144" s="173" t="s">
        <v>1</v>
      </c>
      <c r="N144" s="174" t="s">
        <v>40</v>
      </c>
      <c r="O144" s="73"/>
      <c r="P144" s="175">
        <f>O144*H144</f>
        <v>0</v>
      </c>
      <c r="Q144" s="175">
        <v>0</v>
      </c>
      <c r="R144" s="175">
        <f>Q144*H144</f>
        <v>0</v>
      </c>
      <c r="S144" s="175">
        <v>0</v>
      </c>
      <c r="T144" s="176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177" t="s">
        <v>119</v>
      </c>
      <c r="AT144" s="177" t="s">
        <v>115</v>
      </c>
      <c r="AU144" s="177" t="s">
        <v>120</v>
      </c>
      <c r="AY144" s="15" t="s">
        <v>113</v>
      </c>
      <c r="BE144" s="178">
        <f>IF(N144="základná",J144,0)</f>
        <v>0</v>
      </c>
      <c r="BF144" s="178">
        <f>IF(N144="znížená",J144,0)</f>
        <v>0</v>
      </c>
      <c r="BG144" s="178">
        <f>IF(N144="zákl. prenesená",J144,0)</f>
        <v>0</v>
      </c>
      <c r="BH144" s="178">
        <f>IF(N144="zníž. prenesená",J144,0)</f>
        <v>0</v>
      </c>
      <c r="BI144" s="178">
        <f>IF(N144="nulová",J144,0)</f>
        <v>0</v>
      </c>
      <c r="BJ144" s="15" t="s">
        <v>120</v>
      </c>
      <c r="BK144" s="178">
        <f>ROUND(I144*H144,2)</f>
        <v>0</v>
      </c>
      <c r="BL144" s="15" t="s">
        <v>119</v>
      </c>
      <c r="BM144" s="177" t="s">
        <v>176</v>
      </c>
    </row>
    <row r="145" s="2" customFormat="1" ht="21.75" customHeight="1">
      <c r="A145" s="34"/>
      <c r="B145" s="164"/>
      <c r="C145" s="165" t="s">
        <v>177</v>
      </c>
      <c r="D145" s="165" t="s">
        <v>115</v>
      </c>
      <c r="E145" s="166" t="s">
        <v>178</v>
      </c>
      <c r="F145" s="167" t="s">
        <v>179</v>
      </c>
      <c r="G145" s="168" t="s">
        <v>134</v>
      </c>
      <c r="H145" s="169">
        <v>3503.7640000000001</v>
      </c>
      <c r="I145" s="170"/>
      <c r="J145" s="171">
        <f>ROUND(I145*H145,2)</f>
        <v>0</v>
      </c>
      <c r="K145" s="172"/>
      <c r="L145" s="35"/>
      <c r="M145" s="173" t="s">
        <v>1</v>
      </c>
      <c r="N145" s="174" t="s">
        <v>40</v>
      </c>
      <c r="O145" s="73"/>
      <c r="P145" s="175">
        <f>O145*H145</f>
        <v>0</v>
      </c>
      <c r="Q145" s="175">
        <v>0</v>
      </c>
      <c r="R145" s="175">
        <f>Q145*H145</f>
        <v>0</v>
      </c>
      <c r="S145" s="175">
        <v>0</v>
      </c>
      <c r="T145" s="176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177" t="s">
        <v>119</v>
      </c>
      <c r="AT145" s="177" t="s">
        <v>115</v>
      </c>
      <c r="AU145" s="177" t="s">
        <v>120</v>
      </c>
      <c r="AY145" s="15" t="s">
        <v>113</v>
      </c>
      <c r="BE145" s="178">
        <f>IF(N145="základná",J145,0)</f>
        <v>0</v>
      </c>
      <c r="BF145" s="178">
        <f>IF(N145="znížená",J145,0)</f>
        <v>0</v>
      </c>
      <c r="BG145" s="178">
        <f>IF(N145="zákl. prenesená",J145,0)</f>
        <v>0</v>
      </c>
      <c r="BH145" s="178">
        <f>IF(N145="zníž. prenesená",J145,0)</f>
        <v>0</v>
      </c>
      <c r="BI145" s="178">
        <f>IF(N145="nulová",J145,0)</f>
        <v>0</v>
      </c>
      <c r="BJ145" s="15" t="s">
        <v>120</v>
      </c>
      <c r="BK145" s="178">
        <f>ROUND(I145*H145,2)</f>
        <v>0</v>
      </c>
      <c r="BL145" s="15" t="s">
        <v>119</v>
      </c>
      <c r="BM145" s="177" t="s">
        <v>180</v>
      </c>
    </row>
    <row r="146" s="2" customFormat="1" ht="21.75" customHeight="1">
      <c r="A146" s="34"/>
      <c r="B146" s="164"/>
      <c r="C146" s="165" t="s">
        <v>150</v>
      </c>
      <c r="D146" s="165" t="s">
        <v>115</v>
      </c>
      <c r="E146" s="166" t="s">
        <v>181</v>
      </c>
      <c r="F146" s="167" t="s">
        <v>182</v>
      </c>
      <c r="G146" s="168" t="s">
        <v>134</v>
      </c>
      <c r="H146" s="169">
        <v>79.631</v>
      </c>
      <c r="I146" s="170"/>
      <c r="J146" s="171">
        <f>ROUND(I146*H146,2)</f>
        <v>0</v>
      </c>
      <c r="K146" s="172"/>
      <c r="L146" s="35"/>
      <c r="M146" s="173" t="s">
        <v>1</v>
      </c>
      <c r="N146" s="174" t="s">
        <v>40</v>
      </c>
      <c r="O146" s="73"/>
      <c r="P146" s="175">
        <f>O146*H146</f>
        <v>0</v>
      </c>
      <c r="Q146" s="175">
        <v>0</v>
      </c>
      <c r="R146" s="175">
        <f>Q146*H146</f>
        <v>0</v>
      </c>
      <c r="S146" s="175">
        <v>0</v>
      </c>
      <c r="T146" s="176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177" t="s">
        <v>119</v>
      </c>
      <c r="AT146" s="177" t="s">
        <v>115</v>
      </c>
      <c r="AU146" s="177" t="s">
        <v>120</v>
      </c>
      <c r="AY146" s="15" t="s">
        <v>113</v>
      </c>
      <c r="BE146" s="178">
        <f>IF(N146="základná",J146,0)</f>
        <v>0</v>
      </c>
      <c r="BF146" s="178">
        <f>IF(N146="znížená",J146,0)</f>
        <v>0</v>
      </c>
      <c r="BG146" s="178">
        <f>IF(N146="zákl. prenesená",J146,0)</f>
        <v>0</v>
      </c>
      <c r="BH146" s="178">
        <f>IF(N146="zníž. prenesená",J146,0)</f>
        <v>0</v>
      </c>
      <c r="BI146" s="178">
        <f>IF(N146="nulová",J146,0)</f>
        <v>0</v>
      </c>
      <c r="BJ146" s="15" t="s">
        <v>120</v>
      </c>
      <c r="BK146" s="178">
        <f>ROUND(I146*H146,2)</f>
        <v>0</v>
      </c>
      <c r="BL146" s="15" t="s">
        <v>119</v>
      </c>
      <c r="BM146" s="177" t="s">
        <v>183</v>
      </c>
    </row>
    <row r="147" s="2" customFormat="1" ht="21.75" customHeight="1">
      <c r="A147" s="34"/>
      <c r="B147" s="164"/>
      <c r="C147" s="165" t="s">
        <v>184</v>
      </c>
      <c r="D147" s="165" t="s">
        <v>115</v>
      </c>
      <c r="E147" s="166" t="s">
        <v>185</v>
      </c>
      <c r="F147" s="167" t="s">
        <v>186</v>
      </c>
      <c r="G147" s="168" t="s">
        <v>134</v>
      </c>
      <c r="H147" s="169">
        <v>79.631</v>
      </c>
      <c r="I147" s="170"/>
      <c r="J147" s="171">
        <f>ROUND(I147*H147,2)</f>
        <v>0</v>
      </c>
      <c r="K147" s="172"/>
      <c r="L147" s="35"/>
      <c r="M147" s="173" t="s">
        <v>1</v>
      </c>
      <c r="N147" s="174" t="s">
        <v>40</v>
      </c>
      <c r="O147" s="73"/>
      <c r="P147" s="175">
        <f>O147*H147</f>
        <v>0</v>
      </c>
      <c r="Q147" s="175">
        <v>0</v>
      </c>
      <c r="R147" s="175">
        <f>Q147*H147</f>
        <v>0</v>
      </c>
      <c r="S147" s="175">
        <v>0</v>
      </c>
      <c r="T147" s="176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177" t="s">
        <v>119</v>
      </c>
      <c r="AT147" s="177" t="s">
        <v>115</v>
      </c>
      <c r="AU147" s="177" t="s">
        <v>120</v>
      </c>
      <c r="AY147" s="15" t="s">
        <v>113</v>
      </c>
      <c r="BE147" s="178">
        <f>IF(N147="základná",J147,0)</f>
        <v>0</v>
      </c>
      <c r="BF147" s="178">
        <f>IF(N147="znížená",J147,0)</f>
        <v>0</v>
      </c>
      <c r="BG147" s="178">
        <f>IF(N147="zákl. prenesená",J147,0)</f>
        <v>0</v>
      </c>
      <c r="BH147" s="178">
        <f>IF(N147="zníž. prenesená",J147,0)</f>
        <v>0</v>
      </c>
      <c r="BI147" s="178">
        <f>IF(N147="nulová",J147,0)</f>
        <v>0</v>
      </c>
      <c r="BJ147" s="15" t="s">
        <v>120</v>
      </c>
      <c r="BK147" s="178">
        <f>ROUND(I147*H147,2)</f>
        <v>0</v>
      </c>
      <c r="BL147" s="15" t="s">
        <v>119</v>
      </c>
      <c r="BM147" s="177" t="s">
        <v>187</v>
      </c>
    </row>
    <row r="148" s="12" customFormat="1" ht="22.8" customHeight="1">
      <c r="A148" s="12"/>
      <c r="B148" s="151"/>
      <c r="C148" s="12"/>
      <c r="D148" s="152" t="s">
        <v>73</v>
      </c>
      <c r="E148" s="162" t="s">
        <v>188</v>
      </c>
      <c r="F148" s="162" t="s">
        <v>189</v>
      </c>
      <c r="G148" s="12"/>
      <c r="H148" s="12"/>
      <c r="I148" s="154"/>
      <c r="J148" s="163">
        <f>BK148</f>
        <v>0</v>
      </c>
      <c r="K148" s="12"/>
      <c r="L148" s="151"/>
      <c r="M148" s="156"/>
      <c r="N148" s="157"/>
      <c r="O148" s="157"/>
      <c r="P148" s="158">
        <f>P149</f>
        <v>0</v>
      </c>
      <c r="Q148" s="157"/>
      <c r="R148" s="158">
        <f>R149</f>
        <v>0</v>
      </c>
      <c r="S148" s="157"/>
      <c r="T148" s="159">
        <f>T149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52" t="s">
        <v>82</v>
      </c>
      <c r="AT148" s="160" t="s">
        <v>73</v>
      </c>
      <c r="AU148" s="160" t="s">
        <v>82</v>
      </c>
      <c r="AY148" s="152" t="s">
        <v>113</v>
      </c>
      <c r="BK148" s="161">
        <f>BK149</f>
        <v>0</v>
      </c>
    </row>
    <row r="149" s="2" customFormat="1" ht="33" customHeight="1">
      <c r="A149" s="34"/>
      <c r="B149" s="164"/>
      <c r="C149" s="165" t="s">
        <v>7</v>
      </c>
      <c r="D149" s="165" t="s">
        <v>115</v>
      </c>
      <c r="E149" s="166" t="s">
        <v>190</v>
      </c>
      <c r="F149" s="167" t="s">
        <v>191</v>
      </c>
      <c r="G149" s="168" t="s">
        <v>134</v>
      </c>
      <c r="H149" s="169">
        <v>503.41300000000001</v>
      </c>
      <c r="I149" s="170"/>
      <c r="J149" s="171">
        <f>ROUND(I149*H149,2)</f>
        <v>0</v>
      </c>
      <c r="K149" s="172"/>
      <c r="L149" s="35"/>
      <c r="M149" s="173" t="s">
        <v>1</v>
      </c>
      <c r="N149" s="174" t="s">
        <v>40</v>
      </c>
      <c r="O149" s="73"/>
      <c r="P149" s="175">
        <f>O149*H149</f>
        <v>0</v>
      </c>
      <c r="Q149" s="175">
        <v>0</v>
      </c>
      <c r="R149" s="175">
        <f>Q149*H149</f>
        <v>0</v>
      </c>
      <c r="S149" s="175">
        <v>0</v>
      </c>
      <c r="T149" s="176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177" t="s">
        <v>119</v>
      </c>
      <c r="AT149" s="177" t="s">
        <v>115</v>
      </c>
      <c r="AU149" s="177" t="s">
        <v>120</v>
      </c>
      <c r="AY149" s="15" t="s">
        <v>113</v>
      </c>
      <c r="BE149" s="178">
        <f>IF(N149="základná",J149,0)</f>
        <v>0</v>
      </c>
      <c r="BF149" s="178">
        <f>IF(N149="znížená",J149,0)</f>
        <v>0</v>
      </c>
      <c r="BG149" s="178">
        <f>IF(N149="zákl. prenesená",J149,0)</f>
        <v>0</v>
      </c>
      <c r="BH149" s="178">
        <f>IF(N149="zníž. prenesená",J149,0)</f>
        <v>0</v>
      </c>
      <c r="BI149" s="178">
        <f>IF(N149="nulová",J149,0)</f>
        <v>0</v>
      </c>
      <c r="BJ149" s="15" t="s">
        <v>120</v>
      </c>
      <c r="BK149" s="178">
        <f>ROUND(I149*H149,2)</f>
        <v>0</v>
      </c>
      <c r="BL149" s="15" t="s">
        <v>119</v>
      </c>
      <c r="BM149" s="177" t="s">
        <v>192</v>
      </c>
    </row>
    <row r="150" s="12" customFormat="1" ht="25.92" customHeight="1">
      <c r="A150" s="12"/>
      <c r="B150" s="151"/>
      <c r="C150" s="12"/>
      <c r="D150" s="152" t="s">
        <v>73</v>
      </c>
      <c r="E150" s="153" t="s">
        <v>193</v>
      </c>
      <c r="F150" s="153" t="s">
        <v>194</v>
      </c>
      <c r="G150" s="12"/>
      <c r="H150" s="12"/>
      <c r="I150" s="154"/>
      <c r="J150" s="155">
        <f>BK150</f>
        <v>0</v>
      </c>
      <c r="K150" s="12"/>
      <c r="L150" s="151"/>
      <c r="M150" s="156"/>
      <c r="N150" s="157"/>
      <c r="O150" s="157"/>
      <c r="P150" s="158">
        <f>SUM(P151:P153)</f>
        <v>0</v>
      </c>
      <c r="Q150" s="157"/>
      <c r="R150" s="158">
        <f>SUM(R151:R153)</f>
        <v>0</v>
      </c>
      <c r="S150" s="157"/>
      <c r="T150" s="159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152" t="s">
        <v>131</v>
      </c>
      <c r="AT150" s="160" t="s">
        <v>73</v>
      </c>
      <c r="AU150" s="160" t="s">
        <v>74</v>
      </c>
      <c r="AY150" s="152" t="s">
        <v>113</v>
      </c>
      <c r="BK150" s="161">
        <f>SUM(BK151:BK153)</f>
        <v>0</v>
      </c>
    </row>
    <row r="151" s="2" customFormat="1" ht="16.5" customHeight="1">
      <c r="A151" s="34"/>
      <c r="B151" s="164"/>
      <c r="C151" s="165" t="s">
        <v>195</v>
      </c>
      <c r="D151" s="165" t="s">
        <v>115</v>
      </c>
      <c r="E151" s="166" t="s">
        <v>196</v>
      </c>
      <c r="F151" s="167" t="s">
        <v>197</v>
      </c>
      <c r="G151" s="168" t="s">
        <v>198</v>
      </c>
      <c r="H151" s="169">
        <v>1</v>
      </c>
      <c r="I151" s="170"/>
      <c r="J151" s="171">
        <f>ROUND(I151*H151,2)</f>
        <v>0</v>
      </c>
      <c r="K151" s="172"/>
      <c r="L151" s="35"/>
      <c r="M151" s="173" t="s">
        <v>1</v>
      </c>
      <c r="N151" s="174" t="s">
        <v>40</v>
      </c>
      <c r="O151" s="73"/>
      <c r="P151" s="175">
        <f>O151*H151</f>
        <v>0</v>
      </c>
      <c r="Q151" s="175">
        <v>0</v>
      </c>
      <c r="R151" s="175">
        <f>Q151*H151</f>
        <v>0</v>
      </c>
      <c r="S151" s="175">
        <v>0</v>
      </c>
      <c r="T151" s="176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177" t="s">
        <v>119</v>
      </c>
      <c r="AT151" s="177" t="s">
        <v>115</v>
      </c>
      <c r="AU151" s="177" t="s">
        <v>82</v>
      </c>
      <c r="AY151" s="15" t="s">
        <v>113</v>
      </c>
      <c r="BE151" s="178">
        <f>IF(N151="základná",J151,0)</f>
        <v>0</v>
      </c>
      <c r="BF151" s="178">
        <f>IF(N151="znížená",J151,0)</f>
        <v>0</v>
      </c>
      <c r="BG151" s="178">
        <f>IF(N151="zákl. prenesená",J151,0)</f>
        <v>0</v>
      </c>
      <c r="BH151" s="178">
        <f>IF(N151="zníž. prenesená",J151,0)</f>
        <v>0</v>
      </c>
      <c r="BI151" s="178">
        <f>IF(N151="nulová",J151,0)</f>
        <v>0</v>
      </c>
      <c r="BJ151" s="15" t="s">
        <v>120</v>
      </c>
      <c r="BK151" s="178">
        <f>ROUND(I151*H151,2)</f>
        <v>0</v>
      </c>
      <c r="BL151" s="15" t="s">
        <v>119</v>
      </c>
      <c r="BM151" s="177" t="s">
        <v>199</v>
      </c>
    </row>
    <row r="152" s="2" customFormat="1" ht="21.75" customHeight="1">
      <c r="A152" s="34"/>
      <c r="B152" s="164"/>
      <c r="C152" s="165" t="s">
        <v>156</v>
      </c>
      <c r="D152" s="165" t="s">
        <v>115</v>
      </c>
      <c r="E152" s="166" t="s">
        <v>200</v>
      </c>
      <c r="F152" s="167" t="s">
        <v>201</v>
      </c>
      <c r="G152" s="168" t="s">
        <v>198</v>
      </c>
      <c r="H152" s="169">
        <v>1</v>
      </c>
      <c r="I152" s="170"/>
      <c r="J152" s="171">
        <f>ROUND(I152*H152,2)</f>
        <v>0</v>
      </c>
      <c r="K152" s="172"/>
      <c r="L152" s="35"/>
      <c r="M152" s="173" t="s">
        <v>1</v>
      </c>
      <c r="N152" s="174" t="s">
        <v>40</v>
      </c>
      <c r="O152" s="73"/>
      <c r="P152" s="175">
        <f>O152*H152</f>
        <v>0</v>
      </c>
      <c r="Q152" s="175">
        <v>0</v>
      </c>
      <c r="R152" s="175">
        <f>Q152*H152</f>
        <v>0</v>
      </c>
      <c r="S152" s="175">
        <v>0</v>
      </c>
      <c r="T152" s="176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177" t="s">
        <v>119</v>
      </c>
      <c r="AT152" s="177" t="s">
        <v>115</v>
      </c>
      <c r="AU152" s="177" t="s">
        <v>82</v>
      </c>
      <c r="AY152" s="15" t="s">
        <v>113</v>
      </c>
      <c r="BE152" s="178">
        <f>IF(N152="základná",J152,0)</f>
        <v>0</v>
      </c>
      <c r="BF152" s="178">
        <f>IF(N152="znížená",J152,0)</f>
        <v>0</v>
      </c>
      <c r="BG152" s="178">
        <f>IF(N152="zákl. prenesená",J152,0)</f>
        <v>0</v>
      </c>
      <c r="BH152" s="178">
        <f>IF(N152="zníž. prenesená",J152,0)</f>
        <v>0</v>
      </c>
      <c r="BI152" s="178">
        <f>IF(N152="nulová",J152,0)</f>
        <v>0</v>
      </c>
      <c r="BJ152" s="15" t="s">
        <v>120</v>
      </c>
      <c r="BK152" s="178">
        <f>ROUND(I152*H152,2)</f>
        <v>0</v>
      </c>
      <c r="BL152" s="15" t="s">
        <v>119</v>
      </c>
      <c r="BM152" s="177" t="s">
        <v>202</v>
      </c>
    </row>
    <row r="153" s="2" customFormat="1" ht="21.75" customHeight="1">
      <c r="A153" s="34"/>
      <c r="B153" s="164"/>
      <c r="C153" s="165" t="s">
        <v>203</v>
      </c>
      <c r="D153" s="165" t="s">
        <v>115</v>
      </c>
      <c r="E153" s="166" t="s">
        <v>204</v>
      </c>
      <c r="F153" s="167" t="s">
        <v>205</v>
      </c>
      <c r="G153" s="168" t="s">
        <v>198</v>
      </c>
      <c r="H153" s="169">
        <v>1</v>
      </c>
      <c r="I153" s="170"/>
      <c r="J153" s="171">
        <f>ROUND(I153*H153,2)</f>
        <v>0</v>
      </c>
      <c r="K153" s="172"/>
      <c r="L153" s="35"/>
      <c r="M153" s="179" t="s">
        <v>1</v>
      </c>
      <c r="N153" s="180" t="s">
        <v>40</v>
      </c>
      <c r="O153" s="181"/>
      <c r="P153" s="182">
        <f>O153*H153</f>
        <v>0</v>
      </c>
      <c r="Q153" s="182">
        <v>0</v>
      </c>
      <c r="R153" s="182">
        <f>Q153*H153</f>
        <v>0</v>
      </c>
      <c r="S153" s="182">
        <v>0</v>
      </c>
      <c r="T153" s="183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177" t="s">
        <v>119</v>
      </c>
      <c r="AT153" s="177" t="s">
        <v>115</v>
      </c>
      <c r="AU153" s="177" t="s">
        <v>82</v>
      </c>
      <c r="AY153" s="15" t="s">
        <v>113</v>
      </c>
      <c r="BE153" s="178">
        <f>IF(N153="základná",J153,0)</f>
        <v>0</v>
      </c>
      <c r="BF153" s="178">
        <f>IF(N153="znížená",J153,0)</f>
        <v>0</v>
      </c>
      <c r="BG153" s="178">
        <f>IF(N153="zákl. prenesená",J153,0)</f>
        <v>0</v>
      </c>
      <c r="BH153" s="178">
        <f>IF(N153="zníž. prenesená",J153,0)</f>
        <v>0</v>
      </c>
      <c r="BI153" s="178">
        <f>IF(N153="nulová",J153,0)</f>
        <v>0</v>
      </c>
      <c r="BJ153" s="15" t="s">
        <v>120</v>
      </c>
      <c r="BK153" s="178">
        <f>ROUND(I153*H153,2)</f>
        <v>0</v>
      </c>
      <c r="BL153" s="15" t="s">
        <v>119</v>
      </c>
      <c r="BM153" s="177" t="s">
        <v>206</v>
      </c>
    </row>
    <row r="154" s="2" customFormat="1" ht="6.96" customHeight="1">
      <c r="A154" s="34"/>
      <c r="B154" s="56"/>
      <c r="C154" s="57"/>
      <c r="D154" s="57"/>
      <c r="E154" s="57"/>
      <c r="F154" s="57"/>
      <c r="G154" s="57"/>
      <c r="H154" s="57"/>
      <c r="I154" s="57"/>
      <c r="J154" s="57"/>
      <c r="K154" s="57"/>
      <c r="L154" s="35"/>
      <c r="M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</row>
  </sheetData>
  <autoFilter ref="C122:K153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Šafárová Viera, Ing</dc:creator>
  <cp:lastModifiedBy>Šafárová Viera, Ing</cp:lastModifiedBy>
  <dcterms:created xsi:type="dcterms:W3CDTF">2021-08-24T11:50:07Z</dcterms:created>
  <dcterms:modified xsi:type="dcterms:W3CDTF">2021-08-24T11:50:08Z</dcterms:modified>
</cp:coreProperties>
</file>