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40" windowWidth="19815" windowHeight="9150"/>
  </bookViews>
  <sheets>
    <sheet name="11 - SO 02 Vodovodná príp..." sheetId="13" r:id="rId1"/>
  </sheets>
  <definedNames>
    <definedName name="_xlnm._FilterDatabase" localSheetId="0" hidden="1">'11 - SO 02 Vodovodná príp...'!$C$132:$K$290</definedName>
    <definedName name="_xlnm.Print_Titles" localSheetId="0">'11 - SO 02 Vodovodná príp...'!$132:$132</definedName>
    <definedName name="_xlnm.Print_Area" localSheetId="0">'11 - SO 02 Vodovodná príp...'!$C$4:$J$76,'11 - SO 02 Vodovodná príp...'!$C$82:$J$114,'11 - SO 02 Vodovodná príp...'!$C$120:$J$290</definedName>
  </definedNames>
  <calcPr calcId="125725"/>
</workbook>
</file>

<file path=xl/calcChain.xml><?xml version="1.0" encoding="utf-8"?>
<calcChain xmlns="http://schemas.openxmlformats.org/spreadsheetml/2006/main">
  <c r="J39" i="13"/>
  <c r="J38"/>
  <c r="J37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F129"/>
  <c r="F127"/>
  <c r="E125"/>
  <c r="J31"/>
  <c r="F91"/>
  <c r="F89"/>
  <c r="E87"/>
  <c r="J130"/>
  <c r="J129"/>
  <c r="F130"/>
  <c r="J127"/>
  <c r="E123"/>
  <c r="BK290"/>
  <c r="J286"/>
  <c r="BK284"/>
  <c r="J281"/>
  <c r="J278"/>
  <c r="BK270"/>
  <c r="J265"/>
  <c r="J259"/>
  <c r="J256"/>
  <c r="J251"/>
  <c r="J247"/>
  <c r="J243"/>
  <c r="BK239"/>
  <c r="BK233"/>
  <c r="BK229"/>
  <c r="J225"/>
  <c r="J222"/>
  <c r="BK218"/>
  <c r="J215"/>
  <c r="BK286"/>
  <c r="J282"/>
  <c r="BK279"/>
  <c r="BK275"/>
  <c r="J270"/>
  <c r="BK265"/>
  <c r="BK259"/>
  <c r="J255"/>
  <c r="BK251"/>
  <c r="BK247"/>
  <c r="BK243"/>
  <c r="J239"/>
  <c r="BK235"/>
  <c r="BK231"/>
  <c r="BK227"/>
  <c r="J223"/>
  <c r="BK220"/>
  <c r="BK215"/>
  <c r="J213"/>
  <c r="BK209"/>
  <c r="J205"/>
  <c r="BK201"/>
  <c r="J199"/>
  <c r="BK195"/>
  <c r="BK191"/>
  <c r="BK186"/>
  <c r="J182"/>
  <c r="J179"/>
  <c r="BK175"/>
  <c r="BK171"/>
  <c r="BK166"/>
  <c r="J160"/>
  <c r="BK155"/>
  <c r="BK150"/>
  <c r="BK146"/>
  <c r="BK142"/>
  <c r="BK139"/>
  <c r="BK136"/>
  <c r="BK206"/>
  <c r="BK202"/>
  <c r="BK198"/>
  <c r="J194"/>
  <c r="BK190"/>
  <c r="J186"/>
  <c r="BK180"/>
  <c r="J175"/>
  <c r="J169"/>
  <c r="BK163"/>
  <c r="J159"/>
  <c r="BK154"/>
  <c r="J150"/>
  <c r="J146"/>
  <c r="BK141"/>
  <c r="BK137"/>
  <c r="J289"/>
  <c r="J287"/>
  <c r="J283"/>
  <c r="J279"/>
  <c r="BK274"/>
  <c r="J269"/>
  <c r="BK264"/>
  <c r="J258"/>
  <c r="BK254"/>
  <c r="J250"/>
  <c r="BK246"/>
  <c r="J242"/>
  <c r="J238"/>
  <c r="J235"/>
  <c r="J231"/>
  <c r="J227"/>
  <c r="BK223"/>
  <c r="BK219"/>
  <c r="BK288"/>
  <c r="J284"/>
  <c r="BK280"/>
  <c r="BK277"/>
  <c r="J271"/>
  <c r="J267"/>
  <c r="J260"/>
  <c r="BK256"/>
  <c r="J249"/>
  <c r="J246"/>
  <c r="J241"/>
  <c r="J237"/>
  <c r="J232"/>
  <c r="J229"/>
  <c r="BK225"/>
  <c r="J219"/>
  <c r="BK217"/>
  <c r="J214"/>
  <c r="J212"/>
  <c r="BK208"/>
  <c r="J202"/>
  <c r="J197"/>
  <c r="BK193"/>
  <c r="BK189"/>
  <c r="BK185"/>
  <c r="J181"/>
  <c r="BK178"/>
  <c r="BK173"/>
  <c r="BK167"/>
  <c r="J161"/>
  <c r="J156"/>
  <c r="J152"/>
  <c r="J148"/>
  <c r="BK145"/>
  <c r="J142"/>
  <c r="J138"/>
  <c r="J210"/>
  <c r="J207"/>
  <c r="BK203"/>
  <c r="BK199"/>
  <c r="J195"/>
  <c r="J191"/>
  <c r="BK188"/>
  <c r="BK184"/>
  <c r="BK181"/>
  <c r="J173"/>
  <c r="J170"/>
  <c r="J166"/>
  <c r="BK157"/>
  <c r="BK153"/>
  <c r="J149"/>
  <c r="J145"/>
  <c r="BK140"/>
  <c r="J136"/>
  <c r="J290"/>
  <c r="J288"/>
  <c r="BK285"/>
  <c r="BK282"/>
  <c r="J277"/>
  <c r="J273"/>
  <c r="BK267"/>
  <c r="BK260"/>
  <c r="BK257"/>
  <c r="J252"/>
  <c r="J248"/>
  <c r="J244"/>
  <c r="BK240"/>
  <c r="J236"/>
  <c r="BK232"/>
  <c r="J228"/>
  <c r="J224"/>
  <c r="J220"/>
  <c r="J216"/>
  <c r="BK287"/>
  <c r="BK283"/>
  <c r="BK281"/>
  <c r="J274"/>
  <c r="BK269"/>
  <c r="J263"/>
  <c r="J257"/>
  <c r="BK252"/>
  <c r="BK248"/>
  <c r="BK244"/>
  <c r="J240"/>
  <c r="BK236"/>
  <c r="J233"/>
  <c r="BK228"/>
  <c r="BK224"/>
  <c r="BK221"/>
  <c r="BK216"/>
  <c r="BK213"/>
  <c r="J211"/>
  <c r="BK207"/>
  <c r="J204"/>
  <c r="J200"/>
  <c r="J196"/>
  <c r="BK192"/>
  <c r="J188"/>
  <c r="J184"/>
  <c r="J180"/>
  <c r="BK176"/>
  <c r="BK170"/>
  <c r="BK165"/>
  <c r="J157"/>
  <c r="J153"/>
  <c r="BK149"/>
  <c r="BK144"/>
  <c r="J140"/>
  <c r="BK211"/>
  <c r="J208"/>
  <c r="BK204"/>
  <c r="BK200"/>
  <c r="BK196"/>
  <c r="J192"/>
  <c r="J187"/>
  <c r="BK183"/>
  <c r="BK179"/>
  <c r="J177"/>
  <c r="J171"/>
  <c r="J167"/>
  <c r="BK161"/>
  <c r="BK156"/>
  <c r="BK152"/>
  <c r="BK148"/>
  <c r="J144"/>
  <c r="J139"/>
  <c r="J280"/>
  <c r="J275"/>
  <c r="BK271"/>
  <c r="J268"/>
  <c r="BK263"/>
  <c r="BK255"/>
  <c r="BK249"/>
  <c r="BK245"/>
  <c r="BK241"/>
  <c r="BK237"/>
  <c r="BK234"/>
  <c r="J230"/>
  <c r="BK226"/>
  <c r="J221"/>
  <c r="J217"/>
  <c r="BK289"/>
  <c r="J285"/>
  <c r="BK278"/>
  <c r="BK273"/>
  <c r="BK268"/>
  <c r="J264"/>
  <c r="BK258"/>
  <c r="J254"/>
  <c r="BK250"/>
  <c r="J245"/>
  <c r="BK242"/>
  <c r="BK238"/>
  <c r="J234"/>
  <c r="BK230"/>
  <c r="J226"/>
  <c r="BK222"/>
  <c r="J218"/>
  <c r="BK214"/>
  <c r="BK212"/>
  <c r="BK210"/>
  <c r="J206"/>
  <c r="J203"/>
  <c r="J198"/>
  <c r="BK194"/>
  <c r="J190"/>
  <c r="BK187"/>
  <c r="J183"/>
  <c r="BK177"/>
  <c r="BK172"/>
  <c r="BK169"/>
  <c r="J163"/>
  <c r="BK159"/>
  <c r="J154"/>
  <c r="BK151"/>
  <c r="BK147"/>
  <c r="BK143"/>
  <c r="J141"/>
  <c r="J137"/>
  <c r="J209"/>
  <c r="BK205"/>
  <c r="J201"/>
  <c r="BK197"/>
  <c r="J193"/>
  <c r="J189"/>
  <c r="J185"/>
  <c r="BK182"/>
  <c r="J178"/>
  <c r="J176"/>
  <c r="J172"/>
  <c r="J165"/>
  <c r="BK160"/>
  <c r="J155"/>
  <c r="J151"/>
  <c r="J147"/>
  <c r="J143"/>
  <c r="BK138"/>
  <c r="P135" l="1"/>
  <c r="BK158"/>
  <c r="J158" s="1"/>
  <c r="J99" s="1"/>
  <c r="P164"/>
  <c r="T168"/>
  <c r="R174"/>
  <c r="P253"/>
  <c r="R262"/>
  <c r="T266"/>
  <c r="P272"/>
  <c r="BK276"/>
  <c r="J276"/>
  <c r="J109" s="1"/>
  <c r="T135"/>
  <c r="R158"/>
  <c r="T164"/>
  <c r="R168"/>
  <c r="P174"/>
  <c r="T253"/>
  <c r="P262"/>
  <c r="P261"/>
  <c r="P266"/>
  <c r="R272"/>
  <c r="R276"/>
  <c r="R135"/>
  <c r="P158"/>
  <c r="BK164"/>
  <c r="J164" s="1"/>
  <c r="J101" s="1"/>
  <c r="BK168"/>
  <c r="J168" s="1"/>
  <c r="J102" s="1"/>
  <c r="T174"/>
  <c r="R253"/>
  <c r="T262"/>
  <c r="R266"/>
  <c r="T272"/>
  <c r="T261" s="1"/>
  <c r="T276"/>
  <c r="BK135"/>
  <c r="J135"/>
  <c r="J98" s="1"/>
  <c r="T158"/>
  <c r="R164"/>
  <c r="P168"/>
  <c r="BK174"/>
  <c r="J174" s="1"/>
  <c r="J103" s="1"/>
  <c r="BK253"/>
  <c r="J253" s="1"/>
  <c r="J104" s="1"/>
  <c r="BK262"/>
  <c r="J262"/>
  <c r="J106" s="1"/>
  <c r="BK266"/>
  <c r="J266" s="1"/>
  <c r="J107" s="1"/>
  <c r="BK272"/>
  <c r="J272" s="1"/>
  <c r="J108" s="1"/>
  <c r="P276"/>
  <c r="BK162"/>
  <c r="J162" s="1"/>
  <c r="J100" s="1"/>
  <c r="E85"/>
  <c r="J89"/>
  <c r="F92"/>
  <c r="BF141"/>
  <c r="BF143"/>
  <c r="BF144"/>
  <c r="BF146"/>
  <c r="BF147"/>
  <c r="BF148"/>
  <c r="BF149"/>
  <c r="BF150"/>
  <c r="BF153"/>
  <c r="BF154"/>
  <c r="BF156"/>
  <c r="BF161"/>
  <c r="BF165"/>
  <c r="BF166"/>
  <c r="BF170"/>
  <c r="BF171"/>
  <c r="BF172"/>
  <c r="BF173"/>
  <c r="BF175"/>
  <c r="BF176"/>
  <c r="BF184"/>
  <c r="BF185"/>
  <c r="BF186"/>
  <c r="BF188"/>
  <c r="BF189"/>
  <c r="BF191"/>
  <c r="BF192"/>
  <c r="BF193"/>
  <c r="BF194"/>
  <c r="BF200"/>
  <c r="BF203"/>
  <c r="BF206"/>
  <c r="J91"/>
  <c r="J92"/>
  <c r="BF136"/>
  <c r="BF137"/>
  <c r="BF138"/>
  <c r="BF139"/>
  <c r="BF140"/>
  <c r="BF142"/>
  <c r="BF145"/>
  <c r="BF151"/>
  <c r="BF152"/>
  <c r="BF155"/>
  <c r="BF157"/>
  <c r="BF159"/>
  <c r="BF160"/>
  <c r="BF163"/>
  <c r="BF167"/>
  <c r="BF169"/>
  <c r="BF177"/>
  <c r="BF178"/>
  <c r="BF179"/>
  <c r="BF180"/>
  <c r="BF181"/>
  <c r="BF182"/>
  <c r="BF183"/>
  <c r="BF187"/>
  <c r="BF190"/>
  <c r="BF195"/>
  <c r="BF196"/>
  <c r="BF197"/>
  <c r="BF198"/>
  <c r="BF199"/>
  <c r="BF201"/>
  <c r="BF202"/>
  <c r="BF204"/>
  <c r="BF205"/>
  <c r="BF207"/>
  <c r="BF208"/>
  <c r="BF209"/>
  <c r="BF210"/>
  <c r="BF211"/>
  <c r="BF212"/>
  <c r="BF213"/>
  <c r="BF215"/>
  <c r="BF216"/>
  <c r="BF217"/>
  <c r="BF218"/>
  <c r="BF222"/>
  <c r="BF225"/>
  <c r="BF228"/>
  <c r="BF231"/>
  <c r="BF232"/>
  <c r="BF235"/>
  <c r="BF236"/>
  <c r="BF238"/>
  <c r="BF239"/>
  <c r="BF244"/>
  <c r="BF245"/>
  <c r="BF248"/>
  <c r="BF252"/>
  <c r="BF254"/>
  <c r="BF256"/>
  <c r="BF259"/>
  <c r="BF265"/>
  <c r="BF269"/>
  <c r="BF270"/>
  <c r="BF273"/>
  <c r="BF274"/>
  <c r="BF275"/>
  <c r="BF281"/>
  <c r="BF282"/>
  <c r="BF284"/>
  <c r="BF285"/>
  <c r="BF288"/>
  <c r="BF214"/>
  <c r="BF219"/>
  <c r="BF220"/>
  <c r="BF221"/>
  <c r="BF223"/>
  <c r="BF224"/>
  <c r="BF226"/>
  <c r="BF227"/>
  <c r="BF229"/>
  <c r="BF230"/>
  <c r="BF233"/>
  <c r="BF234"/>
  <c r="BF237"/>
  <c r="BF240"/>
  <c r="BF241"/>
  <c r="BF242"/>
  <c r="BF243"/>
  <c r="BF246"/>
  <c r="BF247"/>
  <c r="BF249"/>
  <c r="BF250"/>
  <c r="BF251"/>
  <c r="BF255"/>
  <c r="BF257"/>
  <c r="BF258"/>
  <c r="BF260"/>
  <c r="BF263"/>
  <c r="BF264"/>
  <c r="BF267"/>
  <c r="BF268"/>
  <c r="BF271"/>
  <c r="BF277"/>
  <c r="BF278"/>
  <c r="BF279"/>
  <c r="BF280"/>
  <c r="BF283"/>
  <c r="BF286"/>
  <c r="BF287"/>
  <c r="BF289"/>
  <c r="BF290"/>
  <c r="F35"/>
  <c r="J35"/>
  <c r="F38"/>
  <c r="F37"/>
  <c r="F39"/>
  <c r="T134" l="1"/>
  <c r="T133" s="1"/>
  <c r="P134"/>
  <c r="P133"/>
  <c r="R134"/>
  <c r="R261"/>
  <c r="BK134"/>
  <c r="J134" s="1"/>
  <c r="J97" s="1"/>
  <c r="BK261"/>
  <c r="J261" s="1"/>
  <c r="J105" s="1"/>
  <c r="F36"/>
  <c r="J36"/>
  <c r="R133" l="1"/>
  <c r="BK133"/>
  <c r="J133" s="1"/>
  <c r="J96" s="1"/>
  <c r="J30" s="1"/>
  <c r="J32" s="1"/>
  <c r="J41" l="1"/>
  <c r="J114"/>
</calcChain>
</file>

<file path=xl/sharedStrings.xml><?xml version="1.0" encoding="utf-8"?>
<sst xmlns="http://schemas.openxmlformats.org/spreadsheetml/2006/main" count="2227" uniqueCount="664">
  <si>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</si>
  <si>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</si>
  <si>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</si>
  <si>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</si>
  <si>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</si>
  <si>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</si>
  <si>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</si>
  <si>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</si>
  <si>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</si>
  <si>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</si>
  <si>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IČO:</t>
  </si>
  <si>
    <t>IČ DPH:</t>
  </si>
  <si>
    <t>Zhotoviteľ:</t>
  </si>
  <si>
    <t>Projektant: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</si>
  <si>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</si>
  <si>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</si>
  <si>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</si>
  <si>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</si>
  <si>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</si>
  <si>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</si>
  <si>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</si>
  <si>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</si>
  <si>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</si>
  <si>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</si>
  <si>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</si>
  <si>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</si>
  <si>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</si>
  <si>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</si>
  <si>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</si>
  <si>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</si>
  <si>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</si>
  <si>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</si>
  <si>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</si>
  <si>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</si>
  <si>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</si>
  <si>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</si>
  <si>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</si>
  <si>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</si>
  <si>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</si>
  <si>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</si>
  <si>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10</t>
  </si>
  <si>
    <t>11</t>
  </si>
  <si>
    <t xml:space="preserve">SO 02 Vodovodná prípojka </t>
  </si>
  <si>
    <t>{b4ecd52f-a3f6-47ce-8d82-0b284d42db00}</t>
  </si>
  <si>
    <t>12</t>
  </si>
  <si>
    <t>13</t>
  </si>
  <si>
    <t>14</t>
  </si>
  <si>
    <t>KRYCÍ LIST ROZPOČTU</t>
  </si>
  <si>
    <t>Objekt: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</si>
  <si>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</si>
  <si>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</si>
  <si>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</si>
  <si>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</si>
  <si>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</si>
  <si>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</si>
  <si>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</si>
  <si>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</si>
  <si>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</si>
  <si>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</si>
  <si>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</si>
  <si>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</si>
  <si>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</si>
  <si>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</si>
  <si>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</si>
  <si>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</si>
  <si>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</si>
  <si>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</si>
  <si>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</si>
  <si>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</si>
  <si>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</si>
  <si>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</si>
  <si>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ROZPOCET</t>
  </si>
  <si>
    <t>9</t>
  </si>
  <si>
    <t>K</t>
  </si>
  <si>
    <t>m2</t>
  </si>
  <si>
    <t>4</t>
  </si>
  <si>
    <t>2</t>
  </si>
  <si>
    <t>3</t>
  </si>
  <si>
    <t>m3</t>
  </si>
  <si>
    <t>5</t>
  </si>
  <si>
    <t>6</t>
  </si>
  <si>
    <t>7</t>
  </si>
  <si>
    <t>8</t>
  </si>
  <si>
    <t>15</t>
  </si>
  <si>
    <t>16</t>
  </si>
  <si>
    <t>17</t>
  </si>
  <si>
    <t>18</t>
  </si>
  <si>
    <t>19</t>
  </si>
  <si>
    <t>m</t>
  </si>
  <si>
    <t>21</t>
  </si>
  <si>
    <t>ks</t>
  </si>
  <si>
    <t>22</t>
  </si>
  <si>
    <t>23</t>
  </si>
  <si>
    <t>24</t>
  </si>
  <si>
    <t>25</t>
  </si>
  <si>
    <t>26</t>
  </si>
  <si>
    <t>27</t>
  </si>
  <si>
    <t>t</t>
  </si>
  <si>
    <t>28</t>
  </si>
  <si>
    <t>29</t>
  </si>
  <si>
    <t>30</t>
  </si>
  <si>
    <t>979087213.S</t>
  </si>
  <si>
    <t>Nakladanie na dopravné prostriedky pre vodorovnú dopravu vybúraných hmôt</t>
  </si>
  <si>
    <t>31</t>
  </si>
  <si>
    <t>32</t>
  </si>
  <si>
    <t>PSV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</si>
  <si>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</si>
  <si>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</si>
  <si>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</si>
  <si>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</si>
  <si>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</si>
  <si>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</si>
  <si>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</si>
  <si>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</si>
  <si>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</si>
  <si>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</si>
  <si>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</si>
  <si>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</si>
  <si>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</si>
  <si>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</si>
  <si>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</si>
  <si>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</si>
  <si>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</si>
  <si>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</si>
  <si>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</si>
  <si>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</si>
  <si>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</si>
  <si>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</si>
  <si>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</si>
  <si>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</si>
  <si>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</si>
  <si>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</si>
  <si>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</si>
  <si>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M</t>
  </si>
  <si>
    <t>60</t>
  </si>
  <si>
    <t>64</t>
  </si>
  <si>
    <t>162501102.S</t>
  </si>
  <si>
    <t>Vodorovné premiestnenie výkopku po spevnenej ceste z horniny tr.1-4, do 100 m3 na vzdialenosť do 3000 m</t>
  </si>
  <si>
    <t>171201201.S</t>
  </si>
  <si>
    <t>Uloženie sypaniny na skládky do 100 m3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</si>
  <si>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</si>
  <si>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</si>
  <si>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</si>
  <si>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</t>
  </si>
  <si>
    <t>451572111.S</t>
  </si>
  <si>
    <t>Lôžko pod potrubie, stoky a drobné objekty, v otvorenom výkope z kameniva drobného ťaženého 0-4 mm</t>
  </si>
  <si>
    <t>61</t>
  </si>
  <si>
    <t>62</t>
  </si>
  <si>
    <t>63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</si>
  <si>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</si>
  <si>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</si>
  <si>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</si>
  <si>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</si>
  <si>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</si>
  <si>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</si>
  <si>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</si>
  <si>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</si>
  <si>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</si>
  <si>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</si>
  <si>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</si>
  <si>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</si>
  <si>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</si>
  <si>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</si>
  <si>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</si>
  <si>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</si>
  <si>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</si>
  <si>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</si>
  <si>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</si>
  <si>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</si>
  <si>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</si>
  <si>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</si>
  <si>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99</t>
  </si>
  <si>
    <t>87</t>
  </si>
  <si>
    <t>711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</si>
  <si>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</si>
  <si>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</si>
  <si>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</si>
  <si>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</si>
  <si>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</si>
  <si>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</si>
  <si>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</si>
  <si>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</si>
  <si>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</si>
  <si>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</si>
  <si>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</si>
  <si>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101</t>
  </si>
  <si>
    <t>102</t>
  </si>
  <si>
    <t>104</t>
  </si>
  <si>
    <t>105</t>
  </si>
  <si>
    <t>106</t>
  </si>
  <si>
    <t>107</t>
  </si>
  <si>
    <t>108</t>
  </si>
  <si>
    <t>109</t>
  </si>
  <si>
    <t>722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</si>
  <si>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</si>
  <si>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</si>
  <si>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</si>
  <si>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</si>
  <si>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</si>
  <si>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</si>
  <si>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</si>
  <si>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</si>
  <si>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</si>
  <si>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</si>
  <si>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</si>
  <si>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</si>
  <si>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</si>
  <si>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</si>
  <si>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</si>
  <si>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</si>
  <si>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</si>
  <si>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</si>
  <si>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</si>
  <si>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</si>
  <si>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</si>
  <si>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</si>
  <si>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</si>
  <si>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</si>
  <si>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</si>
  <si>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</si>
  <si>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</si>
  <si>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</si>
  <si>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</si>
  <si>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</si>
  <si>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</si>
  <si>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</si>
  <si>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</si>
  <si>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</si>
  <si>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</si>
  <si>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VRN</t>
  </si>
  <si>
    <t>eur</t>
  </si>
  <si>
    <t>1024</t>
  </si>
  <si>
    <t>000600021.S</t>
  </si>
  <si>
    <t>Zariadenie staveniska - prevádzkové oplotenie staveniska</t>
  </si>
  <si>
    <t>001300031.S</t>
  </si>
  <si>
    <t>001500001.S</t>
  </si>
  <si>
    <t>100</t>
  </si>
  <si>
    <t>103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</si>
  <si>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</si>
  <si>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</si>
  <si>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</si>
  <si>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</si>
  <si>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162201102.S</t>
  </si>
  <si>
    <t>Vodorovné premiestnenie výkopku z horniny 1-4 nad 20-50m</t>
  </si>
  <si>
    <t>167101101.S</t>
  </si>
  <si>
    <t>Nakladanie neuľahnutého výkopku z hornín tr.1-4 do 100 m3</t>
  </si>
  <si>
    <t>583410004300.S</t>
  </si>
  <si>
    <t>Štrkodrva frakcia 0-32 mm</t>
  </si>
  <si>
    <t>175101202.S</t>
  </si>
  <si>
    <t>Obsyp objektov sypaninou z vhodných hornín 1 až 4 s prehodením sypaniny</t>
  </si>
  <si>
    <t>000300013.S</t>
  </si>
  <si>
    <t>Geodetické práce - vykonávané pred výstavbou určenie priebehu nadzemného alebo podzemného existujúceho aj plánovaného vedenia</t>
  </si>
  <si>
    <t>734</t>
  </si>
  <si>
    <t>734224012.S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</si>
  <si>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</si>
  <si>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</si>
  <si>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</si>
  <si>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</si>
  <si>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</si>
  <si>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5 - Komunikácie   </t>
  </si>
  <si>
    <t xml:space="preserve">    8 - Rúrové vedenie   </t>
  </si>
  <si>
    <t xml:space="preserve">    9 - Ostatné konštrukcie a práce-búranie   </t>
  </si>
  <si>
    <t xml:space="preserve">PSV - Práce a dodávky PSV   </t>
  </si>
  <si>
    <t xml:space="preserve">    711 - Izolácie proti vode a vlhkosti   </t>
  </si>
  <si>
    <t xml:space="preserve">    722 - Zdravotechnika - vnútorný vodovod   </t>
  </si>
  <si>
    <t xml:space="preserve">    734 - Ústredné kúrenie - armatúry   </t>
  </si>
  <si>
    <t>VRN - Investičné náklady neobsiahnuté v cenách</t>
  </si>
  <si>
    <t xml:space="preserve">Práce a dodávky HSV   </t>
  </si>
  <si>
    <t xml:space="preserve">Zemné práce   </t>
  </si>
  <si>
    <t>113106122.S</t>
  </si>
  <si>
    <t>Rozoberanie dlažby pre peších, z kamenných dlaždíc alebo dosiek,  -0,24000t</t>
  </si>
  <si>
    <t>1232026599</t>
  </si>
  <si>
    <t>113107123.S</t>
  </si>
  <si>
    <t>Odstránenie krytu v ploche  do 200 m2 z kameniva hrubého drveného, hr.200 do 300 mm,  -0,40000t</t>
  </si>
  <si>
    <t>-186066194</t>
  </si>
  <si>
    <t>113107131.S</t>
  </si>
  <si>
    <t>Odstránenie krytu v ploche do 200 m2 z betónu prostého, hr. vrstvy do 150 mm,  -0,22500t</t>
  </si>
  <si>
    <t>521639468</t>
  </si>
  <si>
    <t>113107143.S</t>
  </si>
  <si>
    <t>Odstránenie krytu asfaltového v ploche do 200 m2, hr. nad 100 do 150 mm,  -0,31600t</t>
  </si>
  <si>
    <t>2093641453</t>
  </si>
  <si>
    <t>131301201.S</t>
  </si>
  <si>
    <t>Výkop zapaženej jamy horn. 4 do 100 m3</t>
  </si>
  <si>
    <t>-743247509</t>
  </si>
  <si>
    <t>131301209.S</t>
  </si>
  <si>
    <t>Príplatok za lepivosť pri hĺbení zapažených jám a zárezov s urovnaním dna v hornine 4</t>
  </si>
  <si>
    <t>-734437611</t>
  </si>
  <si>
    <t>132301201.S</t>
  </si>
  <si>
    <t>Výkop ryhy šírky 600-2000mm hor 4 do 100 m3</t>
  </si>
  <si>
    <t>1064902822</t>
  </si>
  <si>
    <t>132301209.S</t>
  </si>
  <si>
    <t>Príplatok za lepivosť pri hĺbení rýh š. nad 600 do 2 000 mm zapažených i nezapažených, s urovnaním dna v hornine 4</t>
  </si>
  <si>
    <t>-530101756</t>
  </si>
  <si>
    <t>141721116.S</t>
  </si>
  <si>
    <t>Riadené horizont. vŕtanie v hornine tr.1-4 pre pretláč. PE rúr, hĺbky do 6m, vonk. priem.cez 160 do 225mm</t>
  </si>
  <si>
    <t>2045833157</t>
  </si>
  <si>
    <t>141721117.S</t>
  </si>
  <si>
    <t>Riadené horizont. vŕtanie v hornine tr.1-4 pre pretláč. PE rúr, hĺbky do 6m, vonk. priem.cez 225 do 315mm</t>
  </si>
  <si>
    <t>1509406964</t>
  </si>
  <si>
    <t>-916834231</t>
  </si>
  <si>
    <t>-323756529</t>
  </si>
  <si>
    <t>161101501.S</t>
  </si>
  <si>
    <t>Zvislé premiestnenie výkopku z horniny I až IV, nosením za každé 3 m výšky</t>
  </si>
  <si>
    <t>2004401429</t>
  </si>
  <si>
    <t>-1788642768</t>
  </si>
  <si>
    <t>-185667949</t>
  </si>
  <si>
    <t>162501105.S</t>
  </si>
  <si>
    <t>Vodorovné premiestnenie výkopku po spevnenej ceste z horniny tr.1-4, do 100 m3, príplatok k cene za každých ďalšich a začatých 1000 m</t>
  </si>
  <si>
    <t>263342590</t>
  </si>
  <si>
    <t>-979991891</t>
  </si>
  <si>
    <t>-1431334486</t>
  </si>
  <si>
    <t>-1542338519</t>
  </si>
  <si>
    <t>-1709277821</t>
  </si>
  <si>
    <t>1670393066</t>
  </si>
  <si>
    <t>263774666</t>
  </si>
  <si>
    <t xml:space="preserve">Zakladanie   </t>
  </si>
  <si>
    <t>273311116.S</t>
  </si>
  <si>
    <t>Základové dosky mostných konštrukcií z betónu prostého tr. C 16/20</t>
  </si>
  <si>
    <t>-1217741313</t>
  </si>
  <si>
    <t>273354111.S</t>
  </si>
  <si>
    <t>Debnenie základových dosiek mostných konštrukcií - zhotovenie</t>
  </si>
  <si>
    <t>-1380033579</t>
  </si>
  <si>
    <t>273354211.S</t>
  </si>
  <si>
    <t>Debnenie základových dosiek mostných konštrukcií  - odstránenie</t>
  </si>
  <si>
    <t>1372308249</t>
  </si>
  <si>
    <t xml:space="preserve">Zvislé a kompletné konštrukcie   </t>
  </si>
  <si>
    <t>372383112.S</t>
  </si>
  <si>
    <t>Opory tunelov, tunel jednokoľajový v hornine I.stupňa raziteľnosti suchej, betón tr. C 8/10</t>
  </si>
  <si>
    <t>405020678</t>
  </si>
  <si>
    <t xml:space="preserve">Vodorovné konštrukcie   </t>
  </si>
  <si>
    <t>451541111.S</t>
  </si>
  <si>
    <t>Lôžko pod potrubie, stoky a drobné objekty, v otvorenom výkope zo štrkodrvy 0-63 mm</t>
  </si>
  <si>
    <t>319813431</t>
  </si>
  <si>
    <t>-397739968</t>
  </si>
  <si>
    <t>-1508971579</t>
  </si>
  <si>
    <t xml:space="preserve">Komunikácie   </t>
  </si>
  <si>
    <t>564811111.S</t>
  </si>
  <si>
    <t>Podklad zo štrkodrviny s rozprestretím a zhutnením, po zhutnení hr. 50 mm</t>
  </si>
  <si>
    <t>-1254038875</t>
  </si>
  <si>
    <t>566902134.S</t>
  </si>
  <si>
    <t>Vyspravenie podkladu po prekopoch inžinierskych sietí plochy do 15 m2 kamenivom hrubým drveným, po zhutnení hr. 250 mm</t>
  </si>
  <si>
    <t>1842266462</t>
  </si>
  <si>
    <t>566902152.S</t>
  </si>
  <si>
    <t>Vyspravenie podkladu po prekopoch inžinierskych sietí plochy do 15 m2 asfaltovým betónom ACP, po zhutnení hr. 150 mm</t>
  </si>
  <si>
    <t>1210874302</t>
  </si>
  <si>
    <t>566902262.S</t>
  </si>
  <si>
    <t>Vyspravenie podkladu po prekopoch inžinierskych sietí plochy nad 15 m2 podkladovým betónom PB I tr. C 20/25 hr. 150 mm</t>
  </si>
  <si>
    <t>-1457300097</t>
  </si>
  <si>
    <t>596811340.S</t>
  </si>
  <si>
    <t>Kladenie betónovej dlažby s vyplnením škár do lôžka z cementovej malty, veľ. do 0,25 m2 plochy do 50 m2</t>
  </si>
  <si>
    <t>344372706</t>
  </si>
  <si>
    <t xml:space="preserve">Rúrové vedenie   </t>
  </si>
  <si>
    <t>857242121.S</t>
  </si>
  <si>
    <t>Montáž liatinovej tvarovky jednoosovej na potrubí z rúr prírubových DN 80</t>
  </si>
  <si>
    <t>-1628397002</t>
  </si>
  <si>
    <t>552520043900</t>
  </si>
  <si>
    <t>Tvarovka prírubová TP liatinová FF kus, DN 50/400, PN 16 s epoxidovou ochrannou vrstvou, na vodu,</t>
  </si>
  <si>
    <t>887507300</t>
  </si>
  <si>
    <t>552520043700</t>
  </si>
  <si>
    <t xml:space="preserve">Tvarovka prírubová TP liatinová FF kus, DN 50/200, PN 16 s epoxidovou ochrannou vrstvou, na vodu, </t>
  </si>
  <si>
    <t>1141036204</t>
  </si>
  <si>
    <t>552520045800</t>
  </si>
  <si>
    <t>Tvarovka prírubová TP liatinová FF kus, DN 80/600, PN 16 s epoxidovou ochrannou vrstvou, na vodu,</t>
  </si>
  <si>
    <t>590826603</t>
  </si>
  <si>
    <t>552520045900</t>
  </si>
  <si>
    <t xml:space="preserve">Tvarovka prírubová TP liatinová FF kus, DN 80/800, PN 16 s epoxidovou ochrannou vrstvou, na vodu, </t>
  </si>
  <si>
    <t>-857071795</t>
  </si>
  <si>
    <t>552520058300</t>
  </si>
  <si>
    <t xml:space="preserve">Oblúk liatinový prírubový 90°, DN 80, PN 10, 4 otvory, s epoxidovou ochrannou vrstvou, na vodu, </t>
  </si>
  <si>
    <t>-1001826605</t>
  </si>
  <si>
    <t>710208009816</t>
  </si>
  <si>
    <t>Príruba dvojkomorová špeciálna pre liatinové potrubia DN 80/98, PN 16, istené proti posunu, z liatiny, na vodu</t>
  </si>
  <si>
    <t>-843917110</t>
  </si>
  <si>
    <t>855008005016</t>
  </si>
  <si>
    <t>Tvarovka liatinová redukčná FFR, DN 80/50, PN 16 s epoxidovou ochrannou vrstvou, na vodu</t>
  </si>
  <si>
    <t>-1410391470</t>
  </si>
  <si>
    <t>422010000300</t>
  </si>
  <si>
    <t xml:space="preserve">Lapač nečistôt DN 50 s dvojitým sitom z nerezovej ocele, tvárna liatina s epoxidovou úpravou, </t>
  </si>
  <si>
    <t>-1178400866</t>
  </si>
  <si>
    <t>319440008400</t>
  </si>
  <si>
    <t>Príruba závitová liatinová s vnútorným závitom DN 50 - 1", PN10, s epoxidovou ochrannou vrstvou, na vodu,  /vzorkovací ventil T50/50/</t>
  </si>
  <si>
    <t>258911644</t>
  </si>
  <si>
    <t>981005000016</t>
  </si>
  <si>
    <t>Montážna vložka - medzikus DN 50, PN 16 epoxidová farba, skrutky pozinkované, na vodu</t>
  </si>
  <si>
    <t>-1832268797</t>
  </si>
  <si>
    <t>9831.4</t>
  </si>
  <si>
    <t>Klapka spätná DN 50, voda a kanál</t>
  </si>
  <si>
    <t>1686763323</t>
  </si>
  <si>
    <t>3390.29</t>
  </si>
  <si>
    <t>Tesnenie s oceľovou výstužou DN 50/PN 10-40, voda a kanál</t>
  </si>
  <si>
    <t>904435385</t>
  </si>
  <si>
    <t>3390.33</t>
  </si>
  <si>
    <t>Tesnenie s oceľovou výstužou DN 80/PN 10-40, voda a kanál</t>
  </si>
  <si>
    <t>959955733</t>
  </si>
  <si>
    <t>857242192.S</t>
  </si>
  <si>
    <t>Príplatok k cene za práce v štôlni, v uzavretom kanáli alebo v objektoch na montáž liatinových tvaroviek jednoosových prírubových DN od 80 do 250</t>
  </si>
  <si>
    <t>69226001</t>
  </si>
  <si>
    <t>857244121.S</t>
  </si>
  <si>
    <t>Montáž liatinovej tvarovky odbočnej na potrubí z rúr prírubových DN 80</t>
  </si>
  <si>
    <t>976318997</t>
  </si>
  <si>
    <t>552520059300</t>
  </si>
  <si>
    <t xml:space="preserve">T-kus prírubový liatinový, DN 50/50, PN 16 s epoxidovou ochrannou vrstvou, na vodu, </t>
  </si>
  <si>
    <t>1730545191</t>
  </si>
  <si>
    <t>857244192.S</t>
  </si>
  <si>
    <t>Príplatok k cene za práce v štôlni, v uzavretom kanáli alebo v objektoch na montáž liatinových tvaroviek odbočných prírubových DN od 80 do 250</t>
  </si>
  <si>
    <t>-906842793</t>
  </si>
  <si>
    <t>857262121.S</t>
  </si>
  <si>
    <t>Montáž liatinovej tvarovky jednoosovej na potrubí z rúr prírubových DN 100</t>
  </si>
  <si>
    <t>751454138</t>
  </si>
  <si>
    <t>552520046400</t>
  </si>
  <si>
    <t xml:space="preserve">Tvarovka prírubová TP liatinová FF kus, DN 100/400, PN 16 s epoxidovou ochrannou vrstvou, na vodu, </t>
  </si>
  <si>
    <t>-1904404076</t>
  </si>
  <si>
    <t>552520046100</t>
  </si>
  <si>
    <t>Tvarovka prírubová TP liatinová FF kus, DN 100/200, PN 16 s epoxidovou ochrannou vrstvou, na vodu,</t>
  </si>
  <si>
    <t>1032822868</t>
  </si>
  <si>
    <t>422010000600</t>
  </si>
  <si>
    <t>Lapač nečistôt DN 100 s dvojitým sitom z nerezovej ocele, tvárna liatina s epoxidovou úpravou,</t>
  </si>
  <si>
    <t>-412921976</t>
  </si>
  <si>
    <t>552520083200</t>
  </si>
  <si>
    <t xml:space="preserve">Montážna vložka pevne nastaviteľná - medzikus DN 100, PN 16 epoxidová farba, skrutky pozinkované, na vodu, </t>
  </si>
  <si>
    <t>52088436</t>
  </si>
  <si>
    <t>552520086200</t>
  </si>
  <si>
    <t>Spätná klapka liatinová DN 100, PN 16, s epoxidovou vrstvou, na vodu,</t>
  </si>
  <si>
    <t>978880671</t>
  </si>
  <si>
    <t>857312121.S</t>
  </si>
  <si>
    <t>Montáž liatinovej tvarovky jednoosovej na potrubí z rúr prírubových DN 150</t>
  </si>
  <si>
    <t>2108026123</t>
  </si>
  <si>
    <t>552520048300</t>
  </si>
  <si>
    <t xml:space="preserve">Tvarovka prírubová TP liatinová FF kus, DN 150/800, PN 16 s epoxidovou ochrannou vrstvou, na vodu, </t>
  </si>
  <si>
    <t>1366640452</t>
  </si>
  <si>
    <t>552520053200</t>
  </si>
  <si>
    <t xml:space="preserve">Prechod prírubový liatinový FFR, DN 150/100, PN 16 s epoxidovou ochrannou vrstvou, na vodu, </t>
  </si>
  <si>
    <t>707114779</t>
  </si>
  <si>
    <t>319440014600</t>
  </si>
  <si>
    <t>Príruba špeciálna DN 150, PN16, D 170 mm, s istením proti posunu pre liatinové potrubia, na vodu,</t>
  </si>
  <si>
    <t>182122687</t>
  </si>
  <si>
    <t>273110004900</t>
  </si>
  <si>
    <t xml:space="preserve">Tesnenie ploché, DN 150, PN 16, na vodu, elastomér s oceľovou vložkou, </t>
  </si>
  <si>
    <t>-161854170</t>
  </si>
  <si>
    <t>2094744135</t>
  </si>
  <si>
    <t>552520053100</t>
  </si>
  <si>
    <t xml:space="preserve">Prechod prírubový liatinový FFR, DN 150/80, PN 16 s epoxidovou ochrannou vrstvou, na vodu, </t>
  </si>
  <si>
    <t>-696609892</t>
  </si>
  <si>
    <t>850015050016</t>
  </si>
  <si>
    <t>Tvarovka prírubová TP liatinová FF kus, DN 150/500, PN 16 s epoxidovou ochrannou vrstvou, na vodu</t>
  </si>
  <si>
    <t>-2077689360</t>
  </si>
  <si>
    <t>1182559359</t>
  </si>
  <si>
    <t>50494</t>
  </si>
  <si>
    <t>Prírubové koleno 90° s pätkou, DN 150 pre potrubie z liatiny + epoxid,</t>
  </si>
  <si>
    <t>1588957353</t>
  </si>
  <si>
    <t>857314121.S</t>
  </si>
  <si>
    <t>Montáž lliatinovej tvarovky odbočnej na potrubí z rúr prírubových DN 150</t>
  </si>
  <si>
    <t>-1370235808</t>
  </si>
  <si>
    <t>552520060700</t>
  </si>
  <si>
    <t>T-kus prírubový liatinový, DN 150/80, PN 16 s epoxidovou ochrannou vrstvou, na vodu,</t>
  </si>
  <si>
    <t>-516262032</t>
  </si>
  <si>
    <t>871251228.S</t>
  </si>
  <si>
    <t>Montáž vodovodného RC potrubia z PE 100 RC SDR11 zváraného elektrotvarovkami D 90x8,2 mm</t>
  </si>
  <si>
    <t>-136429282</t>
  </si>
  <si>
    <t>286130018300</t>
  </si>
  <si>
    <t xml:space="preserve">Rúra dvojvrstvová  na pitnú vodu SDR11, 90x8,2x12 m, materiál: PE 100 RC, </t>
  </si>
  <si>
    <t>1685664296</t>
  </si>
  <si>
    <t>871331236.S</t>
  </si>
  <si>
    <t>Montáž vodovodného RC potrubia z PE 100 RC SDR11 zváraného elektrotvarovkami D 160x14,6 mm</t>
  </si>
  <si>
    <t>1545650346</t>
  </si>
  <si>
    <t>286130019100</t>
  </si>
  <si>
    <t xml:space="preserve">Rúra dvojvrstvová na pitnú vodu SDR11, 160x14,6x12 m, materiál: PE 100 RC, </t>
  </si>
  <si>
    <t>1859510510</t>
  </si>
  <si>
    <t>877251066.S</t>
  </si>
  <si>
    <t>Montáž elektrotvarovky pre vodovodné potrubia z PE 100 D 90 mm</t>
  </si>
  <si>
    <t>-1753317211</t>
  </si>
  <si>
    <t>286530227600</t>
  </si>
  <si>
    <t>Elektrospojka PE 100, na vodu, plyn a kanalizáciu, SDR 11, D 90 mm,</t>
  </si>
  <si>
    <t>653754119</t>
  </si>
  <si>
    <t>FF485527W</t>
  </si>
  <si>
    <t>PET Lemový nákružok PE100 SDR11 L D90</t>
  </si>
  <si>
    <t>-644303035</t>
  </si>
  <si>
    <t>FF440713W</t>
  </si>
  <si>
    <t>PET Čelné tesnenie s oceľovou výstužou, PN16 D90</t>
  </si>
  <si>
    <t>2110218021</t>
  </si>
  <si>
    <t>FF700513W</t>
  </si>
  <si>
    <t>PET Príruba PP-V PN16 / PN10 (skrutky 8xM16) D90DN80</t>
  </si>
  <si>
    <t>-657998863</t>
  </si>
  <si>
    <t>FF485227R</t>
  </si>
  <si>
    <t>PET eletrofkoleno 90° PE100 SDR11 L D90</t>
  </si>
  <si>
    <t>-976793469</t>
  </si>
  <si>
    <t>877331074.S</t>
  </si>
  <si>
    <t>Montáž elektrotvarovky pre vodovodné potrubia z PE 100 D 160 mm</t>
  </si>
  <si>
    <t>1953803122</t>
  </si>
  <si>
    <t>286530228000</t>
  </si>
  <si>
    <t xml:space="preserve">Elektrospojka PE 100, na vodu, plyn a kanalizáciu, SDR 11, D 160 mm, </t>
  </si>
  <si>
    <t>-2110494982</t>
  </si>
  <si>
    <t>FF485830W</t>
  </si>
  <si>
    <t>PET Elektro T-kus, rovnoramenný PE100 SDR11 D160</t>
  </si>
  <si>
    <t>-1590730827</t>
  </si>
  <si>
    <t>FF485531W</t>
  </si>
  <si>
    <t>PET Lemový nákružok PE100 SDR11 L D160</t>
  </si>
  <si>
    <t>1159727724</t>
  </si>
  <si>
    <t>FF700217W</t>
  </si>
  <si>
    <t>PET Príruba PP/Ocel, PN16 / pripoj.rozmer PN10 D160DN150</t>
  </si>
  <si>
    <t>1024519355</t>
  </si>
  <si>
    <t>FF440717W</t>
  </si>
  <si>
    <t>PET Čelné tesnenie s oceľovou výstužou, PN16 D160</t>
  </si>
  <si>
    <t>513254023</t>
  </si>
  <si>
    <t>877351022.S</t>
  </si>
  <si>
    <t>Montáž tvarovky vodovodného potrubia z PE 100 zváranej natupo D 200 mm</t>
  </si>
  <si>
    <t>1784764307</t>
  </si>
  <si>
    <t>286130032000</t>
  </si>
  <si>
    <t>Rúra HDPE na vodu PE100 PN10 SDR17 200x11,9x12 m,  /chránička/</t>
  </si>
  <si>
    <t>-328192112</t>
  </si>
  <si>
    <t>877361026.S</t>
  </si>
  <si>
    <t>Montáž tvarovky vodovodného potrubia z PE 100 zváranej natupo D 250 mm</t>
  </si>
  <si>
    <t>-1376217631</t>
  </si>
  <si>
    <t>286130032200</t>
  </si>
  <si>
    <t>Rúra HDPE na vodu PE100 PN10 SDR17 250x14,8x12 m, /chránička/</t>
  </si>
  <si>
    <t>1319265306</t>
  </si>
  <si>
    <t>891241221.S</t>
  </si>
  <si>
    <t>Montáž vodovodnej armatúry na potrubí, posúvač v šachte s ručným kolieskom DN 80</t>
  </si>
  <si>
    <t>1825735955</t>
  </si>
  <si>
    <t>422210004200</t>
  </si>
  <si>
    <t xml:space="preserve">Posúvač s prírubami krátky, typ E2, z liatiny DN 80, PN 16, na vodu, </t>
  </si>
  <si>
    <t>-2092678685</t>
  </si>
  <si>
    <t>551180014900</t>
  </si>
  <si>
    <t xml:space="preserve">Ručné koliesko zo šedej liatiny DN 80 pre armatúry domovej prípojky, uzatváracie uzávery a armatúry Combi, </t>
  </si>
  <si>
    <t>-1401421537</t>
  </si>
  <si>
    <t>891267211.S</t>
  </si>
  <si>
    <t>Montáž vodovodnej armatúry na potrubí, hydrant nadzemný DN 100 - 150</t>
  </si>
  <si>
    <t>1526804191</t>
  </si>
  <si>
    <t>260.5</t>
  </si>
  <si>
    <t xml:space="preserve">Hydrant nadzemný EURO 2000 lomivý 260 SGG DN 150 2B/A RD1.50, voda a kanál alebo ekvivalent </t>
  </si>
  <si>
    <t>-1768785887</t>
  </si>
  <si>
    <t>891311111.S</t>
  </si>
  <si>
    <t>Montáž vodovodného posúvača s osadením zemnej súpravy (bez poklopov) DN 150</t>
  </si>
  <si>
    <t>-893864078</t>
  </si>
  <si>
    <t>422210002900</t>
  </si>
  <si>
    <t>Posúvač s prírubami krátky, typ E2, z liatiny DN 150, PN 16, na vodu,</t>
  </si>
  <si>
    <t>897316389</t>
  </si>
  <si>
    <t>9500E2125150</t>
  </si>
  <si>
    <t>Zemná súprava teleskopická E2 RD=1.30-1.80 m DN 125-150, voda a kanál</t>
  </si>
  <si>
    <t>739151576</t>
  </si>
  <si>
    <t>3481.1</t>
  </si>
  <si>
    <t>Podkladová doska pre posúvače, voda a kanál</t>
  </si>
  <si>
    <t>1606865689</t>
  </si>
  <si>
    <t>1750</t>
  </si>
  <si>
    <t>Poklop uličný "tuhý" pre posúvače, voda a kanál Hawle</t>
  </si>
  <si>
    <t>915815454</t>
  </si>
  <si>
    <t>891311221.S</t>
  </si>
  <si>
    <t>Montáž vodovodnej armatúry na potrubí, posúvač v šachte s ručným kolieskom DN 150</t>
  </si>
  <si>
    <t>496952603</t>
  </si>
  <si>
    <t>-947544415</t>
  </si>
  <si>
    <t>551180015100</t>
  </si>
  <si>
    <t xml:space="preserve">Ručné koliesko zo šedej liatiny DN 125-150 pre armatúry domovej prípojky, uzatváracie uzávery a armatúry Combi, </t>
  </si>
  <si>
    <t>-1568008653</t>
  </si>
  <si>
    <t>891379111.S</t>
  </si>
  <si>
    <t>Montáž navrtávacích pásov s ventilom menovitého tlaku 1 MPa na potr. z rúr liat., oceľ., plast., DN 300</t>
  </si>
  <si>
    <t>1729242344</t>
  </si>
  <si>
    <t>551180008900</t>
  </si>
  <si>
    <t xml:space="preserve">Navrtávací pás univerzálny s prírubovým výstupom DN 300 - 100 na vodu, z tvárnej liatiny, strmeň nerez, </t>
  </si>
  <si>
    <t>-1366372951</t>
  </si>
  <si>
    <t>893301007.S</t>
  </si>
  <si>
    <t>Osadenie vodomernej šachty železobetónovej, hmotnosti nad 18 t</t>
  </si>
  <si>
    <t>-2027842922</t>
  </si>
  <si>
    <t>34501400A</t>
  </si>
  <si>
    <t>Armatúrna šachta 3450x1400, /2x otvorDN200+1x otvor DN125/</t>
  </si>
  <si>
    <t>504865597</t>
  </si>
  <si>
    <t>100025091</t>
  </si>
  <si>
    <t>Vstupný komín so stupačkou 600/600/300,</t>
  </si>
  <si>
    <t>1496356488</t>
  </si>
  <si>
    <t>899311112.S</t>
  </si>
  <si>
    <t>Osadenie oceľ.alebo liatinového poklopu s rámom na šachte tunelovej stoky hmotnosti 50-100 kg</t>
  </si>
  <si>
    <t>-796848408</t>
  </si>
  <si>
    <t>TET48-066-250</t>
  </si>
  <si>
    <t>Poklop liatinový 600x600 mm, C250 kN, s tesnením</t>
  </si>
  <si>
    <t>-853788230</t>
  </si>
  <si>
    <t>899721121.S</t>
  </si>
  <si>
    <t>Signalizačný vodič na potrubí PVC DN do 150</t>
  </si>
  <si>
    <t>-1683651311</t>
  </si>
  <si>
    <t>899721131.S</t>
  </si>
  <si>
    <t>Označenie vodovodného potrubia bielou výstražnou fóliou</t>
  </si>
  <si>
    <t>1309608520</t>
  </si>
  <si>
    <t xml:space="preserve">Ostatné konštrukcie a práce-búranie   </t>
  </si>
  <si>
    <t>919731123.S</t>
  </si>
  <si>
    <t>Zarovnanie styčnej plochy pozdĺž vybúranej časti komunikácie asfaltovej hr. nad 100 do 200 mm</t>
  </si>
  <si>
    <t>-543067767</t>
  </si>
  <si>
    <t>919735114.S</t>
  </si>
  <si>
    <t>Rezanie existujúceho asfaltového krytu alebo podkladu hĺbky nad 150 do 200 mm</t>
  </si>
  <si>
    <t>1277875455</t>
  </si>
  <si>
    <t>919794441.S</t>
  </si>
  <si>
    <t>Úprava plôch okolo hydrantov, šupátok, a pod. v asfaltových krytoch v pôdorysnej ploche do 2 m2</t>
  </si>
  <si>
    <t>-1146042318</t>
  </si>
  <si>
    <t>938908211.S</t>
  </si>
  <si>
    <t>Čistenie autobusových zastávok ručne zametením</t>
  </si>
  <si>
    <t>1064697631</t>
  </si>
  <si>
    <t>938909311.S</t>
  </si>
  <si>
    <t>Odstránenie blata, prachu alebo hlineného nánosu, z povrchu podkladu alebo krytu bet. alebo asfalt.</t>
  </si>
  <si>
    <t>1853352208</t>
  </si>
  <si>
    <t>979084212.S</t>
  </si>
  <si>
    <t>Vodorovná doprava vybúraných hmôt po suchu s naložením a so zložením na vzdialenosť do 50 m</t>
  </si>
  <si>
    <t>-1391940182</t>
  </si>
  <si>
    <t>-1569967759</t>
  </si>
  <si>
    <t xml:space="preserve">Práce a dodávky PSV   </t>
  </si>
  <si>
    <t xml:space="preserve">Izolácie proti vode a vlhkosti   </t>
  </si>
  <si>
    <t>711712014.S</t>
  </si>
  <si>
    <t>Izolácia pracovných škár utesnením napučiavacími pásmi</t>
  </si>
  <si>
    <t>-390911725</t>
  </si>
  <si>
    <t>900816</t>
  </si>
  <si>
    <t>Tesniaca manžeta "C" rozmer 80-90x160mm,</t>
  </si>
  <si>
    <t>-184411523</t>
  </si>
  <si>
    <t>901520</t>
  </si>
  <si>
    <t>Tesniaca manžeta "C" rozmer 150-160x200mm,</t>
  </si>
  <si>
    <t>-779594822</t>
  </si>
  <si>
    <t xml:space="preserve">Zdravotechnika - vnútorný vodovod   </t>
  </si>
  <si>
    <t>722110927.R</t>
  </si>
  <si>
    <t>Oprava vodovodného potrubia PE prepojenie potrubia DN 150</t>
  </si>
  <si>
    <t>1067046007</t>
  </si>
  <si>
    <t>722262151.S</t>
  </si>
  <si>
    <t>Montáž vodomeru pre vodu do 30°C prírubového skrutkového vertikálneho DN 50</t>
  </si>
  <si>
    <t>850572962</t>
  </si>
  <si>
    <t>388240000400.R</t>
  </si>
  <si>
    <t>Vodomer prírubový DN 50</t>
  </si>
  <si>
    <t>1027539814</t>
  </si>
  <si>
    <t>722262153.S</t>
  </si>
  <si>
    <t>Montáž vodomeru pre vodu do 30°C prírubového skrutkového vertikálneho DN 100</t>
  </si>
  <si>
    <t>1981308688</t>
  </si>
  <si>
    <t>388240000600.R</t>
  </si>
  <si>
    <t>Vodomer  prírubový DN 100</t>
  </si>
  <si>
    <t>625269081</t>
  </si>
  <si>
    <t xml:space="preserve">Ústredné kúrenie - armatúry   </t>
  </si>
  <si>
    <t>Montáž guľového kohúta závitového G 1 /vzorkovací ventil T50/50/</t>
  </si>
  <si>
    <t>-498374796</t>
  </si>
  <si>
    <t>551210044800.S</t>
  </si>
  <si>
    <t>Guľový ventil 1”, páčka chróm</t>
  </si>
  <si>
    <t>-1257513094</t>
  </si>
  <si>
    <t>552540031400.S</t>
  </si>
  <si>
    <t>Zátka liatinová závitová pozinkovaná 1"</t>
  </si>
  <si>
    <t>-944695278</t>
  </si>
  <si>
    <t>Investičné náklady neobsiahnuté v cenách</t>
  </si>
  <si>
    <t>945211121.S</t>
  </si>
  <si>
    <t xml:space="preserve">Montáž pojazdnej pracovnej lávky pre motorove vozidla - ocelova š. 2500 mm </t>
  </si>
  <si>
    <t>1185152966</t>
  </si>
  <si>
    <t>945211221.S</t>
  </si>
  <si>
    <t xml:space="preserve">Montaž drevenej lávky pre peších so zabradlím </t>
  </si>
  <si>
    <t>-263247923</t>
  </si>
  <si>
    <t>-191301972</t>
  </si>
  <si>
    <t>000300016.S</t>
  </si>
  <si>
    <t>Geodetické práce - vykonávané pred výstavbou určenie vytyčovacej siete, vytýčenie staveniska, staveb. objektu</t>
  </si>
  <si>
    <t>-423278253</t>
  </si>
  <si>
    <t>1309968540</t>
  </si>
  <si>
    <t>000600024.S</t>
  </si>
  <si>
    <t>Zariadenie staveniska - prevádzkové dopravné značenie po stavenisku</t>
  </si>
  <si>
    <t>-389033213</t>
  </si>
  <si>
    <t>556782310</t>
  </si>
  <si>
    <t>1607915006</t>
  </si>
  <si>
    <t>1792221515</t>
  </si>
  <si>
    <t>-2114382811</t>
  </si>
  <si>
    <t>-181648955</t>
  </si>
  <si>
    <t>-1154873030</t>
  </si>
  <si>
    <t>-951409769</t>
  </si>
  <si>
    <t>-692169601</t>
  </si>
  <si>
    <t xml:space="preserve">Mesto Košice, Tr. SNP 48/A, 040 11 Košice </t>
  </si>
  <si>
    <t>Košice - Park ul. Moyzesova</t>
  </si>
  <si>
    <t>Športová hala Angels aréna - rekonštrukcia a modernizácia</t>
  </si>
  <si>
    <t>Investor</t>
  </si>
  <si>
    <t>Bytový podnik mesta Košice, s.r.o., Južné nábrežie 13, Košice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</si>
</sst>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0" borderId="0" xfId="0" applyProtection="1"/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" fontId="17" fillId="3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7" fillId="0" borderId="0" xfId="0" applyNumberFormat="1" applyFont="1" applyAlignment="1"/>
    <xf numFmtId="166" fontId="21" fillId="0" borderId="12" xfId="0" applyNumberFormat="1" applyFont="1" applyBorder="1" applyAlignment="1"/>
    <xf numFmtId="166" fontId="21" fillId="0" borderId="13" xfId="0" applyNumberFormat="1" applyFont="1" applyBorder="1" applyAlignment="1"/>
    <xf numFmtId="167" fontId="22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Fill="1" applyAlignment="1"/>
    <xf numFmtId="167" fontId="15" fillId="4" borderId="22" xfId="0" applyNumberFormat="1" applyFont="1" applyFill="1" applyBorder="1" applyAlignment="1" applyProtection="1">
      <alignment vertical="center"/>
      <protection locked="0"/>
    </xf>
    <xf numFmtId="167" fontId="23" fillId="4" borderId="22" xfId="0" applyNumberFormat="1" applyFont="1" applyFill="1" applyBorder="1" applyAlignment="1" applyProtection="1">
      <alignment vertical="center"/>
      <protection locked="0"/>
    </xf>
    <xf numFmtId="165" fontId="2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normálne" xfId="0" builtinId="0" customBuiltin="1"/>
  </cellStyles>
  <dxfs count="0"/>
  <tableStyles count="0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91"/>
  <sheetViews>
    <sheetView showGridLines="0" tabSelected="1" topLeftCell="A10" workbookViewId="0">
      <selection activeCell="H278" sqref="H27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40"/>
    </row>
    <row r="2" spans="1:46" s="1" customFormat="1" ht="36.950000000000003" customHeight="1">
      <c r="L2" s="133" t="s">
        <v>2</v>
      </c>
      <c r="M2" s="134"/>
      <c r="N2" s="134"/>
      <c r="O2" s="134"/>
      <c r="P2" s="134"/>
      <c r="Q2" s="134"/>
      <c r="R2" s="134"/>
      <c r="S2" s="134"/>
      <c r="T2" s="134"/>
      <c r="U2" s="134"/>
      <c r="V2" s="134"/>
      <c r="AT2" s="8" t="s">
        <v>43</v>
      </c>
    </row>
    <row r="3" spans="1:46" s="1" customFormat="1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38</v>
      </c>
    </row>
    <row r="4" spans="1:46" s="1" customFormat="1" ht="24.95" customHeight="1">
      <c r="B4" s="11"/>
      <c r="D4" s="12" t="s">
        <v>47</v>
      </c>
      <c r="L4" s="11"/>
      <c r="M4" s="41" t="s">
        <v>4</v>
      </c>
      <c r="AT4" s="8" t="s">
        <v>1</v>
      </c>
    </row>
    <row r="5" spans="1:46" s="1" customFormat="1" ht="6.95" customHeight="1">
      <c r="B5" s="11"/>
      <c r="L5" s="11"/>
    </row>
    <row r="6" spans="1:46" s="1" customFormat="1" ht="12" customHeight="1">
      <c r="B6" s="11"/>
      <c r="D6" s="14" t="s">
        <v>5</v>
      </c>
      <c r="L6" s="11"/>
    </row>
    <row r="7" spans="1:46" s="1" customFormat="1" ht="16.5" customHeight="1">
      <c r="B7" s="11"/>
      <c r="E7" s="135" t="s">
        <v>661</v>
      </c>
      <c r="F7" s="136"/>
      <c r="G7" s="136"/>
      <c r="H7" s="136"/>
      <c r="L7" s="11"/>
    </row>
    <row r="8" spans="1:46" s="2" customFormat="1" ht="12" customHeight="1">
      <c r="A8" s="16"/>
      <c r="B8" s="17"/>
      <c r="C8" s="16"/>
      <c r="D8" s="14" t="s">
        <v>48</v>
      </c>
      <c r="E8" s="16"/>
      <c r="F8" s="16"/>
      <c r="G8" s="16"/>
      <c r="H8" s="16"/>
      <c r="I8" s="16"/>
      <c r="J8" s="16"/>
      <c r="K8" s="16"/>
      <c r="L8" s="21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46" s="2" customFormat="1" ht="16.5" customHeight="1">
      <c r="A9" s="16"/>
      <c r="B9" s="17"/>
      <c r="C9" s="16"/>
      <c r="D9" s="16"/>
      <c r="E9" s="129" t="s">
        <v>42</v>
      </c>
      <c r="F9" s="130"/>
      <c r="G9" s="130"/>
      <c r="H9" s="130"/>
      <c r="I9" s="16"/>
      <c r="J9" s="16"/>
      <c r="K9" s="16"/>
      <c r="L9" s="2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" customFormat="1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21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" customFormat="1" ht="12" customHeight="1">
      <c r="A11" s="16"/>
      <c r="B11" s="17"/>
      <c r="C11" s="16"/>
      <c r="D11" s="14" t="s">
        <v>6</v>
      </c>
      <c r="E11" s="16"/>
      <c r="F11" s="13" t="s">
        <v>0</v>
      </c>
      <c r="G11" s="16"/>
      <c r="H11" s="16"/>
      <c r="I11" s="14" t="s">
        <v>7</v>
      </c>
      <c r="J11" s="13" t="s">
        <v>0</v>
      </c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>
      <c r="A12" s="16"/>
      <c r="B12" s="17"/>
      <c r="C12" s="16"/>
      <c r="D12" s="14" t="s">
        <v>8</v>
      </c>
      <c r="E12" s="16"/>
      <c r="F12" s="13" t="s">
        <v>660</v>
      </c>
      <c r="G12" s="16"/>
      <c r="H12" s="16"/>
      <c r="I12" s="14" t="s">
        <v>9</v>
      </c>
      <c r="J12" s="141"/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0.9" customHeight="1">
      <c r="A13" s="16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12" customHeight="1">
      <c r="A14" s="16"/>
      <c r="B14" s="17"/>
      <c r="C14" s="16"/>
      <c r="D14" s="128" t="s">
        <v>662</v>
      </c>
      <c r="E14" s="16"/>
      <c r="F14" s="16"/>
      <c r="G14" s="16"/>
      <c r="H14" s="16"/>
      <c r="I14" s="14" t="s">
        <v>10</v>
      </c>
      <c r="J14" s="13" t="s">
        <v>0</v>
      </c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8" customHeight="1">
      <c r="A15" s="16"/>
      <c r="B15" s="17"/>
      <c r="C15" s="16"/>
      <c r="D15" s="16"/>
      <c r="E15" s="127" t="s">
        <v>659</v>
      </c>
      <c r="F15" s="16"/>
      <c r="G15" s="16"/>
      <c r="H15" s="16"/>
      <c r="I15" s="14" t="s">
        <v>11</v>
      </c>
      <c r="J15" s="13" t="s">
        <v>0</v>
      </c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6.95" customHeight="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2" customHeight="1">
      <c r="A17" s="16"/>
      <c r="B17" s="17"/>
      <c r="C17" s="16"/>
      <c r="D17" s="128" t="s">
        <v>32</v>
      </c>
      <c r="E17" s="16"/>
      <c r="F17" s="16"/>
      <c r="G17" s="16"/>
      <c r="H17" s="16"/>
      <c r="I17" s="14" t="s">
        <v>10</v>
      </c>
      <c r="J17" s="13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8" customHeight="1">
      <c r="A18" s="16"/>
      <c r="B18" s="17"/>
      <c r="C18" s="16"/>
      <c r="D18" s="16"/>
      <c r="E18" s="143" t="s">
        <v>663</v>
      </c>
      <c r="F18" s="143"/>
      <c r="G18" s="143"/>
      <c r="H18" s="143"/>
      <c r="I18" s="14" t="s">
        <v>11</v>
      </c>
      <c r="J18" s="13"/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6.95" customHeight="1">
      <c r="A19" s="16"/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12" customHeight="1">
      <c r="A20" s="16"/>
      <c r="B20" s="17"/>
      <c r="C20" s="16"/>
      <c r="D20" s="14" t="s">
        <v>13</v>
      </c>
      <c r="E20" s="16"/>
      <c r="F20" s="16"/>
      <c r="G20" s="16"/>
      <c r="H20" s="16"/>
      <c r="I20" s="14" t="s">
        <v>10</v>
      </c>
      <c r="J20" s="13"/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8" customHeight="1">
      <c r="A21" s="16"/>
      <c r="B21" s="17"/>
      <c r="C21" s="16"/>
      <c r="D21" s="16"/>
      <c r="E21" s="13"/>
      <c r="F21" s="16"/>
      <c r="G21" s="16"/>
      <c r="H21" s="16"/>
      <c r="I21" s="14" t="s">
        <v>11</v>
      </c>
      <c r="J21" s="13"/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6.95" customHeight="1">
      <c r="A22" s="16"/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12" customHeight="1">
      <c r="A23" s="16"/>
      <c r="B23" s="17"/>
      <c r="C23" s="16"/>
      <c r="D23" s="128" t="s">
        <v>33</v>
      </c>
      <c r="E23" s="16"/>
      <c r="F23" s="16"/>
      <c r="G23" s="16"/>
      <c r="H23" s="16"/>
      <c r="I23" s="14" t="s">
        <v>10</v>
      </c>
      <c r="J23" s="13"/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8" customHeight="1">
      <c r="A24" s="16"/>
      <c r="B24" s="17"/>
      <c r="C24" s="16"/>
      <c r="D24" s="16"/>
      <c r="E24" s="142"/>
      <c r="F24" s="142"/>
      <c r="G24" s="142"/>
      <c r="H24" s="142"/>
      <c r="I24" s="14" t="s">
        <v>11</v>
      </c>
      <c r="J24" s="13"/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6.95" customHeight="1">
      <c r="A25" s="1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12" customHeight="1">
      <c r="A26" s="16"/>
      <c r="B26" s="17"/>
      <c r="C26" s="16"/>
      <c r="D26" s="14" t="s">
        <v>14</v>
      </c>
      <c r="E26" s="16"/>
      <c r="F26" s="16"/>
      <c r="G26" s="16"/>
      <c r="H26" s="16"/>
      <c r="I26" s="16"/>
      <c r="J26" s="16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3" customFormat="1" ht="16.5" customHeight="1">
      <c r="A27" s="42"/>
      <c r="B27" s="43"/>
      <c r="C27" s="42"/>
      <c r="D27" s="42"/>
      <c r="E27" s="137" t="s">
        <v>0</v>
      </c>
      <c r="F27" s="137"/>
      <c r="G27" s="137"/>
      <c r="H27" s="137"/>
      <c r="I27" s="42"/>
      <c r="J27" s="42"/>
      <c r="K27" s="42"/>
      <c r="L27" s="44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2" customFormat="1" ht="6.95" customHeight="1">
      <c r="A28" s="16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>
      <c r="A29" s="16"/>
      <c r="B29" s="17"/>
      <c r="C29" s="16"/>
      <c r="D29" s="37"/>
      <c r="E29" s="37"/>
      <c r="F29" s="37"/>
      <c r="G29" s="37"/>
      <c r="H29" s="37"/>
      <c r="I29" s="37"/>
      <c r="J29" s="37"/>
      <c r="K29" s="37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14.45" customHeight="1">
      <c r="A30" s="16"/>
      <c r="B30" s="17"/>
      <c r="C30" s="16"/>
      <c r="D30" s="13" t="s">
        <v>49</v>
      </c>
      <c r="E30" s="16"/>
      <c r="F30" s="16"/>
      <c r="G30" s="16"/>
      <c r="H30" s="16"/>
      <c r="I30" s="16"/>
      <c r="J30" s="45">
        <f>J96</f>
        <v>0</v>
      </c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" customFormat="1" ht="14.45" customHeight="1">
      <c r="A31" s="16"/>
      <c r="B31" s="17"/>
      <c r="C31" s="16"/>
      <c r="D31" s="46" t="s">
        <v>50</v>
      </c>
      <c r="E31" s="16"/>
      <c r="F31" s="16"/>
      <c r="G31" s="16"/>
      <c r="H31" s="16"/>
      <c r="I31" s="16"/>
      <c r="J31" s="45">
        <f>J112</f>
        <v>0</v>
      </c>
      <c r="K31" s="16"/>
      <c r="L31" s="2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" customFormat="1" ht="25.35" customHeight="1">
      <c r="A32" s="16"/>
      <c r="B32" s="17"/>
      <c r="C32" s="16"/>
      <c r="D32" s="47" t="s">
        <v>15</v>
      </c>
      <c r="E32" s="16"/>
      <c r="F32" s="16"/>
      <c r="G32" s="16"/>
      <c r="H32" s="16"/>
      <c r="I32" s="16"/>
      <c r="J32" s="39">
        <f>ROUND(J30 + J31, 2)</f>
        <v>0</v>
      </c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6.95" customHeight="1">
      <c r="A33" s="16"/>
      <c r="B33" s="17"/>
      <c r="C33" s="16"/>
      <c r="D33" s="37"/>
      <c r="E33" s="37"/>
      <c r="F33" s="37"/>
      <c r="G33" s="37"/>
      <c r="H33" s="37"/>
      <c r="I33" s="37"/>
      <c r="J33" s="37"/>
      <c r="K33" s="37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14.45" customHeight="1">
      <c r="A34" s="16"/>
      <c r="B34" s="17"/>
      <c r="C34" s="16"/>
      <c r="D34" s="16"/>
      <c r="E34" s="16"/>
      <c r="F34" s="19" t="s">
        <v>17</v>
      </c>
      <c r="G34" s="16"/>
      <c r="H34" s="16"/>
      <c r="I34" s="19" t="s">
        <v>16</v>
      </c>
      <c r="J34" s="19" t="s">
        <v>18</v>
      </c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14.45" customHeight="1">
      <c r="A35" s="16"/>
      <c r="B35" s="17"/>
      <c r="C35" s="16"/>
      <c r="D35" s="48" t="s">
        <v>19</v>
      </c>
      <c r="E35" s="20" t="s">
        <v>20</v>
      </c>
      <c r="F35" s="49">
        <f>ROUND((SUM(BE112:BE113) + SUM(BE133:BE290)),  2)</f>
        <v>0</v>
      </c>
      <c r="G35" s="50"/>
      <c r="H35" s="50"/>
      <c r="I35" s="51">
        <v>0.2</v>
      </c>
      <c r="J35" s="49">
        <f>ROUND(((SUM(BE112:BE113) + SUM(BE133:BE290))*I35),  2)</f>
        <v>0</v>
      </c>
      <c r="K35" s="16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customHeight="1">
      <c r="A36" s="16"/>
      <c r="B36" s="17"/>
      <c r="C36" s="16"/>
      <c r="D36" s="16"/>
      <c r="E36" s="20" t="s">
        <v>21</v>
      </c>
      <c r="F36" s="52">
        <f>ROUND((SUM(BF112:BF113) + SUM(BF133:BF290)),  2)</f>
        <v>0</v>
      </c>
      <c r="G36" s="16"/>
      <c r="H36" s="16"/>
      <c r="I36" s="53">
        <v>0.2</v>
      </c>
      <c r="J36" s="52">
        <f>ROUND(((SUM(BF112:BF113) + SUM(BF133:BF290))*I36),  2)</f>
        <v>0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" customFormat="1" ht="14.45" hidden="1" customHeight="1">
      <c r="A37" s="16"/>
      <c r="B37" s="17"/>
      <c r="C37" s="16"/>
      <c r="D37" s="16"/>
      <c r="E37" s="14" t="s">
        <v>22</v>
      </c>
      <c r="F37" s="52">
        <f>ROUND((SUM(BG112:BG113) + SUM(BG133:BG290)),  2)</f>
        <v>0</v>
      </c>
      <c r="G37" s="16"/>
      <c r="H37" s="16"/>
      <c r="I37" s="53">
        <v>0.2</v>
      </c>
      <c r="J37" s="52">
        <f>0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" customFormat="1" ht="14.45" hidden="1" customHeight="1">
      <c r="A38" s="16"/>
      <c r="B38" s="17"/>
      <c r="C38" s="16"/>
      <c r="D38" s="16"/>
      <c r="E38" s="14" t="s">
        <v>23</v>
      </c>
      <c r="F38" s="52">
        <f>ROUND((SUM(BH112:BH113) + SUM(BH133:BH290)),  2)</f>
        <v>0</v>
      </c>
      <c r="G38" s="16"/>
      <c r="H38" s="16"/>
      <c r="I38" s="53">
        <v>0.2</v>
      </c>
      <c r="J38" s="52">
        <f>0</f>
        <v>0</v>
      </c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" customFormat="1" ht="14.45" hidden="1" customHeight="1">
      <c r="A39" s="16"/>
      <c r="B39" s="17"/>
      <c r="C39" s="16"/>
      <c r="D39" s="16"/>
      <c r="E39" s="20" t="s">
        <v>24</v>
      </c>
      <c r="F39" s="49">
        <f>ROUND((SUM(BI112:BI113) + SUM(BI133:BI290)),  2)</f>
        <v>0</v>
      </c>
      <c r="G39" s="50"/>
      <c r="H39" s="50"/>
      <c r="I39" s="51">
        <v>0</v>
      </c>
      <c r="J39" s="49">
        <f>0</f>
        <v>0</v>
      </c>
      <c r="K39" s="16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" customFormat="1" ht="6.95" customHeight="1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" customFormat="1" ht="25.35" customHeight="1">
      <c r="A41" s="16"/>
      <c r="B41" s="17"/>
      <c r="C41" s="54"/>
      <c r="D41" s="55" t="s">
        <v>25</v>
      </c>
      <c r="E41" s="32"/>
      <c r="F41" s="32"/>
      <c r="G41" s="56" t="s">
        <v>26</v>
      </c>
      <c r="H41" s="57" t="s">
        <v>27</v>
      </c>
      <c r="I41" s="32"/>
      <c r="J41" s="58">
        <f>SUM(J32:J39)</f>
        <v>0</v>
      </c>
      <c r="K41" s="59"/>
      <c r="L41" s="2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" customFormat="1" ht="14.45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2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1" customFormat="1" ht="14.45" customHeight="1">
      <c r="B43" s="11"/>
      <c r="L43" s="11"/>
    </row>
    <row r="44" spans="1:31" s="1" customFormat="1" ht="14.45" customHeight="1">
      <c r="B44" s="11"/>
      <c r="L44" s="11"/>
    </row>
    <row r="45" spans="1:31" s="1" customFormat="1" ht="14.45" customHeight="1">
      <c r="B45" s="11"/>
      <c r="L45" s="11"/>
    </row>
    <row r="46" spans="1:31" s="1" customFormat="1" ht="14.45" customHeight="1">
      <c r="B46" s="11"/>
      <c r="L46" s="11"/>
    </row>
    <row r="47" spans="1:31" s="1" customFormat="1" ht="14.45" customHeight="1">
      <c r="B47" s="11"/>
      <c r="L47" s="11"/>
    </row>
    <row r="48" spans="1:31" s="1" customFormat="1" ht="14.45" customHeight="1">
      <c r="B48" s="11"/>
      <c r="L48" s="11"/>
    </row>
    <row r="49" spans="1:31" s="1" customFormat="1" ht="14.45" customHeight="1">
      <c r="B49" s="11"/>
      <c r="L49" s="11"/>
    </row>
    <row r="50" spans="1:31" s="2" customFormat="1" ht="14.45" customHeight="1">
      <c r="B50" s="21"/>
      <c r="D50" s="22" t="s">
        <v>28</v>
      </c>
      <c r="E50" s="23"/>
      <c r="F50" s="23"/>
      <c r="G50" s="22" t="s">
        <v>29</v>
      </c>
      <c r="H50" s="23"/>
      <c r="I50" s="23"/>
      <c r="J50" s="23"/>
      <c r="K50" s="23"/>
      <c r="L50" s="21"/>
    </row>
    <row r="51" spans="1:31">
      <c r="B51" s="11"/>
      <c r="L51" s="11"/>
    </row>
    <row r="52" spans="1:31">
      <c r="B52" s="11"/>
      <c r="L52" s="11"/>
    </row>
    <row r="53" spans="1:31">
      <c r="B53" s="11"/>
      <c r="L53" s="11"/>
    </row>
    <row r="54" spans="1:31">
      <c r="B54" s="11"/>
      <c r="L54" s="11"/>
    </row>
    <row r="55" spans="1:31">
      <c r="B55" s="11"/>
      <c r="L55" s="11"/>
    </row>
    <row r="56" spans="1:31">
      <c r="B56" s="11"/>
      <c r="L56" s="11"/>
    </row>
    <row r="57" spans="1:31">
      <c r="B57" s="11"/>
      <c r="L57" s="11"/>
    </row>
    <row r="58" spans="1:31">
      <c r="B58" s="11"/>
      <c r="L58" s="11"/>
    </row>
    <row r="59" spans="1:31">
      <c r="B59" s="11"/>
      <c r="L59" s="11"/>
    </row>
    <row r="60" spans="1:31">
      <c r="B60" s="11"/>
      <c r="L60" s="11"/>
    </row>
    <row r="61" spans="1:31" s="2" customFormat="1" ht="12.75">
      <c r="A61" s="16"/>
      <c r="B61" s="17"/>
      <c r="C61" s="16"/>
      <c r="D61" s="24" t="s">
        <v>30</v>
      </c>
      <c r="E61" s="18"/>
      <c r="F61" s="60" t="s">
        <v>31</v>
      </c>
      <c r="G61" s="24" t="s">
        <v>30</v>
      </c>
      <c r="H61" s="18"/>
      <c r="I61" s="18"/>
      <c r="J61" s="61" t="s">
        <v>31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>
      <c r="B62" s="11"/>
      <c r="L62" s="11"/>
    </row>
    <row r="63" spans="1:31">
      <c r="B63" s="11"/>
      <c r="L63" s="11"/>
    </row>
    <row r="64" spans="1:31">
      <c r="B64" s="11"/>
      <c r="L64" s="11"/>
    </row>
    <row r="65" spans="1:31" s="2" customFormat="1" ht="12.75">
      <c r="A65" s="16"/>
      <c r="B65" s="17"/>
      <c r="C65" s="16"/>
      <c r="D65" s="22" t="s">
        <v>32</v>
      </c>
      <c r="E65" s="25"/>
      <c r="F65" s="25"/>
      <c r="G65" s="22" t="s">
        <v>33</v>
      </c>
      <c r="H65" s="25"/>
      <c r="I65" s="25"/>
      <c r="J65" s="25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>
      <c r="B66" s="11"/>
      <c r="L66" s="11"/>
    </row>
    <row r="67" spans="1:31">
      <c r="B67" s="11"/>
      <c r="L67" s="11"/>
    </row>
    <row r="68" spans="1:31">
      <c r="B68" s="11"/>
      <c r="L68" s="11"/>
    </row>
    <row r="69" spans="1:31">
      <c r="B69" s="11"/>
      <c r="L69" s="11"/>
    </row>
    <row r="70" spans="1:31">
      <c r="B70" s="11"/>
      <c r="L70" s="11"/>
    </row>
    <row r="71" spans="1:31">
      <c r="B71" s="11"/>
      <c r="L71" s="11"/>
    </row>
    <row r="72" spans="1:31">
      <c r="B72" s="11"/>
      <c r="L72" s="11"/>
    </row>
    <row r="73" spans="1:31">
      <c r="B73" s="11"/>
      <c r="L73" s="11"/>
    </row>
    <row r="74" spans="1:31">
      <c r="B74" s="11"/>
      <c r="L74" s="11"/>
    </row>
    <row r="75" spans="1:31">
      <c r="B75" s="11"/>
      <c r="L75" s="11"/>
    </row>
    <row r="76" spans="1:31" s="2" customFormat="1" ht="12.75">
      <c r="A76" s="16"/>
      <c r="B76" s="17"/>
      <c r="C76" s="16"/>
      <c r="D76" s="24" t="s">
        <v>30</v>
      </c>
      <c r="E76" s="18"/>
      <c r="F76" s="60" t="s">
        <v>31</v>
      </c>
      <c r="G76" s="24" t="s">
        <v>30</v>
      </c>
      <c r="H76" s="18"/>
      <c r="I76" s="18"/>
      <c r="J76" s="61" t="s">
        <v>31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>
      <c r="A77" s="1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47" s="2" customFormat="1" ht="6.95" customHeight="1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47" s="2" customFormat="1" ht="24.95" customHeight="1">
      <c r="A82" s="16"/>
      <c r="B82" s="17"/>
      <c r="C82" s="12" t="s">
        <v>51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47" s="2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47" s="2" customFormat="1" ht="12" customHeight="1">
      <c r="A84" s="16"/>
      <c r="B84" s="17"/>
      <c r="C84" s="14" t="s">
        <v>5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47" s="2" customFormat="1" ht="16.5" customHeight="1">
      <c r="A85" s="16"/>
      <c r="B85" s="17"/>
      <c r="C85" s="16"/>
      <c r="D85" s="16"/>
      <c r="E85" s="131" t="str">
        <f>E7</f>
        <v>Športová hala Angels aréna - rekonštrukcia a modernizácia</v>
      </c>
      <c r="F85" s="132"/>
      <c r="G85" s="132"/>
      <c r="H85" s="132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47" s="2" customFormat="1" ht="12" customHeight="1">
      <c r="A86" s="16"/>
      <c r="B86" s="17"/>
      <c r="C86" s="14" t="s">
        <v>48</v>
      </c>
      <c r="D86" s="16"/>
      <c r="E86" s="16"/>
      <c r="F86" s="16"/>
      <c r="G86" s="16"/>
      <c r="H86" s="16"/>
      <c r="I86" s="16"/>
      <c r="J86" s="16"/>
      <c r="K86" s="16"/>
      <c r="L86" s="2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47" s="2" customFormat="1" ht="16.5" customHeight="1">
      <c r="A87" s="16"/>
      <c r="B87" s="17"/>
      <c r="C87" s="16"/>
      <c r="D87" s="16"/>
      <c r="E87" s="129" t="str">
        <f>E9</f>
        <v xml:space="preserve">SO 02 Vodovodná prípojka </v>
      </c>
      <c r="F87" s="130"/>
      <c r="G87" s="130"/>
      <c r="H87" s="130"/>
      <c r="I87" s="16"/>
      <c r="J87" s="16"/>
      <c r="K87" s="16"/>
      <c r="L87" s="2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47" s="2" customFormat="1" ht="6.95" customHeight="1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2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47" s="2" customFormat="1" ht="12" customHeight="1">
      <c r="A89" s="16"/>
      <c r="B89" s="17"/>
      <c r="C89" s="14" t="s">
        <v>8</v>
      </c>
      <c r="D89" s="16"/>
      <c r="E89" s="16"/>
      <c r="F89" s="13" t="str">
        <f>F12</f>
        <v>Košice - Park ul. Moyzesova</v>
      </c>
      <c r="G89" s="16"/>
      <c r="H89" s="16"/>
      <c r="I89" s="14" t="s">
        <v>9</v>
      </c>
      <c r="J89" s="30" t="str">
        <f>IF(J12="","",J12)</f>
        <v/>
      </c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47" s="2" customFormat="1" ht="6.95" customHeight="1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47" s="2" customFormat="1" ht="15.2" customHeight="1">
      <c r="A91" s="16"/>
      <c r="B91" s="17"/>
      <c r="C91" s="128" t="s">
        <v>662</v>
      </c>
      <c r="D91" s="16"/>
      <c r="E91" s="16"/>
      <c r="F91" s="13" t="str">
        <f>E15</f>
        <v xml:space="preserve">Mesto Košice, Tr. SNP 48/A, 040 11 Košice </v>
      </c>
      <c r="G91" s="16"/>
      <c r="H91" s="16"/>
      <c r="I91" s="14" t="s">
        <v>13</v>
      </c>
      <c r="J91" s="15">
        <f>E21</f>
        <v>0</v>
      </c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47" s="2" customFormat="1" ht="15.2" customHeight="1">
      <c r="A92" s="16"/>
      <c r="B92" s="17"/>
      <c r="C92" s="128" t="s">
        <v>32</v>
      </c>
      <c r="D92" s="16"/>
      <c r="E92" s="16"/>
      <c r="F92" s="13" t="str">
        <f>IF(E18="","",E18)</f>
        <v>Bytový podnik mesta Košice, s.r.o., Južné nábrežie 13, Košice</v>
      </c>
      <c r="G92" s="16"/>
      <c r="H92" s="16"/>
      <c r="I92" s="128" t="s">
        <v>33</v>
      </c>
      <c r="J92" s="15">
        <f>E24</f>
        <v>0</v>
      </c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47" s="2" customFormat="1" ht="10.35" customHeight="1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47" s="2" customFormat="1" ht="29.25" customHeight="1">
      <c r="A94" s="16"/>
      <c r="B94" s="17"/>
      <c r="C94" s="62" t="s">
        <v>52</v>
      </c>
      <c r="D94" s="54"/>
      <c r="E94" s="54"/>
      <c r="F94" s="54"/>
      <c r="G94" s="54"/>
      <c r="H94" s="54"/>
      <c r="I94" s="54"/>
      <c r="J94" s="63" t="s">
        <v>53</v>
      </c>
      <c r="K94" s="54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47" s="2" customFormat="1" ht="10.35" customHeight="1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47" s="2" customFormat="1" ht="22.9" customHeight="1">
      <c r="A96" s="16"/>
      <c r="B96" s="17"/>
      <c r="C96" s="64" t="s">
        <v>54</v>
      </c>
      <c r="D96" s="16"/>
      <c r="E96" s="16"/>
      <c r="F96" s="16"/>
      <c r="G96" s="16"/>
      <c r="H96" s="16"/>
      <c r="I96" s="16"/>
      <c r="J96" s="39">
        <f>J133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U96" s="8" t="s">
        <v>55</v>
      </c>
    </row>
    <row r="97" spans="1:31" s="4" customFormat="1" ht="24.95" customHeight="1">
      <c r="B97" s="65"/>
      <c r="D97" s="66" t="s">
        <v>254</v>
      </c>
      <c r="E97" s="67"/>
      <c r="F97" s="67"/>
      <c r="G97" s="67"/>
      <c r="H97" s="67"/>
      <c r="I97" s="67"/>
      <c r="J97" s="68">
        <f>J134</f>
        <v>0</v>
      </c>
      <c r="L97" s="65"/>
    </row>
    <row r="98" spans="1:31" s="5" customFormat="1" ht="19.899999999999999" customHeight="1">
      <c r="B98" s="69"/>
      <c r="D98" s="70" t="s">
        <v>255</v>
      </c>
      <c r="E98" s="71"/>
      <c r="F98" s="71"/>
      <c r="G98" s="71"/>
      <c r="H98" s="71"/>
      <c r="I98" s="71"/>
      <c r="J98" s="72">
        <f>J135</f>
        <v>0</v>
      </c>
      <c r="L98" s="69"/>
    </row>
    <row r="99" spans="1:31" s="5" customFormat="1" ht="19.899999999999999" customHeight="1">
      <c r="B99" s="69"/>
      <c r="D99" s="70" t="s">
        <v>256</v>
      </c>
      <c r="E99" s="71"/>
      <c r="F99" s="71"/>
      <c r="G99" s="71"/>
      <c r="H99" s="71"/>
      <c r="I99" s="71"/>
      <c r="J99" s="72">
        <f>J158</f>
        <v>0</v>
      </c>
      <c r="L99" s="69"/>
    </row>
    <row r="100" spans="1:31" s="5" customFormat="1" ht="19.899999999999999" customHeight="1">
      <c r="B100" s="69"/>
      <c r="D100" s="70" t="s">
        <v>257</v>
      </c>
      <c r="E100" s="71"/>
      <c r="F100" s="71"/>
      <c r="G100" s="71"/>
      <c r="H100" s="71"/>
      <c r="I100" s="71"/>
      <c r="J100" s="72">
        <f>J162</f>
        <v>0</v>
      </c>
      <c r="L100" s="69"/>
    </row>
    <row r="101" spans="1:31" s="5" customFormat="1" ht="19.899999999999999" customHeight="1">
      <c r="B101" s="69"/>
      <c r="D101" s="70" t="s">
        <v>258</v>
      </c>
      <c r="E101" s="71"/>
      <c r="F101" s="71"/>
      <c r="G101" s="71"/>
      <c r="H101" s="71"/>
      <c r="I101" s="71"/>
      <c r="J101" s="72">
        <f>J164</f>
        <v>0</v>
      </c>
      <c r="L101" s="69"/>
    </row>
    <row r="102" spans="1:31" s="5" customFormat="1" ht="19.899999999999999" customHeight="1">
      <c r="B102" s="69"/>
      <c r="D102" s="70" t="s">
        <v>259</v>
      </c>
      <c r="E102" s="71"/>
      <c r="F102" s="71"/>
      <c r="G102" s="71"/>
      <c r="H102" s="71"/>
      <c r="I102" s="71"/>
      <c r="J102" s="72">
        <f>J168</f>
        <v>0</v>
      </c>
      <c r="L102" s="69"/>
    </row>
    <row r="103" spans="1:31" s="5" customFormat="1" ht="19.899999999999999" customHeight="1">
      <c r="B103" s="69"/>
      <c r="D103" s="70" t="s">
        <v>260</v>
      </c>
      <c r="E103" s="71"/>
      <c r="F103" s="71"/>
      <c r="G103" s="71"/>
      <c r="H103" s="71"/>
      <c r="I103" s="71"/>
      <c r="J103" s="72">
        <f>J174</f>
        <v>0</v>
      </c>
      <c r="L103" s="69"/>
    </row>
    <row r="104" spans="1:31" s="5" customFormat="1" ht="19.899999999999999" customHeight="1">
      <c r="B104" s="69"/>
      <c r="D104" s="70" t="s">
        <v>261</v>
      </c>
      <c r="E104" s="71"/>
      <c r="F104" s="71"/>
      <c r="G104" s="71"/>
      <c r="H104" s="71"/>
      <c r="I104" s="71"/>
      <c r="J104" s="72">
        <f>J253</f>
        <v>0</v>
      </c>
      <c r="L104" s="69"/>
    </row>
    <row r="105" spans="1:31" s="4" customFormat="1" ht="24.95" customHeight="1">
      <c r="B105" s="65"/>
      <c r="D105" s="66" t="s">
        <v>262</v>
      </c>
      <c r="E105" s="67"/>
      <c r="F105" s="67"/>
      <c r="G105" s="67"/>
      <c r="H105" s="67"/>
      <c r="I105" s="67"/>
      <c r="J105" s="68">
        <f>J261</f>
        <v>0</v>
      </c>
      <c r="L105" s="65"/>
    </row>
    <row r="106" spans="1:31" s="5" customFormat="1" ht="19.899999999999999" customHeight="1">
      <c r="B106" s="69"/>
      <c r="D106" s="70" t="s">
        <v>263</v>
      </c>
      <c r="E106" s="71"/>
      <c r="F106" s="71"/>
      <c r="G106" s="71"/>
      <c r="H106" s="71"/>
      <c r="I106" s="71"/>
      <c r="J106" s="72">
        <f>J262</f>
        <v>0</v>
      </c>
      <c r="L106" s="69"/>
    </row>
    <row r="107" spans="1:31" s="5" customFormat="1" ht="19.899999999999999" customHeight="1">
      <c r="B107" s="69"/>
      <c r="D107" s="70" t="s">
        <v>264</v>
      </c>
      <c r="E107" s="71"/>
      <c r="F107" s="71"/>
      <c r="G107" s="71"/>
      <c r="H107" s="71"/>
      <c r="I107" s="71"/>
      <c r="J107" s="72">
        <f>J266</f>
        <v>0</v>
      </c>
      <c r="L107" s="69"/>
    </row>
    <row r="108" spans="1:31" s="5" customFormat="1" ht="19.899999999999999" customHeight="1">
      <c r="B108" s="69"/>
      <c r="D108" s="70" t="s">
        <v>265</v>
      </c>
      <c r="E108" s="71"/>
      <c r="F108" s="71"/>
      <c r="G108" s="71"/>
      <c r="H108" s="71"/>
      <c r="I108" s="71"/>
      <c r="J108" s="72">
        <f>J272</f>
        <v>0</v>
      </c>
      <c r="L108" s="69"/>
    </row>
    <row r="109" spans="1:31" s="4" customFormat="1" ht="24.95" customHeight="1">
      <c r="B109" s="65"/>
      <c r="D109" s="66" t="s">
        <v>266</v>
      </c>
      <c r="E109" s="67"/>
      <c r="F109" s="67"/>
      <c r="G109" s="67"/>
      <c r="H109" s="67"/>
      <c r="I109" s="67"/>
      <c r="J109" s="68">
        <f>J276</f>
        <v>0</v>
      </c>
      <c r="L109" s="65"/>
    </row>
    <row r="110" spans="1:31" s="2" customFormat="1" ht="21.75" customHeight="1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2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s="2" customFormat="1" ht="6.95" customHeight="1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21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s="2" customFormat="1" ht="29.25" customHeight="1">
      <c r="A112" s="16"/>
      <c r="B112" s="17"/>
      <c r="C112" s="64" t="s">
        <v>56</v>
      </c>
      <c r="D112" s="16"/>
      <c r="E112" s="16"/>
      <c r="F112" s="16"/>
      <c r="G112" s="16"/>
      <c r="H112" s="16"/>
      <c r="I112" s="16"/>
      <c r="J112" s="73">
        <v>0</v>
      </c>
      <c r="K112" s="16"/>
      <c r="L112" s="21"/>
      <c r="N112" s="74" t="s">
        <v>19</v>
      </c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s="2" customFormat="1" ht="18" customHeight="1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21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s="2" customFormat="1" ht="29.25" customHeight="1">
      <c r="A114" s="16"/>
      <c r="B114" s="17"/>
      <c r="C114" s="75" t="s">
        <v>57</v>
      </c>
      <c r="D114" s="54"/>
      <c r="E114" s="54"/>
      <c r="F114" s="54"/>
      <c r="G114" s="54"/>
      <c r="H114" s="54"/>
      <c r="I114" s="54"/>
      <c r="J114" s="76">
        <f>ROUND(J96+J112,2)</f>
        <v>0</v>
      </c>
      <c r="K114" s="54"/>
      <c r="L114" s="2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s="2" customFormat="1" ht="6.95" customHeight="1">
      <c r="A115" s="16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9" spans="1:31" s="2" customFormat="1" ht="6.95" customHeight="1">
      <c r="A119" s="16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s="2" customFormat="1" ht="24.95" customHeight="1">
      <c r="A120" s="16"/>
      <c r="B120" s="17"/>
      <c r="C120" s="12" t="s">
        <v>58</v>
      </c>
      <c r="D120" s="16"/>
      <c r="E120" s="16"/>
      <c r="F120" s="16"/>
      <c r="G120" s="16"/>
      <c r="H120" s="16"/>
      <c r="I120" s="16"/>
      <c r="J120" s="16"/>
      <c r="K120" s="16"/>
      <c r="L120" s="2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s="2" customFormat="1" ht="6.95" customHeight="1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2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2" customFormat="1" ht="12" customHeight="1">
      <c r="A122" s="16"/>
      <c r="B122" s="17"/>
      <c r="C122" s="14" t="s">
        <v>5</v>
      </c>
      <c r="D122" s="16"/>
      <c r="E122" s="16"/>
      <c r="F122" s="16"/>
      <c r="G122" s="16"/>
      <c r="H122" s="16"/>
      <c r="I122" s="16"/>
      <c r="J122" s="16"/>
      <c r="K122" s="16"/>
      <c r="L122" s="2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2" customFormat="1" ht="16.5" customHeight="1">
      <c r="A123" s="16"/>
      <c r="B123" s="17"/>
      <c r="C123" s="16"/>
      <c r="D123" s="16"/>
      <c r="E123" s="131" t="str">
        <f>E7</f>
        <v>Športová hala Angels aréna - rekonštrukcia a modernizácia</v>
      </c>
      <c r="F123" s="132"/>
      <c r="G123" s="132"/>
      <c r="H123" s="132"/>
      <c r="I123" s="16"/>
      <c r="J123" s="16"/>
      <c r="K123" s="16"/>
      <c r="L123" s="2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2" customFormat="1" ht="12" customHeight="1">
      <c r="A124" s="16"/>
      <c r="B124" s="17"/>
      <c r="C124" s="14" t="s">
        <v>48</v>
      </c>
      <c r="D124" s="16"/>
      <c r="E124" s="16"/>
      <c r="F124" s="16"/>
      <c r="G124" s="16"/>
      <c r="H124" s="16"/>
      <c r="I124" s="16"/>
      <c r="J124" s="16"/>
      <c r="K124" s="16"/>
      <c r="L124" s="2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2" customFormat="1" ht="16.5" customHeight="1">
      <c r="A125" s="16"/>
      <c r="B125" s="17"/>
      <c r="C125" s="16"/>
      <c r="D125" s="16"/>
      <c r="E125" s="129" t="str">
        <f>E9</f>
        <v xml:space="preserve">SO 02 Vodovodná prípojka </v>
      </c>
      <c r="F125" s="130"/>
      <c r="G125" s="130"/>
      <c r="H125" s="130"/>
      <c r="I125" s="16"/>
      <c r="J125" s="16"/>
      <c r="K125" s="16"/>
      <c r="L125" s="2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2" customFormat="1" ht="6.95" customHeight="1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2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" customFormat="1" ht="12" customHeight="1">
      <c r="A127" s="16"/>
      <c r="B127" s="17"/>
      <c r="C127" s="14" t="s">
        <v>8</v>
      </c>
      <c r="D127" s="16"/>
      <c r="E127" s="16"/>
      <c r="F127" s="13" t="str">
        <f>F12</f>
        <v>Košice - Park ul. Moyzesova</v>
      </c>
      <c r="G127" s="16"/>
      <c r="H127" s="16"/>
      <c r="I127" s="14" t="s">
        <v>9</v>
      </c>
      <c r="J127" s="30" t="str">
        <f>IF(J12="","",J12)</f>
        <v/>
      </c>
      <c r="K127" s="16"/>
      <c r="L127" s="2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" customFormat="1" ht="6.95" customHeight="1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2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65" s="2" customFormat="1" ht="15.2" customHeight="1">
      <c r="A129" s="16"/>
      <c r="B129" s="17"/>
      <c r="C129" s="128" t="s">
        <v>662</v>
      </c>
      <c r="D129" s="16"/>
      <c r="E129" s="16"/>
      <c r="F129" s="13" t="str">
        <f>E15</f>
        <v xml:space="preserve">Mesto Košice, Tr. SNP 48/A, 040 11 Košice </v>
      </c>
      <c r="G129" s="16"/>
      <c r="H129" s="16"/>
      <c r="I129" s="14" t="s">
        <v>13</v>
      </c>
      <c r="J129" s="15">
        <f>E21</f>
        <v>0</v>
      </c>
      <c r="K129" s="16"/>
      <c r="L129" s="2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5" s="2" customFormat="1" ht="15.2" customHeight="1">
      <c r="A130" s="16"/>
      <c r="B130" s="17"/>
      <c r="C130" s="128" t="s">
        <v>32</v>
      </c>
      <c r="D130" s="16"/>
      <c r="E130" s="16"/>
      <c r="F130" s="13" t="str">
        <f>IF(E18="","",E18)</f>
        <v>Bytový podnik mesta Košice, s.r.o., Južné nábrežie 13, Košice</v>
      </c>
      <c r="G130" s="16"/>
      <c r="H130" s="16"/>
      <c r="I130" s="128" t="s">
        <v>12</v>
      </c>
      <c r="J130" s="15">
        <f>E24</f>
        <v>0</v>
      </c>
      <c r="K130" s="16"/>
      <c r="L130" s="2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65" s="2" customFormat="1" ht="10.35" customHeight="1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21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65" s="6" customFormat="1" ht="29.25" customHeight="1">
      <c r="A132" s="77"/>
      <c r="B132" s="78"/>
      <c r="C132" s="79" t="s">
        <v>59</v>
      </c>
      <c r="D132" s="80" t="s">
        <v>36</v>
      </c>
      <c r="E132" s="80" t="s">
        <v>34</v>
      </c>
      <c r="F132" s="80" t="s">
        <v>35</v>
      </c>
      <c r="G132" s="80" t="s">
        <v>60</v>
      </c>
      <c r="H132" s="80" t="s">
        <v>61</v>
      </c>
      <c r="I132" s="80" t="s">
        <v>62</v>
      </c>
      <c r="J132" s="81" t="s">
        <v>53</v>
      </c>
      <c r="K132" s="82" t="s">
        <v>63</v>
      </c>
      <c r="L132" s="83"/>
      <c r="M132" s="33" t="s">
        <v>0</v>
      </c>
      <c r="N132" s="34" t="s">
        <v>19</v>
      </c>
      <c r="O132" s="34" t="s">
        <v>64</v>
      </c>
      <c r="P132" s="34" t="s">
        <v>65</v>
      </c>
      <c r="Q132" s="34" t="s">
        <v>66</v>
      </c>
      <c r="R132" s="34" t="s">
        <v>67</v>
      </c>
      <c r="S132" s="34" t="s">
        <v>68</v>
      </c>
      <c r="T132" s="35" t="s">
        <v>69</v>
      </c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</row>
    <row r="133" spans="1:65" s="2" customFormat="1" ht="22.9" customHeight="1">
      <c r="A133" s="16"/>
      <c r="B133" s="17"/>
      <c r="C133" s="38" t="s">
        <v>49</v>
      </c>
      <c r="D133" s="16"/>
      <c r="E133" s="16"/>
      <c r="F133" s="16"/>
      <c r="G133" s="16"/>
      <c r="H133" s="16"/>
      <c r="I133" s="16"/>
      <c r="J133" s="84">
        <f>BK133</f>
        <v>0</v>
      </c>
      <c r="K133" s="16"/>
      <c r="L133" s="17"/>
      <c r="M133" s="36"/>
      <c r="N133" s="31"/>
      <c r="O133" s="37"/>
      <c r="P133" s="85">
        <f>P134+P261+P276</f>
        <v>42.87</v>
      </c>
      <c r="Q133" s="37"/>
      <c r="R133" s="85">
        <f>R134+R261+R276</f>
        <v>156.54645999999997</v>
      </c>
      <c r="S133" s="37"/>
      <c r="T133" s="86">
        <f>T134+T261+T276</f>
        <v>0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T133" s="8" t="s">
        <v>37</v>
      </c>
      <c r="AU133" s="8" t="s">
        <v>55</v>
      </c>
      <c r="BK133" s="87">
        <f>BK134+BK261+BK276</f>
        <v>0</v>
      </c>
    </row>
    <row r="134" spans="1:65" s="7" customFormat="1" ht="25.9" customHeight="1">
      <c r="B134" s="88"/>
      <c r="D134" s="89" t="s">
        <v>37</v>
      </c>
      <c r="E134" s="90" t="s">
        <v>70</v>
      </c>
      <c r="F134" s="90" t="s">
        <v>267</v>
      </c>
      <c r="J134" s="91">
        <f>BK134</f>
        <v>0</v>
      </c>
      <c r="L134" s="88"/>
      <c r="M134" s="92"/>
      <c r="N134" s="93"/>
      <c r="O134" s="93"/>
      <c r="P134" s="94">
        <f>P135+P158+P162+P164+P168+P174+P253</f>
        <v>0</v>
      </c>
      <c r="Q134" s="93"/>
      <c r="R134" s="94">
        <f>R135+R158+R162+R164+R168+R174+R253</f>
        <v>156.50817999999998</v>
      </c>
      <c r="S134" s="93"/>
      <c r="T134" s="95">
        <f>T135+T158+T162+T164+T168+T174+T253</f>
        <v>0</v>
      </c>
      <c r="AR134" s="89" t="s">
        <v>39</v>
      </c>
      <c r="AT134" s="96" t="s">
        <v>37</v>
      </c>
      <c r="AU134" s="96" t="s">
        <v>38</v>
      </c>
      <c r="AY134" s="89" t="s">
        <v>71</v>
      </c>
      <c r="BK134" s="97">
        <f>BK135+BK158+BK162+BK164+BK168+BK174+BK253</f>
        <v>0</v>
      </c>
    </row>
    <row r="135" spans="1:65" s="7" customFormat="1" ht="22.9" customHeight="1">
      <c r="B135" s="88"/>
      <c r="D135" s="89" t="s">
        <v>37</v>
      </c>
      <c r="E135" s="98" t="s">
        <v>39</v>
      </c>
      <c r="F135" s="98" t="s">
        <v>268</v>
      </c>
      <c r="J135" s="99">
        <f>BK135</f>
        <v>0</v>
      </c>
      <c r="L135" s="88"/>
      <c r="M135" s="92"/>
      <c r="N135" s="93"/>
      <c r="O135" s="93"/>
      <c r="P135" s="94">
        <f>SUM(P136:P157)</f>
        <v>0</v>
      </c>
      <c r="Q135" s="93"/>
      <c r="R135" s="94">
        <f>SUM(R136:R157)</f>
        <v>97.422530000000009</v>
      </c>
      <c r="S135" s="93"/>
      <c r="T135" s="95">
        <f>SUM(T136:T157)</f>
        <v>0</v>
      </c>
      <c r="AR135" s="89" t="s">
        <v>39</v>
      </c>
      <c r="AT135" s="96" t="s">
        <v>37</v>
      </c>
      <c r="AU135" s="96" t="s">
        <v>39</v>
      </c>
      <c r="AY135" s="89" t="s">
        <v>71</v>
      </c>
      <c r="BK135" s="97">
        <f>SUM(BK136:BK157)</f>
        <v>0</v>
      </c>
    </row>
    <row r="136" spans="1:65" s="2" customFormat="1" ht="24.2" customHeight="1">
      <c r="A136" s="16"/>
      <c r="B136" s="100"/>
      <c r="C136" s="101" t="s">
        <v>39</v>
      </c>
      <c r="D136" s="101" t="s">
        <v>73</v>
      </c>
      <c r="E136" s="102" t="s">
        <v>269</v>
      </c>
      <c r="F136" s="103" t="s">
        <v>270</v>
      </c>
      <c r="G136" s="104" t="s">
        <v>74</v>
      </c>
      <c r="H136" s="105">
        <v>26</v>
      </c>
      <c r="I136" s="139"/>
      <c r="J136" s="105">
        <f t="shared" ref="J136:J157" si="0">ROUND(I136*H136,3)</f>
        <v>0</v>
      </c>
      <c r="K136" s="106"/>
      <c r="L136" s="17"/>
      <c r="M136" s="107" t="s">
        <v>0</v>
      </c>
      <c r="N136" s="108" t="s">
        <v>21</v>
      </c>
      <c r="O136" s="109">
        <v>0</v>
      </c>
      <c r="P136" s="109">
        <f t="shared" ref="P136:P157" si="1">O136*H136</f>
        <v>0</v>
      </c>
      <c r="Q136" s="109">
        <v>0</v>
      </c>
      <c r="R136" s="109">
        <f t="shared" ref="R136:R157" si="2">Q136*H136</f>
        <v>0</v>
      </c>
      <c r="S136" s="109">
        <v>0</v>
      </c>
      <c r="T136" s="110">
        <f t="shared" ref="T136:T157" si="3">S136*H136</f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R136" s="111" t="s">
        <v>75</v>
      </c>
      <c r="AT136" s="111" t="s">
        <v>73</v>
      </c>
      <c r="AU136" s="111" t="s">
        <v>76</v>
      </c>
      <c r="AY136" s="8" t="s">
        <v>71</v>
      </c>
      <c r="BE136" s="112">
        <f t="shared" ref="BE136:BE157" si="4">IF(N136="základná",J136,0)</f>
        <v>0</v>
      </c>
      <c r="BF136" s="112">
        <f t="shared" ref="BF136:BF157" si="5">IF(N136="znížená",J136,0)</f>
        <v>0</v>
      </c>
      <c r="BG136" s="112">
        <f t="shared" ref="BG136:BG157" si="6">IF(N136="zákl. prenesená",J136,0)</f>
        <v>0</v>
      </c>
      <c r="BH136" s="112">
        <f t="shared" ref="BH136:BH157" si="7">IF(N136="zníž. prenesená",J136,0)</f>
        <v>0</v>
      </c>
      <c r="BI136" s="112">
        <f t="shared" ref="BI136:BI157" si="8">IF(N136="nulová",J136,0)</f>
        <v>0</v>
      </c>
      <c r="BJ136" s="8" t="s">
        <v>76</v>
      </c>
      <c r="BK136" s="113">
        <f t="shared" ref="BK136:BK157" si="9">ROUND(I136*H136,3)</f>
        <v>0</v>
      </c>
      <c r="BL136" s="8" t="s">
        <v>75</v>
      </c>
      <c r="BM136" s="111" t="s">
        <v>271</v>
      </c>
    </row>
    <row r="137" spans="1:65" s="2" customFormat="1" ht="33" customHeight="1">
      <c r="A137" s="16"/>
      <c r="B137" s="100"/>
      <c r="C137" s="101" t="s">
        <v>76</v>
      </c>
      <c r="D137" s="101" t="s">
        <v>73</v>
      </c>
      <c r="E137" s="102" t="s">
        <v>272</v>
      </c>
      <c r="F137" s="103" t="s">
        <v>273</v>
      </c>
      <c r="G137" s="104" t="s">
        <v>74</v>
      </c>
      <c r="H137" s="105">
        <v>10</v>
      </c>
      <c r="I137" s="139"/>
      <c r="J137" s="105">
        <f t="shared" si="0"/>
        <v>0</v>
      </c>
      <c r="K137" s="106"/>
      <c r="L137" s="17"/>
      <c r="M137" s="107" t="s">
        <v>0</v>
      </c>
      <c r="N137" s="108" t="s">
        <v>21</v>
      </c>
      <c r="O137" s="109">
        <v>0</v>
      </c>
      <c r="P137" s="109">
        <f t="shared" si="1"/>
        <v>0</v>
      </c>
      <c r="Q137" s="109">
        <v>0</v>
      </c>
      <c r="R137" s="109">
        <f t="shared" si="2"/>
        <v>0</v>
      </c>
      <c r="S137" s="109">
        <v>0</v>
      </c>
      <c r="T137" s="110">
        <f t="shared" si="3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R137" s="111" t="s">
        <v>75</v>
      </c>
      <c r="AT137" s="111" t="s">
        <v>73</v>
      </c>
      <c r="AU137" s="111" t="s">
        <v>76</v>
      </c>
      <c r="AY137" s="8" t="s">
        <v>71</v>
      </c>
      <c r="BE137" s="112">
        <f t="shared" si="4"/>
        <v>0</v>
      </c>
      <c r="BF137" s="112">
        <f t="shared" si="5"/>
        <v>0</v>
      </c>
      <c r="BG137" s="112">
        <f t="shared" si="6"/>
        <v>0</v>
      </c>
      <c r="BH137" s="112">
        <f t="shared" si="7"/>
        <v>0</v>
      </c>
      <c r="BI137" s="112">
        <f t="shared" si="8"/>
        <v>0</v>
      </c>
      <c r="BJ137" s="8" t="s">
        <v>76</v>
      </c>
      <c r="BK137" s="113">
        <f t="shared" si="9"/>
        <v>0</v>
      </c>
      <c r="BL137" s="8" t="s">
        <v>75</v>
      </c>
      <c r="BM137" s="111" t="s">
        <v>274</v>
      </c>
    </row>
    <row r="138" spans="1:65" s="2" customFormat="1" ht="33" customHeight="1">
      <c r="A138" s="16"/>
      <c r="B138" s="100"/>
      <c r="C138" s="101" t="s">
        <v>77</v>
      </c>
      <c r="D138" s="101" t="s">
        <v>73</v>
      </c>
      <c r="E138" s="102" t="s">
        <v>275</v>
      </c>
      <c r="F138" s="103" t="s">
        <v>276</v>
      </c>
      <c r="G138" s="104" t="s">
        <v>74</v>
      </c>
      <c r="H138" s="105">
        <v>26</v>
      </c>
      <c r="I138" s="139"/>
      <c r="J138" s="105">
        <f t="shared" si="0"/>
        <v>0</v>
      </c>
      <c r="K138" s="106"/>
      <c r="L138" s="17"/>
      <c r="M138" s="107" t="s">
        <v>0</v>
      </c>
      <c r="N138" s="108" t="s">
        <v>21</v>
      </c>
      <c r="O138" s="109">
        <v>0</v>
      </c>
      <c r="P138" s="109">
        <f t="shared" si="1"/>
        <v>0</v>
      </c>
      <c r="Q138" s="109">
        <v>0</v>
      </c>
      <c r="R138" s="109">
        <f t="shared" si="2"/>
        <v>0</v>
      </c>
      <c r="S138" s="109">
        <v>0</v>
      </c>
      <c r="T138" s="110">
        <f t="shared" si="3"/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R138" s="111" t="s">
        <v>75</v>
      </c>
      <c r="AT138" s="111" t="s">
        <v>73</v>
      </c>
      <c r="AU138" s="111" t="s">
        <v>76</v>
      </c>
      <c r="AY138" s="8" t="s">
        <v>71</v>
      </c>
      <c r="BE138" s="112">
        <f t="shared" si="4"/>
        <v>0</v>
      </c>
      <c r="BF138" s="112">
        <f t="shared" si="5"/>
        <v>0</v>
      </c>
      <c r="BG138" s="112">
        <f t="shared" si="6"/>
        <v>0</v>
      </c>
      <c r="BH138" s="112">
        <f t="shared" si="7"/>
        <v>0</v>
      </c>
      <c r="BI138" s="112">
        <f t="shared" si="8"/>
        <v>0</v>
      </c>
      <c r="BJ138" s="8" t="s">
        <v>76</v>
      </c>
      <c r="BK138" s="113">
        <f t="shared" si="9"/>
        <v>0</v>
      </c>
      <c r="BL138" s="8" t="s">
        <v>75</v>
      </c>
      <c r="BM138" s="111" t="s">
        <v>277</v>
      </c>
    </row>
    <row r="139" spans="1:65" s="2" customFormat="1" ht="24.2" customHeight="1">
      <c r="A139" s="16"/>
      <c r="B139" s="100"/>
      <c r="C139" s="101" t="s">
        <v>75</v>
      </c>
      <c r="D139" s="101" t="s">
        <v>73</v>
      </c>
      <c r="E139" s="102" t="s">
        <v>278</v>
      </c>
      <c r="F139" s="103" t="s">
        <v>279</v>
      </c>
      <c r="G139" s="104" t="s">
        <v>74</v>
      </c>
      <c r="H139" s="105">
        <v>10</v>
      </c>
      <c r="I139" s="139"/>
      <c r="J139" s="105">
        <f t="shared" si="0"/>
        <v>0</v>
      </c>
      <c r="K139" s="106"/>
      <c r="L139" s="17"/>
      <c r="M139" s="107" t="s">
        <v>0</v>
      </c>
      <c r="N139" s="108" t="s">
        <v>21</v>
      </c>
      <c r="O139" s="109">
        <v>0</v>
      </c>
      <c r="P139" s="109">
        <f t="shared" si="1"/>
        <v>0</v>
      </c>
      <c r="Q139" s="109">
        <v>0</v>
      </c>
      <c r="R139" s="109">
        <f t="shared" si="2"/>
        <v>0</v>
      </c>
      <c r="S139" s="109">
        <v>0</v>
      </c>
      <c r="T139" s="110">
        <f t="shared" si="3"/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11" t="s">
        <v>75</v>
      </c>
      <c r="AT139" s="111" t="s">
        <v>73</v>
      </c>
      <c r="AU139" s="111" t="s">
        <v>76</v>
      </c>
      <c r="AY139" s="8" t="s">
        <v>71</v>
      </c>
      <c r="BE139" s="112">
        <f t="shared" si="4"/>
        <v>0</v>
      </c>
      <c r="BF139" s="112">
        <f t="shared" si="5"/>
        <v>0</v>
      </c>
      <c r="BG139" s="112">
        <f t="shared" si="6"/>
        <v>0</v>
      </c>
      <c r="BH139" s="112">
        <f t="shared" si="7"/>
        <v>0</v>
      </c>
      <c r="BI139" s="112">
        <f t="shared" si="8"/>
        <v>0</v>
      </c>
      <c r="BJ139" s="8" t="s">
        <v>76</v>
      </c>
      <c r="BK139" s="113">
        <f t="shared" si="9"/>
        <v>0</v>
      </c>
      <c r="BL139" s="8" t="s">
        <v>75</v>
      </c>
      <c r="BM139" s="111" t="s">
        <v>280</v>
      </c>
    </row>
    <row r="140" spans="1:65" s="2" customFormat="1" ht="16.5" customHeight="1">
      <c r="A140" s="16"/>
      <c r="B140" s="100"/>
      <c r="C140" s="101" t="s">
        <v>79</v>
      </c>
      <c r="D140" s="101" t="s">
        <v>73</v>
      </c>
      <c r="E140" s="102" t="s">
        <v>281</v>
      </c>
      <c r="F140" s="103" t="s">
        <v>282</v>
      </c>
      <c r="G140" s="104" t="s">
        <v>78</v>
      </c>
      <c r="H140" s="105">
        <v>61.5</v>
      </c>
      <c r="I140" s="139"/>
      <c r="J140" s="105">
        <f t="shared" si="0"/>
        <v>0</v>
      </c>
      <c r="K140" s="106"/>
      <c r="L140" s="17"/>
      <c r="M140" s="107" t="s">
        <v>0</v>
      </c>
      <c r="N140" s="108" t="s">
        <v>21</v>
      </c>
      <c r="O140" s="109">
        <v>0</v>
      </c>
      <c r="P140" s="109">
        <f t="shared" si="1"/>
        <v>0</v>
      </c>
      <c r="Q140" s="109">
        <v>0</v>
      </c>
      <c r="R140" s="109">
        <f t="shared" si="2"/>
        <v>0</v>
      </c>
      <c r="S140" s="109">
        <v>0</v>
      </c>
      <c r="T140" s="110">
        <f t="shared" si="3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11" t="s">
        <v>75</v>
      </c>
      <c r="AT140" s="111" t="s">
        <v>73</v>
      </c>
      <c r="AU140" s="111" t="s">
        <v>76</v>
      </c>
      <c r="AY140" s="8" t="s">
        <v>71</v>
      </c>
      <c r="BE140" s="112">
        <f t="shared" si="4"/>
        <v>0</v>
      </c>
      <c r="BF140" s="112">
        <f t="shared" si="5"/>
        <v>0</v>
      </c>
      <c r="BG140" s="112">
        <f t="shared" si="6"/>
        <v>0</v>
      </c>
      <c r="BH140" s="112">
        <f t="shared" si="7"/>
        <v>0</v>
      </c>
      <c r="BI140" s="112">
        <f t="shared" si="8"/>
        <v>0</v>
      </c>
      <c r="BJ140" s="8" t="s">
        <v>76</v>
      </c>
      <c r="BK140" s="113">
        <f t="shared" si="9"/>
        <v>0</v>
      </c>
      <c r="BL140" s="8" t="s">
        <v>75</v>
      </c>
      <c r="BM140" s="111" t="s">
        <v>283</v>
      </c>
    </row>
    <row r="141" spans="1:65" s="2" customFormat="1" ht="24.2" customHeight="1">
      <c r="A141" s="16"/>
      <c r="B141" s="100"/>
      <c r="C141" s="101" t="s">
        <v>80</v>
      </c>
      <c r="D141" s="101" t="s">
        <v>73</v>
      </c>
      <c r="E141" s="102" t="s">
        <v>284</v>
      </c>
      <c r="F141" s="103" t="s">
        <v>285</v>
      </c>
      <c r="G141" s="104" t="s">
        <v>78</v>
      </c>
      <c r="H141" s="105">
        <v>61.5</v>
      </c>
      <c r="I141" s="139"/>
      <c r="J141" s="105">
        <f t="shared" si="0"/>
        <v>0</v>
      </c>
      <c r="K141" s="106"/>
      <c r="L141" s="17"/>
      <c r="M141" s="107" t="s">
        <v>0</v>
      </c>
      <c r="N141" s="108" t="s">
        <v>21</v>
      </c>
      <c r="O141" s="109">
        <v>0</v>
      </c>
      <c r="P141" s="109">
        <f t="shared" si="1"/>
        <v>0</v>
      </c>
      <c r="Q141" s="109">
        <v>0</v>
      </c>
      <c r="R141" s="109">
        <f t="shared" si="2"/>
        <v>0</v>
      </c>
      <c r="S141" s="109">
        <v>0</v>
      </c>
      <c r="T141" s="110">
        <f t="shared" si="3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11" t="s">
        <v>75</v>
      </c>
      <c r="AT141" s="111" t="s">
        <v>73</v>
      </c>
      <c r="AU141" s="111" t="s">
        <v>76</v>
      </c>
      <c r="AY141" s="8" t="s">
        <v>71</v>
      </c>
      <c r="BE141" s="112">
        <f t="shared" si="4"/>
        <v>0</v>
      </c>
      <c r="BF141" s="112">
        <f t="shared" si="5"/>
        <v>0</v>
      </c>
      <c r="BG141" s="112">
        <f t="shared" si="6"/>
        <v>0</v>
      </c>
      <c r="BH141" s="112">
        <f t="shared" si="7"/>
        <v>0</v>
      </c>
      <c r="BI141" s="112">
        <f t="shared" si="8"/>
        <v>0</v>
      </c>
      <c r="BJ141" s="8" t="s">
        <v>76</v>
      </c>
      <c r="BK141" s="113">
        <f t="shared" si="9"/>
        <v>0</v>
      </c>
      <c r="BL141" s="8" t="s">
        <v>75</v>
      </c>
      <c r="BM141" s="111" t="s">
        <v>286</v>
      </c>
    </row>
    <row r="142" spans="1:65" s="2" customFormat="1" ht="21.75" customHeight="1">
      <c r="A142" s="16"/>
      <c r="B142" s="100"/>
      <c r="C142" s="101" t="s">
        <v>81</v>
      </c>
      <c r="D142" s="101" t="s">
        <v>73</v>
      </c>
      <c r="E142" s="102" t="s">
        <v>287</v>
      </c>
      <c r="F142" s="103" t="s">
        <v>288</v>
      </c>
      <c r="G142" s="104" t="s">
        <v>78</v>
      </c>
      <c r="H142" s="105">
        <v>22.95</v>
      </c>
      <c r="I142" s="139"/>
      <c r="J142" s="105">
        <f t="shared" si="0"/>
        <v>0</v>
      </c>
      <c r="K142" s="106"/>
      <c r="L142" s="17"/>
      <c r="M142" s="107" t="s">
        <v>0</v>
      </c>
      <c r="N142" s="108" t="s">
        <v>21</v>
      </c>
      <c r="O142" s="109">
        <v>0</v>
      </c>
      <c r="P142" s="109">
        <f t="shared" si="1"/>
        <v>0</v>
      </c>
      <c r="Q142" s="109">
        <v>0</v>
      </c>
      <c r="R142" s="109">
        <f t="shared" si="2"/>
        <v>0</v>
      </c>
      <c r="S142" s="109">
        <v>0</v>
      </c>
      <c r="T142" s="110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11" t="s">
        <v>75</v>
      </c>
      <c r="AT142" s="111" t="s">
        <v>73</v>
      </c>
      <c r="AU142" s="111" t="s">
        <v>76</v>
      </c>
      <c r="AY142" s="8" t="s">
        <v>71</v>
      </c>
      <c r="BE142" s="112">
        <f t="shared" si="4"/>
        <v>0</v>
      </c>
      <c r="BF142" s="112">
        <f t="shared" si="5"/>
        <v>0</v>
      </c>
      <c r="BG142" s="112">
        <f t="shared" si="6"/>
        <v>0</v>
      </c>
      <c r="BH142" s="112">
        <f t="shared" si="7"/>
        <v>0</v>
      </c>
      <c r="BI142" s="112">
        <f t="shared" si="8"/>
        <v>0</v>
      </c>
      <c r="BJ142" s="8" t="s">
        <v>76</v>
      </c>
      <c r="BK142" s="113">
        <f t="shared" si="9"/>
        <v>0</v>
      </c>
      <c r="BL142" s="8" t="s">
        <v>75</v>
      </c>
      <c r="BM142" s="111" t="s">
        <v>289</v>
      </c>
    </row>
    <row r="143" spans="1:65" s="2" customFormat="1" ht="37.9" customHeight="1">
      <c r="A143" s="16"/>
      <c r="B143" s="100"/>
      <c r="C143" s="101" t="s">
        <v>82</v>
      </c>
      <c r="D143" s="101" t="s">
        <v>73</v>
      </c>
      <c r="E143" s="102" t="s">
        <v>290</v>
      </c>
      <c r="F143" s="103" t="s">
        <v>291</v>
      </c>
      <c r="G143" s="104" t="s">
        <v>78</v>
      </c>
      <c r="H143" s="105">
        <v>22.95</v>
      </c>
      <c r="I143" s="139"/>
      <c r="J143" s="105">
        <f t="shared" si="0"/>
        <v>0</v>
      </c>
      <c r="K143" s="106"/>
      <c r="L143" s="17"/>
      <c r="M143" s="107" t="s">
        <v>0</v>
      </c>
      <c r="N143" s="108" t="s">
        <v>21</v>
      </c>
      <c r="O143" s="109">
        <v>0</v>
      </c>
      <c r="P143" s="109">
        <f t="shared" si="1"/>
        <v>0</v>
      </c>
      <c r="Q143" s="109">
        <v>0</v>
      </c>
      <c r="R143" s="109">
        <f t="shared" si="2"/>
        <v>0</v>
      </c>
      <c r="S143" s="109">
        <v>0</v>
      </c>
      <c r="T143" s="110">
        <f t="shared" si="3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11" t="s">
        <v>75</v>
      </c>
      <c r="AT143" s="111" t="s">
        <v>73</v>
      </c>
      <c r="AU143" s="111" t="s">
        <v>76</v>
      </c>
      <c r="AY143" s="8" t="s">
        <v>71</v>
      </c>
      <c r="BE143" s="112">
        <f t="shared" si="4"/>
        <v>0</v>
      </c>
      <c r="BF143" s="112">
        <f t="shared" si="5"/>
        <v>0</v>
      </c>
      <c r="BG143" s="112">
        <f t="shared" si="6"/>
        <v>0</v>
      </c>
      <c r="BH143" s="112">
        <f t="shared" si="7"/>
        <v>0</v>
      </c>
      <c r="BI143" s="112">
        <f t="shared" si="8"/>
        <v>0</v>
      </c>
      <c r="BJ143" s="8" t="s">
        <v>76</v>
      </c>
      <c r="BK143" s="113">
        <f t="shared" si="9"/>
        <v>0</v>
      </c>
      <c r="BL143" s="8" t="s">
        <v>75</v>
      </c>
      <c r="BM143" s="111" t="s">
        <v>292</v>
      </c>
    </row>
    <row r="144" spans="1:65" s="2" customFormat="1" ht="33" customHeight="1">
      <c r="A144" s="16"/>
      <c r="B144" s="100"/>
      <c r="C144" s="101" t="s">
        <v>72</v>
      </c>
      <c r="D144" s="101" t="s">
        <v>73</v>
      </c>
      <c r="E144" s="102" t="s">
        <v>293</v>
      </c>
      <c r="F144" s="103" t="s">
        <v>294</v>
      </c>
      <c r="G144" s="104" t="s">
        <v>88</v>
      </c>
      <c r="H144" s="105">
        <v>12</v>
      </c>
      <c r="I144" s="139"/>
      <c r="J144" s="105">
        <f t="shared" si="0"/>
        <v>0</v>
      </c>
      <c r="K144" s="106"/>
      <c r="L144" s="17"/>
      <c r="M144" s="107" t="s">
        <v>0</v>
      </c>
      <c r="N144" s="108" t="s">
        <v>21</v>
      </c>
      <c r="O144" s="109">
        <v>0</v>
      </c>
      <c r="P144" s="109">
        <f t="shared" si="1"/>
        <v>0</v>
      </c>
      <c r="Q144" s="109">
        <v>2.6800000000000001E-3</v>
      </c>
      <c r="R144" s="109">
        <f t="shared" si="2"/>
        <v>3.2160000000000001E-2</v>
      </c>
      <c r="S144" s="109">
        <v>0</v>
      </c>
      <c r="T144" s="110">
        <f t="shared" si="3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111" t="s">
        <v>75</v>
      </c>
      <c r="AT144" s="111" t="s">
        <v>73</v>
      </c>
      <c r="AU144" s="111" t="s">
        <v>76</v>
      </c>
      <c r="AY144" s="8" t="s">
        <v>71</v>
      </c>
      <c r="BE144" s="112">
        <f t="shared" si="4"/>
        <v>0</v>
      </c>
      <c r="BF144" s="112">
        <f t="shared" si="5"/>
        <v>0</v>
      </c>
      <c r="BG144" s="112">
        <f t="shared" si="6"/>
        <v>0</v>
      </c>
      <c r="BH144" s="112">
        <f t="shared" si="7"/>
        <v>0</v>
      </c>
      <c r="BI144" s="112">
        <f t="shared" si="8"/>
        <v>0</v>
      </c>
      <c r="BJ144" s="8" t="s">
        <v>76</v>
      </c>
      <c r="BK144" s="113">
        <f t="shared" si="9"/>
        <v>0</v>
      </c>
      <c r="BL144" s="8" t="s">
        <v>75</v>
      </c>
      <c r="BM144" s="111" t="s">
        <v>295</v>
      </c>
    </row>
    <row r="145" spans="1:65" s="2" customFormat="1" ht="33" customHeight="1">
      <c r="A145" s="16"/>
      <c r="B145" s="100"/>
      <c r="C145" s="101" t="s">
        <v>40</v>
      </c>
      <c r="D145" s="101" t="s">
        <v>73</v>
      </c>
      <c r="E145" s="102" t="s">
        <v>296</v>
      </c>
      <c r="F145" s="103" t="s">
        <v>297</v>
      </c>
      <c r="G145" s="104" t="s">
        <v>88</v>
      </c>
      <c r="H145" s="105">
        <v>12</v>
      </c>
      <c r="I145" s="139"/>
      <c r="J145" s="105">
        <f t="shared" si="0"/>
        <v>0</v>
      </c>
      <c r="K145" s="106"/>
      <c r="L145" s="17"/>
      <c r="M145" s="107" t="s">
        <v>0</v>
      </c>
      <c r="N145" s="108" t="s">
        <v>21</v>
      </c>
      <c r="O145" s="109">
        <v>0</v>
      </c>
      <c r="P145" s="109">
        <f t="shared" si="1"/>
        <v>0</v>
      </c>
      <c r="Q145" s="109">
        <v>2.8500000000000001E-3</v>
      </c>
      <c r="R145" s="109">
        <f t="shared" si="2"/>
        <v>3.4200000000000001E-2</v>
      </c>
      <c r="S145" s="109">
        <v>0</v>
      </c>
      <c r="T145" s="110">
        <f t="shared" si="3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11" t="s">
        <v>75</v>
      </c>
      <c r="AT145" s="111" t="s">
        <v>73</v>
      </c>
      <c r="AU145" s="111" t="s">
        <v>76</v>
      </c>
      <c r="AY145" s="8" t="s">
        <v>71</v>
      </c>
      <c r="BE145" s="112">
        <f t="shared" si="4"/>
        <v>0</v>
      </c>
      <c r="BF145" s="112">
        <f t="shared" si="5"/>
        <v>0</v>
      </c>
      <c r="BG145" s="112">
        <f t="shared" si="6"/>
        <v>0</v>
      </c>
      <c r="BH145" s="112">
        <f t="shared" si="7"/>
        <v>0</v>
      </c>
      <c r="BI145" s="112">
        <f t="shared" si="8"/>
        <v>0</v>
      </c>
      <c r="BJ145" s="8" t="s">
        <v>76</v>
      </c>
      <c r="BK145" s="113">
        <f t="shared" si="9"/>
        <v>0</v>
      </c>
      <c r="BL145" s="8" t="s">
        <v>75</v>
      </c>
      <c r="BM145" s="111" t="s">
        <v>298</v>
      </c>
    </row>
    <row r="146" spans="1:65" s="2" customFormat="1" ht="24.2" customHeight="1">
      <c r="A146" s="16"/>
      <c r="B146" s="100"/>
      <c r="C146" s="101" t="s">
        <v>41</v>
      </c>
      <c r="D146" s="101" t="s">
        <v>73</v>
      </c>
      <c r="E146" s="102" t="s">
        <v>238</v>
      </c>
      <c r="F146" s="103" t="s">
        <v>239</v>
      </c>
      <c r="G146" s="104" t="s">
        <v>74</v>
      </c>
      <c r="H146" s="105">
        <v>161</v>
      </c>
      <c r="I146" s="139"/>
      <c r="J146" s="105">
        <f t="shared" si="0"/>
        <v>0</v>
      </c>
      <c r="K146" s="106"/>
      <c r="L146" s="17"/>
      <c r="M146" s="107" t="s">
        <v>0</v>
      </c>
      <c r="N146" s="108" t="s">
        <v>21</v>
      </c>
      <c r="O146" s="109">
        <v>0</v>
      </c>
      <c r="P146" s="109">
        <f t="shared" si="1"/>
        <v>0</v>
      </c>
      <c r="Q146" s="109">
        <v>9.7000000000000005E-4</v>
      </c>
      <c r="R146" s="109">
        <f t="shared" si="2"/>
        <v>0.15617</v>
      </c>
      <c r="S146" s="109">
        <v>0</v>
      </c>
      <c r="T146" s="110">
        <f t="shared" si="3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11" t="s">
        <v>75</v>
      </c>
      <c r="AT146" s="111" t="s">
        <v>73</v>
      </c>
      <c r="AU146" s="111" t="s">
        <v>76</v>
      </c>
      <c r="AY146" s="8" t="s">
        <v>71</v>
      </c>
      <c r="BE146" s="112">
        <f t="shared" si="4"/>
        <v>0</v>
      </c>
      <c r="BF146" s="112">
        <f t="shared" si="5"/>
        <v>0</v>
      </c>
      <c r="BG146" s="112">
        <f t="shared" si="6"/>
        <v>0</v>
      </c>
      <c r="BH146" s="112">
        <f t="shared" si="7"/>
        <v>0</v>
      </c>
      <c r="BI146" s="112">
        <f t="shared" si="8"/>
        <v>0</v>
      </c>
      <c r="BJ146" s="8" t="s">
        <v>76</v>
      </c>
      <c r="BK146" s="113">
        <f t="shared" si="9"/>
        <v>0</v>
      </c>
      <c r="BL146" s="8" t="s">
        <v>75</v>
      </c>
      <c r="BM146" s="111" t="s">
        <v>299</v>
      </c>
    </row>
    <row r="147" spans="1:65" s="2" customFormat="1" ht="24.2" customHeight="1">
      <c r="A147" s="16"/>
      <c r="B147" s="100"/>
      <c r="C147" s="101" t="s">
        <v>44</v>
      </c>
      <c r="D147" s="101" t="s">
        <v>73</v>
      </c>
      <c r="E147" s="102" t="s">
        <v>240</v>
      </c>
      <c r="F147" s="103" t="s">
        <v>241</v>
      </c>
      <c r="G147" s="104" t="s">
        <v>74</v>
      </c>
      <c r="H147" s="105">
        <v>161</v>
      </c>
      <c r="I147" s="139"/>
      <c r="J147" s="105">
        <f t="shared" si="0"/>
        <v>0</v>
      </c>
      <c r="K147" s="106"/>
      <c r="L147" s="17"/>
      <c r="M147" s="107" t="s">
        <v>0</v>
      </c>
      <c r="N147" s="108" t="s">
        <v>21</v>
      </c>
      <c r="O147" s="109">
        <v>0</v>
      </c>
      <c r="P147" s="109">
        <f t="shared" si="1"/>
        <v>0</v>
      </c>
      <c r="Q147" s="109">
        <v>0</v>
      </c>
      <c r="R147" s="109">
        <f t="shared" si="2"/>
        <v>0</v>
      </c>
      <c r="S147" s="109">
        <v>0</v>
      </c>
      <c r="T147" s="110">
        <f t="shared" si="3"/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11" t="s">
        <v>75</v>
      </c>
      <c r="AT147" s="111" t="s">
        <v>73</v>
      </c>
      <c r="AU147" s="111" t="s">
        <v>76</v>
      </c>
      <c r="AY147" s="8" t="s">
        <v>71</v>
      </c>
      <c r="BE147" s="112">
        <f t="shared" si="4"/>
        <v>0</v>
      </c>
      <c r="BF147" s="112">
        <f t="shared" si="5"/>
        <v>0</v>
      </c>
      <c r="BG147" s="112">
        <f t="shared" si="6"/>
        <v>0</v>
      </c>
      <c r="BH147" s="112">
        <f t="shared" si="7"/>
        <v>0</v>
      </c>
      <c r="BI147" s="112">
        <f t="shared" si="8"/>
        <v>0</v>
      </c>
      <c r="BJ147" s="8" t="s">
        <v>76</v>
      </c>
      <c r="BK147" s="113">
        <f t="shared" si="9"/>
        <v>0</v>
      </c>
      <c r="BL147" s="8" t="s">
        <v>75</v>
      </c>
      <c r="BM147" s="111" t="s">
        <v>300</v>
      </c>
    </row>
    <row r="148" spans="1:65" s="2" customFormat="1" ht="24.2" customHeight="1">
      <c r="A148" s="16"/>
      <c r="B148" s="100"/>
      <c r="C148" s="101" t="s">
        <v>45</v>
      </c>
      <c r="D148" s="101" t="s">
        <v>73</v>
      </c>
      <c r="E148" s="102" t="s">
        <v>301</v>
      </c>
      <c r="F148" s="103" t="s">
        <v>302</v>
      </c>
      <c r="G148" s="104" t="s">
        <v>78</v>
      </c>
      <c r="H148" s="105">
        <v>84.45</v>
      </c>
      <c r="I148" s="139"/>
      <c r="J148" s="105">
        <f t="shared" si="0"/>
        <v>0</v>
      </c>
      <c r="K148" s="106"/>
      <c r="L148" s="17"/>
      <c r="M148" s="107" t="s">
        <v>0</v>
      </c>
      <c r="N148" s="108" t="s">
        <v>21</v>
      </c>
      <c r="O148" s="109">
        <v>0</v>
      </c>
      <c r="P148" s="109">
        <f t="shared" si="1"/>
        <v>0</v>
      </c>
      <c r="Q148" s="109">
        <v>0</v>
      </c>
      <c r="R148" s="109">
        <f t="shared" si="2"/>
        <v>0</v>
      </c>
      <c r="S148" s="109">
        <v>0</v>
      </c>
      <c r="T148" s="110">
        <f t="shared" si="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11" t="s">
        <v>75</v>
      </c>
      <c r="AT148" s="111" t="s">
        <v>73</v>
      </c>
      <c r="AU148" s="111" t="s">
        <v>76</v>
      </c>
      <c r="AY148" s="8" t="s">
        <v>71</v>
      </c>
      <c r="BE148" s="112">
        <f t="shared" si="4"/>
        <v>0</v>
      </c>
      <c r="BF148" s="112">
        <f t="shared" si="5"/>
        <v>0</v>
      </c>
      <c r="BG148" s="112">
        <f t="shared" si="6"/>
        <v>0</v>
      </c>
      <c r="BH148" s="112">
        <f t="shared" si="7"/>
        <v>0</v>
      </c>
      <c r="BI148" s="112">
        <f t="shared" si="8"/>
        <v>0</v>
      </c>
      <c r="BJ148" s="8" t="s">
        <v>76</v>
      </c>
      <c r="BK148" s="113">
        <f t="shared" si="9"/>
        <v>0</v>
      </c>
      <c r="BL148" s="8" t="s">
        <v>75</v>
      </c>
      <c r="BM148" s="111" t="s">
        <v>303</v>
      </c>
    </row>
    <row r="149" spans="1:65" s="2" customFormat="1" ht="24.2" customHeight="1">
      <c r="A149" s="16"/>
      <c r="B149" s="100"/>
      <c r="C149" s="101" t="s">
        <v>46</v>
      </c>
      <c r="D149" s="101" t="s">
        <v>73</v>
      </c>
      <c r="E149" s="102" t="s">
        <v>242</v>
      </c>
      <c r="F149" s="103" t="s">
        <v>243</v>
      </c>
      <c r="G149" s="104" t="s">
        <v>78</v>
      </c>
      <c r="H149" s="105">
        <v>84.45</v>
      </c>
      <c r="I149" s="139"/>
      <c r="J149" s="105">
        <f t="shared" si="0"/>
        <v>0</v>
      </c>
      <c r="K149" s="106"/>
      <c r="L149" s="17"/>
      <c r="M149" s="107" t="s">
        <v>0</v>
      </c>
      <c r="N149" s="108" t="s">
        <v>21</v>
      </c>
      <c r="O149" s="109">
        <v>0</v>
      </c>
      <c r="P149" s="109">
        <f t="shared" si="1"/>
        <v>0</v>
      </c>
      <c r="Q149" s="109">
        <v>0</v>
      </c>
      <c r="R149" s="109">
        <f t="shared" si="2"/>
        <v>0</v>
      </c>
      <c r="S149" s="109">
        <v>0</v>
      </c>
      <c r="T149" s="110">
        <f t="shared" si="3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11" t="s">
        <v>75</v>
      </c>
      <c r="AT149" s="111" t="s">
        <v>73</v>
      </c>
      <c r="AU149" s="111" t="s">
        <v>76</v>
      </c>
      <c r="AY149" s="8" t="s">
        <v>71</v>
      </c>
      <c r="BE149" s="112">
        <f t="shared" si="4"/>
        <v>0</v>
      </c>
      <c r="BF149" s="112">
        <f t="shared" si="5"/>
        <v>0</v>
      </c>
      <c r="BG149" s="112">
        <f t="shared" si="6"/>
        <v>0</v>
      </c>
      <c r="BH149" s="112">
        <f t="shared" si="7"/>
        <v>0</v>
      </c>
      <c r="BI149" s="112">
        <f t="shared" si="8"/>
        <v>0</v>
      </c>
      <c r="BJ149" s="8" t="s">
        <v>76</v>
      </c>
      <c r="BK149" s="113">
        <f t="shared" si="9"/>
        <v>0</v>
      </c>
      <c r="BL149" s="8" t="s">
        <v>75</v>
      </c>
      <c r="BM149" s="111" t="s">
        <v>304</v>
      </c>
    </row>
    <row r="150" spans="1:65" s="2" customFormat="1" ht="33" customHeight="1">
      <c r="A150" s="16"/>
      <c r="B150" s="100"/>
      <c r="C150" s="101" t="s">
        <v>83</v>
      </c>
      <c r="D150" s="101" t="s">
        <v>73</v>
      </c>
      <c r="E150" s="102" t="s">
        <v>136</v>
      </c>
      <c r="F150" s="103" t="s">
        <v>137</v>
      </c>
      <c r="G150" s="104" t="s">
        <v>78</v>
      </c>
      <c r="H150" s="105">
        <v>84.45</v>
      </c>
      <c r="I150" s="139"/>
      <c r="J150" s="105">
        <f t="shared" si="0"/>
        <v>0</v>
      </c>
      <c r="K150" s="106"/>
      <c r="L150" s="17"/>
      <c r="M150" s="107" t="s">
        <v>0</v>
      </c>
      <c r="N150" s="108" t="s">
        <v>21</v>
      </c>
      <c r="O150" s="109">
        <v>0</v>
      </c>
      <c r="P150" s="109">
        <f t="shared" si="1"/>
        <v>0</v>
      </c>
      <c r="Q150" s="109">
        <v>0</v>
      </c>
      <c r="R150" s="109">
        <f t="shared" si="2"/>
        <v>0</v>
      </c>
      <c r="S150" s="109">
        <v>0</v>
      </c>
      <c r="T150" s="110">
        <f t="shared" si="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11" t="s">
        <v>75</v>
      </c>
      <c r="AT150" s="111" t="s">
        <v>73</v>
      </c>
      <c r="AU150" s="111" t="s">
        <v>76</v>
      </c>
      <c r="AY150" s="8" t="s">
        <v>71</v>
      </c>
      <c r="BE150" s="112">
        <f t="shared" si="4"/>
        <v>0</v>
      </c>
      <c r="BF150" s="112">
        <f t="shared" si="5"/>
        <v>0</v>
      </c>
      <c r="BG150" s="112">
        <f t="shared" si="6"/>
        <v>0</v>
      </c>
      <c r="BH150" s="112">
        <f t="shared" si="7"/>
        <v>0</v>
      </c>
      <c r="BI150" s="112">
        <f t="shared" si="8"/>
        <v>0</v>
      </c>
      <c r="BJ150" s="8" t="s">
        <v>76</v>
      </c>
      <c r="BK150" s="113">
        <f t="shared" si="9"/>
        <v>0</v>
      </c>
      <c r="BL150" s="8" t="s">
        <v>75</v>
      </c>
      <c r="BM150" s="111" t="s">
        <v>305</v>
      </c>
    </row>
    <row r="151" spans="1:65" s="2" customFormat="1" ht="37.9" customHeight="1">
      <c r="A151" s="16"/>
      <c r="B151" s="100"/>
      <c r="C151" s="101" t="s">
        <v>84</v>
      </c>
      <c r="D151" s="101" t="s">
        <v>73</v>
      </c>
      <c r="E151" s="102" t="s">
        <v>306</v>
      </c>
      <c r="F151" s="103" t="s">
        <v>307</v>
      </c>
      <c r="G151" s="104" t="s">
        <v>78</v>
      </c>
      <c r="H151" s="105">
        <v>2533.5</v>
      </c>
      <c r="I151" s="139"/>
      <c r="J151" s="105">
        <f t="shared" si="0"/>
        <v>0</v>
      </c>
      <c r="K151" s="106"/>
      <c r="L151" s="17"/>
      <c r="M151" s="107" t="s">
        <v>0</v>
      </c>
      <c r="N151" s="108" t="s">
        <v>21</v>
      </c>
      <c r="O151" s="109">
        <v>0</v>
      </c>
      <c r="P151" s="109">
        <f t="shared" si="1"/>
        <v>0</v>
      </c>
      <c r="Q151" s="109">
        <v>0</v>
      </c>
      <c r="R151" s="109">
        <f t="shared" si="2"/>
        <v>0</v>
      </c>
      <c r="S151" s="109">
        <v>0</v>
      </c>
      <c r="T151" s="110">
        <f t="shared" si="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11" t="s">
        <v>75</v>
      </c>
      <c r="AT151" s="111" t="s">
        <v>73</v>
      </c>
      <c r="AU151" s="111" t="s">
        <v>76</v>
      </c>
      <c r="AY151" s="8" t="s">
        <v>71</v>
      </c>
      <c r="BE151" s="112">
        <f t="shared" si="4"/>
        <v>0</v>
      </c>
      <c r="BF151" s="112">
        <f t="shared" si="5"/>
        <v>0</v>
      </c>
      <c r="BG151" s="112">
        <f t="shared" si="6"/>
        <v>0</v>
      </c>
      <c r="BH151" s="112">
        <f t="shared" si="7"/>
        <v>0</v>
      </c>
      <c r="BI151" s="112">
        <f t="shared" si="8"/>
        <v>0</v>
      </c>
      <c r="BJ151" s="8" t="s">
        <v>76</v>
      </c>
      <c r="BK151" s="113">
        <f t="shared" si="9"/>
        <v>0</v>
      </c>
      <c r="BL151" s="8" t="s">
        <v>75</v>
      </c>
      <c r="BM151" s="111" t="s">
        <v>308</v>
      </c>
    </row>
    <row r="152" spans="1:65" s="2" customFormat="1" ht="24.2" customHeight="1">
      <c r="A152" s="16"/>
      <c r="B152" s="100"/>
      <c r="C152" s="101" t="s">
        <v>85</v>
      </c>
      <c r="D152" s="101" t="s">
        <v>73</v>
      </c>
      <c r="E152" s="102" t="s">
        <v>244</v>
      </c>
      <c r="F152" s="103" t="s">
        <v>245</v>
      </c>
      <c r="G152" s="104" t="s">
        <v>78</v>
      </c>
      <c r="H152" s="105">
        <v>84.45</v>
      </c>
      <c r="I152" s="139"/>
      <c r="J152" s="105">
        <f t="shared" si="0"/>
        <v>0</v>
      </c>
      <c r="K152" s="106"/>
      <c r="L152" s="17"/>
      <c r="M152" s="107" t="s">
        <v>0</v>
      </c>
      <c r="N152" s="108" t="s">
        <v>21</v>
      </c>
      <c r="O152" s="109">
        <v>0</v>
      </c>
      <c r="P152" s="109">
        <f t="shared" si="1"/>
        <v>0</v>
      </c>
      <c r="Q152" s="109">
        <v>0</v>
      </c>
      <c r="R152" s="109">
        <f t="shared" si="2"/>
        <v>0</v>
      </c>
      <c r="S152" s="109">
        <v>0</v>
      </c>
      <c r="T152" s="110">
        <f t="shared" si="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11" t="s">
        <v>75</v>
      </c>
      <c r="AT152" s="111" t="s">
        <v>73</v>
      </c>
      <c r="AU152" s="111" t="s">
        <v>76</v>
      </c>
      <c r="AY152" s="8" t="s">
        <v>71</v>
      </c>
      <c r="BE152" s="112">
        <f t="shared" si="4"/>
        <v>0</v>
      </c>
      <c r="BF152" s="112">
        <f t="shared" si="5"/>
        <v>0</v>
      </c>
      <c r="BG152" s="112">
        <f t="shared" si="6"/>
        <v>0</v>
      </c>
      <c r="BH152" s="112">
        <f t="shared" si="7"/>
        <v>0</v>
      </c>
      <c r="BI152" s="112">
        <f t="shared" si="8"/>
        <v>0</v>
      </c>
      <c r="BJ152" s="8" t="s">
        <v>76</v>
      </c>
      <c r="BK152" s="113">
        <f t="shared" si="9"/>
        <v>0</v>
      </c>
      <c r="BL152" s="8" t="s">
        <v>75</v>
      </c>
      <c r="BM152" s="111" t="s">
        <v>309</v>
      </c>
    </row>
    <row r="153" spans="1:65" s="2" customFormat="1" ht="16.5" customHeight="1">
      <c r="A153" s="16"/>
      <c r="B153" s="100"/>
      <c r="C153" s="101" t="s">
        <v>86</v>
      </c>
      <c r="D153" s="101" t="s">
        <v>73</v>
      </c>
      <c r="E153" s="102" t="s">
        <v>138</v>
      </c>
      <c r="F153" s="103" t="s">
        <v>139</v>
      </c>
      <c r="G153" s="104" t="s">
        <v>78</v>
      </c>
      <c r="H153" s="105">
        <v>84.45</v>
      </c>
      <c r="I153" s="139"/>
      <c r="J153" s="105">
        <f t="shared" si="0"/>
        <v>0</v>
      </c>
      <c r="K153" s="106"/>
      <c r="L153" s="17"/>
      <c r="M153" s="107" t="s">
        <v>0</v>
      </c>
      <c r="N153" s="108" t="s">
        <v>21</v>
      </c>
      <c r="O153" s="109">
        <v>0</v>
      </c>
      <c r="P153" s="109">
        <f t="shared" si="1"/>
        <v>0</v>
      </c>
      <c r="Q153" s="109">
        <v>0</v>
      </c>
      <c r="R153" s="109">
        <f t="shared" si="2"/>
        <v>0</v>
      </c>
      <c r="S153" s="109">
        <v>0</v>
      </c>
      <c r="T153" s="110">
        <f t="shared" si="3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11" t="s">
        <v>75</v>
      </c>
      <c r="AT153" s="111" t="s">
        <v>73</v>
      </c>
      <c r="AU153" s="111" t="s">
        <v>76</v>
      </c>
      <c r="AY153" s="8" t="s">
        <v>71</v>
      </c>
      <c r="BE153" s="112">
        <f t="shared" si="4"/>
        <v>0</v>
      </c>
      <c r="BF153" s="112">
        <f t="shared" si="5"/>
        <v>0</v>
      </c>
      <c r="BG153" s="112">
        <f t="shared" si="6"/>
        <v>0</v>
      </c>
      <c r="BH153" s="112">
        <f t="shared" si="7"/>
        <v>0</v>
      </c>
      <c r="BI153" s="112">
        <f t="shared" si="8"/>
        <v>0</v>
      </c>
      <c r="BJ153" s="8" t="s">
        <v>76</v>
      </c>
      <c r="BK153" s="113">
        <f t="shared" si="9"/>
        <v>0</v>
      </c>
      <c r="BL153" s="8" t="s">
        <v>75</v>
      </c>
      <c r="BM153" s="111" t="s">
        <v>310</v>
      </c>
    </row>
    <row r="154" spans="1:65" s="2" customFormat="1" ht="24.2" customHeight="1">
      <c r="A154" s="16"/>
      <c r="B154" s="100"/>
      <c r="C154" s="101" t="s">
        <v>87</v>
      </c>
      <c r="D154" s="101" t="s">
        <v>73</v>
      </c>
      <c r="E154" s="102" t="s">
        <v>140</v>
      </c>
      <c r="F154" s="103" t="s">
        <v>141</v>
      </c>
      <c r="G154" s="104" t="s">
        <v>97</v>
      </c>
      <c r="H154" s="105">
        <v>84.45</v>
      </c>
      <c r="I154" s="139"/>
      <c r="J154" s="105">
        <f t="shared" si="0"/>
        <v>0</v>
      </c>
      <c r="K154" s="106"/>
      <c r="L154" s="17"/>
      <c r="M154" s="107" t="s">
        <v>0</v>
      </c>
      <c r="N154" s="108" t="s">
        <v>21</v>
      </c>
      <c r="O154" s="109">
        <v>0</v>
      </c>
      <c r="P154" s="109">
        <f t="shared" si="1"/>
        <v>0</v>
      </c>
      <c r="Q154" s="109">
        <v>0</v>
      </c>
      <c r="R154" s="109">
        <f t="shared" si="2"/>
        <v>0</v>
      </c>
      <c r="S154" s="109">
        <v>0</v>
      </c>
      <c r="T154" s="110">
        <f t="shared" si="3"/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11" t="s">
        <v>75</v>
      </c>
      <c r="AT154" s="111" t="s">
        <v>73</v>
      </c>
      <c r="AU154" s="111" t="s">
        <v>76</v>
      </c>
      <c r="AY154" s="8" t="s">
        <v>71</v>
      </c>
      <c r="BE154" s="112">
        <f t="shared" si="4"/>
        <v>0</v>
      </c>
      <c r="BF154" s="112">
        <f t="shared" si="5"/>
        <v>0</v>
      </c>
      <c r="BG154" s="112">
        <f t="shared" si="6"/>
        <v>0</v>
      </c>
      <c r="BH154" s="112">
        <f t="shared" si="7"/>
        <v>0</v>
      </c>
      <c r="BI154" s="112">
        <f t="shared" si="8"/>
        <v>0</v>
      </c>
      <c r="BJ154" s="8" t="s">
        <v>76</v>
      </c>
      <c r="BK154" s="113">
        <f t="shared" si="9"/>
        <v>0</v>
      </c>
      <c r="BL154" s="8" t="s">
        <v>75</v>
      </c>
      <c r="BM154" s="111" t="s">
        <v>311</v>
      </c>
    </row>
    <row r="155" spans="1:65" s="2" customFormat="1" ht="24.2" customHeight="1">
      <c r="A155" s="16"/>
      <c r="B155" s="100"/>
      <c r="C155" s="101" t="s">
        <v>3</v>
      </c>
      <c r="D155" s="101" t="s">
        <v>73</v>
      </c>
      <c r="E155" s="102" t="s">
        <v>142</v>
      </c>
      <c r="F155" s="103" t="s">
        <v>143</v>
      </c>
      <c r="G155" s="104" t="s">
        <v>78</v>
      </c>
      <c r="H155" s="105">
        <v>54</v>
      </c>
      <c r="I155" s="139"/>
      <c r="J155" s="105">
        <f t="shared" si="0"/>
        <v>0</v>
      </c>
      <c r="K155" s="106"/>
      <c r="L155" s="17"/>
      <c r="M155" s="107" t="s">
        <v>0</v>
      </c>
      <c r="N155" s="108" t="s">
        <v>21</v>
      </c>
      <c r="O155" s="109">
        <v>0</v>
      </c>
      <c r="P155" s="109">
        <f t="shared" si="1"/>
        <v>0</v>
      </c>
      <c r="Q155" s="109">
        <v>0</v>
      </c>
      <c r="R155" s="109">
        <f t="shared" si="2"/>
        <v>0</v>
      </c>
      <c r="S155" s="109">
        <v>0</v>
      </c>
      <c r="T155" s="110">
        <f t="shared" si="3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11" t="s">
        <v>75</v>
      </c>
      <c r="AT155" s="111" t="s">
        <v>73</v>
      </c>
      <c r="AU155" s="111" t="s">
        <v>76</v>
      </c>
      <c r="AY155" s="8" t="s">
        <v>71</v>
      </c>
      <c r="BE155" s="112">
        <f t="shared" si="4"/>
        <v>0</v>
      </c>
      <c r="BF155" s="112">
        <f t="shared" si="5"/>
        <v>0</v>
      </c>
      <c r="BG155" s="112">
        <f t="shared" si="6"/>
        <v>0</v>
      </c>
      <c r="BH155" s="112">
        <f t="shared" si="7"/>
        <v>0</v>
      </c>
      <c r="BI155" s="112">
        <f t="shared" si="8"/>
        <v>0</v>
      </c>
      <c r="BJ155" s="8" t="s">
        <v>76</v>
      </c>
      <c r="BK155" s="113">
        <f t="shared" si="9"/>
        <v>0</v>
      </c>
      <c r="BL155" s="8" t="s">
        <v>75</v>
      </c>
      <c r="BM155" s="111" t="s">
        <v>312</v>
      </c>
    </row>
    <row r="156" spans="1:65" s="2" customFormat="1" ht="16.5" customHeight="1">
      <c r="A156" s="16"/>
      <c r="B156" s="100"/>
      <c r="C156" s="118" t="s">
        <v>89</v>
      </c>
      <c r="D156" s="118" t="s">
        <v>133</v>
      </c>
      <c r="E156" s="119" t="s">
        <v>246</v>
      </c>
      <c r="F156" s="120" t="s">
        <v>247</v>
      </c>
      <c r="G156" s="121" t="s">
        <v>97</v>
      </c>
      <c r="H156" s="122">
        <v>97.2</v>
      </c>
      <c r="I156" s="140"/>
      <c r="J156" s="122">
        <f t="shared" si="0"/>
        <v>0</v>
      </c>
      <c r="K156" s="123"/>
      <c r="L156" s="124"/>
      <c r="M156" s="125" t="s">
        <v>0</v>
      </c>
      <c r="N156" s="126" t="s">
        <v>21</v>
      </c>
      <c r="O156" s="109">
        <v>0</v>
      </c>
      <c r="P156" s="109">
        <f t="shared" si="1"/>
        <v>0</v>
      </c>
      <c r="Q156" s="109">
        <v>1</v>
      </c>
      <c r="R156" s="109">
        <f t="shared" si="2"/>
        <v>97.2</v>
      </c>
      <c r="S156" s="109">
        <v>0</v>
      </c>
      <c r="T156" s="110">
        <f t="shared" si="3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11" t="s">
        <v>82</v>
      </c>
      <c r="AT156" s="111" t="s">
        <v>133</v>
      </c>
      <c r="AU156" s="111" t="s">
        <v>76</v>
      </c>
      <c r="AY156" s="8" t="s">
        <v>71</v>
      </c>
      <c r="BE156" s="112">
        <f t="shared" si="4"/>
        <v>0</v>
      </c>
      <c r="BF156" s="112">
        <f t="shared" si="5"/>
        <v>0</v>
      </c>
      <c r="BG156" s="112">
        <f t="shared" si="6"/>
        <v>0</v>
      </c>
      <c r="BH156" s="112">
        <f t="shared" si="7"/>
        <v>0</v>
      </c>
      <c r="BI156" s="112">
        <f t="shared" si="8"/>
        <v>0</v>
      </c>
      <c r="BJ156" s="8" t="s">
        <v>76</v>
      </c>
      <c r="BK156" s="113">
        <f t="shared" si="9"/>
        <v>0</v>
      </c>
      <c r="BL156" s="8" t="s">
        <v>75</v>
      </c>
      <c r="BM156" s="111" t="s">
        <v>313</v>
      </c>
    </row>
    <row r="157" spans="1:65" s="2" customFormat="1" ht="24.2" customHeight="1">
      <c r="A157" s="16"/>
      <c r="B157" s="100"/>
      <c r="C157" s="101" t="s">
        <v>91</v>
      </c>
      <c r="D157" s="101" t="s">
        <v>73</v>
      </c>
      <c r="E157" s="102" t="s">
        <v>248</v>
      </c>
      <c r="F157" s="103" t="s">
        <v>249</v>
      </c>
      <c r="G157" s="104" t="s">
        <v>78</v>
      </c>
      <c r="H157" s="105">
        <v>18</v>
      </c>
      <c r="I157" s="139"/>
      <c r="J157" s="105">
        <f t="shared" si="0"/>
        <v>0</v>
      </c>
      <c r="K157" s="106"/>
      <c r="L157" s="17"/>
      <c r="M157" s="107" t="s">
        <v>0</v>
      </c>
      <c r="N157" s="108" t="s">
        <v>21</v>
      </c>
      <c r="O157" s="109">
        <v>0</v>
      </c>
      <c r="P157" s="109">
        <f t="shared" si="1"/>
        <v>0</v>
      </c>
      <c r="Q157" s="109">
        <v>0</v>
      </c>
      <c r="R157" s="109">
        <f t="shared" si="2"/>
        <v>0</v>
      </c>
      <c r="S157" s="109">
        <v>0</v>
      </c>
      <c r="T157" s="110">
        <f t="shared" si="3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11" t="s">
        <v>75</v>
      </c>
      <c r="AT157" s="111" t="s">
        <v>73</v>
      </c>
      <c r="AU157" s="111" t="s">
        <v>76</v>
      </c>
      <c r="AY157" s="8" t="s">
        <v>71</v>
      </c>
      <c r="BE157" s="112">
        <f t="shared" si="4"/>
        <v>0</v>
      </c>
      <c r="BF157" s="112">
        <f t="shared" si="5"/>
        <v>0</v>
      </c>
      <c r="BG157" s="112">
        <f t="shared" si="6"/>
        <v>0</v>
      </c>
      <c r="BH157" s="112">
        <f t="shared" si="7"/>
        <v>0</v>
      </c>
      <c r="BI157" s="112">
        <f t="shared" si="8"/>
        <v>0</v>
      </c>
      <c r="BJ157" s="8" t="s">
        <v>76</v>
      </c>
      <c r="BK157" s="113">
        <f t="shared" si="9"/>
        <v>0</v>
      </c>
      <c r="BL157" s="8" t="s">
        <v>75</v>
      </c>
      <c r="BM157" s="111" t="s">
        <v>314</v>
      </c>
    </row>
    <row r="158" spans="1:65" s="7" customFormat="1" ht="22.9" customHeight="1">
      <c r="B158" s="88"/>
      <c r="D158" s="89" t="s">
        <v>37</v>
      </c>
      <c r="E158" s="98" t="s">
        <v>76</v>
      </c>
      <c r="F158" s="98" t="s">
        <v>315</v>
      </c>
      <c r="I158" s="138"/>
      <c r="J158" s="99">
        <f>BK158</f>
        <v>0</v>
      </c>
      <c r="L158" s="88"/>
      <c r="M158" s="92"/>
      <c r="N158" s="93"/>
      <c r="O158" s="93"/>
      <c r="P158" s="94">
        <f>SUM(P159:P161)</f>
        <v>0</v>
      </c>
      <c r="Q158" s="93"/>
      <c r="R158" s="94">
        <f>SUM(R159:R161)</f>
        <v>3.4297799999999952</v>
      </c>
      <c r="S158" s="93"/>
      <c r="T158" s="95">
        <f>SUM(T159:T161)</f>
        <v>0</v>
      </c>
      <c r="AR158" s="89" t="s">
        <v>39</v>
      </c>
      <c r="AT158" s="96" t="s">
        <v>37</v>
      </c>
      <c r="AU158" s="96" t="s">
        <v>39</v>
      </c>
      <c r="AY158" s="89" t="s">
        <v>71</v>
      </c>
      <c r="BK158" s="97">
        <f>SUM(BK159:BK161)</f>
        <v>0</v>
      </c>
    </row>
    <row r="159" spans="1:65" s="2" customFormat="1" ht="24.2" customHeight="1">
      <c r="A159" s="16"/>
      <c r="B159" s="100"/>
      <c r="C159" s="101" t="s">
        <v>92</v>
      </c>
      <c r="D159" s="101" t="s">
        <v>73</v>
      </c>
      <c r="E159" s="102" t="s">
        <v>316</v>
      </c>
      <c r="F159" s="103" t="s">
        <v>317</v>
      </c>
      <c r="G159" s="104" t="s">
        <v>78</v>
      </c>
      <c r="H159" s="105">
        <v>1.5</v>
      </c>
      <c r="I159" s="139"/>
      <c r="J159" s="105">
        <f>ROUND(I159*H159,3)</f>
        <v>0</v>
      </c>
      <c r="K159" s="106"/>
      <c r="L159" s="17"/>
      <c r="M159" s="107" t="s">
        <v>0</v>
      </c>
      <c r="N159" s="108" t="s">
        <v>21</v>
      </c>
      <c r="O159" s="109">
        <v>0</v>
      </c>
      <c r="P159" s="109">
        <f>O159*H159</f>
        <v>0</v>
      </c>
      <c r="Q159" s="109">
        <v>2.2751733333333299</v>
      </c>
      <c r="R159" s="109">
        <f>Q159*H159</f>
        <v>3.4127599999999951</v>
      </c>
      <c r="S159" s="109">
        <v>0</v>
      </c>
      <c r="T159" s="110">
        <f>S159*H159</f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11" t="s">
        <v>75</v>
      </c>
      <c r="AT159" s="111" t="s">
        <v>73</v>
      </c>
      <c r="AU159" s="111" t="s">
        <v>76</v>
      </c>
      <c r="AY159" s="8" t="s">
        <v>71</v>
      </c>
      <c r="BE159" s="112">
        <f>IF(N159="základná",J159,0)</f>
        <v>0</v>
      </c>
      <c r="BF159" s="112">
        <f>IF(N159="znížená",J159,0)</f>
        <v>0</v>
      </c>
      <c r="BG159" s="112">
        <f>IF(N159="zákl. prenesená",J159,0)</f>
        <v>0</v>
      </c>
      <c r="BH159" s="112">
        <f>IF(N159="zníž. prenesená",J159,0)</f>
        <v>0</v>
      </c>
      <c r="BI159" s="112">
        <f>IF(N159="nulová",J159,0)</f>
        <v>0</v>
      </c>
      <c r="BJ159" s="8" t="s">
        <v>76</v>
      </c>
      <c r="BK159" s="113">
        <f>ROUND(I159*H159,3)</f>
        <v>0</v>
      </c>
      <c r="BL159" s="8" t="s">
        <v>75</v>
      </c>
      <c r="BM159" s="111" t="s">
        <v>318</v>
      </c>
    </row>
    <row r="160" spans="1:65" s="2" customFormat="1" ht="24.2" customHeight="1">
      <c r="A160" s="16"/>
      <c r="B160" s="100"/>
      <c r="C160" s="101" t="s">
        <v>93</v>
      </c>
      <c r="D160" s="101" t="s">
        <v>73</v>
      </c>
      <c r="E160" s="102" t="s">
        <v>319</v>
      </c>
      <c r="F160" s="103" t="s">
        <v>320</v>
      </c>
      <c r="G160" s="104" t="s">
        <v>74</v>
      </c>
      <c r="H160" s="105">
        <v>2.5</v>
      </c>
      <c r="I160" s="139"/>
      <c r="J160" s="105">
        <f>ROUND(I160*H160,3)</f>
        <v>0</v>
      </c>
      <c r="K160" s="106"/>
      <c r="L160" s="17"/>
      <c r="M160" s="107" t="s">
        <v>0</v>
      </c>
      <c r="N160" s="108" t="s">
        <v>21</v>
      </c>
      <c r="O160" s="109">
        <v>0</v>
      </c>
      <c r="P160" s="109">
        <f>O160*H160</f>
        <v>0</v>
      </c>
      <c r="Q160" s="109">
        <v>6.8079999999999998E-3</v>
      </c>
      <c r="R160" s="109">
        <f>Q160*H160</f>
        <v>1.702E-2</v>
      </c>
      <c r="S160" s="109">
        <v>0</v>
      </c>
      <c r="T160" s="110">
        <f>S160*H160</f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11" t="s">
        <v>75</v>
      </c>
      <c r="AT160" s="111" t="s">
        <v>73</v>
      </c>
      <c r="AU160" s="111" t="s">
        <v>76</v>
      </c>
      <c r="AY160" s="8" t="s">
        <v>71</v>
      </c>
      <c r="BE160" s="112">
        <f>IF(N160="základná",J160,0)</f>
        <v>0</v>
      </c>
      <c r="BF160" s="112">
        <f>IF(N160="znížená",J160,0)</f>
        <v>0</v>
      </c>
      <c r="BG160" s="112">
        <f>IF(N160="zákl. prenesená",J160,0)</f>
        <v>0</v>
      </c>
      <c r="BH160" s="112">
        <f>IF(N160="zníž. prenesená",J160,0)</f>
        <v>0</v>
      </c>
      <c r="BI160" s="112">
        <f>IF(N160="nulová",J160,0)</f>
        <v>0</v>
      </c>
      <c r="BJ160" s="8" t="s">
        <v>76</v>
      </c>
      <c r="BK160" s="113">
        <f>ROUND(I160*H160,3)</f>
        <v>0</v>
      </c>
      <c r="BL160" s="8" t="s">
        <v>75</v>
      </c>
      <c r="BM160" s="111" t="s">
        <v>321</v>
      </c>
    </row>
    <row r="161" spans="1:65" s="2" customFormat="1" ht="24.2" customHeight="1">
      <c r="A161" s="16"/>
      <c r="B161" s="100"/>
      <c r="C161" s="101" t="s">
        <v>94</v>
      </c>
      <c r="D161" s="101" t="s">
        <v>73</v>
      </c>
      <c r="E161" s="102" t="s">
        <v>322</v>
      </c>
      <c r="F161" s="103" t="s">
        <v>323</v>
      </c>
      <c r="G161" s="104" t="s">
        <v>74</v>
      </c>
      <c r="H161" s="105">
        <v>2.5</v>
      </c>
      <c r="I161" s="139"/>
      <c r="J161" s="105">
        <f>ROUND(I161*H161,3)</f>
        <v>0</v>
      </c>
      <c r="K161" s="106"/>
      <c r="L161" s="17"/>
      <c r="M161" s="107" t="s">
        <v>0</v>
      </c>
      <c r="N161" s="108" t="s">
        <v>21</v>
      </c>
      <c r="O161" s="109">
        <v>0</v>
      </c>
      <c r="P161" s="109">
        <f>O161*H161</f>
        <v>0</v>
      </c>
      <c r="Q161" s="109">
        <v>0</v>
      </c>
      <c r="R161" s="109">
        <f>Q161*H161</f>
        <v>0</v>
      </c>
      <c r="S161" s="109">
        <v>0</v>
      </c>
      <c r="T161" s="110">
        <f>S161*H161</f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11" t="s">
        <v>75</v>
      </c>
      <c r="AT161" s="111" t="s">
        <v>73</v>
      </c>
      <c r="AU161" s="111" t="s">
        <v>76</v>
      </c>
      <c r="AY161" s="8" t="s">
        <v>71</v>
      </c>
      <c r="BE161" s="112">
        <f>IF(N161="základná",J161,0)</f>
        <v>0</v>
      </c>
      <c r="BF161" s="112">
        <f>IF(N161="znížená",J161,0)</f>
        <v>0</v>
      </c>
      <c r="BG161" s="112">
        <f>IF(N161="zákl. prenesená",J161,0)</f>
        <v>0</v>
      </c>
      <c r="BH161" s="112">
        <f>IF(N161="zníž. prenesená",J161,0)</f>
        <v>0</v>
      </c>
      <c r="BI161" s="112">
        <f>IF(N161="nulová",J161,0)</f>
        <v>0</v>
      </c>
      <c r="BJ161" s="8" t="s">
        <v>76</v>
      </c>
      <c r="BK161" s="113">
        <f>ROUND(I161*H161,3)</f>
        <v>0</v>
      </c>
      <c r="BL161" s="8" t="s">
        <v>75</v>
      </c>
      <c r="BM161" s="111" t="s">
        <v>324</v>
      </c>
    </row>
    <row r="162" spans="1:65" s="7" customFormat="1" ht="22.9" customHeight="1">
      <c r="B162" s="88"/>
      <c r="D162" s="89" t="s">
        <v>37</v>
      </c>
      <c r="E162" s="98" t="s">
        <v>77</v>
      </c>
      <c r="F162" s="98" t="s">
        <v>325</v>
      </c>
      <c r="I162" s="138"/>
      <c r="J162" s="99">
        <f>BK162</f>
        <v>0</v>
      </c>
      <c r="L162" s="88"/>
      <c r="M162" s="92"/>
      <c r="N162" s="93"/>
      <c r="O162" s="93"/>
      <c r="P162" s="94">
        <f>P163</f>
        <v>0</v>
      </c>
      <c r="Q162" s="93"/>
      <c r="R162" s="94">
        <f>R163</f>
        <v>1.14672</v>
      </c>
      <c r="S162" s="93"/>
      <c r="T162" s="95">
        <f>T163</f>
        <v>0</v>
      </c>
      <c r="AR162" s="89" t="s">
        <v>39</v>
      </c>
      <c r="AT162" s="96" t="s">
        <v>37</v>
      </c>
      <c r="AU162" s="96" t="s">
        <v>39</v>
      </c>
      <c r="AY162" s="89" t="s">
        <v>71</v>
      </c>
      <c r="BK162" s="97">
        <f>BK163</f>
        <v>0</v>
      </c>
    </row>
    <row r="163" spans="1:65" s="2" customFormat="1" ht="24.2" customHeight="1">
      <c r="A163" s="16"/>
      <c r="B163" s="100"/>
      <c r="C163" s="101" t="s">
        <v>95</v>
      </c>
      <c r="D163" s="101" t="s">
        <v>73</v>
      </c>
      <c r="E163" s="102" t="s">
        <v>326</v>
      </c>
      <c r="F163" s="103" t="s">
        <v>327</v>
      </c>
      <c r="G163" s="104" t="s">
        <v>78</v>
      </c>
      <c r="H163" s="105">
        <v>0.5</v>
      </c>
      <c r="I163" s="139"/>
      <c r="J163" s="105">
        <f>ROUND(I163*H163,3)</f>
        <v>0</v>
      </c>
      <c r="K163" s="106"/>
      <c r="L163" s="17"/>
      <c r="M163" s="107" t="s">
        <v>0</v>
      </c>
      <c r="N163" s="108" t="s">
        <v>21</v>
      </c>
      <c r="O163" s="109">
        <v>0</v>
      </c>
      <c r="P163" s="109">
        <f>O163*H163</f>
        <v>0</v>
      </c>
      <c r="Q163" s="109">
        <v>2.2934399999999999</v>
      </c>
      <c r="R163" s="109">
        <f>Q163*H163</f>
        <v>1.14672</v>
      </c>
      <c r="S163" s="109">
        <v>0</v>
      </c>
      <c r="T163" s="110">
        <f>S163*H163</f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11" t="s">
        <v>75</v>
      </c>
      <c r="AT163" s="111" t="s">
        <v>73</v>
      </c>
      <c r="AU163" s="111" t="s">
        <v>76</v>
      </c>
      <c r="AY163" s="8" t="s">
        <v>71</v>
      </c>
      <c r="BE163" s="112">
        <f>IF(N163="základná",J163,0)</f>
        <v>0</v>
      </c>
      <c r="BF163" s="112">
        <f>IF(N163="znížená",J163,0)</f>
        <v>0</v>
      </c>
      <c r="BG163" s="112">
        <f>IF(N163="zákl. prenesená",J163,0)</f>
        <v>0</v>
      </c>
      <c r="BH163" s="112">
        <f>IF(N163="zníž. prenesená",J163,0)</f>
        <v>0</v>
      </c>
      <c r="BI163" s="112">
        <f>IF(N163="nulová",J163,0)</f>
        <v>0</v>
      </c>
      <c r="BJ163" s="8" t="s">
        <v>76</v>
      </c>
      <c r="BK163" s="113">
        <f>ROUND(I163*H163,3)</f>
        <v>0</v>
      </c>
      <c r="BL163" s="8" t="s">
        <v>75</v>
      </c>
      <c r="BM163" s="111" t="s">
        <v>328</v>
      </c>
    </row>
    <row r="164" spans="1:65" s="7" customFormat="1" ht="22.9" customHeight="1">
      <c r="B164" s="88"/>
      <c r="D164" s="89" t="s">
        <v>37</v>
      </c>
      <c r="E164" s="98" t="s">
        <v>75</v>
      </c>
      <c r="F164" s="98" t="s">
        <v>329</v>
      </c>
      <c r="I164" s="138"/>
      <c r="J164" s="99">
        <f>BK164</f>
        <v>0</v>
      </c>
      <c r="L164" s="88"/>
      <c r="M164" s="92"/>
      <c r="N164" s="93"/>
      <c r="O164" s="93"/>
      <c r="P164" s="94">
        <f>SUM(P165:P167)</f>
        <v>0</v>
      </c>
      <c r="Q164" s="93"/>
      <c r="R164" s="94">
        <f>SUM(R165:R167)</f>
        <v>27.940009999999958</v>
      </c>
      <c r="S164" s="93"/>
      <c r="T164" s="95">
        <f>SUM(T165:T167)</f>
        <v>0</v>
      </c>
      <c r="AR164" s="89" t="s">
        <v>39</v>
      </c>
      <c r="AT164" s="96" t="s">
        <v>37</v>
      </c>
      <c r="AU164" s="96" t="s">
        <v>39</v>
      </c>
      <c r="AY164" s="89" t="s">
        <v>71</v>
      </c>
      <c r="BK164" s="97">
        <f>SUM(BK165:BK167)</f>
        <v>0</v>
      </c>
    </row>
    <row r="165" spans="1:65" s="2" customFormat="1" ht="24.2" customHeight="1">
      <c r="A165" s="16"/>
      <c r="B165" s="100"/>
      <c r="C165" s="101" t="s">
        <v>96</v>
      </c>
      <c r="D165" s="101" t="s">
        <v>73</v>
      </c>
      <c r="E165" s="102" t="s">
        <v>330</v>
      </c>
      <c r="F165" s="103" t="s">
        <v>331</v>
      </c>
      <c r="G165" s="104" t="s">
        <v>78</v>
      </c>
      <c r="H165" s="105">
        <v>2.25</v>
      </c>
      <c r="I165" s="139"/>
      <c r="J165" s="105">
        <f>ROUND(I165*H165,3)</f>
        <v>0</v>
      </c>
      <c r="K165" s="106"/>
      <c r="L165" s="17"/>
      <c r="M165" s="107" t="s">
        <v>0</v>
      </c>
      <c r="N165" s="108" t="s">
        <v>21</v>
      </c>
      <c r="O165" s="109">
        <v>0</v>
      </c>
      <c r="P165" s="109">
        <f>O165*H165</f>
        <v>0</v>
      </c>
      <c r="Q165" s="109">
        <v>1.7034</v>
      </c>
      <c r="R165" s="109">
        <f>Q165*H165</f>
        <v>3.8326500000000001</v>
      </c>
      <c r="S165" s="109">
        <v>0</v>
      </c>
      <c r="T165" s="110">
        <f>S165*H165</f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11" t="s">
        <v>75</v>
      </c>
      <c r="AT165" s="111" t="s">
        <v>73</v>
      </c>
      <c r="AU165" s="111" t="s">
        <v>76</v>
      </c>
      <c r="AY165" s="8" t="s">
        <v>71</v>
      </c>
      <c r="BE165" s="112">
        <f>IF(N165="základná",J165,0)</f>
        <v>0</v>
      </c>
      <c r="BF165" s="112">
        <f>IF(N165="znížená",J165,0)</f>
        <v>0</v>
      </c>
      <c r="BG165" s="112">
        <f>IF(N165="zákl. prenesená",J165,0)</f>
        <v>0</v>
      </c>
      <c r="BH165" s="112">
        <f>IF(N165="zníž. prenesená",J165,0)</f>
        <v>0</v>
      </c>
      <c r="BI165" s="112">
        <f>IF(N165="nulová",J165,0)</f>
        <v>0</v>
      </c>
      <c r="BJ165" s="8" t="s">
        <v>76</v>
      </c>
      <c r="BK165" s="113">
        <f>ROUND(I165*H165,3)</f>
        <v>0</v>
      </c>
      <c r="BL165" s="8" t="s">
        <v>75</v>
      </c>
      <c r="BM165" s="111" t="s">
        <v>332</v>
      </c>
    </row>
    <row r="166" spans="1:65" s="2" customFormat="1" ht="37.9" customHeight="1">
      <c r="A166" s="16"/>
      <c r="B166" s="100"/>
      <c r="C166" s="101" t="s">
        <v>98</v>
      </c>
      <c r="D166" s="101" t="s">
        <v>73</v>
      </c>
      <c r="E166" s="102" t="s">
        <v>144</v>
      </c>
      <c r="F166" s="103" t="s">
        <v>145</v>
      </c>
      <c r="G166" s="104" t="s">
        <v>78</v>
      </c>
      <c r="H166" s="105">
        <v>0.75</v>
      </c>
      <c r="I166" s="139"/>
      <c r="J166" s="105">
        <f>ROUND(I166*H166,3)</f>
        <v>0</v>
      </c>
      <c r="K166" s="106"/>
      <c r="L166" s="17"/>
      <c r="M166" s="107" t="s">
        <v>0</v>
      </c>
      <c r="N166" s="108" t="s">
        <v>21</v>
      </c>
      <c r="O166" s="109">
        <v>0</v>
      </c>
      <c r="P166" s="109">
        <f>O166*H166</f>
        <v>0</v>
      </c>
      <c r="Q166" s="109">
        <v>1.8907733333333301</v>
      </c>
      <c r="R166" s="109">
        <f>Q166*H166</f>
        <v>1.4180799999999976</v>
      </c>
      <c r="S166" s="109">
        <v>0</v>
      </c>
      <c r="T166" s="110">
        <f>S166*H166</f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11" t="s">
        <v>75</v>
      </c>
      <c r="AT166" s="111" t="s">
        <v>73</v>
      </c>
      <c r="AU166" s="111" t="s">
        <v>76</v>
      </c>
      <c r="AY166" s="8" t="s">
        <v>71</v>
      </c>
      <c r="BE166" s="112">
        <f>IF(N166="základná",J166,0)</f>
        <v>0</v>
      </c>
      <c r="BF166" s="112">
        <f>IF(N166="znížená",J166,0)</f>
        <v>0</v>
      </c>
      <c r="BG166" s="112">
        <f>IF(N166="zákl. prenesená",J166,0)</f>
        <v>0</v>
      </c>
      <c r="BH166" s="112">
        <f>IF(N166="zníž. prenesená",J166,0)</f>
        <v>0</v>
      </c>
      <c r="BI166" s="112">
        <f>IF(N166="nulová",J166,0)</f>
        <v>0</v>
      </c>
      <c r="BJ166" s="8" t="s">
        <v>76</v>
      </c>
      <c r="BK166" s="113">
        <f>ROUND(I166*H166,3)</f>
        <v>0</v>
      </c>
      <c r="BL166" s="8" t="s">
        <v>75</v>
      </c>
      <c r="BM166" s="111" t="s">
        <v>333</v>
      </c>
    </row>
    <row r="167" spans="1:65" s="2" customFormat="1" ht="37.9" customHeight="1">
      <c r="A167" s="16"/>
      <c r="B167" s="100"/>
      <c r="C167" s="101" t="s">
        <v>99</v>
      </c>
      <c r="D167" s="101" t="s">
        <v>73</v>
      </c>
      <c r="E167" s="102" t="s">
        <v>144</v>
      </c>
      <c r="F167" s="103" t="s">
        <v>145</v>
      </c>
      <c r="G167" s="104" t="s">
        <v>78</v>
      </c>
      <c r="H167" s="105">
        <v>12</v>
      </c>
      <c r="I167" s="139"/>
      <c r="J167" s="105">
        <f>ROUND(I167*H167,3)</f>
        <v>0</v>
      </c>
      <c r="K167" s="106"/>
      <c r="L167" s="17"/>
      <c r="M167" s="107" t="s">
        <v>0</v>
      </c>
      <c r="N167" s="108" t="s">
        <v>21</v>
      </c>
      <c r="O167" s="109">
        <v>0</v>
      </c>
      <c r="P167" s="109">
        <f>O167*H167</f>
        <v>0</v>
      </c>
      <c r="Q167" s="109">
        <v>1.8907733333333301</v>
      </c>
      <c r="R167" s="109">
        <f>Q167*H167</f>
        <v>22.689279999999961</v>
      </c>
      <c r="S167" s="109">
        <v>0</v>
      </c>
      <c r="T167" s="110">
        <f>S167*H167</f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11" t="s">
        <v>75</v>
      </c>
      <c r="AT167" s="111" t="s">
        <v>73</v>
      </c>
      <c r="AU167" s="111" t="s">
        <v>76</v>
      </c>
      <c r="AY167" s="8" t="s">
        <v>71</v>
      </c>
      <c r="BE167" s="112">
        <f>IF(N167="základná",J167,0)</f>
        <v>0</v>
      </c>
      <c r="BF167" s="112">
        <f>IF(N167="znížená",J167,0)</f>
        <v>0</v>
      </c>
      <c r="BG167" s="112">
        <f>IF(N167="zákl. prenesená",J167,0)</f>
        <v>0</v>
      </c>
      <c r="BH167" s="112">
        <f>IF(N167="zníž. prenesená",J167,0)</f>
        <v>0</v>
      </c>
      <c r="BI167" s="112">
        <f>IF(N167="nulová",J167,0)</f>
        <v>0</v>
      </c>
      <c r="BJ167" s="8" t="s">
        <v>76</v>
      </c>
      <c r="BK167" s="113">
        <f>ROUND(I167*H167,3)</f>
        <v>0</v>
      </c>
      <c r="BL167" s="8" t="s">
        <v>75</v>
      </c>
      <c r="BM167" s="111" t="s">
        <v>334</v>
      </c>
    </row>
    <row r="168" spans="1:65" s="7" customFormat="1" ht="22.9" customHeight="1">
      <c r="B168" s="88"/>
      <c r="D168" s="89" t="s">
        <v>37</v>
      </c>
      <c r="E168" s="98" t="s">
        <v>79</v>
      </c>
      <c r="F168" s="98" t="s">
        <v>335</v>
      </c>
      <c r="I168" s="138"/>
      <c r="J168" s="99">
        <f>BK168</f>
        <v>0</v>
      </c>
      <c r="L168" s="88"/>
      <c r="M168" s="92"/>
      <c r="N168" s="93"/>
      <c r="O168" s="93"/>
      <c r="P168" s="94">
        <f>SUM(P169:P173)</f>
        <v>0</v>
      </c>
      <c r="Q168" s="93"/>
      <c r="R168" s="94">
        <f>SUM(R169:R173)</f>
        <v>20.08792</v>
      </c>
      <c r="S168" s="93"/>
      <c r="T168" s="95">
        <f>SUM(T169:T173)</f>
        <v>0</v>
      </c>
      <c r="AR168" s="89" t="s">
        <v>39</v>
      </c>
      <c r="AT168" s="96" t="s">
        <v>37</v>
      </c>
      <c r="AU168" s="96" t="s">
        <v>39</v>
      </c>
      <c r="AY168" s="89" t="s">
        <v>71</v>
      </c>
      <c r="BK168" s="97">
        <f>SUM(BK169:BK173)</f>
        <v>0</v>
      </c>
    </row>
    <row r="169" spans="1:65" s="2" customFormat="1" ht="24.2" customHeight="1">
      <c r="A169" s="16"/>
      <c r="B169" s="100"/>
      <c r="C169" s="101" t="s">
        <v>100</v>
      </c>
      <c r="D169" s="101" t="s">
        <v>73</v>
      </c>
      <c r="E169" s="102" t="s">
        <v>336</v>
      </c>
      <c r="F169" s="103" t="s">
        <v>337</v>
      </c>
      <c r="G169" s="104" t="s">
        <v>74</v>
      </c>
      <c r="H169" s="105">
        <v>26</v>
      </c>
      <c r="I169" s="139"/>
      <c r="J169" s="105">
        <f>ROUND(I169*H169,3)</f>
        <v>0</v>
      </c>
      <c r="K169" s="106"/>
      <c r="L169" s="17"/>
      <c r="M169" s="107" t="s">
        <v>0</v>
      </c>
      <c r="N169" s="108" t="s">
        <v>21</v>
      </c>
      <c r="O169" s="109">
        <v>0</v>
      </c>
      <c r="P169" s="109">
        <f>O169*H169</f>
        <v>0</v>
      </c>
      <c r="Q169" s="109">
        <v>9.8199999999999996E-2</v>
      </c>
      <c r="R169" s="109">
        <f>Q169*H169</f>
        <v>2.5531999999999999</v>
      </c>
      <c r="S169" s="109">
        <v>0</v>
      </c>
      <c r="T169" s="110">
        <f>S169*H169</f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11" t="s">
        <v>75</v>
      </c>
      <c r="AT169" s="111" t="s">
        <v>73</v>
      </c>
      <c r="AU169" s="111" t="s">
        <v>76</v>
      </c>
      <c r="AY169" s="8" t="s">
        <v>71</v>
      </c>
      <c r="BE169" s="112">
        <f>IF(N169="základná",J169,0)</f>
        <v>0</v>
      </c>
      <c r="BF169" s="112">
        <f>IF(N169="znížená",J169,0)</f>
        <v>0</v>
      </c>
      <c r="BG169" s="112">
        <f>IF(N169="zákl. prenesená",J169,0)</f>
        <v>0</v>
      </c>
      <c r="BH169" s="112">
        <f>IF(N169="zníž. prenesená",J169,0)</f>
        <v>0</v>
      </c>
      <c r="BI169" s="112">
        <f>IF(N169="nulová",J169,0)</f>
        <v>0</v>
      </c>
      <c r="BJ169" s="8" t="s">
        <v>76</v>
      </c>
      <c r="BK169" s="113">
        <f>ROUND(I169*H169,3)</f>
        <v>0</v>
      </c>
      <c r="BL169" s="8" t="s">
        <v>75</v>
      </c>
      <c r="BM169" s="111" t="s">
        <v>338</v>
      </c>
    </row>
    <row r="170" spans="1:65" s="2" customFormat="1" ht="37.9" customHeight="1">
      <c r="A170" s="16"/>
      <c r="B170" s="100"/>
      <c r="C170" s="101" t="s">
        <v>103</v>
      </c>
      <c r="D170" s="101" t="s">
        <v>73</v>
      </c>
      <c r="E170" s="102" t="s">
        <v>339</v>
      </c>
      <c r="F170" s="103" t="s">
        <v>340</v>
      </c>
      <c r="G170" s="104" t="s">
        <v>74</v>
      </c>
      <c r="H170" s="105">
        <v>6.5</v>
      </c>
      <c r="I170" s="139"/>
      <c r="J170" s="105">
        <f>ROUND(I170*H170,3)</f>
        <v>0</v>
      </c>
      <c r="K170" s="106"/>
      <c r="L170" s="17"/>
      <c r="M170" s="107" t="s">
        <v>0</v>
      </c>
      <c r="N170" s="108" t="s">
        <v>21</v>
      </c>
      <c r="O170" s="109">
        <v>0</v>
      </c>
      <c r="P170" s="109">
        <f>O170*H170</f>
        <v>0</v>
      </c>
      <c r="Q170" s="109">
        <v>0.43280000000000002</v>
      </c>
      <c r="R170" s="109">
        <f>Q170*H170</f>
        <v>2.8132000000000001</v>
      </c>
      <c r="S170" s="109">
        <v>0</v>
      </c>
      <c r="T170" s="110">
        <f>S170*H170</f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11" t="s">
        <v>75</v>
      </c>
      <c r="AT170" s="111" t="s">
        <v>73</v>
      </c>
      <c r="AU170" s="111" t="s">
        <v>76</v>
      </c>
      <c r="AY170" s="8" t="s">
        <v>71</v>
      </c>
      <c r="BE170" s="112">
        <f>IF(N170="základná",J170,0)</f>
        <v>0</v>
      </c>
      <c r="BF170" s="112">
        <f>IF(N170="znížená",J170,0)</f>
        <v>0</v>
      </c>
      <c r="BG170" s="112">
        <f>IF(N170="zákl. prenesená",J170,0)</f>
        <v>0</v>
      </c>
      <c r="BH170" s="112">
        <f>IF(N170="zníž. prenesená",J170,0)</f>
        <v>0</v>
      </c>
      <c r="BI170" s="112">
        <f>IF(N170="nulová",J170,0)</f>
        <v>0</v>
      </c>
      <c r="BJ170" s="8" t="s">
        <v>76</v>
      </c>
      <c r="BK170" s="113">
        <f>ROUND(I170*H170,3)</f>
        <v>0</v>
      </c>
      <c r="BL170" s="8" t="s">
        <v>75</v>
      </c>
      <c r="BM170" s="111" t="s">
        <v>341</v>
      </c>
    </row>
    <row r="171" spans="1:65" s="2" customFormat="1" ht="37.9" customHeight="1">
      <c r="A171" s="16"/>
      <c r="B171" s="100"/>
      <c r="C171" s="101" t="s">
        <v>104</v>
      </c>
      <c r="D171" s="101" t="s">
        <v>73</v>
      </c>
      <c r="E171" s="102" t="s">
        <v>342</v>
      </c>
      <c r="F171" s="103" t="s">
        <v>343</v>
      </c>
      <c r="G171" s="104" t="s">
        <v>74</v>
      </c>
      <c r="H171" s="105">
        <v>6.5</v>
      </c>
      <c r="I171" s="139"/>
      <c r="J171" s="105">
        <f>ROUND(I171*H171,3)</f>
        <v>0</v>
      </c>
      <c r="K171" s="106"/>
      <c r="L171" s="17"/>
      <c r="M171" s="107" t="s">
        <v>0</v>
      </c>
      <c r="N171" s="108" t="s">
        <v>21</v>
      </c>
      <c r="O171" s="109">
        <v>0</v>
      </c>
      <c r="P171" s="109">
        <f>O171*H171</f>
        <v>0</v>
      </c>
      <c r="Q171" s="109">
        <v>0.39560923076923099</v>
      </c>
      <c r="R171" s="109">
        <f>Q171*H171</f>
        <v>2.5714600000000014</v>
      </c>
      <c r="S171" s="109">
        <v>0</v>
      </c>
      <c r="T171" s="110">
        <f>S171*H171</f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11" t="s">
        <v>75</v>
      </c>
      <c r="AT171" s="111" t="s">
        <v>73</v>
      </c>
      <c r="AU171" s="111" t="s">
        <v>76</v>
      </c>
      <c r="AY171" s="8" t="s">
        <v>71</v>
      </c>
      <c r="BE171" s="112">
        <f>IF(N171="základná",J171,0)</f>
        <v>0</v>
      </c>
      <c r="BF171" s="112">
        <f>IF(N171="znížená",J171,0)</f>
        <v>0</v>
      </c>
      <c r="BG171" s="112">
        <f>IF(N171="zákl. prenesená",J171,0)</f>
        <v>0</v>
      </c>
      <c r="BH171" s="112">
        <f>IF(N171="zníž. prenesená",J171,0)</f>
        <v>0</v>
      </c>
      <c r="BI171" s="112">
        <f>IF(N171="nulová",J171,0)</f>
        <v>0</v>
      </c>
      <c r="BJ171" s="8" t="s">
        <v>76</v>
      </c>
      <c r="BK171" s="113">
        <f>ROUND(I171*H171,3)</f>
        <v>0</v>
      </c>
      <c r="BL171" s="8" t="s">
        <v>75</v>
      </c>
      <c r="BM171" s="111" t="s">
        <v>344</v>
      </c>
    </row>
    <row r="172" spans="1:65" s="2" customFormat="1" ht="37.9" customHeight="1">
      <c r="A172" s="16"/>
      <c r="B172" s="100"/>
      <c r="C172" s="101" t="s">
        <v>106</v>
      </c>
      <c r="D172" s="101" t="s">
        <v>73</v>
      </c>
      <c r="E172" s="102" t="s">
        <v>345</v>
      </c>
      <c r="F172" s="103" t="s">
        <v>346</v>
      </c>
      <c r="G172" s="104" t="s">
        <v>74</v>
      </c>
      <c r="H172" s="105">
        <v>26</v>
      </c>
      <c r="I172" s="139"/>
      <c r="J172" s="105">
        <f>ROUND(I172*H172,3)</f>
        <v>0</v>
      </c>
      <c r="K172" s="106"/>
      <c r="L172" s="17"/>
      <c r="M172" s="107" t="s">
        <v>0</v>
      </c>
      <c r="N172" s="108" t="s">
        <v>21</v>
      </c>
      <c r="O172" s="109">
        <v>0</v>
      </c>
      <c r="P172" s="109">
        <f>O172*H172</f>
        <v>0</v>
      </c>
      <c r="Q172" s="109">
        <v>0.34131</v>
      </c>
      <c r="R172" s="109">
        <f>Q172*H172</f>
        <v>8.8740600000000001</v>
      </c>
      <c r="S172" s="109">
        <v>0</v>
      </c>
      <c r="T172" s="110">
        <f>S172*H172</f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11" t="s">
        <v>75</v>
      </c>
      <c r="AT172" s="111" t="s">
        <v>73</v>
      </c>
      <c r="AU172" s="111" t="s">
        <v>76</v>
      </c>
      <c r="AY172" s="8" t="s">
        <v>71</v>
      </c>
      <c r="BE172" s="112">
        <f>IF(N172="základná",J172,0)</f>
        <v>0</v>
      </c>
      <c r="BF172" s="112">
        <f>IF(N172="znížená",J172,0)</f>
        <v>0</v>
      </c>
      <c r="BG172" s="112">
        <f>IF(N172="zákl. prenesená",J172,0)</f>
        <v>0</v>
      </c>
      <c r="BH172" s="112">
        <f>IF(N172="zníž. prenesená",J172,0)</f>
        <v>0</v>
      </c>
      <c r="BI172" s="112">
        <f>IF(N172="nulová",J172,0)</f>
        <v>0</v>
      </c>
      <c r="BJ172" s="8" t="s">
        <v>76</v>
      </c>
      <c r="BK172" s="113">
        <f>ROUND(I172*H172,3)</f>
        <v>0</v>
      </c>
      <c r="BL172" s="8" t="s">
        <v>75</v>
      </c>
      <c r="BM172" s="111" t="s">
        <v>347</v>
      </c>
    </row>
    <row r="173" spans="1:65" s="2" customFormat="1" ht="33" customHeight="1">
      <c r="A173" s="16"/>
      <c r="B173" s="100"/>
      <c r="C173" s="101" t="s">
        <v>107</v>
      </c>
      <c r="D173" s="101" t="s">
        <v>73</v>
      </c>
      <c r="E173" s="102" t="s">
        <v>348</v>
      </c>
      <c r="F173" s="103" t="s">
        <v>349</v>
      </c>
      <c r="G173" s="104" t="s">
        <v>74</v>
      </c>
      <c r="H173" s="105">
        <v>26</v>
      </c>
      <c r="I173" s="139"/>
      <c r="J173" s="105">
        <f>ROUND(I173*H173,3)</f>
        <v>0</v>
      </c>
      <c r="K173" s="106"/>
      <c r="L173" s="17"/>
      <c r="M173" s="107" t="s">
        <v>0</v>
      </c>
      <c r="N173" s="108" t="s">
        <v>21</v>
      </c>
      <c r="O173" s="109">
        <v>0</v>
      </c>
      <c r="P173" s="109">
        <f>O173*H173</f>
        <v>0</v>
      </c>
      <c r="Q173" s="109">
        <v>0.126</v>
      </c>
      <c r="R173" s="109">
        <f>Q173*H173</f>
        <v>3.2759999999999998</v>
      </c>
      <c r="S173" s="109">
        <v>0</v>
      </c>
      <c r="T173" s="110">
        <f>S173*H173</f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11" t="s">
        <v>75</v>
      </c>
      <c r="AT173" s="111" t="s">
        <v>73</v>
      </c>
      <c r="AU173" s="111" t="s">
        <v>76</v>
      </c>
      <c r="AY173" s="8" t="s">
        <v>71</v>
      </c>
      <c r="BE173" s="112">
        <f>IF(N173="základná",J173,0)</f>
        <v>0</v>
      </c>
      <c r="BF173" s="112">
        <f>IF(N173="znížená",J173,0)</f>
        <v>0</v>
      </c>
      <c r="BG173" s="112">
        <f>IF(N173="zákl. prenesená",J173,0)</f>
        <v>0</v>
      </c>
      <c r="BH173" s="112">
        <f>IF(N173="zníž. prenesená",J173,0)</f>
        <v>0</v>
      </c>
      <c r="BI173" s="112">
        <f>IF(N173="nulová",J173,0)</f>
        <v>0</v>
      </c>
      <c r="BJ173" s="8" t="s">
        <v>76</v>
      </c>
      <c r="BK173" s="113">
        <f>ROUND(I173*H173,3)</f>
        <v>0</v>
      </c>
      <c r="BL173" s="8" t="s">
        <v>75</v>
      </c>
      <c r="BM173" s="111" t="s">
        <v>350</v>
      </c>
    </row>
    <row r="174" spans="1:65" s="7" customFormat="1" ht="22.9" customHeight="1">
      <c r="B174" s="88"/>
      <c r="D174" s="89" t="s">
        <v>37</v>
      </c>
      <c r="E174" s="98" t="s">
        <v>82</v>
      </c>
      <c r="F174" s="98" t="s">
        <v>351</v>
      </c>
      <c r="I174" s="138"/>
      <c r="J174" s="99">
        <f>BK174</f>
        <v>0</v>
      </c>
      <c r="L174" s="88"/>
      <c r="M174" s="92"/>
      <c r="N174" s="93"/>
      <c r="O174" s="93"/>
      <c r="P174" s="94">
        <f>SUM(P175:P252)</f>
        <v>0</v>
      </c>
      <c r="Q174" s="93"/>
      <c r="R174" s="94">
        <f>SUM(R175:R252)</f>
        <v>1.6308500000000004</v>
      </c>
      <c r="S174" s="93"/>
      <c r="T174" s="95">
        <f>SUM(T175:T252)</f>
        <v>0</v>
      </c>
      <c r="AR174" s="89" t="s">
        <v>39</v>
      </c>
      <c r="AT174" s="96" t="s">
        <v>37</v>
      </c>
      <c r="AU174" s="96" t="s">
        <v>39</v>
      </c>
      <c r="AY174" s="89" t="s">
        <v>71</v>
      </c>
      <c r="BK174" s="97">
        <f>SUM(BK175:BK252)</f>
        <v>0</v>
      </c>
    </row>
    <row r="175" spans="1:65" s="2" customFormat="1" ht="24.2" customHeight="1">
      <c r="A175" s="16"/>
      <c r="B175" s="100"/>
      <c r="C175" s="101" t="s">
        <v>108</v>
      </c>
      <c r="D175" s="101" t="s">
        <v>73</v>
      </c>
      <c r="E175" s="102" t="s">
        <v>352</v>
      </c>
      <c r="F175" s="103" t="s">
        <v>353</v>
      </c>
      <c r="G175" s="104" t="s">
        <v>90</v>
      </c>
      <c r="H175" s="105">
        <v>12</v>
      </c>
      <c r="I175" s="139"/>
      <c r="J175" s="105">
        <f t="shared" ref="J175:J206" si="10">ROUND(I175*H175,3)</f>
        <v>0</v>
      </c>
      <c r="K175" s="106"/>
      <c r="L175" s="17"/>
      <c r="M175" s="107" t="s">
        <v>0</v>
      </c>
      <c r="N175" s="108" t="s">
        <v>21</v>
      </c>
      <c r="O175" s="109">
        <v>0</v>
      </c>
      <c r="P175" s="109">
        <f t="shared" ref="P175:P206" si="11">O175*H175</f>
        <v>0</v>
      </c>
      <c r="Q175" s="109">
        <v>3.82E-3</v>
      </c>
      <c r="R175" s="109">
        <f t="shared" ref="R175:R206" si="12">Q175*H175</f>
        <v>4.5839999999999999E-2</v>
      </c>
      <c r="S175" s="109">
        <v>0</v>
      </c>
      <c r="T175" s="110">
        <f t="shared" ref="T175:T206" si="13">S175*H175</f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11" t="s">
        <v>75</v>
      </c>
      <c r="AT175" s="111" t="s">
        <v>73</v>
      </c>
      <c r="AU175" s="111" t="s">
        <v>76</v>
      </c>
      <c r="AY175" s="8" t="s">
        <v>71</v>
      </c>
      <c r="BE175" s="112">
        <f t="shared" ref="BE175:BE206" si="14">IF(N175="základná",J175,0)</f>
        <v>0</v>
      </c>
      <c r="BF175" s="112">
        <f t="shared" ref="BF175:BF206" si="15">IF(N175="znížená",J175,0)</f>
        <v>0</v>
      </c>
      <c r="BG175" s="112">
        <f t="shared" ref="BG175:BG206" si="16">IF(N175="zákl. prenesená",J175,0)</f>
        <v>0</v>
      </c>
      <c r="BH175" s="112">
        <f t="shared" ref="BH175:BH206" si="17">IF(N175="zníž. prenesená",J175,0)</f>
        <v>0</v>
      </c>
      <c r="BI175" s="112">
        <f t="shared" ref="BI175:BI206" si="18">IF(N175="nulová",J175,0)</f>
        <v>0</v>
      </c>
      <c r="BJ175" s="8" t="s">
        <v>76</v>
      </c>
      <c r="BK175" s="113">
        <f t="shared" ref="BK175:BK206" si="19">ROUND(I175*H175,3)</f>
        <v>0</v>
      </c>
      <c r="BL175" s="8" t="s">
        <v>75</v>
      </c>
      <c r="BM175" s="111" t="s">
        <v>354</v>
      </c>
    </row>
    <row r="176" spans="1:65" s="2" customFormat="1" ht="33" customHeight="1">
      <c r="A176" s="16"/>
      <c r="B176" s="100"/>
      <c r="C176" s="118" t="s">
        <v>109</v>
      </c>
      <c r="D176" s="118" t="s">
        <v>133</v>
      </c>
      <c r="E176" s="119" t="s">
        <v>355</v>
      </c>
      <c r="F176" s="120" t="s">
        <v>356</v>
      </c>
      <c r="G176" s="121" t="s">
        <v>90</v>
      </c>
      <c r="H176" s="122">
        <v>1</v>
      </c>
      <c r="I176" s="140"/>
      <c r="J176" s="122">
        <f t="shared" si="10"/>
        <v>0</v>
      </c>
      <c r="K176" s="123"/>
      <c r="L176" s="124"/>
      <c r="M176" s="125" t="s">
        <v>0</v>
      </c>
      <c r="N176" s="126" t="s">
        <v>21</v>
      </c>
      <c r="O176" s="109">
        <v>0</v>
      </c>
      <c r="P176" s="109">
        <f t="shared" si="11"/>
        <v>0</v>
      </c>
      <c r="Q176" s="109">
        <v>0.01</v>
      </c>
      <c r="R176" s="109">
        <f t="shared" si="12"/>
        <v>0.01</v>
      </c>
      <c r="S176" s="109">
        <v>0</v>
      </c>
      <c r="T176" s="110">
        <f t="shared" si="13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11" t="s">
        <v>82</v>
      </c>
      <c r="AT176" s="111" t="s">
        <v>133</v>
      </c>
      <c r="AU176" s="111" t="s">
        <v>76</v>
      </c>
      <c r="AY176" s="8" t="s">
        <v>71</v>
      </c>
      <c r="BE176" s="112">
        <f t="shared" si="14"/>
        <v>0</v>
      </c>
      <c r="BF176" s="112">
        <f t="shared" si="15"/>
        <v>0</v>
      </c>
      <c r="BG176" s="112">
        <f t="shared" si="16"/>
        <v>0</v>
      </c>
      <c r="BH176" s="112">
        <f t="shared" si="17"/>
        <v>0</v>
      </c>
      <c r="BI176" s="112">
        <f t="shared" si="18"/>
        <v>0</v>
      </c>
      <c r="BJ176" s="8" t="s">
        <v>76</v>
      </c>
      <c r="BK176" s="113">
        <f t="shared" si="19"/>
        <v>0</v>
      </c>
      <c r="BL176" s="8" t="s">
        <v>75</v>
      </c>
      <c r="BM176" s="111" t="s">
        <v>357</v>
      </c>
    </row>
    <row r="177" spans="1:65" s="2" customFormat="1" ht="33" customHeight="1">
      <c r="A177" s="16"/>
      <c r="B177" s="100"/>
      <c r="C177" s="118" t="s">
        <v>110</v>
      </c>
      <c r="D177" s="118" t="s">
        <v>133</v>
      </c>
      <c r="E177" s="119" t="s">
        <v>358</v>
      </c>
      <c r="F177" s="120" t="s">
        <v>359</v>
      </c>
      <c r="G177" s="121" t="s">
        <v>90</v>
      </c>
      <c r="H177" s="122">
        <v>1</v>
      </c>
      <c r="I177" s="140"/>
      <c r="J177" s="122">
        <f t="shared" si="10"/>
        <v>0</v>
      </c>
      <c r="K177" s="123"/>
      <c r="L177" s="124"/>
      <c r="M177" s="125" t="s">
        <v>0</v>
      </c>
      <c r="N177" s="126" t="s">
        <v>21</v>
      </c>
      <c r="O177" s="109">
        <v>0</v>
      </c>
      <c r="P177" s="109">
        <f t="shared" si="11"/>
        <v>0</v>
      </c>
      <c r="Q177" s="109">
        <v>6.4999999999999997E-3</v>
      </c>
      <c r="R177" s="109">
        <f t="shared" si="12"/>
        <v>6.4999999999999997E-3</v>
      </c>
      <c r="S177" s="109">
        <v>0</v>
      </c>
      <c r="T177" s="110">
        <f t="shared" si="13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11" t="s">
        <v>82</v>
      </c>
      <c r="AT177" s="111" t="s">
        <v>133</v>
      </c>
      <c r="AU177" s="111" t="s">
        <v>76</v>
      </c>
      <c r="AY177" s="8" t="s">
        <v>71</v>
      </c>
      <c r="BE177" s="112">
        <f t="shared" si="14"/>
        <v>0</v>
      </c>
      <c r="BF177" s="112">
        <f t="shared" si="15"/>
        <v>0</v>
      </c>
      <c r="BG177" s="112">
        <f t="shared" si="16"/>
        <v>0</v>
      </c>
      <c r="BH177" s="112">
        <f t="shared" si="17"/>
        <v>0</v>
      </c>
      <c r="BI177" s="112">
        <f t="shared" si="18"/>
        <v>0</v>
      </c>
      <c r="BJ177" s="8" t="s">
        <v>76</v>
      </c>
      <c r="BK177" s="113">
        <f t="shared" si="19"/>
        <v>0</v>
      </c>
      <c r="BL177" s="8" t="s">
        <v>75</v>
      </c>
      <c r="BM177" s="111" t="s">
        <v>360</v>
      </c>
    </row>
    <row r="178" spans="1:65" s="2" customFormat="1" ht="33" customHeight="1">
      <c r="A178" s="16"/>
      <c r="B178" s="100"/>
      <c r="C178" s="118" t="s">
        <v>111</v>
      </c>
      <c r="D178" s="118" t="s">
        <v>133</v>
      </c>
      <c r="E178" s="119" t="s">
        <v>361</v>
      </c>
      <c r="F178" s="120" t="s">
        <v>362</v>
      </c>
      <c r="G178" s="121" t="s">
        <v>90</v>
      </c>
      <c r="H178" s="122">
        <v>1</v>
      </c>
      <c r="I178" s="140"/>
      <c r="J178" s="122">
        <f t="shared" si="10"/>
        <v>0</v>
      </c>
      <c r="K178" s="123"/>
      <c r="L178" s="124"/>
      <c r="M178" s="125" t="s">
        <v>0</v>
      </c>
      <c r="N178" s="126" t="s">
        <v>21</v>
      </c>
      <c r="O178" s="109">
        <v>0</v>
      </c>
      <c r="P178" s="109">
        <f t="shared" si="11"/>
        <v>0</v>
      </c>
      <c r="Q178" s="109">
        <v>1.6E-2</v>
      </c>
      <c r="R178" s="109">
        <f t="shared" si="12"/>
        <v>1.6E-2</v>
      </c>
      <c r="S178" s="109">
        <v>0</v>
      </c>
      <c r="T178" s="110">
        <f t="shared" si="13"/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11" t="s">
        <v>82</v>
      </c>
      <c r="AT178" s="111" t="s">
        <v>133</v>
      </c>
      <c r="AU178" s="111" t="s">
        <v>76</v>
      </c>
      <c r="AY178" s="8" t="s">
        <v>71</v>
      </c>
      <c r="BE178" s="112">
        <f t="shared" si="14"/>
        <v>0</v>
      </c>
      <c r="BF178" s="112">
        <f t="shared" si="15"/>
        <v>0</v>
      </c>
      <c r="BG178" s="112">
        <f t="shared" si="16"/>
        <v>0</v>
      </c>
      <c r="BH178" s="112">
        <f t="shared" si="17"/>
        <v>0</v>
      </c>
      <c r="BI178" s="112">
        <f t="shared" si="18"/>
        <v>0</v>
      </c>
      <c r="BJ178" s="8" t="s">
        <v>76</v>
      </c>
      <c r="BK178" s="113">
        <f t="shared" si="19"/>
        <v>0</v>
      </c>
      <c r="BL178" s="8" t="s">
        <v>75</v>
      </c>
      <c r="BM178" s="111" t="s">
        <v>363</v>
      </c>
    </row>
    <row r="179" spans="1:65" s="2" customFormat="1" ht="33" customHeight="1">
      <c r="A179" s="16"/>
      <c r="B179" s="100"/>
      <c r="C179" s="118" t="s">
        <v>112</v>
      </c>
      <c r="D179" s="118" t="s">
        <v>133</v>
      </c>
      <c r="E179" s="119" t="s">
        <v>364</v>
      </c>
      <c r="F179" s="120" t="s">
        <v>365</v>
      </c>
      <c r="G179" s="121" t="s">
        <v>90</v>
      </c>
      <c r="H179" s="122">
        <v>1</v>
      </c>
      <c r="I179" s="140"/>
      <c r="J179" s="122">
        <f t="shared" si="10"/>
        <v>0</v>
      </c>
      <c r="K179" s="123"/>
      <c r="L179" s="124"/>
      <c r="M179" s="125" t="s">
        <v>0</v>
      </c>
      <c r="N179" s="126" t="s">
        <v>21</v>
      </c>
      <c r="O179" s="109">
        <v>0</v>
      </c>
      <c r="P179" s="109">
        <f t="shared" si="11"/>
        <v>0</v>
      </c>
      <c r="Q179" s="109">
        <v>1.9E-2</v>
      </c>
      <c r="R179" s="109">
        <f t="shared" si="12"/>
        <v>1.9E-2</v>
      </c>
      <c r="S179" s="109">
        <v>0</v>
      </c>
      <c r="T179" s="110">
        <f t="shared" si="13"/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11" t="s">
        <v>82</v>
      </c>
      <c r="AT179" s="111" t="s">
        <v>133</v>
      </c>
      <c r="AU179" s="111" t="s">
        <v>76</v>
      </c>
      <c r="AY179" s="8" t="s">
        <v>71</v>
      </c>
      <c r="BE179" s="112">
        <f t="shared" si="14"/>
        <v>0</v>
      </c>
      <c r="BF179" s="112">
        <f t="shared" si="15"/>
        <v>0</v>
      </c>
      <c r="BG179" s="112">
        <f t="shared" si="16"/>
        <v>0</v>
      </c>
      <c r="BH179" s="112">
        <f t="shared" si="17"/>
        <v>0</v>
      </c>
      <c r="BI179" s="112">
        <f t="shared" si="18"/>
        <v>0</v>
      </c>
      <c r="BJ179" s="8" t="s">
        <v>76</v>
      </c>
      <c r="BK179" s="113">
        <f t="shared" si="19"/>
        <v>0</v>
      </c>
      <c r="BL179" s="8" t="s">
        <v>75</v>
      </c>
      <c r="BM179" s="111" t="s">
        <v>366</v>
      </c>
    </row>
    <row r="180" spans="1:65" s="2" customFormat="1" ht="33" customHeight="1">
      <c r="A180" s="16"/>
      <c r="B180" s="100"/>
      <c r="C180" s="118" t="s">
        <v>113</v>
      </c>
      <c r="D180" s="118" t="s">
        <v>133</v>
      </c>
      <c r="E180" s="119" t="s">
        <v>367</v>
      </c>
      <c r="F180" s="120" t="s">
        <v>368</v>
      </c>
      <c r="G180" s="121" t="s">
        <v>90</v>
      </c>
      <c r="H180" s="122">
        <v>1</v>
      </c>
      <c r="I180" s="140"/>
      <c r="J180" s="122">
        <f t="shared" si="10"/>
        <v>0</v>
      </c>
      <c r="K180" s="123"/>
      <c r="L180" s="124"/>
      <c r="M180" s="125" t="s">
        <v>0</v>
      </c>
      <c r="N180" s="126" t="s">
        <v>21</v>
      </c>
      <c r="O180" s="109">
        <v>0</v>
      </c>
      <c r="P180" s="109">
        <f t="shared" si="11"/>
        <v>0</v>
      </c>
      <c r="Q180" s="109">
        <v>9.9000000000000008E-3</v>
      </c>
      <c r="R180" s="109">
        <f t="shared" si="12"/>
        <v>9.9000000000000008E-3</v>
      </c>
      <c r="S180" s="109">
        <v>0</v>
      </c>
      <c r="T180" s="110">
        <f t="shared" si="13"/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11" t="s">
        <v>82</v>
      </c>
      <c r="AT180" s="111" t="s">
        <v>133</v>
      </c>
      <c r="AU180" s="111" t="s">
        <v>76</v>
      </c>
      <c r="AY180" s="8" t="s">
        <v>71</v>
      </c>
      <c r="BE180" s="112">
        <f t="shared" si="14"/>
        <v>0</v>
      </c>
      <c r="BF180" s="112">
        <f t="shared" si="15"/>
        <v>0</v>
      </c>
      <c r="BG180" s="112">
        <f t="shared" si="16"/>
        <v>0</v>
      </c>
      <c r="BH180" s="112">
        <f t="shared" si="17"/>
        <v>0</v>
      </c>
      <c r="BI180" s="112">
        <f t="shared" si="18"/>
        <v>0</v>
      </c>
      <c r="BJ180" s="8" t="s">
        <v>76</v>
      </c>
      <c r="BK180" s="113">
        <f t="shared" si="19"/>
        <v>0</v>
      </c>
      <c r="BL180" s="8" t="s">
        <v>75</v>
      </c>
      <c r="BM180" s="111" t="s">
        <v>369</v>
      </c>
    </row>
    <row r="181" spans="1:65" s="2" customFormat="1" ht="33" customHeight="1">
      <c r="A181" s="16"/>
      <c r="B181" s="100"/>
      <c r="C181" s="118" t="s">
        <v>114</v>
      </c>
      <c r="D181" s="118" t="s">
        <v>133</v>
      </c>
      <c r="E181" s="119" t="s">
        <v>370</v>
      </c>
      <c r="F181" s="120" t="s">
        <v>371</v>
      </c>
      <c r="G181" s="121" t="s">
        <v>90</v>
      </c>
      <c r="H181" s="122">
        <v>2</v>
      </c>
      <c r="I181" s="140"/>
      <c r="J181" s="122">
        <f t="shared" si="10"/>
        <v>0</v>
      </c>
      <c r="K181" s="123"/>
      <c r="L181" s="124"/>
      <c r="M181" s="125" t="s">
        <v>0</v>
      </c>
      <c r="N181" s="126" t="s">
        <v>21</v>
      </c>
      <c r="O181" s="109">
        <v>0</v>
      </c>
      <c r="P181" s="109">
        <f t="shared" si="11"/>
        <v>0</v>
      </c>
      <c r="Q181" s="109">
        <v>2.5999999999999999E-3</v>
      </c>
      <c r="R181" s="109">
        <f t="shared" si="12"/>
        <v>5.1999999999999998E-3</v>
      </c>
      <c r="S181" s="109">
        <v>0</v>
      </c>
      <c r="T181" s="110">
        <f t="shared" si="13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11" t="s">
        <v>82</v>
      </c>
      <c r="AT181" s="111" t="s">
        <v>133</v>
      </c>
      <c r="AU181" s="111" t="s">
        <v>76</v>
      </c>
      <c r="AY181" s="8" t="s">
        <v>71</v>
      </c>
      <c r="BE181" s="112">
        <f t="shared" si="14"/>
        <v>0</v>
      </c>
      <c r="BF181" s="112">
        <f t="shared" si="15"/>
        <v>0</v>
      </c>
      <c r="BG181" s="112">
        <f t="shared" si="16"/>
        <v>0</v>
      </c>
      <c r="BH181" s="112">
        <f t="shared" si="17"/>
        <v>0</v>
      </c>
      <c r="BI181" s="112">
        <f t="shared" si="18"/>
        <v>0</v>
      </c>
      <c r="BJ181" s="8" t="s">
        <v>76</v>
      </c>
      <c r="BK181" s="113">
        <f t="shared" si="19"/>
        <v>0</v>
      </c>
      <c r="BL181" s="8" t="s">
        <v>75</v>
      </c>
      <c r="BM181" s="111" t="s">
        <v>372</v>
      </c>
    </row>
    <row r="182" spans="1:65" s="2" customFormat="1" ht="24.2" customHeight="1">
      <c r="A182" s="16"/>
      <c r="B182" s="100"/>
      <c r="C182" s="118" t="s">
        <v>115</v>
      </c>
      <c r="D182" s="118" t="s">
        <v>133</v>
      </c>
      <c r="E182" s="119" t="s">
        <v>373</v>
      </c>
      <c r="F182" s="120" t="s">
        <v>374</v>
      </c>
      <c r="G182" s="121" t="s">
        <v>90</v>
      </c>
      <c r="H182" s="122">
        <v>2</v>
      </c>
      <c r="I182" s="140"/>
      <c r="J182" s="122">
        <f t="shared" si="10"/>
        <v>0</v>
      </c>
      <c r="K182" s="123"/>
      <c r="L182" s="124"/>
      <c r="M182" s="125" t="s">
        <v>0</v>
      </c>
      <c r="N182" s="126" t="s">
        <v>21</v>
      </c>
      <c r="O182" s="109">
        <v>0</v>
      </c>
      <c r="P182" s="109">
        <f t="shared" si="11"/>
        <v>0</v>
      </c>
      <c r="Q182" s="109">
        <v>7.0000000000000001E-3</v>
      </c>
      <c r="R182" s="109">
        <f t="shared" si="12"/>
        <v>1.4E-2</v>
      </c>
      <c r="S182" s="109">
        <v>0</v>
      </c>
      <c r="T182" s="110">
        <f t="shared" si="13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11" t="s">
        <v>82</v>
      </c>
      <c r="AT182" s="111" t="s">
        <v>133</v>
      </c>
      <c r="AU182" s="111" t="s">
        <v>76</v>
      </c>
      <c r="AY182" s="8" t="s">
        <v>71</v>
      </c>
      <c r="BE182" s="112">
        <f t="shared" si="14"/>
        <v>0</v>
      </c>
      <c r="BF182" s="112">
        <f t="shared" si="15"/>
        <v>0</v>
      </c>
      <c r="BG182" s="112">
        <f t="shared" si="16"/>
        <v>0</v>
      </c>
      <c r="BH182" s="112">
        <f t="shared" si="17"/>
        <v>0</v>
      </c>
      <c r="BI182" s="112">
        <f t="shared" si="18"/>
        <v>0</v>
      </c>
      <c r="BJ182" s="8" t="s">
        <v>76</v>
      </c>
      <c r="BK182" s="113">
        <f t="shared" si="19"/>
        <v>0</v>
      </c>
      <c r="BL182" s="8" t="s">
        <v>75</v>
      </c>
      <c r="BM182" s="111" t="s">
        <v>375</v>
      </c>
    </row>
    <row r="183" spans="1:65" s="2" customFormat="1" ht="33" customHeight="1">
      <c r="A183" s="16"/>
      <c r="B183" s="100"/>
      <c r="C183" s="118" t="s">
        <v>116</v>
      </c>
      <c r="D183" s="118" t="s">
        <v>133</v>
      </c>
      <c r="E183" s="119" t="s">
        <v>376</v>
      </c>
      <c r="F183" s="120" t="s">
        <v>377</v>
      </c>
      <c r="G183" s="121" t="s">
        <v>90</v>
      </c>
      <c r="H183" s="122">
        <v>1</v>
      </c>
      <c r="I183" s="140"/>
      <c r="J183" s="122">
        <f t="shared" si="10"/>
        <v>0</v>
      </c>
      <c r="K183" s="123"/>
      <c r="L183" s="124"/>
      <c r="M183" s="125" t="s">
        <v>0</v>
      </c>
      <c r="N183" s="126" t="s">
        <v>21</v>
      </c>
      <c r="O183" s="109">
        <v>0</v>
      </c>
      <c r="P183" s="109">
        <f t="shared" si="11"/>
        <v>0</v>
      </c>
      <c r="Q183" s="109">
        <v>1.0999999999999999E-2</v>
      </c>
      <c r="R183" s="109">
        <f t="shared" si="12"/>
        <v>1.0999999999999999E-2</v>
      </c>
      <c r="S183" s="109">
        <v>0</v>
      </c>
      <c r="T183" s="110">
        <f t="shared" si="13"/>
        <v>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R183" s="111" t="s">
        <v>82</v>
      </c>
      <c r="AT183" s="111" t="s">
        <v>133</v>
      </c>
      <c r="AU183" s="111" t="s">
        <v>76</v>
      </c>
      <c r="AY183" s="8" t="s">
        <v>71</v>
      </c>
      <c r="BE183" s="112">
        <f t="shared" si="14"/>
        <v>0</v>
      </c>
      <c r="BF183" s="112">
        <f t="shared" si="15"/>
        <v>0</v>
      </c>
      <c r="BG183" s="112">
        <f t="shared" si="16"/>
        <v>0</v>
      </c>
      <c r="BH183" s="112">
        <f t="shared" si="17"/>
        <v>0</v>
      </c>
      <c r="BI183" s="112">
        <f t="shared" si="18"/>
        <v>0</v>
      </c>
      <c r="BJ183" s="8" t="s">
        <v>76</v>
      </c>
      <c r="BK183" s="113">
        <f t="shared" si="19"/>
        <v>0</v>
      </c>
      <c r="BL183" s="8" t="s">
        <v>75</v>
      </c>
      <c r="BM183" s="111" t="s">
        <v>378</v>
      </c>
    </row>
    <row r="184" spans="1:65" s="2" customFormat="1" ht="37.9" customHeight="1">
      <c r="A184" s="16"/>
      <c r="B184" s="100"/>
      <c r="C184" s="118" t="s">
        <v>117</v>
      </c>
      <c r="D184" s="118" t="s">
        <v>133</v>
      </c>
      <c r="E184" s="119" t="s">
        <v>379</v>
      </c>
      <c r="F184" s="120" t="s">
        <v>380</v>
      </c>
      <c r="G184" s="121" t="s">
        <v>90</v>
      </c>
      <c r="H184" s="122">
        <v>1</v>
      </c>
      <c r="I184" s="140"/>
      <c r="J184" s="122">
        <f t="shared" si="10"/>
        <v>0</v>
      </c>
      <c r="K184" s="123"/>
      <c r="L184" s="124"/>
      <c r="M184" s="125" t="s">
        <v>0</v>
      </c>
      <c r="N184" s="126" t="s">
        <v>21</v>
      </c>
      <c r="O184" s="109">
        <v>0</v>
      </c>
      <c r="P184" s="109">
        <f t="shared" si="11"/>
        <v>0</v>
      </c>
      <c r="Q184" s="109">
        <v>2.8E-3</v>
      </c>
      <c r="R184" s="109">
        <f t="shared" si="12"/>
        <v>2.8E-3</v>
      </c>
      <c r="S184" s="109">
        <v>0</v>
      </c>
      <c r="T184" s="110">
        <f t="shared" si="13"/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R184" s="111" t="s">
        <v>82</v>
      </c>
      <c r="AT184" s="111" t="s">
        <v>133</v>
      </c>
      <c r="AU184" s="111" t="s">
        <v>76</v>
      </c>
      <c r="AY184" s="8" t="s">
        <v>71</v>
      </c>
      <c r="BE184" s="112">
        <f t="shared" si="14"/>
        <v>0</v>
      </c>
      <c r="BF184" s="112">
        <f t="shared" si="15"/>
        <v>0</v>
      </c>
      <c r="BG184" s="112">
        <f t="shared" si="16"/>
        <v>0</v>
      </c>
      <c r="BH184" s="112">
        <f t="shared" si="17"/>
        <v>0</v>
      </c>
      <c r="BI184" s="112">
        <f t="shared" si="18"/>
        <v>0</v>
      </c>
      <c r="BJ184" s="8" t="s">
        <v>76</v>
      </c>
      <c r="BK184" s="113">
        <f t="shared" si="19"/>
        <v>0</v>
      </c>
      <c r="BL184" s="8" t="s">
        <v>75</v>
      </c>
      <c r="BM184" s="111" t="s">
        <v>381</v>
      </c>
    </row>
    <row r="185" spans="1:65" s="2" customFormat="1" ht="24.2" customHeight="1">
      <c r="A185" s="16"/>
      <c r="B185" s="100"/>
      <c r="C185" s="118" t="s">
        <v>118</v>
      </c>
      <c r="D185" s="118" t="s">
        <v>133</v>
      </c>
      <c r="E185" s="119" t="s">
        <v>382</v>
      </c>
      <c r="F185" s="120" t="s">
        <v>383</v>
      </c>
      <c r="G185" s="121" t="s">
        <v>90</v>
      </c>
      <c r="H185" s="122">
        <v>1</v>
      </c>
      <c r="I185" s="140"/>
      <c r="J185" s="122">
        <f t="shared" si="10"/>
        <v>0</v>
      </c>
      <c r="K185" s="123"/>
      <c r="L185" s="124"/>
      <c r="M185" s="125" t="s">
        <v>0</v>
      </c>
      <c r="N185" s="126" t="s">
        <v>21</v>
      </c>
      <c r="O185" s="109">
        <v>0</v>
      </c>
      <c r="P185" s="109">
        <f t="shared" si="11"/>
        <v>0</v>
      </c>
      <c r="Q185" s="109">
        <v>1.0999999999999999E-2</v>
      </c>
      <c r="R185" s="109">
        <f t="shared" si="12"/>
        <v>1.0999999999999999E-2</v>
      </c>
      <c r="S185" s="109">
        <v>0</v>
      </c>
      <c r="T185" s="110">
        <f t="shared" si="13"/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11" t="s">
        <v>82</v>
      </c>
      <c r="AT185" s="111" t="s">
        <v>133</v>
      </c>
      <c r="AU185" s="111" t="s">
        <v>76</v>
      </c>
      <c r="AY185" s="8" t="s">
        <v>71</v>
      </c>
      <c r="BE185" s="112">
        <f t="shared" si="14"/>
        <v>0</v>
      </c>
      <c r="BF185" s="112">
        <f t="shared" si="15"/>
        <v>0</v>
      </c>
      <c r="BG185" s="112">
        <f t="shared" si="16"/>
        <v>0</v>
      </c>
      <c r="BH185" s="112">
        <f t="shared" si="17"/>
        <v>0</v>
      </c>
      <c r="BI185" s="112">
        <f t="shared" si="18"/>
        <v>0</v>
      </c>
      <c r="BJ185" s="8" t="s">
        <v>76</v>
      </c>
      <c r="BK185" s="113">
        <f t="shared" si="19"/>
        <v>0</v>
      </c>
      <c r="BL185" s="8" t="s">
        <v>75</v>
      </c>
      <c r="BM185" s="111" t="s">
        <v>384</v>
      </c>
    </row>
    <row r="186" spans="1:65" s="2" customFormat="1" ht="16.5" customHeight="1">
      <c r="A186" s="16"/>
      <c r="B186" s="100"/>
      <c r="C186" s="118" t="s">
        <v>119</v>
      </c>
      <c r="D186" s="118" t="s">
        <v>133</v>
      </c>
      <c r="E186" s="119" t="s">
        <v>385</v>
      </c>
      <c r="F186" s="120" t="s">
        <v>386</v>
      </c>
      <c r="G186" s="121" t="s">
        <v>90</v>
      </c>
      <c r="H186" s="122">
        <v>1</v>
      </c>
      <c r="I186" s="140"/>
      <c r="J186" s="122">
        <f t="shared" si="10"/>
        <v>0</v>
      </c>
      <c r="K186" s="123"/>
      <c r="L186" s="124"/>
      <c r="M186" s="125" t="s">
        <v>0</v>
      </c>
      <c r="N186" s="126" t="s">
        <v>21</v>
      </c>
      <c r="O186" s="109">
        <v>0</v>
      </c>
      <c r="P186" s="109">
        <f t="shared" si="11"/>
        <v>0</v>
      </c>
      <c r="Q186" s="109">
        <v>1.0999999999999999E-2</v>
      </c>
      <c r="R186" s="109">
        <f t="shared" si="12"/>
        <v>1.0999999999999999E-2</v>
      </c>
      <c r="S186" s="109">
        <v>0</v>
      </c>
      <c r="T186" s="110">
        <f t="shared" si="13"/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11" t="s">
        <v>82</v>
      </c>
      <c r="AT186" s="111" t="s">
        <v>133</v>
      </c>
      <c r="AU186" s="111" t="s">
        <v>76</v>
      </c>
      <c r="AY186" s="8" t="s">
        <v>71</v>
      </c>
      <c r="BE186" s="112">
        <f t="shared" si="14"/>
        <v>0</v>
      </c>
      <c r="BF186" s="112">
        <f t="shared" si="15"/>
        <v>0</v>
      </c>
      <c r="BG186" s="112">
        <f t="shared" si="16"/>
        <v>0</v>
      </c>
      <c r="BH186" s="112">
        <f t="shared" si="17"/>
        <v>0</v>
      </c>
      <c r="BI186" s="112">
        <f t="shared" si="18"/>
        <v>0</v>
      </c>
      <c r="BJ186" s="8" t="s">
        <v>76</v>
      </c>
      <c r="BK186" s="113">
        <f t="shared" si="19"/>
        <v>0</v>
      </c>
      <c r="BL186" s="8" t="s">
        <v>75</v>
      </c>
      <c r="BM186" s="111" t="s">
        <v>387</v>
      </c>
    </row>
    <row r="187" spans="1:65" s="2" customFormat="1" ht="24.2" customHeight="1">
      <c r="A187" s="16"/>
      <c r="B187" s="100"/>
      <c r="C187" s="118" t="s">
        <v>120</v>
      </c>
      <c r="D187" s="118" t="s">
        <v>133</v>
      </c>
      <c r="E187" s="119" t="s">
        <v>388</v>
      </c>
      <c r="F187" s="120" t="s">
        <v>389</v>
      </c>
      <c r="G187" s="121" t="s">
        <v>90</v>
      </c>
      <c r="H187" s="122">
        <v>8</v>
      </c>
      <c r="I187" s="140"/>
      <c r="J187" s="122">
        <f t="shared" si="10"/>
        <v>0</v>
      </c>
      <c r="K187" s="123"/>
      <c r="L187" s="124"/>
      <c r="M187" s="125" t="s">
        <v>0</v>
      </c>
      <c r="N187" s="126" t="s">
        <v>21</v>
      </c>
      <c r="O187" s="109">
        <v>0</v>
      </c>
      <c r="P187" s="109">
        <f t="shared" si="11"/>
        <v>0</v>
      </c>
      <c r="Q187" s="109">
        <v>4.0000000000000003E-5</v>
      </c>
      <c r="R187" s="109">
        <f t="shared" si="12"/>
        <v>3.2000000000000003E-4</v>
      </c>
      <c r="S187" s="109">
        <v>0</v>
      </c>
      <c r="T187" s="110">
        <f t="shared" si="13"/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11" t="s">
        <v>82</v>
      </c>
      <c r="AT187" s="111" t="s">
        <v>133</v>
      </c>
      <c r="AU187" s="111" t="s">
        <v>76</v>
      </c>
      <c r="AY187" s="8" t="s">
        <v>71</v>
      </c>
      <c r="BE187" s="112">
        <f t="shared" si="14"/>
        <v>0</v>
      </c>
      <c r="BF187" s="112">
        <f t="shared" si="15"/>
        <v>0</v>
      </c>
      <c r="BG187" s="112">
        <f t="shared" si="16"/>
        <v>0</v>
      </c>
      <c r="BH187" s="112">
        <f t="shared" si="17"/>
        <v>0</v>
      </c>
      <c r="BI187" s="112">
        <f t="shared" si="18"/>
        <v>0</v>
      </c>
      <c r="BJ187" s="8" t="s">
        <v>76</v>
      </c>
      <c r="BK187" s="113">
        <f t="shared" si="19"/>
        <v>0</v>
      </c>
      <c r="BL187" s="8" t="s">
        <v>75</v>
      </c>
      <c r="BM187" s="111" t="s">
        <v>390</v>
      </c>
    </row>
    <row r="188" spans="1:65" s="2" customFormat="1" ht="24.2" customHeight="1">
      <c r="A188" s="16"/>
      <c r="B188" s="100"/>
      <c r="C188" s="118" t="s">
        <v>121</v>
      </c>
      <c r="D188" s="118" t="s">
        <v>133</v>
      </c>
      <c r="E188" s="119" t="s">
        <v>391</v>
      </c>
      <c r="F188" s="120" t="s">
        <v>392</v>
      </c>
      <c r="G188" s="121" t="s">
        <v>90</v>
      </c>
      <c r="H188" s="122">
        <v>8</v>
      </c>
      <c r="I188" s="140"/>
      <c r="J188" s="122">
        <f t="shared" si="10"/>
        <v>0</v>
      </c>
      <c r="K188" s="123"/>
      <c r="L188" s="124"/>
      <c r="M188" s="125" t="s">
        <v>0</v>
      </c>
      <c r="N188" s="126" t="s">
        <v>21</v>
      </c>
      <c r="O188" s="109">
        <v>0</v>
      </c>
      <c r="P188" s="109">
        <f t="shared" si="11"/>
        <v>0</v>
      </c>
      <c r="Q188" s="109">
        <v>6.9999999999999994E-5</v>
      </c>
      <c r="R188" s="109">
        <f t="shared" si="12"/>
        <v>5.5999999999999995E-4</v>
      </c>
      <c r="S188" s="109">
        <v>0</v>
      </c>
      <c r="T188" s="110">
        <f t="shared" si="13"/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11" t="s">
        <v>82</v>
      </c>
      <c r="AT188" s="111" t="s">
        <v>133</v>
      </c>
      <c r="AU188" s="111" t="s">
        <v>76</v>
      </c>
      <c r="AY188" s="8" t="s">
        <v>71</v>
      </c>
      <c r="BE188" s="112">
        <f t="shared" si="14"/>
        <v>0</v>
      </c>
      <c r="BF188" s="112">
        <f t="shared" si="15"/>
        <v>0</v>
      </c>
      <c r="BG188" s="112">
        <f t="shared" si="16"/>
        <v>0</v>
      </c>
      <c r="BH188" s="112">
        <f t="shared" si="17"/>
        <v>0</v>
      </c>
      <c r="BI188" s="112">
        <f t="shared" si="18"/>
        <v>0</v>
      </c>
      <c r="BJ188" s="8" t="s">
        <v>76</v>
      </c>
      <c r="BK188" s="113">
        <f t="shared" si="19"/>
        <v>0</v>
      </c>
      <c r="BL188" s="8" t="s">
        <v>75</v>
      </c>
      <c r="BM188" s="111" t="s">
        <v>393</v>
      </c>
    </row>
    <row r="189" spans="1:65" s="2" customFormat="1" ht="44.25" customHeight="1">
      <c r="A189" s="16"/>
      <c r="B189" s="100"/>
      <c r="C189" s="101" t="s">
        <v>122</v>
      </c>
      <c r="D189" s="101" t="s">
        <v>73</v>
      </c>
      <c r="E189" s="102" t="s">
        <v>394</v>
      </c>
      <c r="F189" s="103" t="s">
        <v>395</v>
      </c>
      <c r="G189" s="104" t="s">
        <v>90</v>
      </c>
      <c r="H189" s="105">
        <v>23</v>
      </c>
      <c r="I189" s="139"/>
      <c r="J189" s="105">
        <f t="shared" si="10"/>
        <v>0</v>
      </c>
      <c r="K189" s="106"/>
      <c r="L189" s="17"/>
      <c r="M189" s="107" t="s">
        <v>0</v>
      </c>
      <c r="N189" s="108" t="s">
        <v>21</v>
      </c>
      <c r="O189" s="109">
        <v>0</v>
      </c>
      <c r="P189" s="109">
        <f t="shared" si="11"/>
        <v>0</v>
      </c>
      <c r="Q189" s="109">
        <v>0</v>
      </c>
      <c r="R189" s="109">
        <f t="shared" si="12"/>
        <v>0</v>
      </c>
      <c r="S189" s="109">
        <v>0</v>
      </c>
      <c r="T189" s="110">
        <f t="shared" si="13"/>
        <v>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11" t="s">
        <v>75</v>
      </c>
      <c r="AT189" s="111" t="s">
        <v>73</v>
      </c>
      <c r="AU189" s="111" t="s">
        <v>76</v>
      </c>
      <c r="AY189" s="8" t="s">
        <v>71</v>
      </c>
      <c r="BE189" s="112">
        <f t="shared" si="14"/>
        <v>0</v>
      </c>
      <c r="BF189" s="112">
        <f t="shared" si="15"/>
        <v>0</v>
      </c>
      <c r="BG189" s="112">
        <f t="shared" si="16"/>
        <v>0</v>
      </c>
      <c r="BH189" s="112">
        <f t="shared" si="17"/>
        <v>0</v>
      </c>
      <c r="BI189" s="112">
        <f t="shared" si="18"/>
        <v>0</v>
      </c>
      <c r="BJ189" s="8" t="s">
        <v>76</v>
      </c>
      <c r="BK189" s="113">
        <f t="shared" si="19"/>
        <v>0</v>
      </c>
      <c r="BL189" s="8" t="s">
        <v>75</v>
      </c>
      <c r="BM189" s="111" t="s">
        <v>396</v>
      </c>
    </row>
    <row r="190" spans="1:65" s="2" customFormat="1" ht="24.2" customHeight="1">
      <c r="A190" s="16"/>
      <c r="B190" s="100"/>
      <c r="C190" s="101" t="s">
        <v>123</v>
      </c>
      <c r="D190" s="101" t="s">
        <v>73</v>
      </c>
      <c r="E190" s="102" t="s">
        <v>397</v>
      </c>
      <c r="F190" s="103" t="s">
        <v>398</v>
      </c>
      <c r="G190" s="104" t="s">
        <v>90</v>
      </c>
      <c r="H190" s="105">
        <v>1</v>
      </c>
      <c r="I190" s="139"/>
      <c r="J190" s="105">
        <f t="shared" si="10"/>
        <v>0</v>
      </c>
      <c r="K190" s="106"/>
      <c r="L190" s="17"/>
      <c r="M190" s="107" t="s">
        <v>0</v>
      </c>
      <c r="N190" s="108" t="s">
        <v>21</v>
      </c>
      <c r="O190" s="109">
        <v>0</v>
      </c>
      <c r="P190" s="109">
        <f t="shared" si="11"/>
        <v>0</v>
      </c>
      <c r="Q190" s="109">
        <v>3.82E-3</v>
      </c>
      <c r="R190" s="109">
        <f t="shared" si="12"/>
        <v>3.82E-3</v>
      </c>
      <c r="S190" s="109">
        <v>0</v>
      </c>
      <c r="T190" s="110">
        <f t="shared" si="13"/>
        <v>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R190" s="111" t="s">
        <v>75</v>
      </c>
      <c r="AT190" s="111" t="s">
        <v>73</v>
      </c>
      <c r="AU190" s="111" t="s">
        <v>76</v>
      </c>
      <c r="AY190" s="8" t="s">
        <v>71</v>
      </c>
      <c r="BE190" s="112">
        <f t="shared" si="14"/>
        <v>0</v>
      </c>
      <c r="BF190" s="112">
        <f t="shared" si="15"/>
        <v>0</v>
      </c>
      <c r="BG190" s="112">
        <f t="shared" si="16"/>
        <v>0</v>
      </c>
      <c r="BH190" s="112">
        <f t="shared" si="17"/>
        <v>0</v>
      </c>
      <c r="BI190" s="112">
        <f t="shared" si="18"/>
        <v>0</v>
      </c>
      <c r="BJ190" s="8" t="s">
        <v>76</v>
      </c>
      <c r="BK190" s="113">
        <f t="shared" si="19"/>
        <v>0</v>
      </c>
      <c r="BL190" s="8" t="s">
        <v>75</v>
      </c>
      <c r="BM190" s="111" t="s">
        <v>399</v>
      </c>
    </row>
    <row r="191" spans="1:65" s="2" customFormat="1" ht="24.2" customHeight="1">
      <c r="A191" s="16"/>
      <c r="B191" s="100"/>
      <c r="C191" s="118" t="s">
        <v>124</v>
      </c>
      <c r="D191" s="118" t="s">
        <v>133</v>
      </c>
      <c r="E191" s="119" t="s">
        <v>400</v>
      </c>
      <c r="F191" s="120" t="s">
        <v>401</v>
      </c>
      <c r="G191" s="121" t="s">
        <v>90</v>
      </c>
      <c r="H191" s="122">
        <v>1</v>
      </c>
      <c r="I191" s="140"/>
      <c r="J191" s="122">
        <f t="shared" si="10"/>
        <v>0</v>
      </c>
      <c r="K191" s="123"/>
      <c r="L191" s="124"/>
      <c r="M191" s="125" t="s">
        <v>0</v>
      </c>
      <c r="N191" s="126" t="s">
        <v>21</v>
      </c>
      <c r="O191" s="109">
        <v>0</v>
      </c>
      <c r="P191" s="109">
        <f t="shared" si="11"/>
        <v>0</v>
      </c>
      <c r="Q191" s="109">
        <v>1.0999999999999999E-2</v>
      </c>
      <c r="R191" s="109">
        <f t="shared" si="12"/>
        <v>1.0999999999999999E-2</v>
      </c>
      <c r="S191" s="109">
        <v>0</v>
      </c>
      <c r="T191" s="110">
        <f t="shared" si="13"/>
        <v>0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R191" s="111" t="s">
        <v>82</v>
      </c>
      <c r="AT191" s="111" t="s">
        <v>133</v>
      </c>
      <c r="AU191" s="111" t="s">
        <v>76</v>
      </c>
      <c r="AY191" s="8" t="s">
        <v>71</v>
      </c>
      <c r="BE191" s="112">
        <f t="shared" si="14"/>
        <v>0</v>
      </c>
      <c r="BF191" s="112">
        <f t="shared" si="15"/>
        <v>0</v>
      </c>
      <c r="BG191" s="112">
        <f t="shared" si="16"/>
        <v>0</v>
      </c>
      <c r="BH191" s="112">
        <f t="shared" si="17"/>
        <v>0</v>
      </c>
      <c r="BI191" s="112">
        <f t="shared" si="18"/>
        <v>0</v>
      </c>
      <c r="BJ191" s="8" t="s">
        <v>76</v>
      </c>
      <c r="BK191" s="113">
        <f t="shared" si="19"/>
        <v>0</v>
      </c>
      <c r="BL191" s="8" t="s">
        <v>75</v>
      </c>
      <c r="BM191" s="111" t="s">
        <v>402</v>
      </c>
    </row>
    <row r="192" spans="1:65" s="2" customFormat="1" ht="44.25" customHeight="1">
      <c r="A192" s="16"/>
      <c r="B192" s="100"/>
      <c r="C192" s="101" t="s">
        <v>125</v>
      </c>
      <c r="D192" s="101" t="s">
        <v>73</v>
      </c>
      <c r="E192" s="102" t="s">
        <v>403</v>
      </c>
      <c r="F192" s="103" t="s">
        <v>404</v>
      </c>
      <c r="G192" s="104" t="s">
        <v>90</v>
      </c>
      <c r="H192" s="105">
        <v>2</v>
      </c>
      <c r="I192" s="139"/>
      <c r="J192" s="105">
        <f t="shared" si="10"/>
        <v>0</v>
      </c>
      <c r="K192" s="106"/>
      <c r="L192" s="17"/>
      <c r="M192" s="107" t="s">
        <v>0</v>
      </c>
      <c r="N192" s="108" t="s">
        <v>21</v>
      </c>
      <c r="O192" s="109">
        <v>0</v>
      </c>
      <c r="P192" s="109">
        <f t="shared" si="11"/>
        <v>0</v>
      </c>
      <c r="Q192" s="109">
        <v>0</v>
      </c>
      <c r="R192" s="109">
        <f t="shared" si="12"/>
        <v>0</v>
      </c>
      <c r="S192" s="109">
        <v>0</v>
      </c>
      <c r="T192" s="110">
        <f t="shared" si="13"/>
        <v>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R192" s="111" t="s">
        <v>75</v>
      </c>
      <c r="AT192" s="111" t="s">
        <v>73</v>
      </c>
      <c r="AU192" s="111" t="s">
        <v>76</v>
      </c>
      <c r="AY192" s="8" t="s">
        <v>71</v>
      </c>
      <c r="BE192" s="112">
        <f t="shared" si="14"/>
        <v>0</v>
      </c>
      <c r="BF192" s="112">
        <f t="shared" si="15"/>
        <v>0</v>
      </c>
      <c r="BG192" s="112">
        <f t="shared" si="16"/>
        <v>0</v>
      </c>
      <c r="BH192" s="112">
        <f t="shared" si="17"/>
        <v>0</v>
      </c>
      <c r="BI192" s="112">
        <f t="shared" si="18"/>
        <v>0</v>
      </c>
      <c r="BJ192" s="8" t="s">
        <v>76</v>
      </c>
      <c r="BK192" s="113">
        <f t="shared" si="19"/>
        <v>0</v>
      </c>
      <c r="BL192" s="8" t="s">
        <v>75</v>
      </c>
      <c r="BM192" s="111" t="s">
        <v>405</v>
      </c>
    </row>
    <row r="193" spans="1:65" s="2" customFormat="1" ht="24.2" customHeight="1">
      <c r="A193" s="16"/>
      <c r="B193" s="100"/>
      <c r="C193" s="101" t="s">
        <v>126</v>
      </c>
      <c r="D193" s="101" t="s">
        <v>73</v>
      </c>
      <c r="E193" s="102" t="s">
        <v>406</v>
      </c>
      <c r="F193" s="103" t="s">
        <v>407</v>
      </c>
      <c r="G193" s="104" t="s">
        <v>90</v>
      </c>
      <c r="H193" s="105">
        <v>5</v>
      </c>
      <c r="I193" s="139"/>
      <c r="J193" s="105">
        <f t="shared" si="10"/>
        <v>0</v>
      </c>
      <c r="K193" s="106"/>
      <c r="L193" s="17"/>
      <c r="M193" s="107" t="s">
        <v>0</v>
      </c>
      <c r="N193" s="108" t="s">
        <v>21</v>
      </c>
      <c r="O193" s="109">
        <v>0</v>
      </c>
      <c r="P193" s="109">
        <f t="shared" si="11"/>
        <v>0</v>
      </c>
      <c r="Q193" s="109">
        <v>3.8E-3</v>
      </c>
      <c r="R193" s="109">
        <f t="shared" si="12"/>
        <v>1.9E-2</v>
      </c>
      <c r="S193" s="109">
        <v>0</v>
      </c>
      <c r="T193" s="110">
        <f t="shared" si="13"/>
        <v>0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R193" s="111" t="s">
        <v>75</v>
      </c>
      <c r="AT193" s="111" t="s">
        <v>73</v>
      </c>
      <c r="AU193" s="111" t="s">
        <v>76</v>
      </c>
      <c r="AY193" s="8" t="s">
        <v>71</v>
      </c>
      <c r="BE193" s="112">
        <f t="shared" si="14"/>
        <v>0</v>
      </c>
      <c r="BF193" s="112">
        <f t="shared" si="15"/>
        <v>0</v>
      </c>
      <c r="BG193" s="112">
        <f t="shared" si="16"/>
        <v>0</v>
      </c>
      <c r="BH193" s="112">
        <f t="shared" si="17"/>
        <v>0</v>
      </c>
      <c r="BI193" s="112">
        <f t="shared" si="18"/>
        <v>0</v>
      </c>
      <c r="BJ193" s="8" t="s">
        <v>76</v>
      </c>
      <c r="BK193" s="113">
        <f t="shared" si="19"/>
        <v>0</v>
      </c>
      <c r="BL193" s="8" t="s">
        <v>75</v>
      </c>
      <c r="BM193" s="111" t="s">
        <v>408</v>
      </c>
    </row>
    <row r="194" spans="1:65" s="2" customFormat="1" ht="33" customHeight="1">
      <c r="A194" s="16"/>
      <c r="B194" s="100"/>
      <c r="C194" s="118" t="s">
        <v>127</v>
      </c>
      <c r="D194" s="118" t="s">
        <v>133</v>
      </c>
      <c r="E194" s="119" t="s">
        <v>409</v>
      </c>
      <c r="F194" s="120" t="s">
        <v>410</v>
      </c>
      <c r="G194" s="121" t="s">
        <v>90</v>
      </c>
      <c r="H194" s="122">
        <v>1</v>
      </c>
      <c r="I194" s="140"/>
      <c r="J194" s="122">
        <f t="shared" si="10"/>
        <v>0</v>
      </c>
      <c r="K194" s="123"/>
      <c r="L194" s="124"/>
      <c r="M194" s="125" t="s">
        <v>0</v>
      </c>
      <c r="N194" s="126" t="s">
        <v>21</v>
      </c>
      <c r="O194" s="109">
        <v>0</v>
      </c>
      <c r="P194" s="109">
        <f t="shared" si="11"/>
        <v>0</v>
      </c>
      <c r="Q194" s="109">
        <v>1.4999999999999999E-2</v>
      </c>
      <c r="R194" s="109">
        <f t="shared" si="12"/>
        <v>1.4999999999999999E-2</v>
      </c>
      <c r="S194" s="109">
        <v>0</v>
      </c>
      <c r="T194" s="110">
        <f t="shared" si="13"/>
        <v>0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R194" s="111" t="s">
        <v>82</v>
      </c>
      <c r="AT194" s="111" t="s">
        <v>133</v>
      </c>
      <c r="AU194" s="111" t="s">
        <v>76</v>
      </c>
      <c r="AY194" s="8" t="s">
        <v>71</v>
      </c>
      <c r="BE194" s="112">
        <f t="shared" si="14"/>
        <v>0</v>
      </c>
      <c r="BF194" s="112">
        <f t="shared" si="15"/>
        <v>0</v>
      </c>
      <c r="BG194" s="112">
        <f t="shared" si="16"/>
        <v>0</v>
      </c>
      <c r="BH194" s="112">
        <f t="shared" si="17"/>
        <v>0</v>
      </c>
      <c r="BI194" s="112">
        <f t="shared" si="18"/>
        <v>0</v>
      </c>
      <c r="BJ194" s="8" t="s">
        <v>76</v>
      </c>
      <c r="BK194" s="113">
        <f t="shared" si="19"/>
        <v>0</v>
      </c>
      <c r="BL194" s="8" t="s">
        <v>75</v>
      </c>
      <c r="BM194" s="111" t="s">
        <v>411</v>
      </c>
    </row>
    <row r="195" spans="1:65" s="2" customFormat="1" ht="33" customHeight="1">
      <c r="A195" s="16"/>
      <c r="B195" s="100"/>
      <c r="C195" s="118" t="s">
        <v>128</v>
      </c>
      <c r="D195" s="118" t="s">
        <v>133</v>
      </c>
      <c r="E195" s="119" t="s">
        <v>412</v>
      </c>
      <c r="F195" s="120" t="s">
        <v>413</v>
      </c>
      <c r="G195" s="121" t="s">
        <v>90</v>
      </c>
      <c r="H195" s="122">
        <v>1</v>
      </c>
      <c r="I195" s="140"/>
      <c r="J195" s="122">
        <f t="shared" si="10"/>
        <v>0</v>
      </c>
      <c r="K195" s="123"/>
      <c r="L195" s="124"/>
      <c r="M195" s="125" t="s">
        <v>0</v>
      </c>
      <c r="N195" s="126" t="s">
        <v>21</v>
      </c>
      <c r="O195" s="109">
        <v>0</v>
      </c>
      <c r="P195" s="109">
        <f t="shared" si="11"/>
        <v>0</v>
      </c>
      <c r="Q195" s="109">
        <v>1.0999999999999999E-2</v>
      </c>
      <c r="R195" s="109">
        <f t="shared" si="12"/>
        <v>1.0999999999999999E-2</v>
      </c>
      <c r="S195" s="109">
        <v>0</v>
      </c>
      <c r="T195" s="110">
        <f t="shared" si="13"/>
        <v>0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R195" s="111" t="s">
        <v>82</v>
      </c>
      <c r="AT195" s="111" t="s">
        <v>133</v>
      </c>
      <c r="AU195" s="111" t="s">
        <v>76</v>
      </c>
      <c r="AY195" s="8" t="s">
        <v>71</v>
      </c>
      <c r="BE195" s="112">
        <f t="shared" si="14"/>
        <v>0</v>
      </c>
      <c r="BF195" s="112">
        <f t="shared" si="15"/>
        <v>0</v>
      </c>
      <c r="BG195" s="112">
        <f t="shared" si="16"/>
        <v>0</v>
      </c>
      <c r="BH195" s="112">
        <f t="shared" si="17"/>
        <v>0</v>
      </c>
      <c r="BI195" s="112">
        <f t="shared" si="18"/>
        <v>0</v>
      </c>
      <c r="BJ195" s="8" t="s">
        <v>76</v>
      </c>
      <c r="BK195" s="113">
        <f t="shared" si="19"/>
        <v>0</v>
      </c>
      <c r="BL195" s="8" t="s">
        <v>75</v>
      </c>
      <c r="BM195" s="111" t="s">
        <v>414</v>
      </c>
    </row>
    <row r="196" spans="1:65" s="2" customFormat="1" ht="33" customHeight="1">
      <c r="A196" s="16"/>
      <c r="B196" s="100"/>
      <c r="C196" s="118" t="s">
        <v>129</v>
      </c>
      <c r="D196" s="118" t="s">
        <v>133</v>
      </c>
      <c r="E196" s="119" t="s">
        <v>415</v>
      </c>
      <c r="F196" s="120" t="s">
        <v>416</v>
      </c>
      <c r="G196" s="121" t="s">
        <v>90</v>
      </c>
      <c r="H196" s="122">
        <v>1</v>
      </c>
      <c r="I196" s="140"/>
      <c r="J196" s="122">
        <f t="shared" si="10"/>
        <v>0</v>
      </c>
      <c r="K196" s="123"/>
      <c r="L196" s="124"/>
      <c r="M196" s="125" t="s">
        <v>0</v>
      </c>
      <c r="N196" s="126" t="s">
        <v>21</v>
      </c>
      <c r="O196" s="109">
        <v>0</v>
      </c>
      <c r="P196" s="109">
        <f t="shared" si="11"/>
        <v>0</v>
      </c>
      <c r="Q196" s="109">
        <v>3.4000000000000002E-2</v>
      </c>
      <c r="R196" s="109">
        <f t="shared" si="12"/>
        <v>3.4000000000000002E-2</v>
      </c>
      <c r="S196" s="109">
        <v>0</v>
      </c>
      <c r="T196" s="110">
        <f t="shared" si="13"/>
        <v>0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R196" s="111" t="s">
        <v>82</v>
      </c>
      <c r="AT196" s="111" t="s">
        <v>133</v>
      </c>
      <c r="AU196" s="111" t="s">
        <v>76</v>
      </c>
      <c r="AY196" s="8" t="s">
        <v>71</v>
      </c>
      <c r="BE196" s="112">
        <f t="shared" si="14"/>
        <v>0</v>
      </c>
      <c r="BF196" s="112">
        <f t="shared" si="15"/>
        <v>0</v>
      </c>
      <c r="BG196" s="112">
        <f t="shared" si="16"/>
        <v>0</v>
      </c>
      <c r="BH196" s="112">
        <f t="shared" si="17"/>
        <v>0</v>
      </c>
      <c r="BI196" s="112">
        <f t="shared" si="18"/>
        <v>0</v>
      </c>
      <c r="BJ196" s="8" t="s">
        <v>76</v>
      </c>
      <c r="BK196" s="113">
        <f t="shared" si="19"/>
        <v>0</v>
      </c>
      <c r="BL196" s="8" t="s">
        <v>75</v>
      </c>
      <c r="BM196" s="111" t="s">
        <v>417</v>
      </c>
    </row>
    <row r="197" spans="1:65" s="2" customFormat="1" ht="37.9" customHeight="1">
      <c r="A197" s="16"/>
      <c r="B197" s="100"/>
      <c r="C197" s="118" t="s">
        <v>130</v>
      </c>
      <c r="D197" s="118" t="s">
        <v>133</v>
      </c>
      <c r="E197" s="119" t="s">
        <v>418</v>
      </c>
      <c r="F197" s="120" t="s">
        <v>419</v>
      </c>
      <c r="G197" s="121" t="s">
        <v>90</v>
      </c>
      <c r="H197" s="122">
        <v>1</v>
      </c>
      <c r="I197" s="140"/>
      <c r="J197" s="122">
        <f t="shared" si="10"/>
        <v>0</v>
      </c>
      <c r="K197" s="123"/>
      <c r="L197" s="124"/>
      <c r="M197" s="125" t="s">
        <v>0</v>
      </c>
      <c r="N197" s="126" t="s">
        <v>21</v>
      </c>
      <c r="O197" s="109">
        <v>0</v>
      </c>
      <c r="P197" s="109">
        <f t="shared" si="11"/>
        <v>0</v>
      </c>
      <c r="Q197" s="109">
        <v>2.1000000000000001E-2</v>
      </c>
      <c r="R197" s="109">
        <f t="shared" si="12"/>
        <v>2.1000000000000001E-2</v>
      </c>
      <c r="S197" s="109">
        <v>0</v>
      </c>
      <c r="T197" s="110">
        <f t="shared" si="13"/>
        <v>0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R197" s="111" t="s">
        <v>82</v>
      </c>
      <c r="AT197" s="111" t="s">
        <v>133</v>
      </c>
      <c r="AU197" s="111" t="s">
        <v>76</v>
      </c>
      <c r="AY197" s="8" t="s">
        <v>71</v>
      </c>
      <c r="BE197" s="112">
        <f t="shared" si="14"/>
        <v>0</v>
      </c>
      <c r="BF197" s="112">
        <f t="shared" si="15"/>
        <v>0</v>
      </c>
      <c r="BG197" s="112">
        <f t="shared" si="16"/>
        <v>0</v>
      </c>
      <c r="BH197" s="112">
        <f t="shared" si="17"/>
        <v>0</v>
      </c>
      <c r="BI197" s="112">
        <f t="shared" si="18"/>
        <v>0</v>
      </c>
      <c r="BJ197" s="8" t="s">
        <v>76</v>
      </c>
      <c r="BK197" s="113">
        <f t="shared" si="19"/>
        <v>0</v>
      </c>
      <c r="BL197" s="8" t="s">
        <v>75</v>
      </c>
      <c r="BM197" s="111" t="s">
        <v>420</v>
      </c>
    </row>
    <row r="198" spans="1:65" s="2" customFormat="1" ht="24.2" customHeight="1">
      <c r="A198" s="16"/>
      <c r="B198" s="100"/>
      <c r="C198" s="118" t="s">
        <v>131</v>
      </c>
      <c r="D198" s="118" t="s">
        <v>133</v>
      </c>
      <c r="E198" s="119" t="s">
        <v>421</v>
      </c>
      <c r="F198" s="120" t="s">
        <v>422</v>
      </c>
      <c r="G198" s="121" t="s">
        <v>90</v>
      </c>
      <c r="H198" s="122">
        <v>1</v>
      </c>
      <c r="I198" s="140"/>
      <c r="J198" s="122">
        <f t="shared" si="10"/>
        <v>0</v>
      </c>
      <c r="K198" s="123"/>
      <c r="L198" s="124"/>
      <c r="M198" s="125" t="s">
        <v>0</v>
      </c>
      <c r="N198" s="126" t="s">
        <v>21</v>
      </c>
      <c r="O198" s="109">
        <v>0</v>
      </c>
      <c r="P198" s="109">
        <f t="shared" si="11"/>
        <v>0</v>
      </c>
      <c r="Q198" s="109">
        <v>3.2000000000000001E-2</v>
      </c>
      <c r="R198" s="109">
        <f t="shared" si="12"/>
        <v>3.2000000000000001E-2</v>
      </c>
      <c r="S198" s="109">
        <v>0</v>
      </c>
      <c r="T198" s="110">
        <f t="shared" si="13"/>
        <v>0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R198" s="111" t="s">
        <v>82</v>
      </c>
      <c r="AT198" s="111" t="s">
        <v>133</v>
      </c>
      <c r="AU198" s="111" t="s">
        <v>76</v>
      </c>
      <c r="AY198" s="8" t="s">
        <v>71</v>
      </c>
      <c r="BE198" s="112">
        <f t="shared" si="14"/>
        <v>0</v>
      </c>
      <c r="BF198" s="112">
        <f t="shared" si="15"/>
        <v>0</v>
      </c>
      <c r="BG198" s="112">
        <f t="shared" si="16"/>
        <v>0</v>
      </c>
      <c r="BH198" s="112">
        <f t="shared" si="17"/>
        <v>0</v>
      </c>
      <c r="BI198" s="112">
        <f t="shared" si="18"/>
        <v>0</v>
      </c>
      <c r="BJ198" s="8" t="s">
        <v>76</v>
      </c>
      <c r="BK198" s="113">
        <f t="shared" si="19"/>
        <v>0</v>
      </c>
      <c r="BL198" s="8" t="s">
        <v>75</v>
      </c>
      <c r="BM198" s="111" t="s">
        <v>423</v>
      </c>
    </row>
    <row r="199" spans="1:65" s="2" customFormat="1" ht="24.2" customHeight="1">
      <c r="A199" s="16"/>
      <c r="B199" s="100"/>
      <c r="C199" s="101" t="s">
        <v>132</v>
      </c>
      <c r="D199" s="101" t="s">
        <v>73</v>
      </c>
      <c r="E199" s="102" t="s">
        <v>424</v>
      </c>
      <c r="F199" s="103" t="s">
        <v>425</v>
      </c>
      <c r="G199" s="104" t="s">
        <v>90</v>
      </c>
      <c r="H199" s="105">
        <v>6</v>
      </c>
      <c r="I199" s="139"/>
      <c r="J199" s="105">
        <f t="shared" si="10"/>
        <v>0</v>
      </c>
      <c r="K199" s="106"/>
      <c r="L199" s="17"/>
      <c r="M199" s="107" t="s">
        <v>0</v>
      </c>
      <c r="N199" s="108" t="s">
        <v>21</v>
      </c>
      <c r="O199" s="109">
        <v>0</v>
      </c>
      <c r="P199" s="109">
        <f t="shared" si="11"/>
        <v>0</v>
      </c>
      <c r="Q199" s="109">
        <v>8.7100000000000007E-3</v>
      </c>
      <c r="R199" s="109">
        <f t="shared" si="12"/>
        <v>5.2260000000000001E-2</v>
      </c>
      <c r="S199" s="109">
        <v>0</v>
      </c>
      <c r="T199" s="110">
        <f t="shared" si="13"/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R199" s="111" t="s">
        <v>75</v>
      </c>
      <c r="AT199" s="111" t="s">
        <v>73</v>
      </c>
      <c r="AU199" s="111" t="s">
        <v>76</v>
      </c>
      <c r="AY199" s="8" t="s">
        <v>71</v>
      </c>
      <c r="BE199" s="112">
        <f t="shared" si="14"/>
        <v>0</v>
      </c>
      <c r="BF199" s="112">
        <f t="shared" si="15"/>
        <v>0</v>
      </c>
      <c r="BG199" s="112">
        <f t="shared" si="16"/>
        <v>0</v>
      </c>
      <c r="BH199" s="112">
        <f t="shared" si="17"/>
        <v>0</v>
      </c>
      <c r="BI199" s="112">
        <f t="shared" si="18"/>
        <v>0</v>
      </c>
      <c r="BJ199" s="8" t="s">
        <v>76</v>
      </c>
      <c r="BK199" s="113">
        <f t="shared" si="19"/>
        <v>0</v>
      </c>
      <c r="BL199" s="8" t="s">
        <v>75</v>
      </c>
      <c r="BM199" s="111" t="s">
        <v>426</v>
      </c>
    </row>
    <row r="200" spans="1:65" s="2" customFormat="1" ht="33" customHeight="1">
      <c r="A200" s="16"/>
      <c r="B200" s="100"/>
      <c r="C200" s="118" t="s">
        <v>134</v>
      </c>
      <c r="D200" s="118" t="s">
        <v>133</v>
      </c>
      <c r="E200" s="119" t="s">
        <v>427</v>
      </c>
      <c r="F200" s="120" t="s">
        <v>428</v>
      </c>
      <c r="G200" s="121" t="s">
        <v>90</v>
      </c>
      <c r="H200" s="122">
        <v>2</v>
      </c>
      <c r="I200" s="140"/>
      <c r="J200" s="122">
        <f t="shared" si="10"/>
        <v>0</v>
      </c>
      <c r="K200" s="123"/>
      <c r="L200" s="124"/>
      <c r="M200" s="125" t="s">
        <v>0</v>
      </c>
      <c r="N200" s="126" t="s">
        <v>21</v>
      </c>
      <c r="O200" s="109">
        <v>0</v>
      </c>
      <c r="P200" s="109">
        <f t="shared" si="11"/>
        <v>0</v>
      </c>
      <c r="Q200" s="109">
        <v>3.5999999999999997E-2</v>
      </c>
      <c r="R200" s="109">
        <f t="shared" si="12"/>
        <v>7.1999999999999995E-2</v>
      </c>
      <c r="S200" s="109">
        <v>0</v>
      </c>
      <c r="T200" s="110">
        <f t="shared" si="13"/>
        <v>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R200" s="111" t="s">
        <v>82</v>
      </c>
      <c r="AT200" s="111" t="s">
        <v>133</v>
      </c>
      <c r="AU200" s="111" t="s">
        <v>76</v>
      </c>
      <c r="AY200" s="8" t="s">
        <v>71</v>
      </c>
      <c r="BE200" s="112">
        <f t="shared" si="14"/>
        <v>0</v>
      </c>
      <c r="BF200" s="112">
        <f t="shared" si="15"/>
        <v>0</v>
      </c>
      <c r="BG200" s="112">
        <f t="shared" si="16"/>
        <v>0</v>
      </c>
      <c r="BH200" s="112">
        <f t="shared" si="17"/>
        <v>0</v>
      </c>
      <c r="BI200" s="112">
        <f t="shared" si="18"/>
        <v>0</v>
      </c>
      <c r="BJ200" s="8" t="s">
        <v>76</v>
      </c>
      <c r="BK200" s="113">
        <f t="shared" si="19"/>
        <v>0</v>
      </c>
      <c r="BL200" s="8" t="s">
        <v>75</v>
      </c>
      <c r="BM200" s="111" t="s">
        <v>429</v>
      </c>
    </row>
    <row r="201" spans="1:65" s="2" customFormat="1" ht="33" customHeight="1">
      <c r="A201" s="16"/>
      <c r="B201" s="100"/>
      <c r="C201" s="118" t="s">
        <v>146</v>
      </c>
      <c r="D201" s="118" t="s">
        <v>133</v>
      </c>
      <c r="E201" s="119" t="s">
        <v>430</v>
      </c>
      <c r="F201" s="120" t="s">
        <v>431</v>
      </c>
      <c r="G201" s="121" t="s">
        <v>90</v>
      </c>
      <c r="H201" s="122">
        <v>2</v>
      </c>
      <c r="I201" s="140"/>
      <c r="J201" s="122">
        <f t="shared" si="10"/>
        <v>0</v>
      </c>
      <c r="K201" s="123"/>
      <c r="L201" s="124"/>
      <c r="M201" s="125" t="s">
        <v>0</v>
      </c>
      <c r="N201" s="126" t="s">
        <v>21</v>
      </c>
      <c r="O201" s="109">
        <v>0</v>
      </c>
      <c r="P201" s="109">
        <f t="shared" si="11"/>
        <v>0</v>
      </c>
      <c r="Q201" s="109">
        <v>1.2999999999999999E-2</v>
      </c>
      <c r="R201" s="109">
        <f t="shared" si="12"/>
        <v>2.5999999999999999E-2</v>
      </c>
      <c r="S201" s="109">
        <v>0</v>
      </c>
      <c r="T201" s="110">
        <f t="shared" si="13"/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R201" s="111" t="s">
        <v>82</v>
      </c>
      <c r="AT201" s="111" t="s">
        <v>133</v>
      </c>
      <c r="AU201" s="111" t="s">
        <v>76</v>
      </c>
      <c r="AY201" s="8" t="s">
        <v>71</v>
      </c>
      <c r="BE201" s="112">
        <f t="shared" si="14"/>
        <v>0</v>
      </c>
      <c r="BF201" s="112">
        <f t="shared" si="15"/>
        <v>0</v>
      </c>
      <c r="BG201" s="112">
        <f t="shared" si="16"/>
        <v>0</v>
      </c>
      <c r="BH201" s="112">
        <f t="shared" si="17"/>
        <v>0</v>
      </c>
      <c r="BI201" s="112">
        <f t="shared" si="18"/>
        <v>0</v>
      </c>
      <c r="BJ201" s="8" t="s">
        <v>76</v>
      </c>
      <c r="BK201" s="113">
        <f t="shared" si="19"/>
        <v>0</v>
      </c>
      <c r="BL201" s="8" t="s">
        <v>75</v>
      </c>
      <c r="BM201" s="111" t="s">
        <v>432</v>
      </c>
    </row>
    <row r="202" spans="1:65" s="2" customFormat="1" ht="33" customHeight="1">
      <c r="A202" s="16"/>
      <c r="B202" s="100"/>
      <c r="C202" s="118" t="s">
        <v>147</v>
      </c>
      <c r="D202" s="118" t="s">
        <v>133</v>
      </c>
      <c r="E202" s="119" t="s">
        <v>433</v>
      </c>
      <c r="F202" s="120" t="s">
        <v>434</v>
      </c>
      <c r="G202" s="121" t="s">
        <v>90</v>
      </c>
      <c r="H202" s="122">
        <v>2</v>
      </c>
      <c r="I202" s="140"/>
      <c r="J202" s="122">
        <f t="shared" si="10"/>
        <v>0</v>
      </c>
      <c r="K202" s="123"/>
      <c r="L202" s="124"/>
      <c r="M202" s="125" t="s">
        <v>0</v>
      </c>
      <c r="N202" s="126" t="s">
        <v>21</v>
      </c>
      <c r="O202" s="109">
        <v>0</v>
      </c>
      <c r="P202" s="109">
        <f t="shared" si="11"/>
        <v>0</v>
      </c>
      <c r="Q202" s="109">
        <v>9.3200000000000002E-3</v>
      </c>
      <c r="R202" s="109">
        <f t="shared" si="12"/>
        <v>1.864E-2</v>
      </c>
      <c r="S202" s="109">
        <v>0</v>
      </c>
      <c r="T202" s="110">
        <f t="shared" si="13"/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R202" s="111" t="s">
        <v>82</v>
      </c>
      <c r="AT202" s="111" t="s">
        <v>133</v>
      </c>
      <c r="AU202" s="111" t="s">
        <v>76</v>
      </c>
      <c r="AY202" s="8" t="s">
        <v>71</v>
      </c>
      <c r="BE202" s="112">
        <f t="shared" si="14"/>
        <v>0</v>
      </c>
      <c r="BF202" s="112">
        <f t="shared" si="15"/>
        <v>0</v>
      </c>
      <c r="BG202" s="112">
        <f t="shared" si="16"/>
        <v>0</v>
      </c>
      <c r="BH202" s="112">
        <f t="shared" si="17"/>
        <v>0</v>
      </c>
      <c r="BI202" s="112">
        <f t="shared" si="18"/>
        <v>0</v>
      </c>
      <c r="BJ202" s="8" t="s">
        <v>76</v>
      </c>
      <c r="BK202" s="113">
        <f t="shared" si="19"/>
        <v>0</v>
      </c>
      <c r="BL202" s="8" t="s">
        <v>75</v>
      </c>
      <c r="BM202" s="111" t="s">
        <v>435</v>
      </c>
    </row>
    <row r="203" spans="1:65" s="2" customFormat="1" ht="24.2" customHeight="1">
      <c r="A203" s="16"/>
      <c r="B203" s="100"/>
      <c r="C203" s="118" t="s">
        <v>148</v>
      </c>
      <c r="D203" s="118" t="s">
        <v>133</v>
      </c>
      <c r="E203" s="119" t="s">
        <v>436</v>
      </c>
      <c r="F203" s="120" t="s">
        <v>437</v>
      </c>
      <c r="G203" s="121" t="s">
        <v>90</v>
      </c>
      <c r="H203" s="122">
        <v>5</v>
      </c>
      <c r="I203" s="140"/>
      <c r="J203" s="122">
        <f t="shared" si="10"/>
        <v>0</v>
      </c>
      <c r="K203" s="123"/>
      <c r="L203" s="124"/>
      <c r="M203" s="125" t="s">
        <v>0</v>
      </c>
      <c r="N203" s="126" t="s">
        <v>21</v>
      </c>
      <c r="O203" s="109">
        <v>0</v>
      </c>
      <c r="P203" s="109">
        <f t="shared" si="11"/>
        <v>0</v>
      </c>
      <c r="Q203" s="109">
        <v>6.0000000000000002E-5</v>
      </c>
      <c r="R203" s="109">
        <f t="shared" si="12"/>
        <v>3.0000000000000003E-4</v>
      </c>
      <c r="S203" s="109">
        <v>0</v>
      </c>
      <c r="T203" s="110">
        <f t="shared" si="13"/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R203" s="111" t="s">
        <v>82</v>
      </c>
      <c r="AT203" s="111" t="s">
        <v>133</v>
      </c>
      <c r="AU203" s="111" t="s">
        <v>76</v>
      </c>
      <c r="AY203" s="8" t="s">
        <v>71</v>
      </c>
      <c r="BE203" s="112">
        <f t="shared" si="14"/>
        <v>0</v>
      </c>
      <c r="BF203" s="112">
        <f t="shared" si="15"/>
        <v>0</v>
      </c>
      <c r="BG203" s="112">
        <f t="shared" si="16"/>
        <v>0</v>
      </c>
      <c r="BH203" s="112">
        <f t="shared" si="17"/>
        <v>0</v>
      </c>
      <c r="BI203" s="112">
        <f t="shared" si="18"/>
        <v>0</v>
      </c>
      <c r="BJ203" s="8" t="s">
        <v>76</v>
      </c>
      <c r="BK203" s="113">
        <f t="shared" si="19"/>
        <v>0</v>
      </c>
      <c r="BL203" s="8" t="s">
        <v>75</v>
      </c>
      <c r="BM203" s="111" t="s">
        <v>438</v>
      </c>
    </row>
    <row r="204" spans="1:65" s="2" customFormat="1" ht="24.2" customHeight="1">
      <c r="A204" s="16"/>
      <c r="B204" s="100"/>
      <c r="C204" s="101" t="s">
        <v>135</v>
      </c>
      <c r="D204" s="101" t="s">
        <v>73</v>
      </c>
      <c r="E204" s="102" t="s">
        <v>424</v>
      </c>
      <c r="F204" s="103" t="s">
        <v>425</v>
      </c>
      <c r="G204" s="104" t="s">
        <v>90</v>
      </c>
      <c r="H204" s="105">
        <v>4</v>
      </c>
      <c r="I204" s="139"/>
      <c r="J204" s="105">
        <f t="shared" si="10"/>
        <v>0</v>
      </c>
      <c r="K204" s="106"/>
      <c r="L204" s="17"/>
      <c r="M204" s="107" t="s">
        <v>0</v>
      </c>
      <c r="N204" s="108" t="s">
        <v>21</v>
      </c>
      <c r="O204" s="109">
        <v>0</v>
      </c>
      <c r="P204" s="109">
        <f t="shared" si="11"/>
        <v>0</v>
      </c>
      <c r="Q204" s="109">
        <v>8.7100000000000007E-3</v>
      </c>
      <c r="R204" s="109">
        <f t="shared" si="12"/>
        <v>3.4840000000000003E-2</v>
      </c>
      <c r="S204" s="109">
        <v>0</v>
      </c>
      <c r="T204" s="110">
        <f t="shared" si="13"/>
        <v>0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R204" s="111" t="s">
        <v>75</v>
      </c>
      <c r="AT204" s="111" t="s">
        <v>73</v>
      </c>
      <c r="AU204" s="111" t="s">
        <v>76</v>
      </c>
      <c r="AY204" s="8" t="s">
        <v>71</v>
      </c>
      <c r="BE204" s="112">
        <f t="shared" si="14"/>
        <v>0</v>
      </c>
      <c r="BF204" s="112">
        <f t="shared" si="15"/>
        <v>0</v>
      </c>
      <c r="BG204" s="112">
        <f t="shared" si="16"/>
        <v>0</v>
      </c>
      <c r="BH204" s="112">
        <f t="shared" si="17"/>
        <v>0</v>
      </c>
      <c r="BI204" s="112">
        <f t="shared" si="18"/>
        <v>0</v>
      </c>
      <c r="BJ204" s="8" t="s">
        <v>76</v>
      </c>
      <c r="BK204" s="113">
        <f t="shared" si="19"/>
        <v>0</v>
      </c>
      <c r="BL204" s="8" t="s">
        <v>75</v>
      </c>
      <c r="BM204" s="111" t="s">
        <v>439</v>
      </c>
    </row>
    <row r="205" spans="1:65" s="2" customFormat="1" ht="24.2" customHeight="1">
      <c r="A205" s="16"/>
      <c r="B205" s="100"/>
      <c r="C205" s="118" t="s">
        <v>149</v>
      </c>
      <c r="D205" s="118" t="s">
        <v>133</v>
      </c>
      <c r="E205" s="119" t="s">
        <v>440</v>
      </c>
      <c r="F205" s="120" t="s">
        <v>441</v>
      </c>
      <c r="G205" s="121" t="s">
        <v>90</v>
      </c>
      <c r="H205" s="122">
        <v>1</v>
      </c>
      <c r="I205" s="140"/>
      <c r="J205" s="122">
        <f t="shared" si="10"/>
        <v>0</v>
      </c>
      <c r="K205" s="123"/>
      <c r="L205" s="124"/>
      <c r="M205" s="125" t="s">
        <v>0</v>
      </c>
      <c r="N205" s="126" t="s">
        <v>21</v>
      </c>
      <c r="O205" s="109">
        <v>0</v>
      </c>
      <c r="P205" s="109">
        <f t="shared" si="11"/>
        <v>0</v>
      </c>
      <c r="Q205" s="109">
        <v>1.2E-2</v>
      </c>
      <c r="R205" s="109">
        <f t="shared" si="12"/>
        <v>1.2E-2</v>
      </c>
      <c r="S205" s="109">
        <v>0</v>
      </c>
      <c r="T205" s="110">
        <f t="shared" si="13"/>
        <v>0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R205" s="111" t="s">
        <v>82</v>
      </c>
      <c r="AT205" s="111" t="s">
        <v>133</v>
      </c>
      <c r="AU205" s="111" t="s">
        <v>76</v>
      </c>
      <c r="AY205" s="8" t="s">
        <v>71</v>
      </c>
      <c r="BE205" s="112">
        <f t="shared" si="14"/>
        <v>0</v>
      </c>
      <c r="BF205" s="112">
        <f t="shared" si="15"/>
        <v>0</v>
      </c>
      <c r="BG205" s="112">
        <f t="shared" si="16"/>
        <v>0</v>
      </c>
      <c r="BH205" s="112">
        <f t="shared" si="17"/>
        <v>0</v>
      </c>
      <c r="BI205" s="112">
        <f t="shared" si="18"/>
        <v>0</v>
      </c>
      <c r="BJ205" s="8" t="s">
        <v>76</v>
      </c>
      <c r="BK205" s="113">
        <f t="shared" si="19"/>
        <v>0</v>
      </c>
      <c r="BL205" s="8" t="s">
        <v>75</v>
      </c>
      <c r="BM205" s="111" t="s">
        <v>442</v>
      </c>
    </row>
    <row r="206" spans="1:65" s="2" customFormat="1" ht="33" customHeight="1">
      <c r="A206" s="16"/>
      <c r="B206" s="100"/>
      <c r="C206" s="118" t="s">
        <v>150</v>
      </c>
      <c r="D206" s="118" t="s">
        <v>133</v>
      </c>
      <c r="E206" s="119" t="s">
        <v>443</v>
      </c>
      <c r="F206" s="120" t="s">
        <v>444</v>
      </c>
      <c r="G206" s="121" t="s">
        <v>90</v>
      </c>
      <c r="H206" s="122">
        <v>1</v>
      </c>
      <c r="I206" s="140"/>
      <c r="J206" s="122">
        <f t="shared" si="10"/>
        <v>0</v>
      </c>
      <c r="K206" s="123"/>
      <c r="L206" s="124"/>
      <c r="M206" s="125" t="s">
        <v>0</v>
      </c>
      <c r="N206" s="126" t="s">
        <v>21</v>
      </c>
      <c r="O206" s="109">
        <v>0</v>
      </c>
      <c r="P206" s="109">
        <f t="shared" si="11"/>
        <v>0</v>
      </c>
      <c r="Q206" s="109">
        <v>2.5999999999999999E-2</v>
      </c>
      <c r="R206" s="109">
        <f t="shared" si="12"/>
        <v>2.5999999999999999E-2</v>
      </c>
      <c r="S206" s="109">
        <v>0</v>
      </c>
      <c r="T206" s="110">
        <f t="shared" si="13"/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R206" s="111" t="s">
        <v>82</v>
      </c>
      <c r="AT206" s="111" t="s">
        <v>133</v>
      </c>
      <c r="AU206" s="111" t="s">
        <v>76</v>
      </c>
      <c r="AY206" s="8" t="s">
        <v>71</v>
      </c>
      <c r="BE206" s="112">
        <f t="shared" si="14"/>
        <v>0</v>
      </c>
      <c r="BF206" s="112">
        <f t="shared" si="15"/>
        <v>0</v>
      </c>
      <c r="BG206" s="112">
        <f t="shared" si="16"/>
        <v>0</v>
      </c>
      <c r="BH206" s="112">
        <f t="shared" si="17"/>
        <v>0</v>
      </c>
      <c r="BI206" s="112">
        <f t="shared" si="18"/>
        <v>0</v>
      </c>
      <c r="BJ206" s="8" t="s">
        <v>76</v>
      </c>
      <c r="BK206" s="113">
        <f t="shared" si="19"/>
        <v>0</v>
      </c>
      <c r="BL206" s="8" t="s">
        <v>75</v>
      </c>
      <c r="BM206" s="111" t="s">
        <v>445</v>
      </c>
    </row>
    <row r="207" spans="1:65" s="2" customFormat="1" ht="24.2" customHeight="1">
      <c r="A207" s="16"/>
      <c r="B207" s="100"/>
      <c r="C207" s="118" t="s">
        <v>151</v>
      </c>
      <c r="D207" s="118" t="s">
        <v>133</v>
      </c>
      <c r="E207" s="119" t="s">
        <v>436</v>
      </c>
      <c r="F207" s="120" t="s">
        <v>437</v>
      </c>
      <c r="G207" s="121" t="s">
        <v>90</v>
      </c>
      <c r="H207" s="122">
        <v>4</v>
      </c>
      <c r="I207" s="140"/>
      <c r="J207" s="122">
        <f t="shared" ref="J207:J238" si="20">ROUND(I207*H207,3)</f>
        <v>0</v>
      </c>
      <c r="K207" s="123"/>
      <c r="L207" s="124"/>
      <c r="M207" s="125" t="s">
        <v>0</v>
      </c>
      <c r="N207" s="126" t="s">
        <v>21</v>
      </c>
      <c r="O207" s="109">
        <v>0</v>
      </c>
      <c r="P207" s="109">
        <f t="shared" ref="P207:P238" si="21">O207*H207</f>
        <v>0</v>
      </c>
      <c r="Q207" s="109">
        <v>6.0000000000000002E-5</v>
      </c>
      <c r="R207" s="109">
        <f t="shared" ref="R207:R238" si="22">Q207*H207</f>
        <v>2.4000000000000001E-4</v>
      </c>
      <c r="S207" s="109">
        <v>0</v>
      </c>
      <c r="T207" s="110">
        <f t="shared" ref="T207:T238" si="23">S207*H207</f>
        <v>0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R207" s="111" t="s">
        <v>82</v>
      </c>
      <c r="AT207" s="111" t="s">
        <v>133</v>
      </c>
      <c r="AU207" s="111" t="s">
        <v>76</v>
      </c>
      <c r="AY207" s="8" t="s">
        <v>71</v>
      </c>
      <c r="BE207" s="112">
        <f t="shared" ref="BE207:BE238" si="24">IF(N207="základná",J207,0)</f>
        <v>0</v>
      </c>
      <c r="BF207" s="112">
        <f t="shared" ref="BF207:BF238" si="25">IF(N207="znížená",J207,0)</f>
        <v>0</v>
      </c>
      <c r="BG207" s="112">
        <f t="shared" ref="BG207:BG238" si="26">IF(N207="zákl. prenesená",J207,0)</f>
        <v>0</v>
      </c>
      <c r="BH207" s="112">
        <f t="shared" ref="BH207:BH238" si="27">IF(N207="zníž. prenesená",J207,0)</f>
        <v>0</v>
      </c>
      <c r="BI207" s="112">
        <f t="shared" ref="BI207:BI238" si="28">IF(N207="nulová",J207,0)</f>
        <v>0</v>
      </c>
      <c r="BJ207" s="8" t="s">
        <v>76</v>
      </c>
      <c r="BK207" s="113">
        <f t="shared" ref="BK207:BK238" si="29">ROUND(I207*H207,3)</f>
        <v>0</v>
      </c>
      <c r="BL207" s="8" t="s">
        <v>75</v>
      </c>
      <c r="BM207" s="111" t="s">
        <v>446</v>
      </c>
    </row>
    <row r="208" spans="1:65" s="2" customFormat="1" ht="24.2" customHeight="1">
      <c r="A208" s="16"/>
      <c r="B208" s="100"/>
      <c r="C208" s="118" t="s">
        <v>152</v>
      </c>
      <c r="D208" s="118" t="s">
        <v>133</v>
      </c>
      <c r="E208" s="119" t="s">
        <v>447</v>
      </c>
      <c r="F208" s="120" t="s">
        <v>448</v>
      </c>
      <c r="G208" s="121" t="s">
        <v>90</v>
      </c>
      <c r="H208" s="122">
        <v>1</v>
      </c>
      <c r="I208" s="140"/>
      <c r="J208" s="122">
        <f t="shared" si="20"/>
        <v>0</v>
      </c>
      <c r="K208" s="123"/>
      <c r="L208" s="124"/>
      <c r="M208" s="125" t="s">
        <v>0</v>
      </c>
      <c r="N208" s="126" t="s">
        <v>21</v>
      </c>
      <c r="O208" s="109">
        <v>0</v>
      </c>
      <c r="P208" s="109">
        <f t="shared" si="21"/>
        <v>0</v>
      </c>
      <c r="Q208" s="109">
        <v>2.9499999999999998E-2</v>
      </c>
      <c r="R208" s="109">
        <f t="shared" si="22"/>
        <v>2.9499999999999998E-2</v>
      </c>
      <c r="S208" s="109">
        <v>0</v>
      </c>
      <c r="T208" s="110">
        <f t="shared" si="23"/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R208" s="111" t="s">
        <v>82</v>
      </c>
      <c r="AT208" s="111" t="s">
        <v>133</v>
      </c>
      <c r="AU208" s="111" t="s">
        <v>76</v>
      </c>
      <c r="AY208" s="8" t="s">
        <v>71</v>
      </c>
      <c r="BE208" s="112">
        <f t="shared" si="24"/>
        <v>0</v>
      </c>
      <c r="BF208" s="112">
        <f t="shared" si="25"/>
        <v>0</v>
      </c>
      <c r="BG208" s="112">
        <f t="shared" si="26"/>
        <v>0</v>
      </c>
      <c r="BH208" s="112">
        <f t="shared" si="27"/>
        <v>0</v>
      </c>
      <c r="BI208" s="112">
        <f t="shared" si="28"/>
        <v>0</v>
      </c>
      <c r="BJ208" s="8" t="s">
        <v>76</v>
      </c>
      <c r="BK208" s="113">
        <f t="shared" si="29"/>
        <v>0</v>
      </c>
      <c r="BL208" s="8" t="s">
        <v>75</v>
      </c>
      <c r="BM208" s="111" t="s">
        <v>449</v>
      </c>
    </row>
    <row r="209" spans="1:65" s="2" customFormat="1" ht="24.2" customHeight="1">
      <c r="A209" s="16"/>
      <c r="B209" s="100"/>
      <c r="C209" s="101" t="s">
        <v>153</v>
      </c>
      <c r="D209" s="101" t="s">
        <v>73</v>
      </c>
      <c r="E209" s="102" t="s">
        <v>450</v>
      </c>
      <c r="F209" s="103" t="s">
        <v>451</v>
      </c>
      <c r="G209" s="104" t="s">
        <v>90</v>
      </c>
      <c r="H209" s="105">
        <v>1</v>
      </c>
      <c r="I209" s="139"/>
      <c r="J209" s="105">
        <f t="shared" si="20"/>
        <v>0</v>
      </c>
      <c r="K209" s="106"/>
      <c r="L209" s="17"/>
      <c r="M209" s="107" t="s">
        <v>0</v>
      </c>
      <c r="N209" s="108" t="s">
        <v>21</v>
      </c>
      <c r="O209" s="109">
        <v>0</v>
      </c>
      <c r="P209" s="109">
        <f t="shared" si="21"/>
        <v>0</v>
      </c>
      <c r="Q209" s="109">
        <v>8.7100000000000007E-3</v>
      </c>
      <c r="R209" s="109">
        <f t="shared" si="22"/>
        <v>8.7100000000000007E-3</v>
      </c>
      <c r="S209" s="109">
        <v>0</v>
      </c>
      <c r="T209" s="110">
        <f t="shared" si="23"/>
        <v>0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R209" s="111" t="s">
        <v>75</v>
      </c>
      <c r="AT209" s="111" t="s">
        <v>73</v>
      </c>
      <c r="AU209" s="111" t="s">
        <v>76</v>
      </c>
      <c r="AY209" s="8" t="s">
        <v>71</v>
      </c>
      <c r="BE209" s="112">
        <f t="shared" si="24"/>
        <v>0</v>
      </c>
      <c r="BF209" s="112">
        <f t="shared" si="25"/>
        <v>0</v>
      </c>
      <c r="BG209" s="112">
        <f t="shared" si="26"/>
        <v>0</v>
      </c>
      <c r="BH209" s="112">
        <f t="shared" si="27"/>
        <v>0</v>
      </c>
      <c r="BI209" s="112">
        <f t="shared" si="28"/>
        <v>0</v>
      </c>
      <c r="BJ209" s="8" t="s">
        <v>76</v>
      </c>
      <c r="BK209" s="113">
        <f t="shared" si="29"/>
        <v>0</v>
      </c>
      <c r="BL209" s="8" t="s">
        <v>75</v>
      </c>
      <c r="BM209" s="111" t="s">
        <v>452</v>
      </c>
    </row>
    <row r="210" spans="1:65" s="2" customFormat="1" ht="24.2" customHeight="1">
      <c r="A210" s="16"/>
      <c r="B210" s="100"/>
      <c r="C210" s="118" t="s">
        <v>154</v>
      </c>
      <c r="D210" s="118" t="s">
        <v>133</v>
      </c>
      <c r="E210" s="119" t="s">
        <v>453</v>
      </c>
      <c r="F210" s="120" t="s">
        <v>454</v>
      </c>
      <c r="G210" s="121" t="s">
        <v>90</v>
      </c>
      <c r="H210" s="122">
        <v>1</v>
      </c>
      <c r="I210" s="140"/>
      <c r="J210" s="122">
        <f t="shared" si="20"/>
        <v>0</v>
      </c>
      <c r="K210" s="123"/>
      <c r="L210" s="124"/>
      <c r="M210" s="125" t="s">
        <v>0</v>
      </c>
      <c r="N210" s="126" t="s">
        <v>21</v>
      </c>
      <c r="O210" s="109">
        <v>0</v>
      </c>
      <c r="P210" s="109">
        <f t="shared" si="21"/>
        <v>0</v>
      </c>
      <c r="Q210" s="109">
        <v>2.9000000000000001E-2</v>
      </c>
      <c r="R210" s="109">
        <f t="shared" si="22"/>
        <v>2.9000000000000001E-2</v>
      </c>
      <c r="S210" s="109">
        <v>0</v>
      </c>
      <c r="T210" s="110">
        <f t="shared" si="23"/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R210" s="111" t="s">
        <v>82</v>
      </c>
      <c r="AT210" s="111" t="s">
        <v>133</v>
      </c>
      <c r="AU210" s="111" t="s">
        <v>76</v>
      </c>
      <c r="AY210" s="8" t="s">
        <v>71</v>
      </c>
      <c r="BE210" s="112">
        <f t="shared" si="24"/>
        <v>0</v>
      </c>
      <c r="BF210" s="112">
        <f t="shared" si="25"/>
        <v>0</v>
      </c>
      <c r="BG210" s="112">
        <f t="shared" si="26"/>
        <v>0</v>
      </c>
      <c r="BH210" s="112">
        <f t="shared" si="27"/>
        <v>0</v>
      </c>
      <c r="BI210" s="112">
        <f t="shared" si="28"/>
        <v>0</v>
      </c>
      <c r="BJ210" s="8" t="s">
        <v>76</v>
      </c>
      <c r="BK210" s="113">
        <f t="shared" si="29"/>
        <v>0</v>
      </c>
      <c r="BL210" s="8" t="s">
        <v>75</v>
      </c>
      <c r="BM210" s="111" t="s">
        <v>455</v>
      </c>
    </row>
    <row r="211" spans="1:65" s="2" customFormat="1" ht="33" customHeight="1">
      <c r="A211" s="16"/>
      <c r="B211" s="100"/>
      <c r="C211" s="101" t="s">
        <v>155</v>
      </c>
      <c r="D211" s="101" t="s">
        <v>73</v>
      </c>
      <c r="E211" s="102" t="s">
        <v>456</v>
      </c>
      <c r="F211" s="103" t="s">
        <v>457</v>
      </c>
      <c r="G211" s="104" t="s">
        <v>88</v>
      </c>
      <c r="H211" s="105">
        <v>36.5</v>
      </c>
      <c r="I211" s="139"/>
      <c r="J211" s="105">
        <f t="shared" si="20"/>
        <v>0</v>
      </c>
      <c r="K211" s="106"/>
      <c r="L211" s="17"/>
      <c r="M211" s="107" t="s">
        <v>0</v>
      </c>
      <c r="N211" s="108" t="s">
        <v>21</v>
      </c>
      <c r="O211" s="109">
        <v>0</v>
      </c>
      <c r="P211" s="109">
        <f t="shared" si="21"/>
        <v>0</v>
      </c>
      <c r="Q211" s="109">
        <v>0</v>
      </c>
      <c r="R211" s="109">
        <f t="shared" si="22"/>
        <v>0</v>
      </c>
      <c r="S211" s="109">
        <v>0</v>
      </c>
      <c r="T211" s="110">
        <f t="shared" si="23"/>
        <v>0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R211" s="111" t="s">
        <v>75</v>
      </c>
      <c r="AT211" s="111" t="s">
        <v>73</v>
      </c>
      <c r="AU211" s="111" t="s">
        <v>76</v>
      </c>
      <c r="AY211" s="8" t="s">
        <v>71</v>
      </c>
      <c r="BE211" s="112">
        <f t="shared" si="24"/>
        <v>0</v>
      </c>
      <c r="BF211" s="112">
        <f t="shared" si="25"/>
        <v>0</v>
      </c>
      <c r="BG211" s="112">
        <f t="shared" si="26"/>
        <v>0</v>
      </c>
      <c r="BH211" s="112">
        <f t="shared" si="27"/>
        <v>0</v>
      </c>
      <c r="BI211" s="112">
        <f t="shared" si="28"/>
        <v>0</v>
      </c>
      <c r="BJ211" s="8" t="s">
        <v>76</v>
      </c>
      <c r="BK211" s="113">
        <f t="shared" si="29"/>
        <v>0</v>
      </c>
      <c r="BL211" s="8" t="s">
        <v>75</v>
      </c>
      <c r="BM211" s="111" t="s">
        <v>458</v>
      </c>
    </row>
    <row r="212" spans="1:65" s="2" customFormat="1" ht="24.2" customHeight="1">
      <c r="A212" s="16"/>
      <c r="B212" s="100"/>
      <c r="C212" s="118" t="s">
        <v>156</v>
      </c>
      <c r="D212" s="118" t="s">
        <v>133</v>
      </c>
      <c r="E212" s="119" t="s">
        <v>459</v>
      </c>
      <c r="F212" s="120" t="s">
        <v>460</v>
      </c>
      <c r="G212" s="121" t="s">
        <v>88</v>
      </c>
      <c r="H212" s="122">
        <v>36.5</v>
      </c>
      <c r="I212" s="140"/>
      <c r="J212" s="122">
        <f t="shared" si="20"/>
        <v>0</v>
      </c>
      <c r="K212" s="123"/>
      <c r="L212" s="124"/>
      <c r="M212" s="125" t="s">
        <v>0</v>
      </c>
      <c r="N212" s="126" t="s">
        <v>21</v>
      </c>
      <c r="O212" s="109">
        <v>0</v>
      </c>
      <c r="P212" s="109">
        <f t="shared" si="21"/>
        <v>0</v>
      </c>
      <c r="Q212" s="109">
        <v>2.14E-3</v>
      </c>
      <c r="R212" s="109">
        <f t="shared" si="22"/>
        <v>7.8109999999999999E-2</v>
      </c>
      <c r="S212" s="109">
        <v>0</v>
      </c>
      <c r="T212" s="110">
        <f t="shared" si="23"/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R212" s="111" t="s">
        <v>82</v>
      </c>
      <c r="AT212" s="111" t="s">
        <v>133</v>
      </c>
      <c r="AU212" s="111" t="s">
        <v>76</v>
      </c>
      <c r="AY212" s="8" t="s">
        <v>71</v>
      </c>
      <c r="BE212" s="112">
        <f t="shared" si="24"/>
        <v>0</v>
      </c>
      <c r="BF212" s="112">
        <f t="shared" si="25"/>
        <v>0</v>
      </c>
      <c r="BG212" s="112">
        <f t="shared" si="26"/>
        <v>0</v>
      </c>
      <c r="BH212" s="112">
        <f t="shared" si="27"/>
        <v>0</v>
      </c>
      <c r="BI212" s="112">
        <f t="shared" si="28"/>
        <v>0</v>
      </c>
      <c r="BJ212" s="8" t="s">
        <v>76</v>
      </c>
      <c r="BK212" s="113">
        <f t="shared" si="29"/>
        <v>0</v>
      </c>
      <c r="BL212" s="8" t="s">
        <v>75</v>
      </c>
      <c r="BM212" s="111" t="s">
        <v>461</v>
      </c>
    </row>
    <row r="213" spans="1:65" s="2" customFormat="1" ht="33" customHeight="1">
      <c r="A213" s="16"/>
      <c r="B213" s="100"/>
      <c r="C213" s="101" t="s">
        <v>157</v>
      </c>
      <c r="D213" s="101" t="s">
        <v>73</v>
      </c>
      <c r="E213" s="102" t="s">
        <v>462</v>
      </c>
      <c r="F213" s="103" t="s">
        <v>463</v>
      </c>
      <c r="G213" s="104" t="s">
        <v>88</v>
      </c>
      <c r="H213" s="105">
        <v>30.5</v>
      </c>
      <c r="I213" s="139"/>
      <c r="J213" s="105">
        <f t="shared" si="20"/>
        <v>0</v>
      </c>
      <c r="K213" s="106"/>
      <c r="L213" s="17"/>
      <c r="M213" s="107" t="s">
        <v>0</v>
      </c>
      <c r="N213" s="108" t="s">
        <v>21</v>
      </c>
      <c r="O213" s="109">
        <v>0</v>
      </c>
      <c r="P213" s="109">
        <f t="shared" si="21"/>
        <v>0</v>
      </c>
      <c r="Q213" s="109">
        <v>0</v>
      </c>
      <c r="R213" s="109">
        <f t="shared" si="22"/>
        <v>0</v>
      </c>
      <c r="S213" s="109">
        <v>0</v>
      </c>
      <c r="T213" s="110">
        <f t="shared" si="23"/>
        <v>0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R213" s="111" t="s">
        <v>75</v>
      </c>
      <c r="AT213" s="111" t="s">
        <v>73</v>
      </c>
      <c r="AU213" s="111" t="s">
        <v>76</v>
      </c>
      <c r="AY213" s="8" t="s">
        <v>71</v>
      </c>
      <c r="BE213" s="112">
        <f t="shared" si="24"/>
        <v>0</v>
      </c>
      <c r="BF213" s="112">
        <f t="shared" si="25"/>
        <v>0</v>
      </c>
      <c r="BG213" s="112">
        <f t="shared" si="26"/>
        <v>0</v>
      </c>
      <c r="BH213" s="112">
        <f t="shared" si="27"/>
        <v>0</v>
      </c>
      <c r="BI213" s="112">
        <f t="shared" si="28"/>
        <v>0</v>
      </c>
      <c r="BJ213" s="8" t="s">
        <v>76</v>
      </c>
      <c r="BK213" s="113">
        <f t="shared" si="29"/>
        <v>0</v>
      </c>
      <c r="BL213" s="8" t="s">
        <v>75</v>
      </c>
      <c r="BM213" s="111" t="s">
        <v>464</v>
      </c>
    </row>
    <row r="214" spans="1:65" s="2" customFormat="1" ht="24.2" customHeight="1">
      <c r="A214" s="16"/>
      <c r="B214" s="100"/>
      <c r="C214" s="118" t="s">
        <v>158</v>
      </c>
      <c r="D214" s="118" t="s">
        <v>133</v>
      </c>
      <c r="E214" s="119" t="s">
        <v>465</v>
      </c>
      <c r="F214" s="120" t="s">
        <v>466</v>
      </c>
      <c r="G214" s="121" t="s">
        <v>88</v>
      </c>
      <c r="H214" s="122">
        <v>30.5</v>
      </c>
      <c r="I214" s="140"/>
      <c r="J214" s="122">
        <f t="shared" si="20"/>
        <v>0</v>
      </c>
      <c r="K214" s="123"/>
      <c r="L214" s="124"/>
      <c r="M214" s="125" t="s">
        <v>0</v>
      </c>
      <c r="N214" s="126" t="s">
        <v>21</v>
      </c>
      <c r="O214" s="109">
        <v>0</v>
      </c>
      <c r="P214" s="109">
        <f t="shared" si="21"/>
        <v>0</v>
      </c>
      <c r="Q214" s="109">
        <v>6.7400000000000003E-3</v>
      </c>
      <c r="R214" s="109">
        <f t="shared" si="22"/>
        <v>0.20557</v>
      </c>
      <c r="S214" s="109">
        <v>0</v>
      </c>
      <c r="T214" s="110">
        <f t="shared" si="23"/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R214" s="111" t="s">
        <v>82</v>
      </c>
      <c r="AT214" s="111" t="s">
        <v>133</v>
      </c>
      <c r="AU214" s="111" t="s">
        <v>76</v>
      </c>
      <c r="AY214" s="8" t="s">
        <v>71</v>
      </c>
      <c r="BE214" s="112">
        <f t="shared" si="24"/>
        <v>0</v>
      </c>
      <c r="BF214" s="112">
        <f t="shared" si="25"/>
        <v>0</v>
      </c>
      <c r="BG214" s="112">
        <f t="shared" si="26"/>
        <v>0</v>
      </c>
      <c r="BH214" s="112">
        <f t="shared" si="27"/>
        <v>0</v>
      </c>
      <c r="BI214" s="112">
        <f t="shared" si="28"/>
        <v>0</v>
      </c>
      <c r="BJ214" s="8" t="s">
        <v>76</v>
      </c>
      <c r="BK214" s="113">
        <f t="shared" si="29"/>
        <v>0</v>
      </c>
      <c r="BL214" s="8" t="s">
        <v>75</v>
      </c>
      <c r="BM214" s="111" t="s">
        <v>467</v>
      </c>
    </row>
    <row r="215" spans="1:65" s="2" customFormat="1" ht="24.2" customHeight="1">
      <c r="A215" s="16"/>
      <c r="B215" s="100"/>
      <c r="C215" s="101" t="s">
        <v>159</v>
      </c>
      <c r="D215" s="101" t="s">
        <v>73</v>
      </c>
      <c r="E215" s="102" t="s">
        <v>468</v>
      </c>
      <c r="F215" s="103" t="s">
        <v>469</v>
      </c>
      <c r="G215" s="104" t="s">
        <v>90</v>
      </c>
      <c r="H215" s="105">
        <v>7</v>
      </c>
      <c r="I215" s="139"/>
      <c r="J215" s="105">
        <f t="shared" si="20"/>
        <v>0</v>
      </c>
      <c r="K215" s="106"/>
      <c r="L215" s="17"/>
      <c r="M215" s="107" t="s">
        <v>0</v>
      </c>
      <c r="N215" s="108" t="s">
        <v>21</v>
      </c>
      <c r="O215" s="109">
        <v>0</v>
      </c>
      <c r="P215" s="109">
        <f t="shared" si="21"/>
        <v>0</v>
      </c>
      <c r="Q215" s="109">
        <v>0</v>
      </c>
      <c r="R215" s="109">
        <f t="shared" si="22"/>
        <v>0</v>
      </c>
      <c r="S215" s="109">
        <v>0</v>
      </c>
      <c r="T215" s="110">
        <f t="shared" si="23"/>
        <v>0</v>
      </c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R215" s="111" t="s">
        <v>75</v>
      </c>
      <c r="AT215" s="111" t="s">
        <v>73</v>
      </c>
      <c r="AU215" s="111" t="s">
        <v>76</v>
      </c>
      <c r="AY215" s="8" t="s">
        <v>71</v>
      </c>
      <c r="BE215" s="112">
        <f t="shared" si="24"/>
        <v>0</v>
      </c>
      <c r="BF215" s="112">
        <f t="shared" si="25"/>
        <v>0</v>
      </c>
      <c r="BG215" s="112">
        <f t="shared" si="26"/>
        <v>0</v>
      </c>
      <c r="BH215" s="112">
        <f t="shared" si="27"/>
        <v>0</v>
      </c>
      <c r="BI215" s="112">
        <f t="shared" si="28"/>
        <v>0</v>
      </c>
      <c r="BJ215" s="8" t="s">
        <v>76</v>
      </c>
      <c r="BK215" s="113">
        <f t="shared" si="29"/>
        <v>0</v>
      </c>
      <c r="BL215" s="8" t="s">
        <v>75</v>
      </c>
      <c r="BM215" s="111" t="s">
        <v>470</v>
      </c>
    </row>
    <row r="216" spans="1:65" s="2" customFormat="1" ht="24.2" customHeight="1">
      <c r="A216" s="16"/>
      <c r="B216" s="100"/>
      <c r="C216" s="118" t="s">
        <v>160</v>
      </c>
      <c r="D216" s="118" t="s">
        <v>133</v>
      </c>
      <c r="E216" s="119" t="s">
        <v>471</v>
      </c>
      <c r="F216" s="120" t="s">
        <v>472</v>
      </c>
      <c r="G216" s="121" t="s">
        <v>90</v>
      </c>
      <c r="H216" s="122">
        <v>3</v>
      </c>
      <c r="I216" s="140"/>
      <c r="J216" s="122">
        <f t="shared" si="20"/>
        <v>0</v>
      </c>
      <c r="K216" s="123"/>
      <c r="L216" s="124"/>
      <c r="M216" s="125" t="s">
        <v>0</v>
      </c>
      <c r="N216" s="126" t="s">
        <v>21</v>
      </c>
      <c r="O216" s="109">
        <v>0</v>
      </c>
      <c r="P216" s="109">
        <f t="shared" si="21"/>
        <v>0</v>
      </c>
      <c r="Q216" s="109">
        <v>4.0999999999999999E-4</v>
      </c>
      <c r="R216" s="109">
        <f t="shared" si="22"/>
        <v>1.23E-3</v>
      </c>
      <c r="S216" s="109">
        <v>0</v>
      </c>
      <c r="T216" s="110">
        <f t="shared" si="23"/>
        <v>0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R216" s="111" t="s">
        <v>82</v>
      </c>
      <c r="AT216" s="111" t="s">
        <v>133</v>
      </c>
      <c r="AU216" s="111" t="s">
        <v>76</v>
      </c>
      <c r="AY216" s="8" t="s">
        <v>71</v>
      </c>
      <c r="BE216" s="112">
        <f t="shared" si="24"/>
        <v>0</v>
      </c>
      <c r="BF216" s="112">
        <f t="shared" si="25"/>
        <v>0</v>
      </c>
      <c r="BG216" s="112">
        <f t="shared" si="26"/>
        <v>0</v>
      </c>
      <c r="BH216" s="112">
        <f t="shared" si="27"/>
        <v>0</v>
      </c>
      <c r="BI216" s="112">
        <f t="shared" si="28"/>
        <v>0</v>
      </c>
      <c r="BJ216" s="8" t="s">
        <v>76</v>
      </c>
      <c r="BK216" s="113">
        <f t="shared" si="29"/>
        <v>0</v>
      </c>
      <c r="BL216" s="8" t="s">
        <v>75</v>
      </c>
      <c r="BM216" s="111" t="s">
        <v>473</v>
      </c>
    </row>
    <row r="217" spans="1:65" s="2" customFormat="1" ht="16.5" customHeight="1">
      <c r="A217" s="16"/>
      <c r="B217" s="100"/>
      <c r="C217" s="118" t="s">
        <v>161</v>
      </c>
      <c r="D217" s="118" t="s">
        <v>133</v>
      </c>
      <c r="E217" s="119" t="s">
        <v>474</v>
      </c>
      <c r="F217" s="120" t="s">
        <v>475</v>
      </c>
      <c r="G217" s="121" t="s">
        <v>90</v>
      </c>
      <c r="H217" s="122">
        <v>2</v>
      </c>
      <c r="I217" s="140"/>
      <c r="J217" s="122">
        <f t="shared" si="20"/>
        <v>0</v>
      </c>
      <c r="K217" s="123"/>
      <c r="L217" s="124"/>
      <c r="M217" s="125" t="s">
        <v>0</v>
      </c>
      <c r="N217" s="126" t="s">
        <v>21</v>
      </c>
      <c r="O217" s="109">
        <v>0</v>
      </c>
      <c r="P217" s="109">
        <f t="shared" si="21"/>
        <v>0</v>
      </c>
      <c r="Q217" s="109">
        <v>0</v>
      </c>
      <c r="R217" s="109">
        <f t="shared" si="22"/>
        <v>0</v>
      </c>
      <c r="S217" s="109">
        <v>0</v>
      </c>
      <c r="T217" s="110">
        <f t="shared" si="23"/>
        <v>0</v>
      </c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R217" s="111" t="s">
        <v>82</v>
      </c>
      <c r="AT217" s="111" t="s">
        <v>133</v>
      </c>
      <c r="AU217" s="111" t="s">
        <v>76</v>
      </c>
      <c r="AY217" s="8" t="s">
        <v>71</v>
      </c>
      <c r="BE217" s="112">
        <f t="shared" si="24"/>
        <v>0</v>
      </c>
      <c r="BF217" s="112">
        <f t="shared" si="25"/>
        <v>0</v>
      </c>
      <c r="BG217" s="112">
        <f t="shared" si="26"/>
        <v>0</v>
      </c>
      <c r="BH217" s="112">
        <f t="shared" si="27"/>
        <v>0</v>
      </c>
      <c r="BI217" s="112">
        <f t="shared" si="28"/>
        <v>0</v>
      </c>
      <c r="BJ217" s="8" t="s">
        <v>76</v>
      </c>
      <c r="BK217" s="113">
        <f t="shared" si="29"/>
        <v>0</v>
      </c>
      <c r="BL217" s="8" t="s">
        <v>75</v>
      </c>
      <c r="BM217" s="111" t="s">
        <v>476</v>
      </c>
    </row>
    <row r="218" spans="1:65" s="2" customFormat="1" ht="21.75" customHeight="1">
      <c r="A218" s="16"/>
      <c r="B218" s="100"/>
      <c r="C218" s="118" t="s">
        <v>162</v>
      </c>
      <c r="D218" s="118" t="s">
        <v>133</v>
      </c>
      <c r="E218" s="119" t="s">
        <v>477</v>
      </c>
      <c r="F218" s="120" t="s">
        <v>478</v>
      </c>
      <c r="G218" s="121" t="s">
        <v>90</v>
      </c>
      <c r="H218" s="122">
        <v>2</v>
      </c>
      <c r="I218" s="140"/>
      <c r="J218" s="122">
        <f t="shared" si="20"/>
        <v>0</v>
      </c>
      <c r="K218" s="123"/>
      <c r="L218" s="124"/>
      <c r="M218" s="125" t="s">
        <v>0</v>
      </c>
      <c r="N218" s="126" t="s">
        <v>21</v>
      </c>
      <c r="O218" s="109">
        <v>0</v>
      </c>
      <c r="P218" s="109">
        <f t="shared" si="21"/>
        <v>0</v>
      </c>
      <c r="Q218" s="109">
        <v>0</v>
      </c>
      <c r="R218" s="109">
        <f t="shared" si="22"/>
        <v>0</v>
      </c>
      <c r="S218" s="109">
        <v>0</v>
      </c>
      <c r="T218" s="110">
        <f t="shared" si="23"/>
        <v>0</v>
      </c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R218" s="111" t="s">
        <v>82</v>
      </c>
      <c r="AT218" s="111" t="s">
        <v>133</v>
      </c>
      <c r="AU218" s="111" t="s">
        <v>76</v>
      </c>
      <c r="AY218" s="8" t="s">
        <v>71</v>
      </c>
      <c r="BE218" s="112">
        <f t="shared" si="24"/>
        <v>0</v>
      </c>
      <c r="BF218" s="112">
        <f t="shared" si="25"/>
        <v>0</v>
      </c>
      <c r="BG218" s="112">
        <f t="shared" si="26"/>
        <v>0</v>
      </c>
      <c r="BH218" s="112">
        <f t="shared" si="27"/>
        <v>0</v>
      </c>
      <c r="BI218" s="112">
        <f t="shared" si="28"/>
        <v>0</v>
      </c>
      <c r="BJ218" s="8" t="s">
        <v>76</v>
      </c>
      <c r="BK218" s="113">
        <f t="shared" si="29"/>
        <v>0</v>
      </c>
      <c r="BL218" s="8" t="s">
        <v>75</v>
      </c>
      <c r="BM218" s="111" t="s">
        <v>479</v>
      </c>
    </row>
    <row r="219" spans="1:65" s="2" customFormat="1" ht="24.2" customHeight="1">
      <c r="A219" s="16"/>
      <c r="B219" s="100"/>
      <c r="C219" s="118" t="s">
        <v>163</v>
      </c>
      <c r="D219" s="118" t="s">
        <v>133</v>
      </c>
      <c r="E219" s="119" t="s">
        <v>480</v>
      </c>
      <c r="F219" s="120" t="s">
        <v>481</v>
      </c>
      <c r="G219" s="121" t="s">
        <v>90</v>
      </c>
      <c r="H219" s="122">
        <v>2</v>
      </c>
      <c r="I219" s="140"/>
      <c r="J219" s="122">
        <f t="shared" si="20"/>
        <v>0</v>
      </c>
      <c r="K219" s="123"/>
      <c r="L219" s="124"/>
      <c r="M219" s="125" t="s">
        <v>0</v>
      </c>
      <c r="N219" s="126" t="s">
        <v>21</v>
      </c>
      <c r="O219" s="109">
        <v>0</v>
      </c>
      <c r="P219" s="109">
        <f t="shared" si="21"/>
        <v>0</v>
      </c>
      <c r="Q219" s="109">
        <v>0</v>
      </c>
      <c r="R219" s="109">
        <f t="shared" si="22"/>
        <v>0</v>
      </c>
      <c r="S219" s="109">
        <v>0</v>
      </c>
      <c r="T219" s="110">
        <f t="shared" si="23"/>
        <v>0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R219" s="111" t="s">
        <v>82</v>
      </c>
      <c r="AT219" s="111" t="s">
        <v>133</v>
      </c>
      <c r="AU219" s="111" t="s">
        <v>76</v>
      </c>
      <c r="AY219" s="8" t="s">
        <v>71</v>
      </c>
      <c r="BE219" s="112">
        <f t="shared" si="24"/>
        <v>0</v>
      </c>
      <c r="BF219" s="112">
        <f t="shared" si="25"/>
        <v>0</v>
      </c>
      <c r="BG219" s="112">
        <f t="shared" si="26"/>
        <v>0</v>
      </c>
      <c r="BH219" s="112">
        <f t="shared" si="27"/>
        <v>0</v>
      </c>
      <c r="BI219" s="112">
        <f t="shared" si="28"/>
        <v>0</v>
      </c>
      <c r="BJ219" s="8" t="s">
        <v>76</v>
      </c>
      <c r="BK219" s="113">
        <f t="shared" si="29"/>
        <v>0</v>
      </c>
      <c r="BL219" s="8" t="s">
        <v>75</v>
      </c>
      <c r="BM219" s="111" t="s">
        <v>482</v>
      </c>
    </row>
    <row r="220" spans="1:65" s="2" customFormat="1" ht="16.5" customHeight="1">
      <c r="A220" s="16"/>
      <c r="B220" s="100"/>
      <c r="C220" s="118" t="s">
        <v>164</v>
      </c>
      <c r="D220" s="118" t="s">
        <v>133</v>
      </c>
      <c r="E220" s="119" t="s">
        <v>483</v>
      </c>
      <c r="F220" s="120" t="s">
        <v>484</v>
      </c>
      <c r="G220" s="121" t="s">
        <v>90</v>
      </c>
      <c r="H220" s="122">
        <v>2</v>
      </c>
      <c r="I220" s="140"/>
      <c r="J220" s="122">
        <f t="shared" si="20"/>
        <v>0</v>
      </c>
      <c r="K220" s="123"/>
      <c r="L220" s="124"/>
      <c r="M220" s="125" t="s">
        <v>0</v>
      </c>
      <c r="N220" s="126" t="s">
        <v>21</v>
      </c>
      <c r="O220" s="109">
        <v>0</v>
      </c>
      <c r="P220" s="109">
        <f t="shared" si="21"/>
        <v>0</v>
      </c>
      <c r="Q220" s="109">
        <v>0</v>
      </c>
      <c r="R220" s="109">
        <f t="shared" si="22"/>
        <v>0</v>
      </c>
      <c r="S220" s="109">
        <v>0</v>
      </c>
      <c r="T220" s="110">
        <f t="shared" si="23"/>
        <v>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R220" s="111" t="s">
        <v>82</v>
      </c>
      <c r="AT220" s="111" t="s">
        <v>133</v>
      </c>
      <c r="AU220" s="111" t="s">
        <v>76</v>
      </c>
      <c r="AY220" s="8" t="s">
        <v>71</v>
      </c>
      <c r="BE220" s="112">
        <f t="shared" si="24"/>
        <v>0</v>
      </c>
      <c r="BF220" s="112">
        <f t="shared" si="25"/>
        <v>0</v>
      </c>
      <c r="BG220" s="112">
        <f t="shared" si="26"/>
        <v>0</v>
      </c>
      <c r="BH220" s="112">
        <f t="shared" si="27"/>
        <v>0</v>
      </c>
      <c r="BI220" s="112">
        <f t="shared" si="28"/>
        <v>0</v>
      </c>
      <c r="BJ220" s="8" t="s">
        <v>76</v>
      </c>
      <c r="BK220" s="113">
        <f t="shared" si="29"/>
        <v>0</v>
      </c>
      <c r="BL220" s="8" t="s">
        <v>75</v>
      </c>
      <c r="BM220" s="111" t="s">
        <v>485</v>
      </c>
    </row>
    <row r="221" spans="1:65" s="2" customFormat="1" ht="24.2" customHeight="1">
      <c r="A221" s="16"/>
      <c r="B221" s="100"/>
      <c r="C221" s="101" t="s">
        <v>165</v>
      </c>
      <c r="D221" s="101" t="s">
        <v>73</v>
      </c>
      <c r="E221" s="102" t="s">
        <v>486</v>
      </c>
      <c r="F221" s="103" t="s">
        <v>487</v>
      </c>
      <c r="G221" s="104" t="s">
        <v>90</v>
      </c>
      <c r="H221" s="105">
        <v>11</v>
      </c>
      <c r="I221" s="139"/>
      <c r="J221" s="105">
        <f t="shared" si="20"/>
        <v>0</v>
      </c>
      <c r="K221" s="106"/>
      <c r="L221" s="17"/>
      <c r="M221" s="107" t="s">
        <v>0</v>
      </c>
      <c r="N221" s="108" t="s">
        <v>21</v>
      </c>
      <c r="O221" s="109">
        <v>0</v>
      </c>
      <c r="P221" s="109">
        <f t="shared" si="21"/>
        <v>0</v>
      </c>
      <c r="Q221" s="109">
        <v>0</v>
      </c>
      <c r="R221" s="109">
        <f t="shared" si="22"/>
        <v>0</v>
      </c>
      <c r="S221" s="109">
        <v>0</v>
      </c>
      <c r="T221" s="110">
        <f t="shared" si="23"/>
        <v>0</v>
      </c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R221" s="111" t="s">
        <v>75</v>
      </c>
      <c r="AT221" s="111" t="s">
        <v>73</v>
      </c>
      <c r="AU221" s="111" t="s">
        <v>76</v>
      </c>
      <c r="AY221" s="8" t="s">
        <v>71</v>
      </c>
      <c r="BE221" s="112">
        <f t="shared" si="24"/>
        <v>0</v>
      </c>
      <c r="BF221" s="112">
        <f t="shared" si="25"/>
        <v>0</v>
      </c>
      <c r="BG221" s="112">
        <f t="shared" si="26"/>
        <v>0</v>
      </c>
      <c r="BH221" s="112">
        <f t="shared" si="27"/>
        <v>0</v>
      </c>
      <c r="BI221" s="112">
        <f t="shared" si="28"/>
        <v>0</v>
      </c>
      <c r="BJ221" s="8" t="s">
        <v>76</v>
      </c>
      <c r="BK221" s="113">
        <f t="shared" si="29"/>
        <v>0</v>
      </c>
      <c r="BL221" s="8" t="s">
        <v>75</v>
      </c>
      <c r="BM221" s="111" t="s">
        <v>488</v>
      </c>
    </row>
    <row r="222" spans="1:65" s="2" customFormat="1" ht="24.2" customHeight="1">
      <c r="A222" s="16"/>
      <c r="B222" s="100"/>
      <c r="C222" s="118" t="s">
        <v>166</v>
      </c>
      <c r="D222" s="118" t="s">
        <v>133</v>
      </c>
      <c r="E222" s="119" t="s">
        <v>489</v>
      </c>
      <c r="F222" s="120" t="s">
        <v>490</v>
      </c>
      <c r="G222" s="121" t="s">
        <v>90</v>
      </c>
      <c r="H222" s="122">
        <v>5</v>
      </c>
      <c r="I222" s="140"/>
      <c r="J222" s="122">
        <f t="shared" si="20"/>
        <v>0</v>
      </c>
      <c r="K222" s="123"/>
      <c r="L222" s="124"/>
      <c r="M222" s="125" t="s">
        <v>0</v>
      </c>
      <c r="N222" s="126" t="s">
        <v>21</v>
      </c>
      <c r="O222" s="109">
        <v>0</v>
      </c>
      <c r="P222" s="109">
        <f t="shared" si="21"/>
        <v>0</v>
      </c>
      <c r="Q222" s="109">
        <v>1.3699999999999999E-3</v>
      </c>
      <c r="R222" s="109">
        <f t="shared" si="22"/>
        <v>6.8499999999999993E-3</v>
      </c>
      <c r="S222" s="109">
        <v>0</v>
      </c>
      <c r="T222" s="110">
        <f t="shared" si="23"/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R222" s="111" t="s">
        <v>82</v>
      </c>
      <c r="AT222" s="111" t="s">
        <v>133</v>
      </c>
      <c r="AU222" s="111" t="s">
        <v>76</v>
      </c>
      <c r="AY222" s="8" t="s">
        <v>71</v>
      </c>
      <c r="BE222" s="112">
        <f t="shared" si="24"/>
        <v>0</v>
      </c>
      <c r="BF222" s="112">
        <f t="shared" si="25"/>
        <v>0</v>
      </c>
      <c r="BG222" s="112">
        <f t="shared" si="26"/>
        <v>0</v>
      </c>
      <c r="BH222" s="112">
        <f t="shared" si="27"/>
        <v>0</v>
      </c>
      <c r="BI222" s="112">
        <f t="shared" si="28"/>
        <v>0</v>
      </c>
      <c r="BJ222" s="8" t="s">
        <v>76</v>
      </c>
      <c r="BK222" s="113">
        <f t="shared" si="29"/>
        <v>0</v>
      </c>
      <c r="BL222" s="8" t="s">
        <v>75</v>
      </c>
      <c r="BM222" s="111" t="s">
        <v>491</v>
      </c>
    </row>
    <row r="223" spans="1:65" s="2" customFormat="1" ht="21.75" customHeight="1">
      <c r="A223" s="16"/>
      <c r="B223" s="100"/>
      <c r="C223" s="118" t="s">
        <v>167</v>
      </c>
      <c r="D223" s="118" t="s">
        <v>133</v>
      </c>
      <c r="E223" s="119" t="s">
        <v>492</v>
      </c>
      <c r="F223" s="120" t="s">
        <v>493</v>
      </c>
      <c r="G223" s="121" t="s">
        <v>90</v>
      </c>
      <c r="H223" s="122">
        <v>1</v>
      </c>
      <c r="I223" s="140"/>
      <c r="J223" s="122">
        <f t="shared" si="20"/>
        <v>0</v>
      </c>
      <c r="K223" s="123"/>
      <c r="L223" s="124"/>
      <c r="M223" s="125" t="s">
        <v>0</v>
      </c>
      <c r="N223" s="126" t="s">
        <v>21</v>
      </c>
      <c r="O223" s="109">
        <v>0</v>
      </c>
      <c r="P223" s="109">
        <f t="shared" si="21"/>
        <v>0</v>
      </c>
      <c r="Q223" s="109">
        <v>0</v>
      </c>
      <c r="R223" s="109">
        <f t="shared" si="22"/>
        <v>0</v>
      </c>
      <c r="S223" s="109">
        <v>0</v>
      </c>
      <c r="T223" s="110">
        <f t="shared" si="23"/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R223" s="111" t="s">
        <v>82</v>
      </c>
      <c r="AT223" s="111" t="s">
        <v>133</v>
      </c>
      <c r="AU223" s="111" t="s">
        <v>76</v>
      </c>
      <c r="AY223" s="8" t="s">
        <v>71</v>
      </c>
      <c r="BE223" s="112">
        <f t="shared" si="24"/>
        <v>0</v>
      </c>
      <c r="BF223" s="112">
        <f t="shared" si="25"/>
        <v>0</v>
      </c>
      <c r="BG223" s="112">
        <f t="shared" si="26"/>
        <v>0</v>
      </c>
      <c r="BH223" s="112">
        <f t="shared" si="27"/>
        <v>0</v>
      </c>
      <c r="BI223" s="112">
        <f t="shared" si="28"/>
        <v>0</v>
      </c>
      <c r="BJ223" s="8" t="s">
        <v>76</v>
      </c>
      <c r="BK223" s="113">
        <f t="shared" si="29"/>
        <v>0</v>
      </c>
      <c r="BL223" s="8" t="s">
        <v>75</v>
      </c>
      <c r="BM223" s="111" t="s">
        <v>494</v>
      </c>
    </row>
    <row r="224" spans="1:65" s="2" customFormat="1" ht="16.5" customHeight="1">
      <c r="A224" s="16"/>
      <c r="B224" s="100"/>
      <c r="C224" s="118" t="s">
        <v>168</v>
      </c>
      <c r="D224" s="118" t="s">
        <v>133</v>
      </c>
      <c r="E224" s="119" t="s">
        <v>495</v>
      </c>
      <c r="F224" s="120" t="s">
        <v>496</v>
      </c>
      <c r="G224" s="121" t="s">
        <v>90</v>
      </c>
      <c r="H224" s="122">
        <v>5</v>
      </c>
      <c r="I224" s="140"/>
      <c r="J224" s="122">
        <f t="shared" si="20"/>
        <v>0</v>
      </c>
      <c r="K224" s="123"/>
      <c r="L224" s="124"/>
      <c r="M224" s="125" t="s">
        <v>0</v>
      </c>
      <c r="N224" s="126" t="s">
        <v>21</v>
      </c>
      <c r="O224" s="109">
        <v>0</v>
      </c>
      <c r="P224" s="109">
        <f t="shared" si="21"/>
        <v>0</v>
      </c>
      <c r="Q224" s="109">
        <v>0</v>
      </c>
      <c r="R224" s="109">
        <f t="shared" si="22"/>
        <v>0</v>
      </c>
      <c r="S224" s="109">
        <v>0</v>
      </c>
      <c r="T224" s="110">
        <f t="shared" si="23"/>
        <v>0</v>
      </c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R224" s="111" t="s">
        <v>82</v>
      </c>
      <c r="AT224" s="111" t="s">
        <v>133</v>
      </c>
      <c r="AU224" s="111" t="s">
        <v>76</v>
      </c>
      <c r="AY224" s="8" t="s">
        <v>71</v>
      </c>
      <c r="BE224" s="112">
        <f t="shared" si="24"/>
        <v>0</v>
      </c>
      <c r="BF224" s="112">
        <f t="shared" si="25"/>
        <v>0</v>
      </c>
      <c r="BG224" s="112">
        <f t="shared" si="26"/>
        <v>0</v>
      </c>
      <c r="BH224" s="112">
        <f t="shared" si="27"/>
        <v>0</v>
      </c>
      <c r="BI224" s="112">
        <f t="shared" si="28"/>
        <v>0</v>
      </c>
      <c r="BJ224" s="8" t="s">
        <v>76</v>
      </c>
      <c r="BK224" s="113">
        <f t="shared" si="29"/>
        <v>0</v>
      </c>
      <c r="BL224" s="8" t="s">
        <v>75</v>
      </c>
      <c r="BM224" s="111" t="s">
        <v>497</v>
      </c>
    </row>
    <row r="225" spans="1:65" s="2" customFormat="1" ht="24.2" customHeight="1">
      <c r="A225" s="16"/>
      <c r="B225" s="100"/>
      <c r="C225" s="118" t="s">
        <v>169</v>
      </c>
      <c r="D225" s="118" t="s">
        <v>133</v>
      </c>
      <c r="E225" s="119" t="s">
        <v>498</v>
      </c>
      <c r="F225" s="120" t="s">
        <v>499</v>
      </c>
      <c r="G225" s="121" t="s">
        <v>90</v>
      </c>
      <c r="H225" s="122">
        <v>5</v>
      </c>
      <c r="I225" s="140"/>
      <c r="J225" s="122">
        <f t="shared" si="20"/>
        <v>0</v>
      </c>
      <c r="K225" s="123"/>
      <c r="L225" s="124"/>
      <c r="M225" s="125" t="s">
        <v>0</v>
      </c>
      <c r="N225" s="126" t="s">
        <v>21</v>
      </c>
      <c r="O225" s="109">
        <v>0</v>
      </c>
      <c r="P225" s="109">
        <f t="shared" si="21"/>
        <v>0</v>
      </c>
      <c r="Q225" s="109">
        <v>0</v>
      </c>
      <c r="R225" s="109">
        <f t="shared" si="22"/>
        <v>0</v>
      </c>
      <c r="S225" s="109">
        <v>0</v>
      </c>
      <c r="T225" s="110">
        <f t="shared" si="23"/>
        <v>0</v>
      </c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R225" s="111" t="s">
        <v>82</v>
      </c>
      <c r="AT225" s="111" t="s">
        <v>133</v>
      </c>
      <c r="AU225" s="111" t="s">
        <v>76</v>
      </c>
      <c r="AY225" s="8" t="s">
        <v>71</v>
      </c>
      <c r="BE225" s="112">
        <f t="shared" si="24"/>
        <v>0</v>
      </c>
      <c r="BF225" s="112">
        <f t="shared" si="25"/>
        <v>0</v>
      </c>
      <c r="BG225" s="112">
        <f t="shared" si="26"/>
        <v>0</v>
      </c>
      <c r="BH225" s="112">
        <f t="shared" si="27"/>
        <v>0</v>
      </c>
      <c r="BI225" s="112">
        <f t="shared" si="28"/>
        <v>0</v>
      </c>
      <c r="BJ225" s="8" t="s">
        <v>76</v>
      </c>
      <c r="BK225" s="113">
        <f t="shared" si="29"/>
        <v>0</v>
      </c>
      <c r="BL225" s="8" t="s">
        <v>75</v>
      </c>
      <c r="BM225" s="111" t="s">
        <v>500</v>
      </c>
    </row>
    <row r="226" spans="1:65" s="2" customFormat="1" ht="21.75" customHeight="1">
      <c r="A226" s="16"/>
      <c r="B226" s="100"/>
      <c r="C226" s="118" t="s">
        <v>170</v>
      </c>
      <c r="D226" s="118" t="s">
        <v>133</v>
      </c>
      <c r="E226" s="119" t="s">
        <v>501</v>
      </c>
      <c r="F226" s="120" t="s">
        <v>502</v>
      </c>
      <c r="G226" s="121" t="s">
        <v>90</v>
      </c>
      <c r="H226" s="122">
        <v>5</v>
      </c>
      <c r="I226" s="140"/>
      <c r="J226" s="122">
        <f t="shared" si="20"/>
        <v>0</v>
      </c>
      <c r="K226" s="123"/>
      <c r="L226" s="124"/>
      <c r="M226" s="125" t="s">
        <v>0</v>
      </c>
      <c r="N226" s="126" t="s">
        <v>21</v>
      </c>
      <c r="O226" s="109">
        <v>0</v>
      </c>
      <c r="P226" s="109">
        <f t="shared" si="21"/>
        <v>0</v>
      </c>
      <c r="Q226" s="109">
        <v>0</v>
      </c>
      <c r="R226" s="109">
        <f t="shared" si="22"/>
        <v>0</v>
      </c>
      <c r="S226" s="109">
        <v>0</v>
      </c>
      <c r="T226" s="110">
        <f t="shared" si="23"/>
        <v>0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R226" s="111" t="s">
        <v>82</v>
      </c>
      <c r="AT226" s="111" t="s">
        <v>133</v>
      </c>
      <c r="AU226" s="111" t="s">
        <v>76</v>
      </c>
      <c r="AY226" s="8" t="s">
        <v>71</v>
      </c>
      <c r="BE226" s="112">
        <f t="shared" si="24"/>
        <v>0</v>
      </c>
      <c r="BF226" s="112">
        <f t="shared" si="25"/>
        <v>0</v>
      </c>
      <c r="BG226" s="112">
        <f t="shared" si="26"/>
        <v>0</v>
      </c>
      <c r="BH226" s="112">
        <f t="shared" si="27"/>
        <v>0</v>
      </c>
      <c r="BI226" s="112">
        <f t="shared" si="28"/>
        <v>0</v>
      </c>
      <c r="BJ226" s="8" t="s">
        <v>76</v>
      </c>
      <c r="BK226" s="113">
        <f t="shared" si="29"/>
        <v>0</v>
      </c>
      <c r="BL226" s="8" t="s">
        <v>75</v>
      </c>
      <c r="BM226" s="111" t="s">
        <v>503</v>
      </c>
    </row>
    <row r="227" spans="1:65" s="2" customFormat="1" ht="24.2" customHeight="1">
      <c r="A227" s="16"/>
      <c r="B227" s="100"/>
      <c r="C227" s="101" t="s">
        <v>172</v>
      </c>
      <c r="D227" s="101" t="s">
        <v>73</v>
      </c>
      <c r="E227" s="102" t="s">
        <v>504</v>
      </c>
      <c r="F227" s="103" t="s">
        <v>505</v>
      </c>
      <c r="G227" s="104" t="s">
        <v>90</v>
      </c>
      <c r="H227" s="105">
        <v>1</v>
      </c>
      <c r="I227" s="139"/>
      <c r="J227" s="105">
        <f t="shared" si="20"/>
        <v>0</v>
      </c>
      <c r="K227" s="106"/>
      <c r="L227" s="17"/>
      <c r="M227" s="107" t="s">
        <v>0</v>
      </c>
      <c r="N227" s="108" t="s">
        <v>21</v>
      </c>
      <c r="O227" s="109">
        <v>0</v>
      </c>
      <c r="P227" s="109">
        <f t="shared" si="21"/>
        <v>0</v>
      </c>
      <c r="Q227" s="109">
        <v>0</v>
      </c>
      <c r="R227" s="109">
        <f t="shared" si="22"/>
        <v>0</v>
      </c>
      <c r="S227" s="109">
        <v>0</v>
      </c>
      <c r="T227" s="110">
        <f t="shared" si="23"/>
        <v>0</v>
      </c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R227" s="111" t="s">
        <v>75</v>
      </c>
      <c r="AT227" s="111" t="s">
        <v>73</v>
      </c>
      <c r="AU227" s="111" t="s">
        <v>76</v>
      </c>
      <c r="AY227" s="8" t="s">
        <v>71</v>
      </c>
      <c r="BE227" s="112">
        <f t="shared" si="24"/>
        <v>0</v>
      </c>
      <c r="BF227" s="112">
        <f t="shared" si="25"/>
        <v>0</v>
      </c>
      <c r="BG227" s="112">
        <f t="shared" si="26"/>
        <v>0</v>
      </c>
      <c r="BH227" s="112">
        <f t="shared" si="27"/>
        <v>0</v>
      </c>
      <c r="BI227" s="112">
        <f t="shared" si="28"/>
        <v>0</v>
      </c>
      <c r="BJ227" s="8" t="s">
        <v>76</v>
      </c>
      <c r="BK227" s="113">
        <f t="shared" si="29"/>
        <v>0</v>
      </c>
      <c r="BL227" s="8" t="s">
        <v>75</v>
      </c>
      <c r="BM227" s="111" t="s">
        <v>506</v>
      </c>
    </row>
    <row r="228" spans="1:65" s="2" customFormat="1" ht="24.2" customHeight="1">
      <c r="A228" s="16"/>
      <c r="B228" s="100"/>
      <c r="C228" s="118" t="s">
        <v>174</v>
      </c>
      <c r="D228" s="118" t="s">
        <v>133</v>
      </c>
      <c r="E228" s="119" t="s">
        <v>507</v>
      </c>
      <c r="F228" s="120" t="s">
        <v>508</v>
      </c>
      <c r="G228" s="121" t="s">
        <v>88</v>
      </c>
      <c r="H228" s="122">
        <v>12</v>
      </c>
      <c r="I228" s="140"/>
      <c r="J228" s="122">
        <f t="shared" si="20"/>
        <v>0</v>
      </c>
      <c r="K228" s="123"/>
      <c r="L228" s="124"/>
      <c r="M228" s="125" t="s">
        <v>0</v>
      </c>
      <c r="N228" s="126" t="s">
        <v>21</v>
      </c>
      <c r="O228" s="109">
        <v>0</v>
      </c>
      <c r="P228" s="109">
        <f t="shared" si="21"/>
        <v>0</v>
      </c>
      <c r="Q228" s="109">
        <v>8.4899999999999993E-3</v>
      </c>
      <c r="R228" s="109">
        <f t="shared" si="22"/>
        <v>0.10188</v>
      </c>
      <c r="S228" s="109">
        <v>0</v>
      </c>
      <c r="T228" s="110">
        <f t="shared" si="23"/>
        <v>0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R228" s="111" t="s">
        <v>82</v>
      </c>
      <c r="AT228" s="111" t="s">
        <v>133</v>
      </c>
      <c r="AU228" s="111" t="s">
        <v>76</v>
      </c>
      <c r="AY228" s="8" t="s">
        <v>71</v>
      </c>
      <c r="BE228" s="112">
        <f t="shared" si="24"/>
        <v>0</v>
      </c>
      <c r="BF228" s="112">
        <f t="shared" si="25"/>
        <v>0</v>
      </c>
      <c r="BG228" s="112">
        <f t="shared" si="26"/>
        <v>0</v>
      </c>
      <c r="BH228" s="112">
        <f t="shared" si="27"/>
        <v>0</v>
      </c>
      <c r="BI228" s="112">
        <f t="shared" si="28"/>
        <v>0</v>
      </c>
      <c r="BJ228" s="8" t="s">
        <v>76</v>
      </c>
      <c r="BK228" s="113">
        <f t="shared" si="29"/>
        <v>0</v>
      </c>
      <c r="BL228" s="8" t="s">
        <v>75</v>
      </c>
      <c r="BM228" s="111" t="s">
        <v>509</v>
      </c>
    </row>
    <row r="229" spans="1:65" s="2" customFormat="1" ht="24.2" customHeight="1">
      <c r="A229" s="16"/>
      <c r="B229" s="100"/>
      <c r="C229" s="101" t="s">
        <v>175</v>
      </c>
      <c r="D229" s="101" t="s">
        <v>73</v>
      </c>
      <c r="E229" s="102" t="s">
        <v>510</v>
      </c>
      <c r="F229" s="103" t="s">
        <v>511</v>
      </c>
      <c r="G229" s="104" t="s">
        <v>90</v>
      </c>
      <c r="H229" s="105">
        <v>1</v>
      </c>
      <c r="I229" s="139"/>
      <c r="J229" s="105">
        <f t="shared" si="20"/>
        <v>0</v>
      </c>
      <c r="K229" s="106"/>
      <c r="L229" s="17"/>
      <c r="M229" s="107" t="s">
        <v>0</v>
      </c>
      <c r="N229" s="108" t="s">
        <v>21</v>
      </c>
      <c r="O229" s="109">
        <v>0</v>
      </c>
      <c r="P229" s="109">
        <f t="shared" si="21"/>
        <v>0</v>
      </c>
      <c r="Q229" s="109">
        <v>0</v>
      </c>
      <c r="R229" s="109">
        <f t="shared" si="22"/>
        <v>0</v>
      </c>
      <c r="S229" s="109">
        <v>0</v>
      </c>
      <c r="T229" s="110">
        <f t="shared" si="23"/>
        <v>0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R229" s="111" t="s">
        <v>75</v>
      </c>
      <c r="AT229" s="111" t="s">
        <v>73</v>
      </c>
      <c r="AU229" s="111" t="s">
        <v>76</v>
      </c>
      <c r="AY229" s="8" t="s">
        <v>71</v>
      </c>
      <c r="BE229" s="112">
        <f t="shared" si="24"/>
        <v>0</v>
      </c>
      <c r="BF229" s="112">
        <f t="shared" si="25"/>
        <v>0</v>
      </c>
      <c r="BG229" s="112">
        <f t="shared" si="26"/>
        <v>0</v>
      </c>
      <c r="BH229" s="112">
        <f t="shared" si="27"/>
        <v>0</v>
      </c>
      <c r="BI229" s="112">
        <f t="shared" si="28"/>
        <v>0</v>
      </c>
      <c r="BJ229" s="8" t="s">
        <v>76</v>
      </c>
      <c r="BK229" s="113">
        <f t="shared" si="29"/>
        <v>0</v>
      </c>
      <c r="BL229" s="8" t="s">
        <v>75</v>
      </c>
      <c r="BM229" s="111" t="s">
        <v>512</v>
      </c>
    </row>
    <row r="230" spans="1:65" s="2" customFormat="1" ht="24.2" customHeight="1">
      <c r="A230" s="16"/>
      <c r="B230" s="100"/>
      <c r="C230" s="118" t="s">
        <v>176</v>
      </c>
      <c r="D230" s="118" t="s">
        <v>133</v>
      </c>
      <c r="E230" s="119" t="s">
        <v>513</v>
      </c>
      <c r="F230" s="120" t="s">
        <v>514</v>
      </c>
      <c r="G230" s="121" t="s">
        <v>88</v>
      </c>
      <c r="H230" s="122">
        <v>12</v>
      </c>
      <c r="I230" s="140"/>
      <c r="J230" s="122">
        <f t="shared" si="20"/>
        <v>0</v>
      </c>
      <c r="K230" s="123"/>
      <c r="L230" s="124"/>
      <c r="M230" s="125" t="s">
        <v>0</v>
      </c>
      <c r="N230" s="126" t="s">
        <v>21</v>
      </c>
      <c r="O230" s="109">
        <v>0</v>
      </c>
      <c r="P230" s="109">
        <f t="shared" si="21"/>
        <v>0</v>
      </c>
      <c r="Q230" s="109">
        <v>1.319E-2</v>
      </c>
      <c r="R230" s="109">
        <f t="shared" si="22"/>
        <v>0.15828</v>
      </c>
      <c r="S230" s="109">
        <v>0</v>
      </c>
      <c r="T230" s="110">
        <f t="shared" si="23"/>
        <v>0</v>
      </c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R230" s="111" t="s">
        <v>82</v>
      </c>
      <c r="AT230" s="111" t="s">
        <v>133</v>
      </c>
      <c r="AU230" s="111" t="s">
        <v>76</v>
      </c>
      <c r="AY230" s="8" t="s">
        <v>71</v>
      </c>
      <c r="BE230" s="112">
        <f t="shared" si="24"/>
        <v>0</v>
      </c>
      <c r="BF230" s="112">
        <f t="shared" si="25"/>
        <v>0</v>
      </c>
      <c r="BG230" s="112">
        <f t="shared" si="26"/>
        <v>0</v>
      </c>
      <c r="BH230" s="112">
        <f t="shared" si="27"/>
        <v>0</v>
      </c>
      <c r="BI230" s="112">
        <f t="shared" si="28"/>
        <v>0</v>
      </c>
      <c r="BJ230" s="8" t="s">
        <v>76</v>
      </c>
      <c r="BK230" s="113">
        <f t="shared" si="29"/>
        <v>0</v>
      </c>
      <c r="BL230" s="8" t="s">
        <v>75</v>
      </c>
      <c r="BM230" s="111" t="s">
        <v>515</v>
      </c>
    </row>
    <row r="231" spans="1:65" s="2" customFormat="1" ht="24.2" customHeight="1">
      <c r="A231" s="16"/>
      <c r="B231" s="100"/>
      <c r="C231" s="101" t="s">
        <v>177</v>
      </c>
      <c r="D231" s="101" t="s">
        <v>73</v>
      </c>
      <c r="E231" s="102" t="s">
        <v>516</v>
      </c>
      <c r="F231" s="103" t="s">
        <v>517</v>
      </c>
      <c r="G231" s="104" t="s">
        <v>90</v>
      </c>
      <c r="H231" s="105">
        <v>2</v>
      </c>
      <c r="I231" s="139"/>
      <c r="J231" s="105">
        <f t="shared" si="20"/>
        <v>0</v>
      </c>
      <c r="K231" s="106"/>
      <c r="L231" s="17"/>
      <c r="M231" s="107" t="s">
        <v>0</v>
      </c>
      <c r="N231" s="108" t="s">
        <v>21</v>
      </c>
      <c r="O231" s="109">
        <v>0</v>
      </c>
      <c r="P231" s="109">
        <f t="shared" si="21"/>
        <v>0</v>
      </c>
      <c r="Q231" s="109">
        <v>7.9000000000000001E-4</v>
      </c>
      <c r="R231" s="109">
        <f t="shared" si="22"/>
        <v>1.58E-3</v>
      </c>
      <c r="S231" s="109">
        <v>0</v>
      </c>
      <c r="T231" s="110">
        <f t="shared" si="23"/>
        <v>0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R231" s="111" t="s">
        <v>75</v>
      </c>
      <c r="AT231" s="111" t="s">
        <v>73</v>
      </c>
      <c r="AU231" s="111" t="s">
        <v>76</v>
      </c>
      <c r="AY231" s="8" t="s">
        <v>71</v>
      </c>
      <c r="BE231" s="112">
        <f t="shared" si="24"/>
        <v>0</v>
      </c>
      <c r="BF231" s="112">
        <f t="shared" si="25"/>
        <v>0</v>
      </c>
      <c r="BG231" s="112">
        <f t="shared" si="26"/>
        <v>0</v>
      </c>
      <c r="BH231" s="112">
        <f t="shared" si="27"/>
        <v>0</v>
      </c>
      <c r="BI231" s="112">
        <f t="shared" si="28"/>
        <v>0</v>
      </c>
      <c r="BJ231" s="8" t="s">
        <v>76</v>
      </c>
      <c r="BK231" s="113">
        <f t="shared" si="29"/>
        <v>0</v>
      </c>
      <c r="BL231" s="8" t="s">
        <v>75</v>
      </c>
      <c r="BM231" s="111" t="s">
        <v>518</v>
      </c>
    </row>
    <row r="232" spans="1:65" s="2" customFormat="1" ht="24.2" customHeight="1">
      <c r="A232" s="16"/>
      <c r="B232" s="100"/>
      <c r="C232" s="118" t="s">
        <v>178</v>
      </c>
      <c r="D232" s="118" t="s">
        <v>133</v>
      </c>
      <c r="E232" s="119" t="s">
        <v>519</v>
      </c>
      <c r="F232" s="120" t="s">
        <v>520</v>
      </c>
      <c r="G232" s="121" t="s">
        <v>90</v>
      </c>
      <c r="H232" s="122">
        <v>2</v>
      </c>
      <c r="I232" s="140"/>
      <c r="J232" s="122">
        <f t="shared" si="20"/>
        <v>0</v>
      </c>
      <c r="K232" s="123"/>
      <c r="L232" s="124"/>
      <c r="M232" s="125" t="s">
        <v>0</v>
      </c>
      <c r="N232" s="126" t="s">
        <v>21</v>
      </c>
      <c r="O232" s="109">
        <v>0</v>
      </c>
      <c r="P232" s="109">
        <f t="shared" si="21"/>
        <v>0</v>
      </c>
      <c r="Q232" s="109">
        <v>1.8499999999999999E-2</v>
      </c>
      <c r="R232" s="109">
        <f t="shared" si="22"/>
        <v>3.6999999999999998E-2</v>
      </c>
      <c r="S232" s="109">
        <v>0</v>
      </c>
      <c r="T232" s="110">
        <f t="shared" si="23"/>
        <v>0</v>
      </c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R232" s="111" t="s">
        <v>82</v>
      </c>
      <c r="AT232" s="111" t="s">
        <v>133</v>
      </c>
      <c r="AU232" s="111" t="s">
        <v>76</v>
      </c>
      <c r="AY232" s="8" t="s">
        <v>71</v>
      </c>
      <c r="BE232" s="112">
        <f t="shared" si="24"/>
        <v>0</v>
      </c>
      <c r="BF232" s="112">
        <f t="shared" si="25"/>
        <v>0</v>
      </c>
      <c r="BG232" s="112">
        <f t="shared" si="26"/>
        <v>0</v>
      </c>
      <c r="BH232" s="112">
        <f t="shared" si="27"/>
        <v>0</v>
      </c>
      <c r="BI232" s="112">
        <f t="shared" si="28"/>
        <v>0</v>
      </c>
      <c r="BJ232" s="8" t="s">
        <v>76</v>
      </c>
      <c r="BK232" s="113">
        <f t="shared" si="29"/>
        <v>0</v>
      </c>
      <c r="BL232" s="8" t="s">
        <v>75</v>
      </c>
      <c r="BM232" s="111" t="s">
        <v>521</v>
      </c>
    </row>
    <row r="233" spans="1:65" s="2" customFormat="1" ht="37.9" customHeight="1">
      <c r="A233" s="16"/>
      <c r="B233" s="100"/>
      <c r="C233" s="118" t="s">
        <v>179</v>
      </c>
      <c r="D233" s="118" t="s">
        <v>133</v>
      </c>
      <c r="E233" s="119" t="s">
        <v>522</v>
      </c>
      <c r="F233" s="120" t="s">
        <v>523</v>
      </c>
      <c r="G233" s="121" t="s">
        <v>90</v>
      </c>
      <c r="H233" s="122">
        <v>2</v>
      </c>
      <c r="I233" s="140"/>
      <c r="J233" s="122">
        <f t="shared" si="20"/>
        <v>0</v>
      </c>
      <c r="K233" s="123"/>
      <c r="L233" s="124"/>
      <c r="M233" s="125" t="s">
        <v>0</v>
      </c>
      <c r="N233" s="126" t="s">
        <v>21</v>
      </c>
      <c r="O233" s="109">
        <v>0</v>
      </c>
      <c r="P233" s="109">
        <f t="shared" si="21"/>
        <v>0</v>
      </c>
      <c r="Q233" s="109">
        <v>1.6999999999999999E-3</v>
      </c>
      <c r="R233" s="109">
        <f t="shared" si="22"/>
        <v>3.3999999999999998E-3</v>
      </c>
      <c r="S233" s="109">
        <v>0</v>
      </c>
      <c r="T233" s="110">
        <f t="shared" si="23"/>
        <v>0</v>
      </c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R233" s="111" t="s">
        <v>82</v>
      </c>
      <c r="AT233" s="111" t="s">
        <v>133</v>
      </c>
      <c r="AU233" s="111" t="s">
        <v>76</v>
      </c>
      <c r="AY233" s="8" t="s">
        <v>71</v>
      </c>
      <c r="BE233" s="112">
        <f t="shared" si="24"/>
        <v>0</v>
      </c>
      <c r="BF233" s="112">
        <f t="shared" si="25"/>
        <v>0</v>
      </c>
      <c r="BG233" s="112">
        <f t="shared" si="26"/>
        <v>0</v>
      </c>
      <c r="BH233" s="112">
        <f t="shared" si="27"/>
        <v>0</v>
      </c>
      <c r="BI233" s="112">
        <f t="shared" si="28"/>
        <v>0</v>
      </c>
      <c r="BJ233" s="8" t="s">
        <v>76</v>
      </c>
      <c r="BK233" s="113">
        <f t="shared" si="29"/>
        <v>0</v>
      </c>
      <c r="BL233" s="8" t="s">
        <v>75</v>
      </c>
      <c r="BM233" s="111" t="s">
        <v>524</v>
      </c>
    </row>
    <row r="234" spans="1:65" s="2" customFormat="1" ht="24.2" customHeight="1">
      <c r="A234" s="16"/>
      <c r="B234" s="100"/>
      <c r="C234" s="101" t="s">
        <v>180</v>
      </c>
      <c r="D234" s="101" t="s">
        <v>73</v>
      </c>
      <c r="E234" s="102" t="s">
        <v>525</v>
      </c>
      <c r="F234" s="103" t="s">
        <v>526</v>
      </c>
      <c r="G234" s="104" t="s">
        <v>90</v>
      </c>
      <c r="H234" s="105">
        <v>1</v>
      </c>
      <c r="I234" s="139"/>
      <c r="J234" s="105">
        <f t="shared" si="20"/>
        <v>0</v>
      </c>
      <c r="K234" s="106"/>
      <c r="L234" s="17"/>
      <c r="M234" s="107" t="s">
        <v>0</v>
      </c>
      <c r="N234" s="108" t="s">
        <v>21</v>
      </c>
      <c r="O234" s="109">
        <v>0</v>
      </c>
      <c r="P234" s="109">
        <f t="shared" si="21"/>
        <v>0</v>
      </c>
      <c r="Q234" s="109">
        <v>3.4000000000000002E-4</v>
      </c>
      <c r="R234" s="109">
        <f t="shared" si="22"/>
        <v>3.4000000000000002E-4</v>
      </c>
      <c r="S234" s="109">
        <v>0</v>
      </c>
      <c r="T234" s="110">
        <f t="shared" si="23"/>
        <v>0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R234" s="111" t="s">
        <v>75</v>
      </c>
      <c r="AT234" s="111" t="s">
        <v>73</v>
      </c>
      <c r="AU234" s="111" t="s">
        <v>76</v>
      </c>
      <c r="AY234" s="8" t="s">
        <v>71</v>
      </c>
      <c r="BE234" s="112">
        <f t="shared" si="24"/>
        <v>0</v>
      </c>
      <c r="BF234" s="112">
        <f t="shared" si="25"/>
        <v>0</v>
      </c>
      <c r="BG234" s="112">
        <f t="shared" si="26"/>
        <v>0</v>
      </c>
      <c r="BH234" s="112">
        <f t="shared" si="27"/>
        <v>0</v>
      </c>
      <c r="BI234" s="112">
        <f t="shared" si="28"/>
        <v>0</v>
      </c>
      <c r="BJ234" s="8" t="s">
        <v>76</v>
      </c>
      <c r="BK234" s="113">
        <f t="shared" si="29"/>
        <v>0</v>
      </c>
      <c r="BL234" s="8" t="s">
        <v>75</v>
      </c>
      <c r="BM234" s="111" t="s">
        <v>527</v>
      </c>
    </row>
    <row r="235" spans="1:65" s="2" customFormat="1" ht="33" customHeight="1">
      <c r="A235" s="16"/>
      <c r="B235" s="100"/>
      <c r="C235" s="118" t="s">
        <v>181</v>
      </c>
      <c r="D235" s="118" t="s">
        <v>133</v>
      </c>
      <c r="E235" s="119" t="s">
        <v>528</v>
      </c>
      <c r="F235" s="120" t="s">
        <v>529</v>
      </c>
      <c r="G235" s="121" t="s">
        <v>90</v>
      </c>
      <c r="H235" s="122">
        <v>1</v>
      </c>
      <c r="I235" s="140"/>
      <c r="J235" s="122">
        <f t="shared" si="20"/>
        <v>0</v>
      </c>
      <c r="K235" s="123"/>
      <c r="L235" s="124"/>
      <c r="M235" s="125" t="s">
        <v>0</v>
      </c>
      <c r="N235" s="126" t="s">
        <v>21</v>
      </c>
      <c r="O235" s="109">
        <v>0</v>
      </c>
      <c r="P235" s="109">
        <f t="shared" si="21"/>
        <v>0</v>
      </c>
      <c r="Q235" s="109">
        <v>0.12</v>
      </c>
      <c r="R235" s="109">
        <f t="shared" si="22"/>
        <v>0.12</v>
      </c>
      <c r="S235" s="109">
        <v>0</v>
      </c>
      <c r="T235" s="110">
        <f t="shared" si="23"/>
        <v>0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R235" s="111" t="s">
        <v>82</v>
      </c>
      <c r="AT235" s="111" t="s">
        <v>133</v>
      </c>
      <c r="AU235" s="111" t="s">
        <v>76</v>
      </c>
      <c r="AY235" s="8" t="s">
        <v>71</v>
      </c>
      <c r="BE235" s="112">
        <f t="shared" si="24"/>
        <v>0</v>
      </c>
      <c r="BF235" s="112">
        <f t="shared" si="25"/>
        <v>0</v>
      </c>
      <c r="BG235" s="112">
        <f t="shared" si="26"/>
        <v>0</v>
      </c>
      <c r="BH235" s="112">
        <f t="shared" si="27"/>
        <v>0</v>
      </c>
      <c r="BI235" s="112">
        <f t="shared" si="28"/>
        <v>0</v>
      </c>
      <c r="BJ235" s="8" t="s">
        <v>76</v>
      </c>
      <c r="BK235" s="113">
        <f t="shared" si="29"/>
        <v>0</v>
      </c>
      <c r="BL235" s="8" t="s">
        <v>75</v>
      </c>
      <c r="BM235" s="111" t="s">
        <v>530</v>
      </c>
    </row>
    <row r="236" spans="1:65" s="2" customFormat="1" ht="24.2" customHeight="1">
      <c r="A236" s="16"/>
      <c r="B236" s="100"/>
      <c r="C236" s="101" t="s">
        <v>182</v>
      </c>
      <c r="D236" s="101" t="s">
        <v>73</v>
      </c>
      <c r="E236" s="102" t="s">
        <v>531</v>
      </c>
      <c r="F236" s="103" t="s">
        <v>532</v>
      </c>
      <c r="G236" s="104" t="s">
        <v>90</v>
      </c>
      <c r="H236" s="105">
        <v>2</v>
      </c>
      <c r="I236" s="139"/>
      <c r="J236" s="105">
        <f t="shared" si="20"/>
        <v>0</v>
      </c>
      <c r="K236" s="106"/>
      <c r="L236" s="17"/>
      <c r="M236" s="107" t="s">
        <v>0</v>
      </c>
      <c r="N236" s="108" t="s">
        <v>21</v>
      </c>
      <c r="O236" s="109">
        <v>0</v>
      </c>
      <c r="P236" s="109">
        <f t="shared" si="21"/>
        <v>0</v>
      </c>
      <c r="Q236" s="109">
        <v>2.7200000000000002E-3</v>
      </c>
      <c r="R236" s="109">
        <f t="shared" si="22"/>
        <v>5.4400000000000004E-3</v>
      </c>
      <c r="S236" s="109">
        <v>0</v>
      </c>
      <c r="T236" s="110">
        <f t="shared" si="23"/>
        <v>0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R236" s="111" t="s">
        <v>75</v>
      </c>
      <c r="AT236" s="111" t="s">
        <v>73</v>
      </c>
      <c r="AU236" s="111" t="s">
        <v>76</v>
      </c>
      <c r="AY236" s="8" t="s">
        <v>71</v>
      </c>
      <c r="BE236" s="112">
        <f t="shared" si="24"/>
        <v>0</v>
      </c>
      <c r="BF236" s="112">
        <f t="shared" si="25"/>
        <v>0</v>
      </c>
      <c r="BG236" s="112">
        <f t="shared" si="26"/>
        <v>0</v>
      </c>
      <c r="BH236" s="112">
        <f t="shared" si="27"/>
        <v>0</v>
      </c>
      <c r="BI236" s="112">
        <f t="shared" si="28"/>
        <v>0</v>
      </c>
      <c r="BJ236" s="8" t="s">
        <v>76</v>
      </c>
      <c r="BK236" s="113">
        <f t="shared" si="29"/>
        <v>0</v>
      </c>
      <c r="BL236" s="8" t="s">
        <v>75</v>
      </c>
      <c r="BM236" s="111" t="s">
        <v>533</v>
      </c>
    </row>
    <row r="237" spans="1:65" s="2" customFormat="1" ht="24.2" customHeight="1">
      <c r="A237" s="16"/>
      <c r="B237" s="100"/>
      <c r="C237" s="118" t="s">
        <v>183</v>
      </c>
      <c r="D237" s="118" t="s">
        <v>133</v>
      </c>
      <c r="E237" s="119" t="s">
        <v>534</v>
      </c>
      <c r="F237" s="120" t="s">
        <v>535</v>
      </c>
      <c r="G237" s="121" t="s">
        <v>90</v>
      </c>
      <c r="H237" s="122">
        <v>2</v>
      </c>
      <c r="I237" s="140"/>
      <c r="J237" s="122">
        <f t="shared" si="20"/>
        <v>0</v>
      </c>
      <c r="K237" s="123"/>
      <c r="L237" s="124"/>
      <c r="M237" s="125" t="s">
        <v>0</v>
      </c>
      <c r="N237" s="126" t="s">
        <v>21</v>
      </c>
      <c r="O237" s="109">
        <v>0</v>
      </c>
      <c r="P237" s="109">
        <f t="shared" si="21"/>
        <v>0</v>
      </c>
      <c r="Q237" s="109">
        <v>4.0300000000000002E-2</v>
      </c>
      <c r="R237" s="109">
        <f t="shared" si="22"/>
        <v>8.0600000000000005E-2</v>
      </c>
      <c r="S237" s="109">
        <v>0</v>
      </c>
      <c r="T237" s="110">
        <f t="shared" si="23"/>
        <v>0</v>
      </c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R237" s="111" t="s">
        <v>82</v>
      </c>
      <c r="AT237" s="111" t="s">
        <v>133</v>
      </c>
      <c r="AU237" s="111" t="s">
        <v>76</v>
      </c>
      <c r="AY237" s="8" t="s">
        <v>71</v>
      </c>
      <c r="BE237" s="112">
        <f t="shared" si="24"/>
        <v>0</v>
      </c>
      <c r="BF237" s="112">
        <f t="shared" si="25"/>
        <v>0</v>
      </c>
      <c r="BG237" s="112">
        <f t="shared" si="26"/>
        <v>0</v>
      </c>
      <c r="BH237" s="112">
        <f t="shared" si="27"/>
        <v>0</v>
      </c>
      <c r="BI237" s="112">
        <f t="shared" si="28"/>
        <v>0</v>
      </c>
      <c r="BJ237" s="8" t="s">
        <v>76</v>
      </c>
      <c r="BK237" s="113">
        <f t="shared" si="29"/>
        <v>0</v>
      </c>
      <c r="BL237" s="8" t="s">
        <v>75</v>
      </c>
      <c r="BM237" s="111" t="s">
        <v>536</v>
      </c>
    </row>
    <row r="238" spans="1:65" s="2" customFormat="1" ht="24.2" customHeight="1">
      <c r="A238" s="16"/>
      <c r="B238" s="100"/>
      <c r="C238" s="118" t="s">
        <v>184</v>
      </c>
      <c r="D238" s="118" t="s">
        <v>133</v>
      </c>
      <c r="E238" s="119" t="s">
        <v>537</v>
      </c>
      <c r="F238" s="120" t="s">
        <v>538</v>
      </c>
      <c r="G238" s="121" t="s">
        <v>90</v>
      </c>
      <c r="H238" s="122">
        <v>2</v>
      </c>
      <c r="I238" s="140"/>
      <c r="J238" s="122">
        <f t="shared" si="20"/>
        <v>0</v>
      </c>
      <c r="K238" s="123"/>
      <c r="L238" s="124"/>
      <c r="M238" s="125" t="s">
        <v>0</v>
      </c>
      <c r="N238" s="126" t="s">
        <v>21</v>
      </c>
      <c r="O238" s="109">
        <v>0</v>
      </c>
      <c r="P238" s="109">
        <f t="shared" si="21"/>
        <v>0</v>
      </c>
      <c r="Q238" s="109">
        <v>6.2500000000000003E-3</v>
      </c>
      <c r="R238" s="109">
        <f t="shared" si="22"/>
        <v>1.2500000000000001E-2</v>
      </c>
      <c r="S238" s="109">
        <v>0</v>
      </c>
      <c r="T238" s="110">
        <f t="shared" si="23"/>
        <v>0</v>
      </c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R238" s="111" t="s">
        <v>82</v>
      </c>
      <c r="AT238" s="111" t="s">
        <v>133</v>
      </c>
      <c r="AU238" s="111" t="s">
        <v>76</v>
      </c>
      <c r="AY238" s="8" t="s">
        <v>71</v>
      </c>
      <c r="BE238" s="112">
        <f t="shared" si="24"/>
        <v>0</v>
      </c>
      <c r="BF238" s="112">
        <f t="shared" si="25"/>
        <v>0</v>
      </c>
      <c r="BG238" s="112">
        <f t="shared" si="26"/>
        <v>0</v>
      </c>
      <c r="BH238" s="112">
        <f t="shared" si="27"/>
        <v>0</v>
      </c>
      <c r="BI238" s="112">
        <f t="shared" si="28"/>
        <v>0</v>
      </c>
      <c r="BJ238" s="8" t="s">
        <v>76</v>
      </c>
      <c r="BK238" s="113">
        <f t="shared" si="29"/>
        <v>0</v>
      </c>
      <c r="BL238" s="8" t="s">
        <v>75</v>
      </c>
      <c r="BM238" s="111" t="s">
        <v>539</v>
      </c>
    </row>
    <row r="239" spans="1:65" s="2" customFormat="1" ht="16.5" customHeight="1">
      <c r="A239" s="16"/>
      <c r="B239" s="100"/>
      <c r="C239" s="118" t="s">
        <v>171</v>
      </c>
      <c r="D239" s="118" t="s">
        <v>133</v>
      </c>
      <c r="E239" s="119" t="s">
        <v>540</v>
      </c>
      <c r="F239" s="120" t="s">
        <v>541</v>
      </c>
      <c r="G239" s="121" t="s">
        <v>90</v>
      </c>
      <c r="H239" s="122">
        <v>2</v>
      </c>
      <c r="I239" s="140"/>
      <c r="J239" s="122">
        <f t="shared" ref="J239:J252" si="30">ROUND(I239*H239,3)</f>
        <v>0</v>
      </c>
      <c r="K239" s="123"/>
      <c r="L239" s="124"/>
      <c r="M239" s="125" t="s">
        <v>0</v>
      </c>
      <c r="N239" s="126" t="s">
        <v>21</v>
      </c>
      <c r="O239" s="109">
        <v>0</v>
      </c>
      <c r="P239" s="109">
        <f t="shared" ref="P239:P252" si="31">O239*H239</f>
        <v>0</v>
      </c>
      <c r="Q239" s="109">
        <v>5.9999999999999995E-4</v>
      </c>
      <c r="R239" s="109">
        <f t="shared" ref="R239:R252" si="32">Q239*H239</f>
        <v>1.1999999999999999E-3</v>
      </c>
      <c r="S239" s="109">
        <v>0</v>
      </c>
      <c r="T239" s="110">
        <f t="shared" ref="T239:T252" si="33">S239*H239</f>
        <v>0</v>
      </c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R239" s="111" t="s">
        <v>82</v>
      </c>
      <c r="AT239" s="111" t="s">
        <v>133</v>
      </c>
      <c r="AU239" s="111" t="s">
        <v>76</v>
      </c>
      <c r="AY239" s="8" t="s">
        <v>71</v>
      </c>
      <c r="BE239" s="112">
        <f t="shared" ref="BE239:BE252" si="34">IF(N239="základná",J239,0)</f>
        <v>0</v>
      </c>
      <c r="BF239" s="112">
        <f t="shared" ref="BF239:BF252" si="35">IF(N239="znížená",J239,0)</f>
        <v>0</v>
      </c>
      <c r="BG239" s="112">
        <f t="shared" ref="BG239:BG252" si="36">IF(N239="zákl. prenesená",J239,0)</f>
        <v>0</v>
      </c>
      <c r="BH239" s="112">
        <f t="shared" ref="BH239:BH252" si="37">IF(N239="zníž. prenesená",J239,0)</f>
        <v>0</v>
      </c>
      <c r="BI239" s="112">
        <f t="shared" ref="BI239:BI252" si="38">IF(N239="nulová",J239,0)</f>
        <v>0</v>
      </c>
      <c r="BJ239" s="8" t="s">
        <v>76</v>
      </c>
      <c r="BK239" s="113">
        <f t="shared" ref="BK239:BK252" si="39">ROUND(I239*H239,3)</f>
        <v>0</v>
      </c>
      <c r="BL239" s="8" t="s">
        <v>75</v>
      </c>
      <c r="BM239" s="111" t="s">
        <v>542</v>
      </c>
    </row>
    <row r="240" spans="1:65" s="2" customFormat="1" ht="21.75" customHeight="1">
      <c r="A240" s="16"/>
      <c r="B240" s="100"/>
      <c r="C240" s="118" t="s">
        <v>236</v>
      </c>
      <c r="D240" s="118" t="s">
        <v>133</v>
      </c>
      <c r="E240" s="119" t="s">
        <v>543</v>
      </c>
      <c r="F240" s="120" t="s">
        <v>544</v>
      </c>
      <c r="G240" s="121" t="s">
        <v>90</v>
      </c>
      <c r="H240" s="122">
        <v>2</v>
      </c>
      <c r="I240" s="140"/>
      <c r="J240" s="122">
        <f t="shared" si="30"/>
        <v>0</v>
      </c>
      <c r="K240" s="123"/>
      <c r="L240" s="124"/>
      <c r="M240" s="125" t="s">
        <v>0</v>
      </c>
      <c r="N240" s="126" t="s">
        <v>21</v>
      </c>
      <c r="O240" s="109">
        <v>0</v>
      </c>
      <c r="P240" s="109">
        <f t="shared" si="31"/>
        <v>0</v>
      </c>
      <c r="Q240" s="109">
        <v>0</v>
      </c>
      <c r="R240" s="109">
        <f t="shared" si="32"/>
        <v>0</v>
      </c>
      <c r="S240" s="109">
        <v>0</v>
      </c>
      <c r="T240" s="110">
        <f t="shared" si="33"/>
        <v>0</v>
      </c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R240" s="111" t="s">
        <v>82</v>
      </c>
      <c r="AT240" s="111" t="s">
        <v>133</v>
      </c>
      <c r="AU240" s="111" t="s">
        <v>76</v>
      </c>
      <c r="AY240" s="8" t="s">
        <v>71</v>
      </c>
      <c r="BE240" s="112">
        <f t="shared" si="34"/>
        <v>0</v>
      </c>
      <c r="BF240" s="112">
        <f t="shared" si="35"/>
        <v>0</v>
      </c>
      <c r="BG240" s="112">
        <f t="shared" si="36"/>
        <v>0</v>
      </c>
      <c r="BH240" s="112">
        <f t="shared" si="37"/>
        <v>0</v>
      </c>
      <c r="BI240" s="112">
        <f t="shared" si="38"/>
        <v>0</v>
      </c>
      <c r="BJ240" s="8" t="s">
        <v>76</v>
      </c>
      <c r="BK240" s="113">
        <f t="shared" si="39"/>
        <v>0</v>
      </c>
      <c r="BL240" s="8" t="s">
        <v>75</v>
      </c>
      <c r="BM240" s="111" t="s">
        <v>545</v>
      </c>
    </row>
    <row r="241" spans="1:65" s="2" customFormat="1" ht="24.2" customHeight="1">
      <c r="A241" s="16"/>
      <c r="B241" s="100"/>
      <c r="C241" s="101" t="s">
        <v>185</v>
      </c>
      <c r="D241" s="101" t="s">
        <v>73</v>
      </c>
      <c r="E241" s="102" t="s">
        <v>546</v>
      </c>
      <c r="F241" s="103" t="s">
        <v>547</v>
      </c>
      <c r="G241" s="104" t="s">
        <v>90</v>
      </c>
      <c r="H241" s="105">
        <v>2</v>
      </c>
      <c r="I241" s="139"/>
      <c r="J241" s="105">
        <f t="shared" si="30"/>
        <v>0</v>
      </c>
      <c r="K241" s="106"/>
      <c r="L241" s="17"/>
      <c r="M241" s="107" t="s">
        <v>0</v>
      </c>
      <c r="N241" s="108" t="s">
        <v>21</v>
      </c>
      <c r="O241" s="109">
        <v>0</v>
      </c>
      <c r="P241" s="109">
        <f t="shared" si="31"/>
        <v>0</v>
      </c>
      <c r="Q241" s="109">
        <v>2.7200000000000002E-3</v>
      </c>
      <c r="R241" s="109">
        <f t="shared" si="32"/>
        <v>5.4400000000000004E-3</v>
      </c>
      <c r="S241" s="109">
        <v>0</v>
      </c>
      <c r="T241" s="110">
        <f t="shared" si="33"/>
        <v>0</v>
      </c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R241" s="111" t="s">
        <v>75</v>
      </c>
      <c r="AT241" s="111" t="s">
        <v>73</v>
      </c>
      <c r="AU241" s="111" t="s">
        <v>76</v>
      </c>
      <c r="AY241" s="8" t="s">
        <v>71</v>
      </c>
      <c r="BE241" s="112">
        <f t="shared" si="34"/>
        <v>0</v>
      </c>
      <c r="BF241" s="112">
        <f t="shared" si="35"/>
        <v>0</v>
      </c>
      <c r="BG241" s="112">
        <f t="shared" si="36"/>
        <v>0</v>
      </c>
      <c r="BH241" s="112">
        <f t="shared" si="37"/>
        <v>0</v>
      </c>
      <c r="BI241" s="112">
        <f t="shared" si="38"/>
        <v>0</v>
      </c>
      <c r="BJ241" s="8" t="s">
        <v>76</v>
      </c>
      <c r="BK241" s="113">
        <f t="shared" si="39"/>
        <v>0</v>
      </c>
      <c r="BL241" s="8" t="s">
        <v>75</v>
      </c>
      <c r="BM241" s="111" t="s">
        <v>548</v>
      </c>
    </row>
    <row r="242" spans="1:65" s="2" customFormat="1" ht="24.2" customHeight="1">
      <c r="A242" s="16"/>
      <c r="B242" s="100"/>
      <c r="C242" s="118" t="s">
        <v>186</v>
      </c>
      <c r="D242" s="118" t="s">
        <v>133</v>
      </c>
      <c r="E242" s="119" t="s">
        <v>534</v>
      </c>
      <c r="F242" s="120" t="s">
        <v>535</v>
      </c>
      <c r="G242" s="121" t="s">
        <v>90</v>
      </c>
      <c r="H242" s="122">
        <v>2</v>
      </c>
      <c r="I242" s="140"/>
      <c r="J242" s="122">
        <f t="shared" si="30"/>
        <v>0</v>
      </c>
      <c r="K242" s="123"/>
      <c r="L242" s="124"/>
      <c r="M242" s="125" t="s">
        <v>0</v>
      </c>
      <c r="N242" s="126" t="s">
        <v>21</v>
      </c>
      <c r="O242" s="109">
        <v>0</v>
      </c>
      <c r="P242" s="109">
        <f t="shared" si="31"/>
        <v>0</v>
      </c>
      <c r="Q242" s="109">
        <v>4.0300000000000002E-2</v>
      </c>
      <c r="R242" s="109">
        <f t="shared" si="32"/>
        <v>8.0600000000000005E-2</v>
      </c>
      <c r="S242" s="109">
        <v>0</v>
      </c>
      <c r="T242" s="110">
        <f t="shared" si="33"/>
        <v>0</v>
      </c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R242" s="111" t="s">
        <v>82</v>
      </c>
      <c r="AT242" s="111" t="s">
        <v>133</v>
      </c>
      <c r="AU242" s="111" t="s">
        <v>76</v>
      </c>
      <c r="AY242" s="8" t="s">
        <v>71</v>
      </c>
      <c r="BE242" s="112">
        <f t="shared" si="34"/>
        <v>0</v>
      </c>
      <c r="BF242" s="112">
        <f t="shared" si="35"/>
        <v>0</v>
      </c>
      <c r="BG242" s="112">
        <f t="shared" si="36"/>
        <v>0</v>
      </c>
      <c r="BH242" s="112">
        <f t="shared" si="37"/>
        <v>0</v>
      </c>
      <c r="BI242" s="112">
        <f t="shared" si="38"/>
        <v>0</v>
      </c>
      <c r="BJ242" s="8" t="s">
        <v>76</v>
      </c>
      <c r="BK242" s="113">
        <f t="shared" si="39"/>
        <v>0</v>
      </c>
      <c r="BL242" s="8" t="s">
        <v>75</v>
      </c>
      <c r="BM242" s="111" t="s">
        <v>549</v>
      </c>
    </row>
    <row r="243" spans="1:65" s="2" customFormat="1" ht="37.9" customHeight="1">
      <c r="A243" s="16"/>
      <c r="B243" s="100"/>
      <c r="C243" s="118" t="s">
        <v>237</v>
      </c>
      <c r="D243" s="118" t="s">
        <v>133</v>
      </c>
      <c r="E243" s="119" t="s">
        <v>550</v>
      </c>
      <c r="F243" s="120" t="s">
        <v>551</v>
      </c>
      <c r="G243" s="121" t="s">
        <v>90</v>
      </c>
      <c r="H243" s="122">
        <v>2</v>
      </c>
      <c r="I243" s="140"/>
      <c r="J243" s="122">
        <f t="shared" si="30"/>
        <v>0</v>
      </c>
      <c r="K243" s="123"/>
      <c r="L243" s="124"/>
      <c r="M243" s="125" t="s">
        <v>0</v>
      </c>
      <c r="N243" s="126" t="s">
        <v>21</v>
      </c>
      <c r="O243" s="109">
        <v>0</v>
      </c>
      <c r="P243" s="109">
        <f t="shared" si="31"/>
        <v>0</v>
      </c>
      <c r="Q243" s="109">
        <v>4.1999999999999997E-3</v>
      </c>
      <c r="R243" s="109">
        <f t="shared" si="32"/>
        <v>8.3999999999999995E-3</v>
      </c>
      <c r="S243" s="109">
        <v>0</v>
      </c>
      <c r="T243" s="110">
        <f t="shared" si="33"/>
        <v>0</v>
      </c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R243" s="111" t="s">
        <v>82</v>
      </c>
      <c r="AT243" s="111" t="s">
        <v>133</v>
      </c>
      <c r="AU243" s="111" t="s">
        <v>76</v>
      </c>
      <c r="AY243" s="8" t="s">
        <v>71</v>
      </c>
      <c r="BE243" s="112">
        <f t="shared" si="34"/>
        <v>0</v>
      </c>
      <c r="BF243" s="112">
        <f t="shared" si="35"/>
        <v>0</v>
      </c>
      <c r="BG243" s="112">
        <f t="shared" si="36"/>
        <v>0</v>
      </c>
      <c r="BH243" s="112">
        <f t="shared" si="37"/>
        <v>0</v>
      </c>
      <c r="BI243" s="112">
        <f t="shared" si="38"/>
        <v>0</v>
      </c>
      <c r="BJ243" s="8" t="s">
        <v>76</v>
      </c>
      <c r="BK243" s="113">
        <f t="shared" si="39"/>
        <v>0</v>
      </c>
      <c r="BL243" s="8" t="s">
        <v>75</v>
      </c>
      <c r="BM243" s="111" t="s">
        <v>552</v>
      </c>
    </row>
    <row r="244" spans="1:65" s="2" customFormat="1" ht="33" customHeight="1">
      <c r="A244" s="16"/>
      <c r="B244" s="100"/>
      <c r="C244" s="101" t="s">
        <v>187</v>
      </c>
      <c r="D244" s="101" t="s">
        <v>73</v>
      </c>
      <c r="E244" s="102" t="s">
        <v>553</v>
      </c>
      <c r="F244" s="103" t="s">
        <v>554</v>
      </c>
      <c r="G244" s="104" t="s">
        <v>90</v>
      </c>
      <c r="H244" s="105">
        <v>1</v>
      </c>
      <c r="I244" s="139"/>
      <c r="J244" s="105">
        <f t="shared" si="30"/>
        <v>0</v>
      </c>
      <c r="K244" s="106"/>
      <c r="L244" s="17"/>
      <c r="M244" s="107" t="s">
        <v>0</v>
      </c>
      <c r="N244" s="108" t="s">
        <v>21</v>
      </c>
      <c r="O244" s="109">
        <v>0</v>
      </c>
      <c r="P244" s="109">
        <f t="shared" si="31"/>
        <v>0</v>
      </c>
      <c r="Q244" s="109">
        <v>0</v>
      </c>
      <c r="R244" s="109">
        <f t="shared" si="32"/>
        <v>0</v>
      </c>
      <c r="S244" s="109">
        <v>0</v>
      </c>
      <c r="T244" s="110">
        <f t="shared" si="33"/>
        <v>0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R244" s="111" t="s">
        <v>75</v>
      </c>
      <c r="AT244" s="111" t="s">
        <v>73</v>
      </c>
      <c r="AU244" s="111" t="s">
        <v>76</v>
      </c>
      <c r="AY244" s="8" t="s">
        <v>71</v>
      </c>
      <c r="BE244" s="112">
        <f t="shared" si="34"/>
        <v>0</v>
      </c>
      <c r="BF244" s="112">
        <f t="shared" si="35"/>
        <v>0</v>
      </c>
      <c r="BG244" s="112">
        <f t="shared" si="36"/>
        <v>0</v>
      </c>
      <c r="BH244" s="112">
        <f t="shared" si="37"/>
        <v>0</v>
      </c>
      <c r="BI244" s="112">
        <f t="shared" si="38"/>
        <v>0</v>
      </c>
      <c r="BJ244" s="8" t="s">
        <v>76</v>
      </c>
      <c r="BK244" s="113">
        <f t="shared" si="39"/>
        <v>0</v>
      </c>
      <c r="BL244" s="8" t="s">
        <v>75</v>
      </c>
      <c r="BM244" s="111" t="s">
        <v>555</v>
      </c>
    </row>
    <row r="245" spans="1:65" s="2" customFormat="1" ht="33" customHeight="1">
      <c r="A245" s="16"/>
      <c r="B245" s="100"/>
      <c r="C245" s="118" t="s">
        <v>188</v>
      </c>
      <c r="D245" s="118" t="s">
        <v>133</v>
      </c>
      <c r="E245" s="119" t="s">
        <v>556</v>
      </c>
      <c r="F245" s="120" t="s">
        <v>557</v>
      </c>
      <c r="G245" s="121" t="s">
        <v>90</v>
      </c>
      <c r="H245" s="122">
        <v>1</v>
      </c>
      <c r="I245" s="140"/>
      <c r="J245" s="122">
        <f t="shared" si="30"/>
        <v>0</v>
      </c>
      <c r="K245" s="123"/>
      <c r="L245" s="124"/>
      <c r="M245" s="125" t="s">
        <v>0</v>
      </c>
      <c r="N245" s="126" t="s">
        <v>21</v>
      </c>
      <c r="O245" s="109">
        <v>0</v>
      </c>
      <c r="P245" s="109">
        <f t="shared" si="31"/>
        <v>0</v>
      </c>
      <c r="Q245" s="109">
        <v>1.17E-2</v>
      </c>
      <c r="R245" s="109">
        <f t="shared" si="32"/>
        <v>1.17E-2</v>
      </c>
      <c r="S245" s="109">
        <v>0</v>
      </c>
      <c r="T245" s="110">
        <f t="shared" si="33"/>
        <v>0</v>
      </c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R245" s="111" t="s">
        <v>82</v>
      </c>
      <c r="AT245" s="111" t="s">
        <v>133</v>
      </c>
      <c r="AU245" s="111" t="s">
        <v>76</v>
      </c>
      <c r="AY245" s="8" t="s">
        <v>71</v>
      </c>
      <c r="BE245" s="112">
        <f t="shared" si="34"/>
        <v>0</v>
      </c>
      <c r="BF245" s="112">
        <f t="shared" si="35"/>
        <v>0</v>
      </c>
      <c r="BG245" s="112">
        <f t="shared" si="36"/>
        <v>0</v>
      </c>
      <c r="BH245" s="112">
        <f t="shared" si="37"/>
        <v>0</v>
      </c>
      <c r="BI245" s="112">
        <f t="shared" si="38"/>
        <v>0</v>
      </c>
      <c r="BJ245" s="8" t="s">
        <v>76</v>
      </c>
      <c r="BK245" s="113">
        <f t="shared" si="39"/>
        <v>0</v>
      </c>
      <c r="BL245" s="8" t="s">
        <v>75</v>
      </c>
      <c r="BM245" s="111" t="s">
        <v>558</v>
      </c>
    </row>
    <row r="246" spans="1:65" s="2" customFormat="1" ht="24.2" customHeight="1">
      <c r="A246" s="16"/>
      <c r="B246" s="100"/>
      <c r="C246" s="101" t="s">
        <v>189</v>
      </c>
      <c r="D246" s="101" t="s">
        <v>73</v>
      </c>
      <c r="E246" s="102" t="s">
        <v>559</v>
      </c>
      <c r="F246" s="103" t="s">
        <v>560</v>
      </c>
      <c r="G246" s="104" t="s">
        <v>90</v>
      </c>
      <c r="H246" s="105">
        <v>1</v>
      </c>
      <c r="I246" s="139"/>
      <c r="J246" s="105">
        <f t="shared" si="30"/>
        <v>0</v>
      </c>
      <c r="K246" s="106"/>
      <c r="L246" s="17"/>
      <c r="M246" s="107" t="s">
        <v>0</v>
      </c>
      <c r="N246" s="108" t="s">
        <v>21</v>
      </c>
      <c r="O246" s="109">
        <v>0</v>
      </c>
      <c r="P246" s="109">
        <f t="shared" si="31"/>
        <v>0</v>
      </c>
      <c r="Q246" s="109">
        <v>0</v>
      </c>
      <c r="R246" s="109">
        <f t="shared" si="32"/>
        <v>0</v>
      </c>
      <c r="S246" s="109">
        <v>0</v>
      </c>
      <c r="T246" s="110">
        <f t="shared" si="33"/>
        <v>0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R246" s="111" t="s">
        <v>75</v>
      </c>
      <c r="AT246" s="111" t="s">
        <v>73</v>
      </c>
      <c r="AU246" s="111" t="s">
        <v>76</v>
      </c>
      <c r="AY246" s="8" t="s">
        <v>71</v>
      </c>
      <c r="BE246" s="112">
        <f t="shared" si="34"/>
        <v>0</v>
      </c>
      <c r="BF246" s="112">
        <f t="shared" si="35"/>
        <v>0</v>
      </c>
      <c r="BG246" s="112">
        <f t="shared" si="36"/>
        <v>0</v>
      </c>
      <c r="BH246" s="112">
        <f t="shared" si="37"/>
        <v>0</v>
      </c>
      <c r="BI246" s="112">
        <f t="shared" si="38"/>
        <v>0</v>
      </c>
      <c r="BJ246" s="8" t="s">
        <v>76</v>
      </c>
      <c r="BK246" s="113">
        <f t="shared" si="39"/>
        <v>0</v>
      </c>
      <c r="BL246" s="8" t="s">
        <v>75</v>
      </c>
      <c r="BM246" s="111" t="s">
        <v>561</v>
      </c>
    </row>
    <row r="247" spans="1:65" s="2" customFormat="1" ht="24.2" customHeight="1">
      <c r="A247" s="16"/>
      <c r="B247" s="100"/>
      <c r="C247" s="118" t="s">
        <v>190</v>
      </c>
      <c r="D247" s="118" t="s">
        <v>133</v>
      </c>
      <c r="E247" s="119" t="s">
        <v>562</v>
      </c>
      <c r="F247" s="120" t="s">
        <v>563</v>
      </c>
      <c r="G247" s="121" t="s">
        <v>90</v>
      </c>
      <c r="H247" s="122">
        <v>1</v>
      </c>
      <c r="I247" s="140"/>
      <c r="J247" s="122">
        <f t="shared" si="30"/>
        <v>0</v>
      </c>
      <c r="K247" s="123"/>
      <c r="L247" s="124"/>
      <c r="M247" s="125" t="s">
        <v>0</v>
      </c>
      <c r="N247" s="126" t="s">
        <v>21</v>
      </c>
      <c r="O247" s="109">
        <v>0</v>
      </c>
      <c r="P247" s="109">
        <f t="shared" si="31"/>
        <v>0</v>
      </c>
      <c r="Q247" s="109">
        <v>0</v>
      </c>
      <c r="R247" s="109">
        <f t="shared" si="32"/>
        <v>0</v>
      </c>
      <c r="S247" s="109">
        <v>0</v>
      </c>
      <c r="T247" s="110">
        <f t="shared" si="33"/>
        <v>0</v>
      </c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R247" s="111" t="s">
        <v>82</v>
      </c>
      <c r="AT247" s="111" t="s">
        <v>133</v>
      </c>
      <c r="AU247" s="111" t="s">
        <v>76</v>
      </c>
      <c r="AY247" s="8" t="s">
        <v>71</v>
      </c>
      <c r="BE247" s="112">
        <f t="shared" si="34"/>
        <v>0</v>
      </c>
      <c r="BF247" s="112">
        <f t="shared" si="35"/>
        <v>0</v>
      </c>
      <c r="BG247" s="112">
        <f t="shared" si="36"/>
        <v>0</v>
      </c>
      <c r="BH247" s="112">
        <f t="shared" si="37"/>
        <v>0</v>
      </c>
      <c r="BI247" s="112">
        <f t="shared" si="38"/>
        <v>0</v>
      </c>
      <c r="BJ247" s="8" t="s">
        <v>76</v>
      </c>
      <c r="BK247" s="113">
        <f t="shared" si="39"/>
        <v>0</v>
      </c>
      <c r="BL247" s="8" t="s">
        <v>75</v>
      </c>
      <c r="BM247" s="111" t="s">
        <v>564</v>
      </c>
    </row>
    <row r="248" spans="1:65" s="2" customFormat="1" ht="16.5" customHeight="1">
      <c r="A248" s="16"/>
      <c r="B248" s="100"/>
      <c r="C248" s="118" t="s">
        <v>191</v>
      </c>
      <c r="D248" s="118" t="s">
        <v>133</v>
      </c>
      <c r="E248" s="119" t="s">
        <v>565</v>
      </c>
      <c r="F248" s="120" t="s">
        <v>566</v>
      </c>
      <c r="G248" s="121" t="s">
        <v>90</v>
      </c>
      <c r="H248" s="122">
        <v>1</v>
      </c>
      <c r="I248" s="140"/>
      <c r="J248" s="122">
        <f t="shared" si="30"/>
        <v>0</v>
      </c>
      <c r="K248" s="123"/>
      <c r="L248" s="124"/>
      <c r="M248" s="125" t="s">
        <v>0</v>
      </c>
      <c r="N248" s="126" t="s">
        <v>21</v>
      </c>
      <c r="O248" s="109">
        <v>0</v>
      </c>
      <c r="P248" s="109">
        <f t="shared" si="31"/>
        <v>0</v>
      </c>
      <c r="Q248" s="109">
        <v>0</v>
      </c>
      <c r="R248" s="109">
        <f t="shared" si="32"/>
        <v>0</v>
      </c>
      <c r="S248" s="109">
        <v>0</v>
      </c>
      <c r="T248" s="110">
        <f t="shared" si="33"/>
        <v>0</v>
      </c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R248" s="111" t="s">
        <v>82</v>
      </c>
      <c r="AT248" s="111" t="s">
        <v>133</v>
      </c>
      <c r="AU248" s="111" t="s">
        <v>76</v>
      </c>
      <c r="AY248" s="8" t="s">
        <v>71</v>
      </c>
      <c r="BE248" s="112">
        <f t="shared" si="34"/>
        <v>0</v>
      </c>
      <c r="BF248" s="112">
        <f t="shared" si="35"/>
        <v>0</v>
      </c>
      <c r="BG248" s="112">
        <f t="shared" si="36"/>
        <v>0</v>
      </c>
      <c r="BH248" s="112">
        <f t="shared" si="37"/>
        <v>0</v>
      </c>
      <c r="BI248" s="112">
        <f t="shared" si="38"/>
        <v>0</v>
      </c>
      <c r="BJ248" s="8" t="s">
        <v>76</v>
      </c>
      <c r="BK248" s="113">
        <f t="shared" si="39"/>
        <v>0</v>
      </c>
      <c r="BL248" s="8" t="s">
        <v>75</v>
      </c>
      <c r="BM248" s="111" t="s">
        <v>567</v>
      </c>
    </row>
    <row r="249" spans="1:65" s="2" customFormat="1" ht="33" customHeight="1">
      <c r="A249" s="16"/>
      <c r="B249" s="100"/>
      <c r="C249" s="101" t="s">
        <v>192</v>
      </c>
      <c r="D249" s="101" t="s">
        <v>73</v>
      </c>
      <c r="E249" s="102" t="s">
        <v>568</v>
      </c>
      <c r="F249" s="103" t="s">
        <v>569</v>
      </c>
      <c r="G249" s="104" t="s">
        <v>90</v>
      </c>
      <c r="H249" s="105">
        <v>1</v>
      </c>
      <c r="I249" s="139"/>
      <c r="J249" s="105">
        <f t="shared" si="30"/>
        <v>0</v>
      </c>
      <c r="K249" s="106"/>
      <c r="L249" s="17"/>
      <c r="M249" s="107" t="s">
        <v>0</v>
      </c>
      <c r="N249" s="108" t="s">
        <v>21</v>
      </c>
      <c r="O249" s="109">
        <v>0</v>
      </c>
      <c r="P249" s="109">
        <f t="shared" si="31"/>
        <v>0</v>
      </c>
      <c r="Q249" s="109">
        <v>6.3E-3</v>
      </c>
      <c r="R249" s="109">
        <f t="shared" si="32"/>
        <v>6.3E-3</v>
      </c>
      <c r="S249" s="109">
        <v>0</v>
      </c>
      <c r="T249" s="110">
        <f t="shared" si="33"/>
        <v>0</v>
      </c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R249" s="111" t="s">
        <v>75</v>
      </c>
      <c r="AT249" s="111" t="s">
        <v>73</v>
      </c>
      <c r="AU249" s="111" t="s">
        <v>76</v>
      </c>
      <c r="AY249" s="8" t="s">
        <v>71</v>
      </c>
      <c r="BE249" s="112">
        <f t="shared" si="34"/>
        <v>0</v>
      </c>
      <c r="BF249" s="112">
        <f t="shared" si="35"/>
        <v>0</v>
      </c>
      <c r="BG249" s="112">
        <f t="shared" si="36"/>
        <v>0</v>
      </c>
      <c r="BH249" s="112">
        <f t="shared" si="37"/>
        <v>0</v>
      </c>
      <c r="BI249" s="112">
        <f t="shared" si="38"/>
        <v>0</v>
      </c>
      <c r="BJ249" s="8" t="s">
        <v>76</v>
      </c>
      <c r="BK249" s="113">
        <f t="shared" si="39"/>
        <v>0</v>
      </c>
      <c r="BL249" s="8" t="s">
        <v>75</v>
      </c>
      <c r="BM249" s="111" t="s">
        <v>570</v>
      </c>
    </row>
    <row r="250" spans="1:65" s="2" customFormat="1" ht="21.75" customHeight="1">
      <c r="A250" s="16"/>
      <c r="B250" s="100"/>
      <c r="C250" s="118" t="s">
        <v>194</v>
      </c>
      <c r="D250" s="118" t="s">
        <v>133</v>
      </c>
      <c r="E250" s="119" t="s">
        <v>571</v>
      </c>
      <c r="F250" s="120" t="s">
        <v>572</v>
      </c>
      <c r="G250" s="121" t="s">
        <v>90</v>
      </c>
      <c r="H250" s="122">
        <v>1</v>
      </c>
      <c r="I250" s="140"/>
      <c r="J250" s="122">
        <f t="shared" si="30"/>
        <v>0</v>
      </c>
      <c r="K250" s="123"/>
      <c r="L250" s="124"/>
      <c r="M250" s="125" t="s">
        <v>0</v>
      </c>
      <c r="N250" s="126" t="s">
        <v>21</v>
      </c>
      <c r="O250" s="109">
        <v>0</v>
      </c>
      <c r="P250" s="109">
        <f t="shared" si="31"/>
        <v>0</v>
      </c>
      <c r="Q250" s="109">
        <v>6.7000000000000004E-2</v>
      </c>
      <c r="R250" s="109">
        <f t="shared" si="32"/>
        <v>6.7000000000000004E-2</v>
      </c>
      <c r="S250" s="109">
        <v>0</v>
      </c>
      <c r="T250" s="110">
        <f t="shared" si="33"/>
        <v>0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R250" s="111" t="s">
        <v>82</v>
      </c>
      <c r="AT250" s="111" t="s">
        <v>133</v>
      </c>
      <c r="AU250" s="111" t="s">
        <v>76</v>
      </c>
      <c r="AY250" s="8" t="s">
        <v>71</v>
      </c>
      <c r="BE250" s="112">
        <f t="shared" si="34"/>
        <v>0</v>
      </c>
      <c r="BF250" s="112">
        <f t="shared" si="35"/>
        <v>0</v>
      </c>
      <c r="BG250" s="112">
        <f t="shared" si="36"/>
        <v>0</v>
      </c>
      <c r="BH250" s="112">
        <f t="shared" si="37"/>
        <v>0</v>
      </c>
      <c r="BI250" s="112">
        <f t="shared" si="38"/>
        <v>0</v>
      </c>
      <c r="BJ250" s="8" t="s">
        <v>76</v>
      </c>
      <c r="BK250" s="113">
        <f t="shared" si="39"/>
        <v>0</v>
      </c>
      <c r="BL250" s="8" t="s">
        <v>75</v>
      </c>
      <c r="BM250" s="111" t="s">
        <v>573</v>
      </c>
    </row>
    <row r="251" spans="1:65" s="2" customFormat="1" ht="16.5" customHeight="1">
      <c r="A251" s="16"/>
      <c r="B251" s="100"/>
      <c r="C251" s="101" t="s">
        <v>195</v>
      </c>
      <c r="D251" s="101" t="s">
        <v>73</v>
      </c>
      <c r="E251" s="102" t="s">
        <v>574</v>
      </c>
      <c r="F251" s="103" t="s">
        <v>575</v>
      </c>
      <c r="G251" s="104" t="s">
        <v>88</v>
      </c>
      <c r="H251" s="105">
        <v>100</v>
      </c>
      <c r="I251" s="139"/>
      <c r="J251" s="105">
        <f t="shared" si="30"/>
        <v>0</v>
      </c>
      <c r="K251" s="106"/>
      <c r="L251" s="17"/>
      <c r="M251" s="107" t="s">
        <v>0</v>
      </c>
      <c r="N251" s="108" t="s">
        <v>21</v>
      </c>
      <c r="O251" s="109">
        <v>0</v>
      </c>
      <c r="P251" s="109">
        <f t="shared" si="31"/>
        <v>0</v>
      </c>
      <c r="Q251" s="109">
        <v>8.0000000000000007E-5</v>
      </c>
      <c r="R251" s="109">
        <f t="shared" si="32"/>
        <v>8.0000000000000002E-3</v>
      </c>
      <c r="S251" s="109">
        <v>0</v>
      </c>
      <c r="T251" s="110">
        <f t="shared" si="33"/>
        <v>0</v>
      </c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R251" s="111" t="s">
        <v>75</v>
      </c>
      <c r="AT251" s="111" t="s">
        <v>73</v>
      </c>
      <c r="AU251" s="111" t="s">
        <v>76</v>
      </c>
      <c r="AY251" s="8" t="s">
        <v>71</v>
      </c>
      <c r="BE251" s="112">
        <f t="shared" si="34"/>
        <v>0</v>
      </c>
      <c r="BF251" s="112">
        <f t="shared" si="35"/>
        <v>0</v>
      </c>
      <c r="BG251" s="112">
        <f t="shared" si="36"/>
        <v>0</v>
      </c>
      <c r="BH251" s="112">
        <f t="shared" si="37"/>
        <v>0</v>
      </c>
      <c r="BI251" s="112">
        <f t="shared" si="38"/>
        <v>0</v>
      </c>
      <c r="BJ251" s="8" t="s">
        <v>76</v>
      </c>
      <c r="BK251" s="113">
        <f t="shared" si="39"/>
        <v>0</v>
      </c>
      <c r="BL251" s="8" t="s">
        <v>75</v>
      </c>
      <c r="BM251" s="111" t="s">
        <v>576</v>
      </c>
    </row>
    <row r="252" spans="1:65" s="2" customFormat="1" ht="24.2" customHeight="1">
      <c r="A252" s="16"/>
      <c r="B252" s="100"/>
      <c r="C252" s="101" t="s">
        <v>196</v>
      </c>
      <c r="D252" s="101" t="s">
        <v>73</v>
      </c>
      <c r="E252" s="102" t="s">
        <v>577</v>
      </c>
      <c r="F252" s="103" t="s">
        <v>578</v>
      </c>
      <c r="G252" s="104" t="s">
        <v>88</v>
      </c>
      <c r="H252" s="105">
        <v>100</v>
      </c>
      <c r="I252" s="139"/>
      <c r="J252" s="105">
        <f t="shared" si="30"/>
        <v>0</v>
      </c>
      <c r="K252" s="106"/>
      <c r="L252" s="17"/>
      <c r="M252" s="107" t="s">
        <v>0</v>
      </c>
      <c r="N252" s="108" t="s">
        <v>21</v>
      </c>
      <c r="O252" s="109">
        <v>0</v>
      </c>
      <c r="P252" s="109">
        <f t="shared" si="31"/>
        <v>0</v>
      </c>
      <c r="Q252" s="109">
        <v>1E-4</v>
      </c>
      <c r="R252" s="109">
        <f t="shared" si="32"/>
        <v>0.01</v>
      </c>
      <c r="S252" s="109">
        <v>0</v>
      </c>
      <c r="T252" s="110">
        <f t="shared" si="33"/>
        <v>0</v>
      </c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R252" s="111" t="s">
        <v>75</v>
      </c>
      <c r="AT252" s="111" t="s">
        <v>73</v>
      </c>
      <c r="AU252" s="111" t="s">
        <v>76</v>
      </c>
      <c r="AY252" s="8" t="s">
        <v>71</v>
      </c>
      <c r="BE252" s="112">
        <f t="shared" si="34"/>
        <v>0</v>
      </c>
      <c r="BF252" s="112">
        <f t="shared" si="35"/>
        <v>0</v>
      </c>
      <c r="BG252" s="112">
        <f t="shared" si="36"/>
        <v>0</v>
      </c>
      <c r="BH252" s="112">
        <f t="shared" si="37"/>
        <v>0</v>
      </c>
      <c r="BI252" s="112">
        <f t="shared" si="38"/>
        <v>0</v>
      </c>
      <c r="BJ252" s="8" t="s">
        <v>76</v>
      </c>
      <c r="BK252" s="113">
        <f t="shared" si="39"/>
        <v>0</v>
      </c>
      <c r="BL252" s="8" t="s">
        <v>75</v>
      </c>
      <c r="BM252" s="111" t="s">
        <v>579</v>
      </c>
    </row>
    <row r="253" spans="1:65" s="7" customFormat="1" ht="22.9" customHeight="1">
      <c r="B253" s="88"/>
      <c r="D253" s="89" t="s">
        <v>37</v>
      </c>
      <c r="E253" s="98" t="s">
        <v>72</v>
      </c>
      <c r="F253" s="98" t="s">
        <v>580</v>
      </c>
      <c r="I253" s="138"/>
      <c r="J253" s="99">
        <f>BK253</f>
        <v>0</v>
      </c>
      <c r="L253" s="88"/>
      <c r="M253" s="92"/>
      <c r="N253" s="93"/>
      <c r="O253" s="93"/>
      <c r="P253" s="94">
        <f>SUM(P254:P260)</f>
        <v>0</v>
      </c>
      <c r="Q253" s="93"/>
      <c r="R253" s="94">
        <f>SUM(R254:R260)</f>
        <v>4.8503699999999998</v>
      </c>
      <c r="S253" s="93"/>
      <c r="T253" s="95">
        <f>SUM(T254:T260)</f>
        <v>0</v>
      </c>
      <c r="AR253" s="89" t="s">
        <v>39</v>
      </c>
      <c r="AT253" s="96" t="s">
        <v>37</v>
      </c>
      <c r="AU253" s="96" t="s">
        <v>39</v>
      </c>
      <c r="AY253" s="89" t="s">
        <v>71</v>
      </c>
      <c r="BK253" s="97">
        <f>SUM(BK254:BK260)</f>
        <v>0</v>
      </c>
    </row>
    <row r="254" spans="1:65" s="2" customFormat="1" ht="24.2" customHeight="1">
      <c r="A254" s="16"/>
      <c r="B254" s="100"/>
      <c r="C254" s="101" t="s">
        <v>197</v>
      </c>
      <c r="D254" s="101" t="s">
        <v>73</v>
      </c>
      <c r="E254" s="102" t="s">
        <v>581</v>
      </c>
      <c r="F254" s="103" t="s">
        <v>582</v>
      </c>
      <c r="G254" s="104" t="s">
        <v>88</v>
      </c>
      <c r="H254" s="105">
        <v>20</v>
      </c>
      <c r="I254" s="139"/>
      <c r="J254" s="105">
        <f t="shared" ref="J254:J260" si="40">ROUND(I254*H254,3)</f>
        <v>0</v>
      </c>
      <c r="K254" s="106"/>
      <c r="L254" s="17"/>
      <c r="M254" s="107" t="s">
        <v>0</v>
      </c>
      <c r="N254" s="108" t="s">
        <v>21</v>
      </c>
      <c r="O254" s="109">
        <v>0</v>
      </c>
      <c r="P254" s="109">
        <f t="shared" ref="P254:P260" si="41">O254*H254</f>
        <v>0</v>
      </c>
      <c r="Q254" s="109">
        <v>0</v>
      </c>
      <c r="R254" s="109">
        <f t="shared" ref="R254:R260" si="42">Q254*H254</f>
        <v>0</v>
      </c>
      <c r="S254" s="109">
        <v>0</v>
      </c>
      <c r="T254" s="110">
        <f t="shared" ref="T254:T260" si="43">S254*H254</f>
        <v>0</v>
      </c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R254" s="111" t="s">
        <v>75</v>
      </c>
      <c r="AT254" s="111" t="s">
        <v>73</v>
      </c>
      <c r="AU254" s="111" t="s">
        <v>76</v>
      </c>
      <c r="AY254" s="8" t="s">
        <v>71</v>
      </c>
      <c r="BE254" s="112">
        <f t="shared" ref="BE254:BE260" si="44">IF(N254="základná",J254,0)</f>
        <v>0</v>
      </c>
      <c r="BF254" s="112">
        <f t="shared" ref="BF254:BF260" si="45">IF(N254="znížená",J254,0)</f>
        <v>0</v>
      </c>
      <c r="BG254" s="112">
        <f t="shared" ref="BG254:BG260" si="46">IF(N254="zákl. prenesená",J254,0)</f>
        <v>0</v>
      </c>
      <c r="BH254" s="112">
        <f t="shared" ref="BH254:BH260" si="47">IF(N254="zníž. prenesená",J254,0)</f>
        <v>0</v>
      </c>
      <c r="BI254" s="112">
        <f t="shared" ref="BI254:BI260" si="48">IF(N254="nulová",J254,0)</f>
        <v>0</v>
      </c>
      <c r="BJ254" s="8" t="s">
        <v>76</v>
      </c>
      <c r="BK254" s="113">
        <f t="shared" ref="BK254:BK260" si="49">ROUND(I254*H254,3)</f>
        <v>0</v>
      </c>
      <c r="BL254" s="8" t="s">
        <v>75</v>
      </c>
      <c r="BM254" s="111" t="s">
        <v>583</v>
      </c>
    </row>
    <row r="255" spans="1:65" s="2" customFormat="1" ht="24.2" customHeight="1">
      <c r="A255" s="16"/>
      <c r="B255" s="100"/>
      <c r="C255" s="101" t="s">
        <v>198</v>
      </c>
      <c r="D255" s="101" t="s">
        <v>73</v>
      </c>
      <c r="E255" s="102" t="s">
        <v>584</v>
      </c>
      <c r="F255" s="103" t="s">
        <v>585</v>
      </c>
      <c r="G255" s="104" t="s">
        <v>88</v>
      </c>
      <c r="H255" s="105">
        <v>20</v>
      </c>
      <c r="I255" s="139"/>
      <c r="J255" s="105">
        <f t="shared" si="40"/>
        <v>0</v>
      </c>
      <c r="K255" s="106"/>
      <c r="L255" s="17"/>
      <c r="M255" s="107" t="s">
        <v>0</v>
      </c>
      <c r="N255" s="108" t="s">
        <v>21</v>
      </c>
      <c r="O255" s="109">
        <v>0</v>
      </c>
      <c r="P255" s="109">
        <f t="shared" si="41"/>
        <v>0</v>
      </c>
      <c r="Q255" s="109">
        <v>0</v>
      </c>
      <c r="R255" s="109">
        <f t="shared" si="42"/>
        <v>0</v>
      </c>
      <c r="S255" s="109">
        <v>0</v>
      </c>
      <c r="T255" s="110">
        <f t="shared" si="43"/>
        <v>0</v>
      </c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R255" s="111" t="s">
        <v>75</v>
      </c>
      <c r="AT255" s="111" t="s">
        <v>73</v>
      </c>
      <c r="AU255" s="111" t="s">
        <v>76</v>
      </c>
      <c r="AY255" s="8" t="s">
        <v>71</v>
      </c>
      <c r="BE255" s="112">
        <f t="shared" si="44"/>
        <v>0</v>
      </c>
      <c r="BF255" s="112">
        <f t="shared" si="45"/>
        <v>0</v>
      </c>
      <c r="BG255" s="112">
        <f t="shared" si="46"/>
        <v>0</v>
      </c>
      <c r="BH255" s="112">
        <f t="shared" si="47"/>
        <v>0</v>
      </c>
      <c r="BI255" s="112">
        <f t="shared" si="48"/>
        <v>0</v>
      </c>
      <c r="BJ255" s="8" t="s">
        <v>76</v>
      </c>
      <c r="BK255" s="113">
        <f t="shared" si="49"/>
        <v>0</v>
      </c>
      <c r="BL255" s="8" t="s">
        <v>75</v>
      </c>
      <c r="BM255" s="111" t="s">
        <v>586</v>
      </c>
    </row>
    <row r="256" spans="1:65" s="2" customFormat="1" ht="33" customHeight="1">
      <c r="A256" s="16"/>
      <c r="B256" s="100"/>
      <c r="C256" s="101" t="s">
        <v>199</v>
      </c>
      <c r="D256" s="101" t="s">
        <v>73</v>
      </c>
      <c r="E256" s="102" t="s">
        <v>587</v>
      </c>
      <c r="F256" s="103" t="s">
        <v>588</v>
      </c>
      <c r="G256" s="104" t="s">
        <v>90</v>
      </c>
      <c r="H256" s="105">
        <v>3</v>
      </c>
      <c r="I256" s="139"/>
      <c r="J256" s="105">
        <f t="shared" si="40"/>
        <v>0</v>
      </c>
      <c r="K256" s="106"/>
      <c r="L256" s="17"/>
      <c r="M256" s="107" t="s">
        <v>0</v>
      </c>
      <c r="N256" s="108" t="s">
        <v>21</v>
      </c>
      <c r="O256" s="109">
        <v>0</v>
      </c>
      <c r="P256" s="109">
        <f t="shared" si="41"/>
        <v>0</v>
      </c>
      <c r="Q256" s="109">
        <v>1.6167899999999999</v>
      </c>
      <c r="R256" s="109">
        <f t="shared" si="42"/>
        <v>4.8503699999999998</v>
      </c>
      <c r="S256" s="109">
        <v>0</v>
      </c>
      <c r="T256" s="110">
        <f t="shared" si="43"/>
        <v>0</v>
      </c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R256" s="111" t="s">
        <v>75</v>
      </c>
      <c r="AT256" s="111" t="s">
        <v>73</v>
      </c>
      <c r="AU256" s="111" t="s">
        <v>76</v>
      </c>
      <c r="AY256" s="8" t="s">
        <v>71</v>
      </c>
      <c r="BE256" s="112">
        <f t="shared" si="44"/>
        <v>0</v>
      </c>
      <c r="BF256" s="112">
        <f t="shared" si="45"/>
        <v>0</v>
      </c>
      <c r="BG256" s="112">
        <f t="shared" si="46"/>
        <v>0</v>
      </c>
      <c r="BH256" s="112">
        <f t="shared" si="47"/>
        <v>0</v>
      </c>
      <c r="BI256" s="112">
        <f t="shared" si="48"/>
        <v>0</v>
      </c>
      <c r="BJ256" s="8" t="s">
        <v>76</v>
      </c>
      <c r="BK256" s="113">
        <f t="shared" si="49"/>
        <v>0</v>
      </c>
      <c r="BL256" s="8" t="s">
        <v>75</v>
      </c>
      <c r="BM256" s="111" t="s">
        <v>589</v>
      </c>
    </row>
    <row r="257" spans="1:65" s="2" customFormat="1" ht="16.5" customHeight="1">
      <c r="A257" s="16"/>
      <c r="B257" s="100"/>
      <c r="C257" s="101" t="s">
        <v>200</v>
      </c>
      <c r="D257" s="101" t="s">
        <v>73</v>
      </c>
      <c r="E257" s="102" t="s">
        <v>590</v>
      </c>
      <c r="F257" s="103" t="s">
        <v>591</v>
      </c>
      <c r="G257" s="104" t="s">
        <v>74</v>
      </c>
      <c r="H257" s="105">
        <v>120</v>
      </c>
      <c r="I257" s="139"/>
      <c r="J257" s="105">
        <f t="shared" si="40"/>
        <v>0</v>
      </c>
      <c r="K257" s="106"/>
      <c r="L257" s="17"/>
      <c r="M257" s="107" t="s">
        <v>0</v>
      </c>
      <c r="N257" s="108" t="s">
        <v>21</v>
      </c>
      <c r="O257" s="109">
        <v>0</v>
      </c>
      <c r="P257" s="109">
        <f t="shared" si="41"/>
        <v>0</v>
      </c>
      <c r="Q257" s="109">
        <v>0</v>
      </c>
      <c r="R257" s="109">
        <f t="shared" si="42"/>
        <v>0</v>
      </c>
      <c r="S257" s="109">
        <v>0</v>
      </c>
      <c r="T257" s="110">
        <f t="shared" si="43"/>
        <v>0</v>
      </c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R257" s="111" t="s">
        <v>75</v>
      </c>
      <c r="AT257" s="111" t="s">
        <v>73</v>
      </c>
      <c r="AU257" s="111" t="s">
        <v>76</v>
      </c>
      <c r="AY257" s="8" t="s">
        <v>71</v>
      </c>
      <c r="BE257" s="112">
        <f t="shared" si="44"/>
        <v>0</v>
      </c>
      <c r="BF257" s="112">
        <f t="shared" si="45"/>
        <v>0</v>
      </c>
      <c r="BG257" s="112">
        <f t="shared" si="46"/>
        <v>0</v>
      </c>
      <c r="BH257" s="112">
        <f t="shared" si="47"/>
        <v>0</v>
      </c>
      <c r="BI257" s="112">
        <f t="shared" si="48"/>
        <v>0</v>
      </c>
      <c r="BJ257" s="8" t="s">
        <v>76</v>
      </c>
      <c r="BK257" s="113">
        <f t="shared" si="49"/>
        <v>0</v>
      </c>
      <c r="BL257" s="8" t="s">
        <v>75</v>
      </c>
      <c r="BM257" s="111" t="s">
        <v>592</v>
      </c>
    </row>
    <row r="258" spans="1:65" s="2" customFormat="1" ht="33" customHeight="1">
      <c r="A258" s="16"/>
      <c r="B258" s="100"/>
      <c r="C258" s="101" t="s">
        <v>201</v>
      </c>
      <c r="D258" s="101" t="s">
        <v>73</v>
      </c>
      <c r="E258" s="102" t="s">
        <v>593</v>
      </c>
      <c r="F258" s="103" t="s">
        <v>594</v>
      </c>
      <c r="G258" s="104" t="s">
        <v>74</v>
      </c>
      <c r="H258" s="105">
        <v>400</v>
      </c>
      <c r="I258" s="139"/>
      <c r="J258" s="105">
        <f t="shared" si="40"/>
        <v>0</v>
      </c>
      <c r="K258" s="106"/>
      <c r="L258" s="17"/>
      <c r="M258" s="107" t="s">
        <v>0</v>
      </c>
      <c r="N258" s="108" t="s">
        <v>21</v>
      </c>
      <c r="O258" s="109">
        <v>0</v>
      </c>
      <c r="P258" s="109">
        <f t="shared" si="41"/>
        <v>0</v>
      </c>
      <c r="Q258" s="109">
        <v>0</v>
      </c>
      <c r="R258" s="109">
        <f t="shared" si="42"/>
        <v>0</v>
      </c>
      <c r="S258" s="109">
        <v>0</v>
      </c>
      <c r="T258" s="110">
        <f t="shared" si="43"/>
        <v>0</v>
      </c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R258" s="111" t="s">
        <v>75</v>
      </c>
      <c r="AT258" s="111" t="s">
        <v>73</v>
      </c>
      <c r="AU258" s="111" t="s">
        <v>76</v>
      </c>
      <c r="AY258" s="8" t="s">
        <v>71</v>
      </c>
      <c r="BE258" s="112">
        <f t="shared" si="44"/>
        <v>0</v>
      </c>
      <c r="BF258" s="112">
        <f t="shared" si="45"/>
        <v>0</v>
      </c>
      <c r="BG258" s="112">
        <f t="shared" si="46"/>
        <v>0</v>
      </c>
      <c r="BH258" s="112">
        <f t="shared" si="47"/>
        <v>0</v>
      </c>
      <c r="BI258" s="112">
        <f t="shared" si="48"/>
        <v>0</v>
      </c>
      <c r="BJ258" s="8" t="s">
        <v>76</v>
      </c>
      <c r="BK258" s="113">
        <f t="shared" si="49"/>
        <v>0</v>
      </c>
      <c r="BL258" s="8" t="s">
        <v>75</v>
      </c>
      <c r="BM258" s="111" t="s">
        <v>595</v>
      </c>
    </row>
    <row r="259" spans="1:65" s="2" customFormat="1" ht="33" customHeight="1">
      <c r="A259" s="16"/>
      <c r="B259" s="100"/>
      <c r="C259" s="101" t="s">
        <v>202</v>
      </c>
      <c r="D259" s="101" t="s">
        <v>73</v>
      </c>
      <c r="E259" s="102" t="s">
        <v>596</v>
      </c>
      <c r="F259" s="103" t="s">
        <v>597</v>
      </c>
      <c r="G259" s="104" t="s">
        <v>97</v>
      </c>
      <c r="H259" s="105">
        <v>19.25</v>
      </c>
      <c r="I259" s="139"/>
      <c r="J259" s="105">
        <f t="shared" si="40"/>
        <v>0</v>
      </c>
      <c r="K259" s="106"/>
      <c r="L259" s="17"/>
      <c r="M259" s="107" t="s">
        <v>0</v>
      </c>
      <c r="N259" s="108" t="s">
        <v>21</v>
      </c>
      <c r="O259" s="109">
        <v>0</v>
      </c>
      <c r="P259" s="109">
        <f t="shared" si="41"/>
        <v>0</v>
      </c>
      <c r="Q259" s="109">
        <v>0</v>
      </c>
      <c r="R259" s="109">
        <f t="shared" si="42"/>
        <v>0</v>
      </c>
      <c r="S259" s="109">
        <v>0</v>
      </c>
      <c r="T259" s="110">
        <f t="shared" si="43"/>
        <v>0</v>
      </c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R259" s="111" t="s">
        <v>75</v>
      </c>
      <c r="AT259" s="111" t="s">
        <v>73</v>
      </c>
      <c r="AU259" s="111" t="s">
        <v>76</v>
      </c>
      <c r="AY259" s="8" t="s">
        <v>71</v>
      </c>
      <c r="BE259" s="112">
        <f t="shared" si="44"/>
        <v>0</v>
      </c>
      <c r="BF259" s="112">
        <f t="shared" si="45"/>
        <v>0</v>
      </c>
      <c r="BG259" s="112">
        <f t="shared" si="46"/>
        <v>0</v>
      </c>
      <c r="BH259" s="112">
        <f t="shared" si="47"/>
        <v>0</v>
      </c>
      <c r="BI259" s="112">
        <f t="shared" si="48"/>
        <v>0</v>
      </c>
      <c r="BJ259" s="8" t="s">
        <v>76</v>
      </c>
      <c r="BK259" s="113">
        <f t="shared" si="49"/>
        <v>0</v>
      </c>
      <c r="BL259" s="8" t="s">
        <v>75</v>
      </c>
      <c r="BM259" s="111" t="s">
        <v>598</v>
      </c>
    </row>
    <row r="260" spans="1:65" s="2" customFormat="1" ht="24.2" customHeight="1">
      <c r="A260" s="16"/>
      <c r="B260" s="100"/>
      <c r="C260" s="101" t="s">
        <v>203</v>
      </c>
      <c r="D260" s="101" t="s">
        <v>73</v>
      </c>
      <c r="E260" s="102" t="s">
        <v>101</v>
      </c>
      <c r="F260" s="103" t="s">
        <v>102</v>
      </c>
      <c r="G260" s="104" t="s">
        <v>97</v>
      </c>
      <c r="H260" s="105">
        <v>19.25</v>
      </c>
      <c r="I260" s="139"/>
      <c r="J260" s="105">
        <f t="shared" si="40"/>
        <v>0</v>
      </c>
      <c r="K260" s="106"/>
      <c r="L260" s="17"/>
      <c r="M260" s="107" t="s">
        <v>0</v>
      </c>
      <c r="N260" s="108" t="s">
        <v>21</v>
      </c>
      <c r="O260" s="109">
        <v>0</v>
      </c>
      <c r="P260" s="109">
        <f t="shared" si="41"/>
        <v>0</v>
      </c>
      <c r="Q260" s="109">
        <v>0</v>
      </c>
      <c r="R260" s="109">
        <f t="shared" si="42"/>
        <v>0</v>
      </c>
      <c r="S260" s="109">
        <v>0</v>
      </c>
      <c r="T260" s="110">
        <f t="shared" si="43"/>
        <v>0</v>
      </c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R260" s="111" t="s">
        <v>75</v>
      </c>
      <c r="AT260" s="111" t="s">
        <v>73</v>
      </c>
      <c r="AU260" s="111" t="s">
        <v>76</v>
      </c>
      <c r="AY260" s="8" t="s">
        <v>71</v>
      </c>
      <c r="BE260" s="112">
        <f t="shared" si="44"/>
        <v>0</v>
      </c>
      <c r="BF260" s="112">
        <f t="shared" si="45"/>
        <v>0</v>
      </c>
      <c r="BG260" s="112">
        <f t="shared" si="46"/>
        <v>0</v>
      </c>
      <c r="BH260" s="112">
        <f t="shared" si="47"/>
        <v>0</v>
      </c>
      <c r="BI260" s="112">
        <f t="shared" si="48"/>
        <v>0</v>
      </c>
      <c r="BJ260" s="8" t="s">
        <v>76</v>
      </c>
      <c r="BK260" s="113">
        <f t="shared" si="49"/>
        <v>0</v>
      </c>
      <c r="BL260" s="8" t="s">
        <v>75</v>
      </c>
      <c r="BM260" s="111" t="s">
        <v>599</v>
      </c>
    </row>
    <row r="261" spans="1:65" s="7" customFormat="1" ht="25.9" customHeight="1">
      <c r="B261" s="88"/>
      <c r="D261" s="89" t="s">
        <v>37</v>
      </c>
      <c r="E261" s="90" t="s">
        <v>105</v>
      </c>
      <c r="F261" s="90" t="s">
        <v>600</v>
      </c>
      <c r="I261" s="138"/>
      <c r="J261" s="91">
        <f>BK261</f>
        <v>0</v>
      </c>
      <c r="L261" s="88"/>
      <c r="M261" s="92"/>
      <c r="N261" s="93"/>
      <c r="O261" s="93"/>
      <c r="P261" s="94">
        <f>P262+P266+P272</f>
        <v>0</v>
      </c>
      <c r="Q261" s="93"/>
      <c r="R261" s="94">
        <f>R262+R266+R272</f>
        <v>3.8280000000000002E-2</v>
      </c>
      <c r="S261" s="93"/>
      <c r="T261" s="95">
        <f>T262+T266+T272</f>
        <v>0</v>
      </c>
      <c r="AR261" s="89" t="s">
        <v>76</v>
      </c>
      <c r="AT261" s="96" t="s">
        <v>37</v>
      </c>
      <c r="AU261" s="96" t="s">
        <v>38</v>
      </c>
      <c r="AY261" s="89" t="s">
        <v>71</v>
      </c>
      <c r="BK261" s="97">
        <f>BK262+BK266+BK272</f>
        <v>0</v>
      </c>
    </row>
    <row r="262" spans="1:65" s="7" customFormat="1" ht="22.9" customHeight="1">
      <c r="B262" s="88"/>
      <c r="D262" s="89" t="s">
        <v>37</v>
      </c>
      <c r="E262" s="98" t="s">
        <v>173</v>
      </c>
      <c r="F262" s="98" t="s">
        <v>601</v>
      </c>
      <c r="I262" s="138"/>
      <c r="J262" s="99">
        <f>BK262</f>
        <v>0</v>
      </c>
      <c r="L262" s="88"/>
      <c r="M262" s="92"/>
      <c r="N262" s="93"/>
      <c r="O262" s="93"/>
      <c r="P262" s="94">
        <f>SUM(P263:P265)</f>
        <v>0</v>
      </c>
      <c r="Q262" s="93"/>
      <c r="R262" s="94">
        <f>SUM(R263:R265)</f>
        <v>3.1999999999999954E-4</v>
      </c>
      <c r="S262" s="93"/>
      <c r="T262" s="95">
        <f>SUM(T263:T265)</f>
        <v>0</v>
      </c>
      <c r="AR262" s="89" t="s">
        <v>76</v>
      </c>
      <c r="AT262" s="96" t="s">
        <v>37</v>
      </c>
      <c r="AU262" s="96" t="s">
        <v>39</v>
      </c>
      <c r="AY262" s="89" t="s">
        <v>71</v>
      </c>
      <c r="BK262" s="97">
        <f>SUM(BK263:BK265)</f>
        <v>0</v>
      </c>
    </row>
    <row r="263" spans="1:65" s="2" customFormat="1" ht="24.2" customHeight="1">
      <c r="A263" s="16"/>
      <c r="B263" s="100"/>
      <c r="C263" s="101" t="s">
        <v>204</v>
      </c>
      <c r="D263" s="101" t="s">
        <v>73</v>
      </c>
      <c r="E263" s="102" t="s">
        <v>602</v>
      </c>
      <c r="F263" s="103" t="s">
        <v>603</v>
      </c>
      <c r="G263" s="104" t="s">
        <v>88</v>
      </c>
      <c r="H263" s="105">
        <v>1.5</v>
      </c>
      <c r="I263" s="139"/>
      <c r="J263" s="105">
        <f>ROUND(I263*H263,3)</f>
        <v>0</v>
      </c>
      <c r="K263" s="106"/>
      <c r="L263" s="17"/>
      <c r="M263" s="107" t="s">
        <v>0</v>
      </c>
      <c r="N263" s="108" t="s">
        <v>21</v>
      </c>
      <c r="O263" s="109">
        <v>0</v>
      </c>
      <c r="P263" s="109">
        <f>O263*H263</f>
        <v>0</v>
      </c>
      <c r="Q263" s="109">
        <v>2.1333333333333301E-4</v>
      </c>
      <c r="R263" s="109">
        <f>Q263*H263</f>
        <v>3.1999999999999954E-4</v>
      </c>
      <c r="S263" s="109">
        <v>0</v>
      </c>
      <c r="T263" s="110">
        <f>S263*H263</f>
        <v>0</v>
      </c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R263" s="111" t="s">
        <v>84</v>
      </c>
      <c r="AT263" s="111" t="s">
        <v>73</v>
      </c>
      <c r="AU263" s="111" t="s">
        <v>76</v>
      </c>
      <c r="AY263" s="8" t="s">
        <v>71</v>
      </c>
      <c r="BE263" s="112">
        <f>IF(N263="základná",J263,0)</f>
        <v>0</v>
      </c>
      <c r="BF263" s="112">
        <f>IF(N263="znížená",J263,0)</f>
        <v>0</v>
      </c>
      <c r="BG263" s="112">
        <f>IF(N263="zákl. prenesená",J263,0)</f>
        <v>0</v>
      </c>
      <c r="BH263" s="112">
        <f>IF(N263="zníž. prenesená",J263,0)</f>
        <v>0</v>
      </c>
      <c r="BI263" s="112">
        <f>IF(N263="nulová",J263,0)</f>
        <v>0</v>
      </c>
      <c r="BJ263" s="8" t="s">
        <v>76</v>
      </c>
      <c r="BK263" s="113">
        <f>ROUND(I263*H263,3)</f>
        <v>0</v>
      </c>
      <c r="BL263" s="8" t="s">
        <v>84</v>
      </c>
      <c r="BM263" s="111" t="s">
        <v>604</v>
      </c>
    </row>
    <row r="264" spans="1:65" s="2" customFormat="1" ht="16.5" customHeight="1">
      <c r="A264" s="16"/>
      <c r="B264" s="100"/>
      <c r="C264" s="118" t="s">
        <v>205</v>
      </c>
      <c r="D264" s="118" t="s">
        <v>133</v>
      </c>
      <c r="E264" s="119" t="s">
        <v>605</v>
      </c>
      <c r="F264" s="120" t="s">
        <v>606</v>
      </c>
      <c r="G264" s="121" t="s">
        <v>90</v>
      </c>
      <c r="H264" s="122">
        <v>1</v>
      </c>
      <c r="I264" s="140"/>
      <c r="J264" s="122">
        <f>ROUND(I264*H264,3)</f>
        <v>0</v>
      </c>
      <c r="K264" s="123"/>
      <c r="L264" s="124"/>
      <c r="M264" s="125" t="s">
        <v>0</v>
      </c>
      <c r="N264" s="126" t="s">
        <v>21</v>
      </c>
      <c r="O264" s="109">
        <v>0</v>
      </c>
      <c r="P264" s="109">
        <f>O264*H264</f>
        <v>0</v>
      </c>
      <c r="Q264" s="109">
        <v>0</v>
      </c>
      <c r="R264" s="109">
        <f>Q264*H264</f>
        <v>0</v>
      </c>
      <c r="S264" s="109">
        <v>0</v>
      </c>
      <c r="T264" s="110">
        <f>S264*H264</f>
        <v>0</v>
      </c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R264" s="111" t="s">
        <v>104</v>
      </c>
      <c r="AT264" s="111" t="s">
        <v>133</v>
      </c>
      <c r="AU264" s="111" t="s">
        <v>76</v>
      </c>
      <c r="AY264" s="8" t="s">
        <v>71</v>
      </c>
      <c r="BE264" s="112">
        <f>IF(N264="základná",J264,0)</f>
        <v>0</v>
      </c>
      <c r="BF264" s="112">
        <f>IF(N264="znížená",J264,0)</f>
        <v>0</v>
      </c>
      <c r="BG264" s="112">
        <f>IF(N264="zákl. prenesená",J264,0)</f>
        <v>0</v>
      </c>
      <c r="BH264" s="112">
        <f>IF(N264="zníž. prenesená",J264,0)</f>
        <v>0</v>
      </c>
      <c r="BI264" s="112">
        <f>IF(N264="nulová",J264,0)</f>
        <v>0</v>
      </c>
      <c r="BJ264" s="8" t="s">
        <v>76</v>
      </c>
      <c r="BK264" s="113">
        <f>ROUND(I264*H264,3)</f>
        <v>0</v>
      </c>
      <c r="BL264" s="8" t="s">
        <v>84</v>
      </c>
      <c r="BM264" s="111" t="s">
        <v>607</v>
      </c>
    </row>
    <row r="265" spans="1:65" s="2" customFormat="1" ht="16.5" customHeight="1">
      <c r="A265" s="16"/>
      <c r="B265" s="100"/>
      <c r="C265" s="118" t="s">
        <v>206</v>
      </c>
      <c r="D265" s="118" t="s">
        <v>133</v>
      </c>
      <c r="E265" s="119" t="s">
        <v>608</v>
      </c>
      <c r="F265" s="120" t="s">
        <v>609</v>
      </c>
      <c r="G265" s="121" t="s">
        <v>90</v>
      </c>
      <c r="H265" s="122">
        <v>2</v>
      </c>
      <c r="I265" s="140"/>
      <c r="J265" s="122">
        <f>ROUND(I265*H265,3)</f>
        <v>0</v>
      </c>
      <c r="K265" s="123"/>
      <c r="L265" s="124"/>
      <c r="M265" s="125" t="s">
        <v>0</v>
      </c>
      <c r="N265" s="126" t="s">
        <v>21</v>
      </c>
      <c r="O265" s="109">
        <v>0</v>
      </c>
      <c r="P265" s="109">
        <f>O265*H265</f>
        <v>0</v>
      </c>
      <c r="Q265" s="109">
        <v>0</v>
      </c>
      <c r="R265" s="109">
        <f>Q265*H265</f>
        <v>0</v>
      </c>
      <c r="S265" s="109">
        <v>0</v>
      </c>
      <c r="T265" s="110">
        <f>S265*H265</f>
        <v>0</v>
      </c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R265" s="111" t="s">
        <v>104</v>
      </c>
      <c r="AT265" s="111" t="s">
        <v>133</v>
      </c>
      <c r="AU265" s="111" t="s">
        <v>76</v>
      </c>
      <c r="AY265" s="8" t="s">
        <v>71</v>
      </c>
      <c r="BE265" s="112">
        <f>IF(N265="základná",J265,0)</f>
        <v>0</v>
      </c>
      <c r="BF265" s="112">
        <f>IF(N265="znížená",J265,0)</f>
        <v>0</v>
      </c>
      <c r="BG265" s="112">
        <f>IF(N265="zákl. prenesená",J265,0)</f>
        <v>0</v>
      </c>
      <c r="BH265" s="112">
        <f>IF(N265="zníž. prenesená",J265,0)</f>
        <v>0</v>
      </c>
      <c r="BI265" s="112">
        <f>IF(N265="nulová",J265,0)</f>
        <v>0</v>
      </c>
      <c r="BJ265" s="8" t="s">
        <v>76</v>
      </c>
      <c r="BK265" s="113">
        <f>ROUND(I265*H265,3)</f>
        <v>0</v>
      </c>
      <c r="BL265" s="8" t="s">
        <v>84</v>
      </c>
      <c r="BM265" s="111" t="s">
        <v>610</v>
      </c>
    </row>
    <row r="266" spans="1:65" s="7" customFormat="1" ht="22.9" customHeight="1">
      <c r="B266" s="88"/>
      <c r="D266" s="89" t="s">
        <v>37</v>
      </c>
      <c r="E266" s="98" t="s">
        <v>193</v>
      </c>
      <c r="F266" s="98" t="s">
        <v>611</v>
      </c>
      <c r="I266" s="138"/>
      <c r="J266" s="99">
        <f>BK266</f>
        <v>0</v>
      </c>
      <c r="L266" s="88"/>
      <c r="M266" s="92"/>
      <c r="N266" s="93"/>
      <c r="O266" s="93"/>
      <c r="P266" s="94">
        <f>SUM(P267:P271)</f>
        <v>0</v>
      </c>
      <c r="Q266" s="93"/>
      <c r="R266" s="94">
        <f>SUM(R267:R271)</f>
        <v>3.739E-2</v>
      </c>
      <c r="S266" s="93"/>
      <c r="T266" s="95">
        <f>SUM(T267:T271)</f>
        <v>0</v>
      </c>
      <c r="AR266" s="89" t="s">
        <v>76</v>
      </c>
      <c r="AT266" s="96" t="s">
        <v>37</v>
      </c>
      <c r="AU266" s="96" t="s">
        <v>39</v>
      </c>
      <c r="AY266" s="89" t="s">
        <v>71</v>
      </c>
      <c r="BK266" s="97">
        <f>SUM(BK267:BK271)</f>
        <v>0</v>
      </c>
    </row>
    <row r="267" spans="1:65" s="2" customFormat="1" ht="24.2" customHeight="1">
      <c r="A267" s="16"/>
      <c r="B267" s="100"/>
      <c r="C267" s="101" t="s">
        <v>207</v>
      </c>
      <c r="D267" s="101" t="s">
        <v>73</v>
      </c>
      <c r="E267" s="102" t="s">
        <v>612</v>
      </c>
      <c r="F267" s="103" t="s">
        <v>613</v>
      </c>
      <c r="G267" s="104" t="s">
        <v>90</v>
      </c>
      <c r="H267" s="105">
        <v>2</v>
      </c>
      <c r="I267" s="139"/>
      <c r="J267" s="105">
        <f>ROUND(I267*H267,3)</f>
        <v>0</v>
      </c>
      <c r="K267" s="106"/>
      <c r="L267" s="17"/>
      <c r="M267" s="107" t="s">
        <v>0</v>
      </c>
      <c r="N267" s="108" t="s">
        <v>21</v>
      </c>
      <c r="O267" s="109">
        <v>0</v>
      </c>
      <c r="P267" s="109">
        <f>O267*H267</f>
        <v>0</v>
      </c>
      <c r="Q267" s="109">
        <v>1.6100000000000001E-3</v>
      </c>
      <c r="R267" s="109">
        <f>Q267*H267</f>
        <v>3.2200000000000002E-3</v>
      </c>
      <c r="S267" s="109">
        <v>0</v>
      </c>
      <c r="T267" s="110">
        <f>S267*H267</f>
        <v>0</v>
      </c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R267" s="111" t="s">
        <v>84</v>
      </c>
      <c r="AT267" s="111" t="s">
        <v>73</v>
      </c>
      <c r="AU267" s="111" t="s">
        <v>76</v>
      </c>
      <c r="AY267" s="8" t="s">
        <v>71</v>
      </c>
      <c r="BE267" s="112">
        <f>IF(N267="základná",J267,0)</f>
        <v>0</v>
      </c>
      <c r="BF267" s="112">
        <f>IF(N267="znížená",J267,0)</f>
        <v>0</v>
      </c>
      <c r="BG267" s="112">
        <f>IF(N267="zákl. prenesená",J267,0)</f>
        <v>0</v>
      </c>
      <c r="BH267" s="112">
        <f>IF(N267="zníž. prenesená",J267,0)</f>
        <v>0</v>
      </c>
      <c r="BI267" s="112">
        <f>IF(N267="nulová",J267,0)</f>
        <v>0</v>
      </c>
      <c r="BJ267" s="8" t="s">
        <v>76</v>
      </c>
      <c r="BK267" s="113">
        <f>ROUND(I267*H267,3)</f>
        <v>0</v>
      </c>
      <c r="BL267" s="8" t="s">
        <v>84</v>
      </c>
      <c r="BM267" s="111" t="s">
        <v>614</v>
      </c>
    </row>
    <row r="268" spans="1:65" s="2" customFormat="1" ht="24.2" customHeight="1">
      <c r="A268" s="16"/>
      <c r="B268" s="100"/>
      <c r="C268" s="101" t="s">
        <v>208</v>
      </c>
      <c r="D268" s="101" t="s">
        <v>73</v>
      </c>
      <c r="E268" s="102" t="s">
        <v>615</v>
      </c>
      <c r="F268" s="103" t="s">
        <v>616</v>
      </c>
      <c r="G268" s="104" t="s">
        <v>90</v>
      </c>
      <c r="H268" s="105">
        <v>1</v>
      </c>
      <c r="I268" s="139"/>
      <c r="J268" s="105">
        <f>ROUND(I268*H268,3)</f>
        <v>0</v>
      </c>
      <c r="K268" s="106"/>
      <c r="L268" s="17"/>
      <c r="M268" s="107" t="s">
        <v>0</v>
      </c>
      <c r="N268" s="108" t="s">
        <v>21</v>
      </c>
      <c r="O268" s="109">
        <v>0</v>
      </c>
      <c r="P268" s="109">
        <f>O268*H268</f>
        <v>0</v>
      </c>
      <c r="Q268" s="109">
        <v>6.6800000000000002E-3</v>
      </c>
      <c r="R268" s="109">
        <f>Q268*H268</f>
        <v>6.6800000000000002E-3</v>
      </c>
      <c r="S268" s="109">
        <v>0</v>
      </c>
      <c r="T268" s="110">
        <f>S268*H268</f>
        <v>0</v>
      </c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R268" s="111" t="s">
        <v>84</v>
      </c>
      <c r="AT268" s="111" t="s">
        <v>73</v>
      </c>
      <c r="AU268" s="111" t="s">
        <v>76</v>
      </c>
      <c r="AY268" s="8" t="s">
        <v>71</v>
      </c>
      <c r="BE268" s="112">
        <f>IF(N268="základná",J268,0)</f>
        <v>0</v>
      </c>
      <c r="BF268" s="112">
        <f>IF(N268="znížená",J268,0)</f>
        <v>0</v>
      </c>
      <c r="BG268" s="112">
        <f>IF(N268="zákl. prenesená",J268,0)</f>
        <v>0</v>
      </c>
      <c r="BH268" s="112">
        <f>IF(N268="zníž. prenesená",J268,0)</f>
        <v>0</v>
      </c>
      <c r="BI268" s="112">
        <f>IF(N268="nulová",J268,0)</f>
        <v>0</v>
      </c>
      <c r="BJ268" s="8" t="s">
        <v>76</v>
      </c>
      <c r="BK268" s="113">
        <f>ROUND(I268*H268,3)</f>
        <v>0</v>
      </c>
      <c r="BL268" s="8" t="s">
        <v>84</v>
      </c>
      <c r="BM268" s="111" t="s">
        <v>617</v>
      </c>
    </row>
    <row r="269" spans="1:65" s="2" customFormat="1" ht="16.5" customHeight="1">
      <c r="A269" s="16"/>
      <c r="B269" s="100"/>
      <c r="C269" s="118" t="s">
        <v>209</v>
      </c>
      <c r="D269" s="118" t="s">
        <v>133</v>
      </c>
      <c r="E269" s="119" t="s">
        <v>618</v>
      </c>
      <c r="F269" s="120" t="s">
        <v>619</v>
      </c>
      <c r="G269" s="121" t="s">
        <v>90</v>
      </c>
      <c r="H269" s="122">
        <v>1</v>
      </c>
      <c r="I269" s="140"/>
      <c r="J269" s="122">
        <f>ROUND(I269*H269,3)</f>
        <v>0</v>
      </c>
      <c r="K269" s="123"/>
      <c r="L269" s="124"/>
      <c r="M269" s="125" t="s">
        <v>0</v>
      </c>
      <c r="N269" s="126" t="s">
        <v>21</v>
      </c>
      <c r="O269" s="109">
        <v>0</v>
      </c>
      <c r="P269" s="109">
        <f>O269*H269</f>
        <v>0</v>
      </c>
      <c r="Q269" s="109">
        <v>5.0000000000000001E-3</v>
      </c>
      <c r="R269" s="109">
        <f>Q269*H269</f>
        <v>5.0000000000000001E-3</v>
      </c>
      <c r="S269" s="109">
        <v>0</v>
      </c>
      <c r="T269" s="110">
        <f>S269*H269</f>
        <v>0</v>
      </c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R269" s="111" t="s">
        <v>104</v>
      </c>
      <c r="AT269" s="111" t="s">
        <v>133</v>
      </c>
      <c r="AU269" s="111" t="s">
        <v>76</v>
      </c>
      <c r="AY269" s="8" t="s">
        <v>71</v>
      </c>
      <c r="BE269" s="112">
        <f>IF(N269="základná",J269,0)</f>
        <v>0</v>
      </c>
      <c r="BF269" s="112">
        <f>IF(N269="znížená",J269,0)</f>
        <v>0</v>
      </c>
      <c r="BG269" s="112">
        <f>IF(N269="zákl. prenesená",J269,0)</f>
        <v>0</v>
      </c>
      <c r="BH269" s="112">
        <f>IF(N269="zníž. prenesená",J269,0)</f>
        <v>0</v>
      </c>
      <c r="BI269" s="112">
        <f>IF(N269="nulová",J269,0)</f>
        <v>0</v>
      </c>
      <c r="BJ269" s="8" t="s">
        <v>76</v>
      </c>
      <c r="BK269" s="113">
        <f>ROUND(I269*H269,3)</f>
        <v>0</v>
      </c>
      <c r="BL269" s="8" t="s">
        <v>84</v>
      </c>
      <c r="BM269" s="111" t="s">
        <v>620</v>
      </c>
    </row>
    <row r="270" spans="1:65" s="2" customFormat="1" ht="24.2" customHeight="1">
      <c r="A270" s="16"/>
      <c r="B270" s="100"/>
      <c r="C270" s="101" t="s">
        <v>210</v>
      </c>
      <c r="D270" s="101" t="s">
        <v>73</v>
      </c>
      <c r="E270" s="102" t="s">
        <v>621</v>
      </c>
      <c r="F270" s="103" t="s">
        <v>622</v>
      </c>
      <c r="G270" s="104" t="s">
        <v>90</v>
      </c>
      <c r="H270" s="105">
        <v>1</v>
      </c>
      <c r="I270" s="139"/>
      <c r="J270" s="105">
        <f>ROUND(I270*H270,3)</f>
        <v>0</v>
      </c>
      <c r="K270" s="106"/>
      <c r="L270" s="17"/>
      <c r="M270" s="107" t="s">
        <v>0</v>
      </c>
      <c r="N270" s="108" t="s">
        <v>21</v>
      </c>
      <c r="O270" s="109">
        <v>0</v>
      </c>
      <c r="P270" s="109">
        <f>O270*H270</f>
        <v>0</v>
      </c>
      <c r="Q270" s="109">
        <v>1.2489999999999999E-2</v>
      </c>
      <c r="R270" s="109">
        <f>Q270*H270</f>
        <v>1.2489999999999999E-2</v>
      </c>
      <c r="S270" s="109">
        <v>0</v>
      </c>
      <c r="T270" s="110">
        <f>S270*H270</f>
        <v>0</v>
      </c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R270" s="111" t="s">
        <v>84</v>
      </c>
      <c r="AT270" s="111" t="s">
        <v>73</v>
      </c>
      <c r="AU270" s="111" t="s">
        <v>76</v>
      </c>
      <c r="AY270" s="8" t="s">
        <v>71</v>
      </c>
      <c r="BE270" s="112">
        <f>IF(N270="základná",J270,0)</f>
        <v>0</v>
      </c>
      <c r="BF270" s="112">
        <f>IF(N270="znížená",J270,0)</f>
        <v>0</v>
      </c>
      <c r="BG270" s="112">
        <f>IF(N270="zákl. prenesená",J270,0)</f>
        <v>0</v>
      </c>
      <c r="BH270" s="112">
        <f>IF(N270="zníž. prenesená",J270,0)</f>
        <v>0</v>
      </c>
      <c r="BI270" s="112">
        <f>IF(N270="nulová",J270,0)</f>
        <v>0</v>
      </c>
      <c r="BJ270" s="8" t="s">
        <v>76</v>
      </c>
      <c r="BK270" s="113">
        <f>ROUND(I270*H270,3)</f>
        <v>0</v>
      </c>
      <c r="BL270" s="8" t="s">
        <v>84</v>
      </c>
      <c r="BM270" s="111" t="s">
        <v>623</v>
      </c>
    </row>
    <row r="271" spans="1:65" s="2" customFormat="1" ht="16.5" customHeight="1">
      <c r="A271" s="16"/>
      <c r="B271" s="100"/>
      <c r="C271" s="118" t="s">
        <v>211</v>
      </c>
      <c r="D271" s="118" t="s">
        <v>133</v>
      </c>
      <c r="E271" s="119" t="s">
        <v>624</v>
      </c>
      <c r="F271" s="120" t="s">
        <v>625</v>
      </c>
      <c r="G271" s="121" t="s">
        <v>90</v>
      </c>
      <c r="H271" s="122">
        <v>1</v>
      </c>
      <c r="I271" s="140"/>
      <c r="J271" s="122">
        <f>ROUND(I271*H271,3)</f>
        <v>0</v>
      </c>
      <c r="K271" s="123"/>
      <c r="L271" s="124"/>
      <c r="M271" s="125" t="s">
        <v>0</v>
      </c>
      <c r="N271" s="126" t="s">
        <v>21</v>
      </c>
      <c r="O271" s="109">
        <v>0</v>
      </c>
      <c r="P271" s="109">
        <f>O271*H271</f>
        <v>0</v>
      </c>
      <c r="Q271" s="109">
        <v>0.01</v>
      </c>
      <c r="R271" s="109">
        <f>Q271*H271</f>
        <v>0.01</v>
      </c>
      <c r="S271" s="109">
        <v>0</v>
      </c>
      <c r="T271" s="110">
        <f>S271*H271</f>
        <v>0</v>
      </c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R271" s="111" t="s">
        <v>104</v>
      </c>
      <c r="AT271" s="111" t="s">
        <v>133</v>
      </c>
      <c r="AU271" s="111" t="s">
        <v>76</v>
      </c>
      <c r="AY271" s="8" t="s">
        <v>71</v>
      </c>
      <c r="BE271" s="112">
        <f>IF(N271="základná",J271,0)</f>
        <v>0</v>
      </c>
      <c r="BF271" s="112">
        <f>IF(N271="znížená",J271,0)</f>
        <v>0</v>
      </c>
      <c r="BG271" s="112">
        <f>IF(N271="zákl. prenesená",J271,0)</f>
        <v>0</v>
      </c>
      <c r="BH271" s="112">
        <f>IF(N271="zníž. prenesená",J271,0)</f>
        <v>0</v>
      </c>
      <c r="BI271" s="112">
        <f>IF(N271="nulová",J271,0)</f>
        <v>0</v>
      </c>
      <c r="BJ271" s="8" t="s">
        <v>76</v>
      </c>
      <c r="BK271" s="113">
        <f>ROUND(I271*H271,3)</f>
        <v>0</v>
      </c>
      <c r="BL271" s="8" t="s">
        <v>84</v>
      </c>
      <c r="BM271" s="111" t="s">
        <v>626</v>
      </c>
    </row>
    <row r="272" spans="1:65" s="7" customFormat="1" ht="22.9" customHeight="1">
      <c r="B272" s="88"/>
      <c r="D272" s="89" t="s">
        <v>37</v>
      </c>
      <c r="E272" s="98" t="s">
        <v>252</v>
      </c>
      <c r="F272" s="98" t="s">
        <v>627</v>
      </c>
      <c r="I272" s="138"/>
      <c r="J272" s="99">
        <f>BK272</f>
        <v>0</v>
      </c>
      <c r="L272" s="88"/>
      <c r="M272" s="92"/>
      <c r="N272" s="93"/>
      <c r="O272" s="93"/>
      <c r="P272" s="94">
        <f>SUM(P273:P275)</f>
        <v>0</v>
      </c>
      <c r="Q272" s="93"/>
      <c r="R272" s="94">
        <f>SUM(R273:R275)</f>
        <v>5.6999999999999998E-4</v>
      </c>
      <c r="S272" s="93"/>
      <c r="T272" s="95">
        <f>SUM(T273:T275)</f>
        <v>0</v>
      </c>
      <c r="AR272" s="89" t="s">
        <v>76</v>
      </c>
      <c r="AT272" s="96" t="s">
        <v>37</v>
      </c>
      <c r="AU272" s="96" t="s">
        <v>39</v>
      </c>
      <c r="AY272" s="89" t="s">
        <v>71</v>
      </c>
      <c r="BK272" s="97">
        <f>SUM(BK273:BK275)</f>
        <v>0</v>
      </c>
    </row>
    <row r="273" spans="1:65" s="2" customFormat="1" ht="24.2" customHeight="1">
      <c r="A273" s="16"/>
      <c r="B273" s="100"/>
      <c r="C273" s="101" t="s">
        <v>212</v>
      </c>
      <c r="D273" s="101" t="s">
        <v>73</v>
      </c>
      <c r="E273" s="102" t="s">
        <v>253</v>
      </c>
      <c r="F273" s="103" t="s">
        <v>628</v>
      </c>
      <c r="G273" s="104" t="s">
        <v>90</v>
      </c>
      <c r="H273" s="105">
        <v>1</v>
      </c>
      <c r="I273" s="139"/>
      <c r="J273" s="105">
        <f>ROUND(I273*H273,3)</f>
        <v>0</v>
      </c>
      <c r="K273" s="106"/>
      <c r="L273" s="17"/>
      <c r="M273" s="107" t="s">
        <v>0</v>
      </c>
      <c r="N273" s="108" t="s">
        <v>21</v>
      </c>
      <c r="O273" s="109">
        <v>0</v>
      </c>
      <c r="P273" s="109">
        <f>O273*H273</f>
        <v>0</v>
      </c>
      <c r="Q273" s="109">
        <v>1.0000000000000001E-5</v>
      </c>
      <c r="R273" s="109">
        <f>Q273*H273</f>
        <v>1.0000000000000001E-5</v>
      </c>
      <c r="S273" s="109">
        <v>0</v>
      </c>
      <c r="T273" s="110">
        <f>S273*H273</f>
        <v>0</v>
      </c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R273" s="111" t="s">
        <v>84</v>
      </c>
      <c r="AT273" s="111" t="s">
        <v>73</v>
      </c>
      <c r="AU273" s="111" t="s">
        <v>76</v>
      </c>
      <c r="AY273" s="8" t="s">
        <v>71</v>
      </c>
      <c r="BE273" s="112">
        <f>IF(N273="základná",J273,0)</f>
        <v>0</v>
      </c>
      <c r="BF273" s="112">
        <f>IF(N273="znížená",J273,0)</f>
        <v>0</v>
      </c>
      <c r="BG273" s="112">
        <f>IF(N273="zákl. prenesená",J273,0)</f>
        <v>0</v>
      </c>
      <c r="BH273" s="112">
        <f>IF(N273="zníž. prenesená",J273,0)</f>
        <v>0</v>
      </c>
      <c r="BI273" s="112">
        <f>IF(N273="nulová",J273,0)</f>
        <v>0</v>
      </c>
      <c r="BJ273" s="8" t="s">
        <v>76</v>
      </c>
      <c r="BK273" s="113">
        <f>ROUND(I273*H273,3)</f>
        <v>0</v>
      </c>
      <c r="BL273" s="8" t="s">
        <v>84</v>
      </c>
      <c r="BM273" s="111" t="s">
        <v>629</v>
      </c>
    </row>
    <row r="274" spans="1:65" s="2" customFormat="1" ht="16.5" customHeight="1">
      <c r="A274" s="16"/>
      <c r="B274" s="100"/>
      <c r="C274" s="118" t="s">
        <v>213</v>
      </c>
      <c r="D274" s="118" t="s">
        <v>133</v>
      </c>
      <c r="E274" s="119" t="s">
        <v>630</v>
      </c>
      <c r="F274" s="120" t="s">
        <v>631</v>
      </c>
      <c r="G274" s="121" t="s">
        <v>90</v>
      </c>
      <c r="H274" s="122">
        <v>1</v>
      </c>
      <c r="I274" s="140"/>
      <c r="J274" s="122">
        <f>ROUND(I274*H274,3)</f>
        <v>0</v>
      </c>
      <c r="K274" s="123"/>
      <c r="L274" s="124"/>
      <c r="M274" s="125" t="s">
        <v>0</v>
      </c>
      <c r="N274" s="126" t="s">
        <v>21</v>
      </c>
      <c r="O274" s="109">
        <v>0</v>
      </c>
      <c r="P274" s="109">
        <f>O274*H274</f>
        <v>0</v>
      </c>
      <c r="Q274" s="109">
        <v>4.4999999999999999E-4</v>
      </c>
      <c r="R274" s="109">
        <f>Q274*H274</f>
        <v>4.4999999999999999E-4</v>
      </c>
      <c r="S274" s="109">
        <v>0</v>
      </c>
      <c r="T274" s="110">
        <f>S274*H274</f>
        <v>0</v>
      </c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R274" s="111" t="s">
        <v>104</v>
      </c>
      <c r="AT274" s="111" t="s">
        <v>133</v>
      </c>
      <c r="AU274" s="111" t="s">
        <v>76</v>
      </c>
      <c r="AY274" s="8" t="s">
        <v>71</v>
      </c>
      <c r="BE274" s="112">
        <f>IF(N274="základná",J274,0)</f>
        <v>0</v>
      </c>
      <c r="BF274" s="112">
        <f>IF(N274="znížená",J274,0)</f>
        <v>0</v>
      </c>
      <c r="BG274" s="112">
        <f>IF(N274="zákl. prenesená",J274,0)</f>
        <v>0</v>
      </c>
      <c r="BH274" s="112">
        <f>IF(N274="zníž. prenesená",J274,0)</f>
        <v>0</v>
      </c>
      <c r="BI274" s="112">
        <f>IF(N274="nulová",J274,0)</f>
        <v>0</v>
      </c>
      <c r="BJ274" s="8" t="s">
        <v>76</v>
      </c>
      <c r="BK274" s="113">
        <f>ROUND(I274*H274,3)</f>
        <v>0</v>
      </c>
      <c r="BL274" s="8" t="s">
        <v>84</v>
      </c>
      <c r="BM274" s="111" t="s">
        <v>632</v>
      </c>
    </row>
    <row r="275" spans="1:65" s="2" customFormat="1" ht="16.5" customHeight="1">
      <c r="A275" s="16"/>
      <c r="B275" s="100"/>
      <c r="C275" s="118" t="s">
        <v>214</v>
      </c>
      <c r="D275" s="118" t="s">
        <v>133</v>
      </c>
      <c r="E275" s="119" t="s">
        <v>633</v>
      </c>
      <c r="F275" s="120" t="s">
        <v>634</v>
      </c>
      <c r="G275" s="121" t="s">
        <v>90</v>
      </c>
      <c r="H275" s="122">
        <v>1</v>
      </c>
      <c r="I275" s="140"/>
      <c r="J275" s="122">
        <f>ROUND(I275*H275,3)</f>
        <v>0</v>
      </c>
      <c r="K275" s="123"/>
      <c r="L275" s="124"/>
      <c r="M275" s="125" t="s">
        <v>0</v>
      </c>
      <c r="N275" s="126" t="s">
        <v>21</v>
      </c>
      <c r="O275" s="109">
        <v>0</v>
      </c>
      <c r="P275" s="109">
        <f>O275*H275</f>
        <v>0</v>
      </c>
      <c r="Q275" s="109">
        <v>1.1E-4</v>
      </c>
      <c r="R275" s="109">
        <f>Q275*H275</f>
        <v>1.1E-4</v>
      </c>
      <c r="S275" s="109">
        <v>0</v>
      </c>
      <c r="T275" s="110">
        <f>S275*H275</f>
        <v>0</v>
      </c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R275" s="111" t="s">
        <v>104</v>
      </c>
      <c r="AT275" s="111" t="s">
        <v>133</v>
      </c>
      <c r="AU275" s="111" t="s">
        <v>76</v>
      </c>
      <c r="AY275" s="8" t="s">
        <v>71</v>
      </c>
      <c r="BE275" s="112">
        <f>IF(N275="základná",J275,0)</f>
        <v>0</v>
      </c>
      <c r="BF275" s="112">
        <f>IF(N275="znížená",J275,0)</f>
        <v>0</v>
      </c>
      <c r="BG275" s="112">
        <f>IF(N275="zákl. prenesená",J275,0)</f>
        <v>0</v>
      </c>
      <c r="BH275" s="112">
        <f>IF(N275="zníž. prenesená",J275,0)</f>
        <v>0</v>
      </c>
      <c r="BI275" s="112">
        <f>IF(N275="nulová",J275,0)</f>
        <v>0</v>
      </c>
      <c r="BJ275" s="8" t="s">
        <v>76</v>
      </c>
      <c r="BK275" s="113">
        <f>ROUND(I275*H275,3)</f>
        <v>0</v>
      </c>
      <c r="BL275" s="8" t="s">
        <v>84</v>
      </c>
      <c r="BM275" s="111" t="s">
        <v>635</v>
      </c>
    </row>
    <row r="276" spans="1:65" s="7" customFormat="1" ht="25.9" customHeight="1">
      <c r="B276" s="88"/>
      <c r="D276" s="89" t="s">
        <v>37</v>
      </c>
      <c r="E276" s="90" t="s">
        <v>229</v>
      </c>
      <c r="F276" s="90" t="s">
        <v>636</v>
      </c>
      <c r="I276" s="138"/>
      <c r="J276" s="91">
        <f>BK276</f>
        <v>0</v>
      </c>
      <c r="L276" s="88"/>
      <c r="M276" s="92"/>
      <c r="N276" s="93"/>
      <c r="O276" s="93"/>
      <c r="P276" s="94">
        <f>SUM(P277:P290)</f>
        <v>42.87</v>
      </c>
      <c r="Q276" s="93"/>
      <c r="R276" s="94">
        <f>SUM(R277:R290)</f>
        <v>0</v>
      </c>
      <c r="S276" s="93"/>
      <c r="T276" s="95">
        <f>SUM(T277:T290)</f>
        <v>0</v>
      </c>
      <c r="AR276" s="89" t="s">
        <v>79</v>
      </c>
      <c r="AT276" s="96" t="s">
        <v>37</v>
      </c>
      <c r="AU276" s="96" t="s">
        <v>38</v>
      </c>
      <c r="AY276" s="89" t="s">
        <v>71</v>
      </c>
      <c r="BK276" s="97">
        <f>SUM(BK277:BK290)</f>
        <v>0</v>
      </c>
    </row>
    <row r="277" spans="1:65" s="2" customFormat="1" ht="24.2" customHeight="1">
      <c r="A277" s="16"/>
      <c r="B277" s="100"/>
      <c r="C277" s="101" t="s">
        <v>215</v>
      </c>
      <c r="D277" s="101" t="s">
        <v>73</v>
      </c>
      <c r="E277" s="102" t="s">
        <v>637</v>
      </c>
      <c r="F277" s="103" t="s">
        <v>638</v>
      </c>
      <c r="G277" s="104" t="s">
        <v>90</v>
      </c>
      <c r="H277" s="105">
        <v>1</v>
      </c>
      <c r="I277" s="139"/>
      <c r="J277" s="105">
        <f t="shared" ref="J277:J290" si="50">ROUND(I277*H277,3)</f>
        <v>0</v>
      </c>
      <c r="K277" s="106"/>
      <c r="L277" s="17"/>
      <c r="M277" s="107" t="s">
        <v>0</v>
      </c>
      <c r="N277" s="108" t="s">
        <v>21</v>
      </c>
      <c r="O277" s="109">
        <v>25.65</v>
      </c>
      <c r="P277" s="109">
        <f t="shared" ref="P277:P290" si="51">O277*H277</f>
        <v>25.65</v>
      </c>
      <c r="Q277" s="109">
        <v>0</v>
      </c>
      <c r="R277" s="109">
        <f t="shared" ref="R277:R290" si="52">Q277*H277</f>
        <v>0</v>
      </c>
      <c r="S277" s="109">
        <v>0</v>
      </c>
      <c r="T277" s="110">
        <f t="shared" ref="T277:T290" si="53">S277*H277</f>
        <v>0</v>
      </c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R277" s="111" t="s">
        <v>75</v>
      </c>
      <c r="AT277" s="111" t="s">
        <v>73</v>
      </c>
      <c r="AU277" s="111" t="s">
        <v>39</v>
      </c>
      <c r="AY277" s="8" t="s">
        <v>71</v>
      </c>
      <c r="BE277" s="112">
        <f t="shared" ref="BE277:BE290" si="54">IF(N277="základná",J277,0)</f>
        <v>0</v>
      </c>
      <c r="BF277" s="112">
        <f t="shared" ref="BF277:BF290" si="55">IF(N277="znížená",J277,0)</f>
        <v>0</v>
      </c>
      <c r="BG277" s="112">
        <f t="shared" ref="BG277:BG290" si="56">IF(N277="zákl. prenesená",J277,0)</f>
        <v>0</v>
      </c>
      <c r="BH277" s="112">
        <f t="shared" ref="BH277:BH290" si="57">IF(N277="zníž. prenesená",J277,0)</f>
        <v>0</v>
      </c>
      <c r="BI277" s="112">
        <f t="shared" ref="BI277:BI290" si="58">IF(N277="nulová",J277,0)</f>
        <v>0</v>
      </c>
      <c r="BJ277" s="8" t="s">
        <v>76</v>
      </c>
      <c r="BK277" s="113">
        <f t="shared" ref="BK277:BK290" si="59">ROUND(I277*H277,3)</f>
        <v>0</v>
      </c>
      <c r="BL277" s="8" t="s">
        <v>75</v>
      </c>
      <c r="BM277" s="111" t="s">
        <v>639</v>
      </c>
    </row>
    <row r="278" spans="1:65" s="2" customFormat="1" ht="16.5" customHeight="1">
      <c r="A278" s="16"/>
      <c r="B278" s="100"/>
      <c r="C278" s="101" t="s">
        <v>216</v>
      </c>
      <c r="D278" s="101" t="s">
        <v>73</v>
      </c>
      <c r="E278" s="102" t="s">
        <v>640</v>
      </c>
      <c r="F278" s="103" t="s">
        <v>641</v>
      </c>
      <c r="G278" s="104" t="s">
        <v>90</v>
      </c>
      <c r="H278" s="105">
        <v>1</v>
      </c>
      <c r="I278" s="139"/>
      <c r="J278" s="105">
        <f t="shared" si="50"/>
        <v>0</v>
      </c>
      <c r="K278" s="106"/>
      <c r="L278" s="17"/>
      <c r="M278" s="107" t="s">
        <v>0</v>
      </c>
      <c r="N278" s="108" t="s">
        <v>21</v>
      </c>
      <c r="O278" s="109">
        <v>17.22</v>
      </c>
      <c r="P278" s="109">
        <f t="shared" si="51"/>
        <v>17.22</v>
      </c>
      <c r="Q278" s="109">
        <v>0</v>
      </c>
      <c r="R278" s="109">
        <f t="shared" si="52"/>
        <v>0</v>
      </c>
      <c r="S278" s="109">
        <v>0</v>
      </c>
      <c r="T278" s="110">
        <f t="shared" si="53"/>
        <v>0</v>
      </c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R278" s="111" t="s">
        <v>75</v>
      </c>
      <c r="AT278" s="111" t="s">
        <v>73</v>
      </c>
      <c r="AU278" s="111" t="s">
        <v>39</v>
      </c>
      <c r="AY278" s="8" t="s">
        <v>71</v>
      </c>
      <c r="BE278" s="112">
        <f t="shared" si="54"/>
        <v>0</v>
      </c>
      <c r="BF278" s="112">
        <f t="shared" si="55"/>
        <v>0</v>
      </c>
      <c r="BG278" s="112">
        <f t="shared" si="56"/>
        <v>0</v>
      </c>
      <c r="BH278" s="112">
        <f t="shared" si="57"/>
        <v>0</v>
      </c>
      <c r="BI278" s="112">
        <f t="shared" si="58"/>
        <v>0</v>
      </c>
      <c r="BJ278" s="8" t="s">
        <v>76</v>
      </c>
      <c r="BK278" s="113">
        <f t="shared" si="59"/>
        <v>0</v>
      </c>
      <c r="BL278" s="8" t="s">
        <v>75</v>
      </c>
      <c r="BM278" s="111" t="s">
        <v>642</v>
      </c>
    </row>
    <row r="279" spans="1:65" s="2" customFormat="1" ht="44.25" customHeight="1">
      <c r="A279" s="16"/>
      <c r="B279" s="100"/>
      <c r="C279" s="101" t="s">
        <v>217</v>
      </c>
      <c r="D279" s="101" t="s">
        <v>73</v>
      </c>
      <c r="E279" s="102" t="s">
        <v>250</v>
      </c>
      <c r="F279" s="103" t="s">
        <v>251</v>
      </c>
      <c r="G279" s="104" t="s">
        <v>230</v>
      </c>
      <c r="H279" s="105">
        <v>5</v>
      </c>
      <c r="I279" s="139"/>
      <c r="J279" s="105">
        <f t="shared" si="50"/>
        <v>0</v>
      </c>
      <c r="K279" s="106"/>
      <c r="L279" s="17"/>
      <c r="M279" s="107" t="s">
        <v>0</v>
      </c>
      <c r="N279" s="108" t="s">
        <v>21</v>
      </c>
      <c r="O279" s="109">
        <v>0</v>
      </c>
      <c r="P279" s="109">
        <f t="shared" si="51"/>
        <v>0</v>
      </c>
      <c r="Q279" s="109">
        <v>0</v>
      </c>
      <c r="R279" s="109">
        <f t="shared" si="52"/>
        <v>0</v>
      </c>
      <c r="S279" s="109">
        <v>0</v>
      </c>
      <c r="T279" s="110">
        <f t="shared" si="53"/>
        <v>0</v>
      </c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R279" s="111" t="s">
        <v>75</v>
      </c>
      <c r="AT279" s="111" t="s">
        <v>73</v>
      </c>
      <c r="AU279" s="111" t="s">
        <v>39</v>
      </c>
      <c r="AY279" s="8" t="s">
        <v>71</v>
      </c>
      <c r="BE279" s="112">
        <f t="shared" si="54"/>
        <v>0</v>
      </c>
      <c r="BF279" s="112">
        <f t="shared" si="55"/>
        <v>0</v>
      </c>
      <c r="BG279" s="112">
        <f t="shared" si="56"/>
        <v>0</v>
      </c>
      <c r="BH279" s="112">
        <f t="shared" si="57"/>
        <v>0</v>
      </c>
      <c r="BI279" s="112">
        <f t="shared" si="58"/>
        <v>0</v>
      </c>
      <c r="BJ279" s="8" t="s">
        <v>76</v>
      </c>
      <c r="BK279" s="113">
        <f t="shared" si="59"/>
        <v>0</v>
      </c>
      <c r="BL279" s="8" t="s">
        <v>75</v>
      </c>
      <c r="BM279" s="111" t="s">
        <v>643</v>
      </c>
    </row>
    <row r="280" spans="1:65" s="2" customFormat="1" ht="33" customHeight="1">
      <c r="A280" s="16"/>
      <c r="B280" s="100"/>
      <c r="C280" s="101" t="s">
        <v>218</v>
      </c>
      <c r="D280" s="101" t="s">
        <v>73</v>
      </c>
      <c r="E280" s="102" t="s">
        <v>644</v>
      </c>
      <c r="F280" s="103" t="s">
        <v>645</v>
      </c>
      <c r="G280" s="104" t="s">
        <v>230</v>
      </c>
      <c r="H280" s="105">
        <v>1</v>
      </c>
      <c r="I280" s="139"/>
      <c r="J280" s="105">
        <f t="shared" si="50"/>
        <v>0</v>
      </c>
      <c r="K280" s="106"/>
      <c r="L280" s="17"/>
      <c r="M280" s="107" t="s">
        <v>0</v>
      </c>
      <c r="N280" s="108" t="s">
        <v>21</v>
      </c>
      <c r="O280" s="109">
        <v>0</v>
      </c>
      <c r="P280" s="109">
        <f t="shared" si="51"/>
        <v>0</v>
      </c>
      <c r="Q280" s="109">
        <v>0</v>
      </c>
      <c r="R280" s="109">
        <f t="shared" si="52"/>
        <v>0</v>
      </c>
      <c r="S280" s="109">
        <v>0</v>
      </c>
      <c r="T280" s="110">
        <f t="shared" si="53"/>
        <v>0</v>
      </c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R280" s="111" t="s">
        <v>75</v>
      </c>
      <c r="AT280" s="111" t="s">
        <v>73</v>
      </c>
      <c r="AU280" s="111" t="s">
        <v>39</v>
      </c>
      <c r="AY280" s="8" t="s">
        <v>71</v>
      </c>
      <c r="BE280" s="112">
        <f t="shared" si="54"/>
        <v>0</v>
      </c>
      <c r="BF280" s="112">
        <f t="shared" si="55"/>
        <v>0</v>
      </c>
      <c r="BG280" s="112">
        <f t="shared" si="56"/>
        <v>0</v>
      </c>
      <c r="BH280" s="112">
        <f t="shared" si="57"/>
        <v>0</v>
      </c>
      <c r="BI280" s="112">
        <f t="shared" si="58"/>
        <v>0</v>
      </c>
      <c r="BJ280" s="8" t="s">
        <v>76</v>
      </c>
      <c r="BK280" s="113">
        <f t="shared" si="59"/>
        <v>0</v>
      </c>
      <c r="BL280" s="8" t="s">
        <v>75</v>
      </c>
      <c r="BM280" s="111" t="s">
        <v>646</v>
      </c>
    </row>
    <row r="281" spans="1:65" s="2" customFormat="1" ht="24.2" customHeight="1">
      <c r="A281" s="16"/>
      <c r="B281" s="100"/>
      <c r="C281" s="101" t="s">
        <v>219</v>
      </c>
      <c r="D281" s="101" t="s">
        <v>73</v>
      </c>
      <c r="E281" s="102" t="s">
        <v>232</v>
      </c>
      <c r="F281" s="103" t="s">
        <v>233</v>
      </c>
      <c r="G281" s="104" t="s">
        <v>230</v>
      </c>
      <c r="H281" s="105">
        <v>1</v>
      </c>
      <c r="I281" s="139"/>
      <c r="J281" s="105">
        <f t="shared" si="50"/>
        <v>0</v>
      </c>
      <c r="K281" s="106"/>
      <c r="L281" s="17"/>
      <c r="M281" s="107" t="s">
        <v>0</v>
      </c>
      <c r="N281" s="108" t="s">
        <v>21</v>
      </c>
      <c r="O281" s="109">
        <v>0</v>
      </c>
      <c r="P281" s="109">
        <f t="shared" si="51"/>
        <v>0</v>
      </c>
      <c r="Q281" s="109">
        <v>0</v>
      </c>
      <c r="R281" s="109">
        <f t="shared" si="52"/>
        <v>0</v>
      </c>
      <c r="S281" s="109">
        <v>0</v>
      </c>
      <c r="T281" s="110">
        <f t="shared" si="53"/>
        <v>0</v>
      </c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R281" s="111" t="s">
        <v>75</v>
      </c>
      <c r="AT281" s="111" t="s">
        <v>73</v>
      </c>
      <c r="AU281" s="111" t="s">
        <v>39</v>
      </c>
      <c r="AY281" s="8" t="s">
        <v>71</v>
      </c>
      <c r="BE281" s="112">
        <f t="shared" si="54"/>
        <v>0</v>
      </c>
      <c r="BF281" s="112">
        <f t="shared" si="55"/>
        <v>0</v>
      </c>
      <c r="BG281" s="112">
        <f t="shared" si="56"/>
        <v>0</v>
      </c>
      <c r="BH281" s="112">
        <f t="shared" si="57"/>
        <v>0</v>
      </c>
      <c r="BI281" s="112">
        <f t="shared" si="58"/>
        <v>0</v>
      </c>
      <c r="BJ281" s="8" t="s">
        <v>76</v>
      </c>
      <c r="BK281" s="113">
        <f t="shared" si="59"/>
        <v>0</v>
      </c>
      <c r="BL281" s="8" t="s">
        <v>75</v>
      </c>
      <c r="BM281" s="111" t="s">
        <v>647</v>
      </c>
    </row>
    <row r="282" spans="1:65" s="2" customFormat="1" ht="24.2" customHeight="1">
      <c r="A282" s="16"/>
      <c r="B282" s="100"/>
      <c r="C282" s="101" t="s">
        <v>220</v>
      </c>
      <c r="D282" s="101" t="s">
        <v>73</v>
      </c>
      <c r="E282" s="102" t="s">
        <v>648</v>
      </c>
      <c r="F282" s="103" t="s">
        <v>649</v>
      </c>
      <c r="G282" s="104" t="s">
        <v>230</v>
      </c>
      <c r="H282" s="105">
        <v>1</v>
      </c>
      <c r="I282" s="139"/>
      <c r="J282" s="105">
        <f t="shared" si="50"/>
        <v>0</v>
      </c>
      <c r="K282" s="106"/>
      <c r="L282" s="17"/>
      <c r="M282" s="107" t="s">
        <v>0</v>
      </c>
      <c r="N282" s="108" t="s">
        <v>21</v>
      </c>
      <c r="O282" s="109">
        <v>0</v>
      </c>
      <c r="P282" s="109">
        <f t="shared" si="51"/>
        <v>0</v>
      </c>
      <c r="Q282" s="109">
        <v>0</v>
      </c>
      <c r="R282" s="109">
        <f t="shared" si="52"/>
        <v>0</v>
      </c>
      <c r="S282" s="109">
        <v>0</v>
      </c>
      <c r="T282" s="110">
        <f t="shared" si="53"/>
        <v>0</v>
      </c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R282" s="111" t="s">
        <v>75</v>
      </c>
      <c r="AT282" s="111" t="s">
        <v>73</v>
      </c>
      <c r="AU282" s="111" t="s">
        <v>39</v>
      </c>
      <c r="AY282" s="8" t="s">
        <v>71</v>
      </c>
      <c r="BE282" s="112">
        <f t="shared" si="54"/>
        <v>0</v>
      </c>
      <c r="BF282" s="112">
        <f t="shared" si="55"/>
        <v>0</v>
      </c>
      <c r="BG282" s="112">
        <f t="shared" si="56"/>
        <v>0</v>
      </c>
      <c r="BH282" s="112">
        <f t="shared" si="57"/>
        <v>0</v>
      </c>
      <c r="BI282" s="112">
        <f t="shared" si="58"/>
        <v>0</v>
      </c>
      <c r="BJ282" s="8" t="s">
        <v>76</v>
      </c>
      <c r="BK282" s="113">
        <f t="shared" si="59"/>
        <v>0</v>
      </c>
      <c r="BL282" s="8" t="s">
        <v>75</v>
      </c>
      <c r="BM282" s="111" t="s">
        <v>650</v>
      </c>
    </row>
    <row r="283" spans="1:65" s="2" customFormat="1" ht="16.5" customHeight="1">
      <c r="A283" s="16"/>
      <c r="B283" s="100"/>
      <c r="C283" s="101" t="s">
        <v>221</v>
      </c>
      <c r="D283" s="101" t="s">
        <v>73</v>
      </c>
      <c r="E283" s="102" t="s">
        <v>234</v>
      </c>
      <c r="F283" s="103" t="s">
        <v>0</v>
      </c>
      <c r="G283" s="104" t="s">
        <v>230</v>
      </c>
      <c r="H283" s="105">
        <v>0</v>
      </c>
      <c r="I283" s="139"/>
      <c r="J283" s="105">
        <f t="shared" si="50"/>
        <v>0</v>
      </c>
      <c r="K283" s="106"/>
      <c r="L283" s="17"/>
      <c r="M283" s="107" t="s">
        <v>0</v>
      </c>
      <c r="N283" s="108" t="s">
        <v>21</v>
      </c>
      <c r="O283" s="109">
        <v>0</v>
      </c>
      <c r="P283" s="109">
        <f t="shared" si="51"/>
        <v>0</v>
      </c>
      <c r="Q283" s="109">
        <v>0</v>
      </c>
      <c r="R283" s="109">
        <f t="shared" si="52"/>
        <v>0</v>
      </c>
      <c r="S283" s="109">
        <v>0</v>
      </c>
      <c r="T283" s="110">
        <f t="shared" si="53"/>
        <v>0</v>
      </c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R283" s="111" t="s">
        <v>231</v>
      </c>
      <c r="AT283" s="111" t="s">
        <v>73</v>
      </c>
      <c r="AU283" s="111" t="s">
        <v>39</v>
      </c>
      <c r="AY283" s="8" t="s">
        <v>71</v>
      </c>
      <c r="BE283" s="112">
        <f t="shared" si="54"/>
        <v>0</v>
      </c>
      <c r="BF283" s="112">
        <f t="shared" si="55"/>
        <v>0</v>
      </c>
      <c r="BG283" s="112">
        <f t="shared" si="56"/>
        <v>0</v>
      </c>
      <c r="BH283" s="112">
        <f t="shared" si="57"/>
        <v>0</v>
      </c>
      <c r="BI283" s="112">
        <f t="shared" si="58"/>
        <v>0</v>
      </c>
      <c r="BJ283" s="8" t="s">
        <v>76</v>
      </c>
      <c r="BK283" s="113">
        <f t="shared" si="59"/>
        <v>0</v>
      </c>
      <c r="BL283" s="8" t="s">
        <v>231</v>
      </c>
      <c r="BM283" s="111" t="s">
        <v>651</v>
      </c>
    </row>
    <row r="284" spans="1:65" s="2" customFormat="1" ht="16.5" customHeight="1">
      <c r="A284" s="16"/>
      <c r="B284" s="100"/>
      <c r="C284" s="101" t="s">
        <v>222</v>
      </c>
      <c r="D284" s="101" t="s">
        <v>73</v>
      </c>
      <c r="E284" s="102" t="s">
        <v>234</v>
      </c>
      <c r="F284" s="103" t="s">
        <v>0</v>
      </c>
      <c r="G284" s="104" t="s">
        <v>230</v>
      </c>
      <c r="H284" s="105">
        <v>0</v>
      </c>
      <c r="I284" s="139"/>
      <c r="J284" s="105">
        <f t="shared" si="50"/>
        <v>0</v>
      </c>
      <c r="K284" s="106"/>
      <c r="L284" s="17"/>
      <c r="M284" s="107" t="s">
        <v>0</v>
      </c>
      <c r="N284" s="108" t="s">
        <v>21</v>
      </c>
      <c r="O284" s="109">
        <v>0</v>
      </c>
      <c r="P284" s="109">
        <f t="shared" si="51"/>
        <v>0</v>
      </c>
      <c r="Q284" s="109">
        <v>0</v>
      </c>
      <c r="R284" s="109">
        <f t="shared" si="52"/>
        <v>0</v>
      </c>
      <c r="S284" s="109">
        <v>0</v>
      </c>
      <c r="T284" s="110">
        <f t="shared" si="53"/>
        <v>0</v>
      </c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R284" s="111" t="s">
        <v>231</v>
      </c>
      <c r="AT284" s="111" t="s">
        <v>73</v>
      </c>
      <c r="AU284" s="111" t="s">
        <v>39</v>
      </c>
      <c r="AY284" s="8" t="s">
        <v>71</v>
      </c>
      <c r="BE284" s="112">
        <f t="shared" si="54"/>
        <v>0</v>
      </c>
      <c r="BF284" s="112">
        <f t="shared" si="55"/>
        <v>0</v>
      </c>
      <c r="BG284" s="112">
        <f t="shared" si="56"/>
        <v>0</v>
      </c>
      <c r="BH284" s="112">
        <f t="shared" si="57"/>
        <v>0</v>
      </c>
      <c r="BI284" s="112">
        <f t="shared" si="58"/>
        <v>0</v>
      </c>
      <c r="BJ284" s="8" t="s">
        <v>76</v>
      </c>
      <c r="BK284" s="113">
        <f t="shared" si="59"/>
        <v>0</v>
      </c>
      <c r="BL284" s="8" t="s">
        <v>231</v>
      </c>
      <c r="BM284" s="111" t="s">
        <v>652</v>
      </c>
    </row>
    <row r="285" spans="1:65" s="2" customFormat="1" ht="16.5" customHeight="1">
      <c r="A285" s="16"/>
      <c r="B285" s="100"/>
      <c r="C285" s="101" t="s">
        <v>223</v>
      </c>
      <c r="D285" s="101" t="s">
        <v>73</v>
      </c>
      <c r="E285" s="102" t="s">
        <v>234</v>
      </c>
      <c r="F285" s="103" t="s">
        <v>0</v>
      </c>
      <c r="G285" s="104" t="s">
        <v>230</v>
      </c>
      <c r="H285" s="105">
        <v>0</v>
      </c>
      <c r="I285" s="139"/>
      <c r="J285" s="105">
        <f t="shared" si="50"/>
        <v>0</v>
      </c>
      <c r="K285" s="106"/>
      <c r="L285" s="17"/>
      <c r="M285" s="107" t="s">
        <v>0</v>
      </c>
      <c r="N285" s="108" t="s">
        <v>21</v>
      </c>
      <c r="O285" s="109">
        <v>0</v>
      </c>
      <c r="P285" s="109">
        <f t="shared" si="51"/>
        <v>0</v>
      </c>
      <c r="Q285" s="109">
        <v>0</v>
      </c>
      <c r="R285" s="109">
        <f t="shared" si="52"/>
        <v>0</v>
      </c>
      <c r="S285" s="109">
        <v>0</v>
      </c>
      <c r="T285" s="110">
        <f t="shared" si="53"/>
        <v>0</v>
      </c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R285" s="111" t="s">
        <v>231</v>
      </c>
      <c r="AT285" s="111" t="s">
        <v>73</v>
      </c>
      <c r="AU285" s="111" t="s">
        <v>39</v>
      </c>
      <c r="AY285" s="8" t="s">
        <v>71</v>
      </c>
      <c r="BE285" s="112">
        <f t="shared" si="54"/>
        <v>0</v>
      </c>
      <c r="BF285" s="112">
        <f t="shared" si="55"/>
        <v>0</v>
      </c>
      <c r="BG285" s="112">
        <f t="shared" si="56"/>
        <v>0</v>
      </c>
      <c r="BH285" s="112">
        <f t="shared" si="57"/>
        <v>0</v>
      </c>
      <c r="BI285" s="112">
        <f t="shared" si="58"/>
        <v>0</v>
      </c>
      <c r="BJ285" s="8" t="s">
        <v>76</v>
      </c>
      <c r="BK285" s="113">
        <f t="shared" si="59"/>
        <v>0</v>
      </c>
      <c r="BL285" s="8" t="s">
        <v>231</v>
      </c>
      <c r="BM285" s="111" t="s">
        <v>653</v>
      </c>
    </row>
    <row r="286" spans="1:65" s="2" customFormat="1" ht="16.5" customHeight="1">
      <c r="A286" s="16"/>
      <c r="B286" s="100"/>
      <c r="C286" s="101" t="s">
        <v>224</v>
      </c>
      <c r="D286" s="101" t="s">
        <v>73</v>
      </c>
      <c r="E286" s="102" t="s">
        <v>234</v>
      </c>
      <c r="F286" s="103" t="s">
        <v>0</v>
      </c>
      <c r="G286" s="104" t="s">
        <v>230</v>
      </c>
      <c r="H286" s="105">
        <v>0</v>
      </c>
      <c r="I286" s="139"/>
      <c r="J286" s="105">
        <f t="shared" si="50"/>
        <v>0</v>
      </c>
      <c r="K286" s="106"/>
      <c r="L286" s="17"/>
      <c r="M286" s="107" t="s">
        <v>0</v>
      </c>
      <c r="N286" s="108" t="s">
        <v>21</v>
      </c>
      <c r="O286" s="109">
        <v>0</v>
      </c>
      <c r="P286" s="109">
        <f t="shared" si="51"/>
        <v>0</v>
      </c>
      <c r="Q286" s="109">
        <v>0</v>
      </c>
      <c r="R286" s="109">
        <f t="shared" si="52"/>
        <v>0</v>
      </c>
      <c r="S286" s="109">
        <v>0</v>
      </c>
      <c r="T286" s="110">
        <f t="shared" si="53"/>
        <v>0</v>
      </c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R286" s="111" t="s">
        <v>231</v>
      </c>
      <c r="AT286" s="111" t="s">
        <v>73</v>
      </c>
      <c r="AU286" s="111" t="s">
        <v>39</v>
      </c>
      <c r="AY286" s="8" t="s">
        <v>71</v>
      </c>
      <c r="BE286" s="112">
        <f t="shared" si="54"/>
        <v>0</v>
      </c>
      <c r="BF286" s="112">
        <f t="shared" si="55"/>
        <v>0</v>
      </c>
      <c r="BG286" s="112">
        <f t="shared" si="56"/>
        <v>0</v>
      </c>
      <c r="BH286" s="112">
        <f t="shared" si="57"/>
        <v>0</v>
      </c>
      <c r="BI286" s="112">
        <f t="shared" si="58"/>
        <v>0</v>
      </c>
      <c r="BJ286" s="8" t="s">
        <v>76</v>
      </c>
      <c r="BK286" s="113">
        <f t="shared" si="59"/>
        <v>0</v>
      </c>
      <c r="BL286" s="8" t="s">
        <v>231</v>
      </c>
      <c r="BM286" s="111" t="s">
        <v>654</v>
      </c>
    </row>
    <row r="287" spans="1:65" s="2" customFormat="1" ht="16.5" customHeight="1">
      <c r="A287" s="16"/>
      <c r="B287" s="100"/>
      <c r="C287" s="101" t="s">
        <v>225</v>
      </c>
      <c r="D287" s="101" t="s">
        <v>73</v>
      </c>
      <c r="E287" s="102" t="s">
        <v>235</v>
      </c>
      <c r="F287" s="103" t="s">
        <v>0</v>
      </c>
      <c r="G287" s="104" t="s">
        <v>230</v>
      </c>
      <c r="H287" s="105">
        <v>0</v>
      </c>
      <c r="I287" s="139"/>
      <c r="J287" s="105">
        <f t="shared" si="50"/>
        <v>0</v>
      </c>
      <c r="K287" s="106"/>
      <c r="L287" s="17"/>
      <c r="M287" s="107" t="s">
        <v>0</v>
      </c>
      <c r="N287" s="108" t="s">
        <v>21</v>
      </c>
      <c r="O287" s="109">
        <v>0</v>
      </c>
      <c r="P287" s="109">
        <f t="shared" si="51"/>
        <v>0</v>
      </c>
      <c r="Q287" s="109">
        <v>0</v>
      </c>
      <c r="R287" s="109">
        <f t="shared" si="52"/>
        <v>0</v>
      </c>
      <c r="S287" s="109">
        <v>0</v>
      </c>
      <c r="T287" s="110">
        <f t="shared" si="53"/>
        <v>0</v>
      </c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R287" s="111" t="s">
        <v>231</v>
      </c>
      <c r="AT287" s="111" t="s">
        <v>73</v>
      </c>
      <c r="AU287" s="111" t="s">
        <v>39</v>
      </c>
      <c r="AY287" s="8" t="s">
        <v>71</v>
      </c>
      <c r="BE287" s="112">
        <f t="shared" si="54"/>
        <v>0</v>
      </c>
      <c r="BF287" s="112">
        <f t="shared" si="55"/>
        <v>0</v>
      </c>
      <c r="BG287" s="112">
        <f t="shared" si="56"/>
        <v>0</v>
      </c>
      <c r="BH287" s="112">
        <f t="shared" si="57"/>
        <v>0</v>
      </c>
      <c r="BI287" s="112">
        <f t="shared" si="58"/>
        <v>0</v>
      </c>
      <c r="BJ287" s="8" t="s">
        <v>76</v>
      </c>
      <c r="BK287" s="113">
        <f t="shared" si="59"/>
        <v>0</v>
      </c>
      <c r="BL287" s="8" t="s">
        <v>231</v>
      </c>
      <c r="BM287" s="111" t="s">
        <v>655</v>
      </c>
    </row>
    <row r="288" spans="1:65" s="2" customFormat="1" ht="16.5" customHeight="1">
      <c r="A288" s="16"/>
      <c r="B288" s="100"/>
      <c r="C288" s="101" t="s">
        <v>226</v>
      </c>
      <c r="D288" s="101" t="s">
        <v>73</v>
      </c>
      <c r="E288" s="102" t="s">
        <v>235</v>
      </c>
      <c r="F288" s="103" t="s">
        <v>0</v>
      </c>
      <c r="G288" s="104" t="s">
        <v>230</v>
      </c>
      <c r="H288" s="105">
        <v>0</v>
      </c>
      <c r="I288" s="139"/>
      <c r="J288" s="105">
        <f t="shared" si="50"/>
        <v>0</v>
      </c>
      <c r="K288" s="106"/>
      <c r="L288" s="17"/>
      <c r="M288" s="107" t="s">
        <v>0</v>
      </c>
      <c r="N288" s="108" t="s">
        <v>21</v>
      </c>
      <c r="O288" s="109">
        <v>0</v>
      </c>
      <c r="P288" s="109">
        <f t="shared" si="51"/>
        <v>0</v>
      </c>
      <c r="Q288" s="109">
        <v>0</v>
      </c>
      <c r="R288" s="109">
        <f t="shared" si="52"/>
        <v>0</v>
      </c>
      <c r="S288" s="109">
        <v>0</v>
      </c>
      <c r="T288" s="110">
        <f t="shared" si="53"/>
        <v>0</v>
      </c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R288" s="111" t="s">
        <v>231</v>
      </c>
      <c r="AT288" s="111" t="s">
        <v>73</v>
      </c>
      <c r="AU288" s="111" t="s">
        <v>39</v>
      </c>
      <c r="AY288" s="8" t="s">
        <v>71</v>
      </c>
      <c r="BE288" s="112">
        <f t="shared" si="54"/>
        <v>0</v>
      </c>
      <c r="BF288" s="112">
        <f t="shared" si="55"/>
        <v>0</v>
      </c>
      <c r="BG288" s="112">
        <f t="shared" si="56"/>
        <v>0</v>
      </c>
      <c r="BH288" s="112">
        <f t="shared" si="57"/>
        <v>0</v>
      </c>
      <c r="BI288" s="112">
        <f t="shared" si="58"/>
        <v>0</v>
      </c>
      <c r="BJ288" s="8" t="s">
        <v>76</v>
      </c>
      <c r="BK288" s="113">
        <f t="shared" si="59"/>
        <v>0</v>
      </c>
      <c r="BL288" s="8" t="s">
        <v>231</v>
      </c>
      <c r="BM288" s="111" t="s">
        <v>656</v>
      </c>
    </row>
    <row r="289" spans="1:65" s="2" customFormat="1" ht="16.5" customHeight="1">
      <c r="A289" s="16"/>
      <c r="B289" s="100"/>
      <c r="C289" s="101" t="s">
        <v>227</v>
      </c>
      <c r="D289" s="101" t="s">
        <v>73</v>
      </c>
      <c r="E289" s="102" t="s">
        <v>235</v>
      </c>
      <c r="F289" s="103" t="s">
        <v>0</v>
      </c>
      <c r="G289" s="104" t="s">
        <v>230</v>
      </c>
      <c r="H289" s="105">
        <v>0</v>
      </c>
      <c r="I289" s="139"/>
      <c r="J289" s="105">
        <f t="shared" si="50"/>
        <v>0</v>
      </c>
      <c r="K289" s="106"/>
      <c r="L289" s="17"/>
      <c r="M289" s="107" t="s">
        <v>0</v>
      </c>
      <c r="N289" s="108" t="s">
        <v>21</v>
      </c>
      <c r="O289" s="109">
        <v>0</v>
      </c>
      <c r="P289" s="109">
        <f t="shared" si="51"/>
        <v>0</v>
      </c>
      <c r="Q289" s="109">
        <v>0</v>
      </c>
      <c r="R289" s="109">
        <f t="shared" si="52"/>
        <v>0</v>
      </c>
      <c r="S289" s="109">
        <v>0</v>
      </c>
      <c r="T289" s="110">
        <f t="shared" si="53"/>
        <v>0</v>
      </c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R289" s="111" t="s">
        <v>231</v>
      </c>
      <c r="AT289" s="111" t="s">
        <v>73</v>
      </c>
      <c r="AU289" s="111" t="s">
        <v>39</v>
      </c>
      <c r="AY289" s="8" t="s">
        <v>71</v>
      </c>
      <c r="BE289" s="112">
        <f t="shared" si="54"/>
        <v>0</v>
      </c>
      <c r="BF289" s="112">
        <f t="shared" si="55"/>
        <v>0</v>
      </c>
      <c r="BG289" s="112">
        <f t="shared" si="56"/>
        <v>0</v>
      </c>
      <c r="BH289" s="112">
        <f t="shared" si="57"/>
        <v>0</v>
      </c>
      <c r="BI289" s="112">
        <f t="shared" si="58"/>
        <v>0</v>
      </c>
      <c r="BJ289" s="8" t="s">
        <v>76</v>
      </c>
      <c r="BK289" s="113">
        <f t="shared" si="59"/>
        <v>0</v>
      </c>
      <c r="BL289" s="8" t="s">
        <v>231</v>
      </c>
      <c r="BM289" s="111" t="s">
        <v>657</v>
      </c>
    </row>
    <row r="290" spans="1:65" s="2" customFormat="1" ht="16.5" customHeight="1">
      <c r="A290" s="16"/>
      <c r="B290" s="100"/>
      <c r="C290" s="101" t="s">
        <v>228</v>
      </c>
      <c r="D290" s="101" t="s">
        <v>73</v>
      </c>
      <c r="E290" s="102" t="s">
        <v>235</v>
      </c>
      <c r="F290" s="103" t="s">
        <v>0</v>
      </c>
      <c r="G290" s="104" t="s">
        <v>230</v>
      </c>
      <c r="H290" s="105">
        <v>0</v>
      </c>
      <c r="I290" s="139"/>
      <c r="J290" s="105">
        <f t="shared" si="50"/>
        <v>0</v>
      </c>
      <c r="K290" s="106"/>
      <c r="L290" s="17"/>
      <c r="M290" s="114" t="s">
        <v>0</v>
      </c>
      <c r="N290" s="115" t="s">
        <v>21</v>
      </c>
      <c r="O290" s="116">
        <v>0</v>
      </c>
      <c r="P290" s="116">
        <f t="shared" si="51"/>
        <v>0</v>
      </c>
      <c r="Q290" s="116">
        <v>0</v>
      </c>
      <c r="R290" s="116">
        <f t="shared" si="52"/>
        <v>0</v>
      </c>
      <c r="S290" s="116">
        <v>0</v>
      </c>
      <c r="T290" s="117">
        <f t="shared" si="53"/>
        <v>0</v>
      </c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R290" s="111" t="s">
        <v>231</v>
      </c>
      <c r="AT290" s="111" t="s">
        <v>73</v>
      </c>
      <c r="AU290" s="111" t="s">
        <v>39</v>
      </c>
      <c r="AY290" s="8" t="s">
        <v>71</v>
      </c>
      <c r="BE290" s="112">
        <f t="shared" si="54"/>
        <v>0</v>
      </c>
      <c r="BF290" s="112">
        <f t="shared" si="55"/>
        <v>0</v>
      </c>
      <c r="BG290" s="112">
        <f t="shared" si="56"/>
        <v>0</v>
      </c>
      <c r="BH290" s="112">
        <f t="shared" si="57"/>
        <v>0</v>
      </c>
      <c r="BI290" s="112">
        <f t="shared" si="58"/>
        <v>0</v>
      </c>
      <c r="BJ290" s="8" t="s">
        <v>76</v>
      </c>
      <c r="BK290" s="113">
        <f t="shared" si="59"/>
        <v>0</v>
      </c>
      <c r="BL290" s="8" t="s">
        <v>231</v>
      </c>
      <c r="BM290" s="111" t="s">
        <v>658</v>
      </c>
    </row>
    <row r="291" spans="1:65" s="2" customFormat="1" ht="6.95" customHeight="1">
      <c r="A291" s="16"/>
      <c r="B291" s="26"/>
      <c r="C291" s="27"/>
      <c r="D291" s="27"/>
      <c r="E291" s="27"/>
      <c r="F291" s="27"/>
      <c r="G291" s="27"/>
      <c r="H291" s="27"/>
      <c r="I291" s="27"/>
      <c r="J291" s="27"/>
      <c r="K291" s="27"/>
      <c r="L291" s="17"/>
      <c r="M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</row>
  </sheetData>
  <autoFilter ref="C132:K290"/>
  <mergeCells count="10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  <mergeCell ref="E24:H24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11 - SO 02 Vodovodná príp...</vt:lpstr>
      <vt:lpstr>'11 - SO 02 Vodovodná príp...'!Názvy_tlače</vt:lpstr>
      <vt:lpstr>'11 - SO 02 Vodovodná príp...'!Oblasť_tlače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andrea.vedral</cp:lastModifiedBy>
  <dcterms:created xsi:type="dcterms:W3CDTF">2021-08-02T12:51:14Z</dcterms:created>
  <dcterms:modified xsi:type="dcterms:W3CDTF">2021-08-09T10:05:43Z</dcterms:modified>
</cp:coreProperties>
</file>